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945" windowWidth="15300" windowHeight="5250" tabRatio="823" activeTab="1"/>
  </bookViews>
  <sheets>
    <sheet name="Conferências Temáticas" sheetId="1" r:id="rId1"/>
    <sheet name="Direitos Humanos" sheetId="4" r:id="rId2"/>
    <sheet name="HOSPEDAGEM" sheetId="5" r:id="rId3"/>
    <sheet name="Alimentaçao" sheetId="6" r:id="rId4"/>
    <sheet name="INFRA E LOGISTICA" sheetId="7" r:id="rId5"/>
  </sheets>
  <definedNames>
    <definedName name="_xlnm._FilterDatabase" localSheetId="0" hidden="1">'Conferências Temáticas'!$A$1:$N$281</definedName>
    <definedName name="_xlnm._FilterDatabase" localSheetId="1" hidden="1">'Direitos Humanos'!$A$4:$U$257</definedName>
    <definedName name="_xlnm._FilterDatabase" localSheetId="4" hidden="1">'INFRA E LOGISTICA'!$A$3:$G$186</definedName>
    <definedName name="_xlnm.Print_Area" localSheetId="0">'Conferências Temáticas'!$A$1:$K$280</definedName>
    <definedName name="_xlnm.Print_Area" localSheetId="2">HOSPEDAGEM!$A$1:$I$25</definedName>
    <definedName name="_xlnm.Print_Area" localSheetId="4">'INFRA E LOGISTICA'!$A$1:$G$186</definedName>
  </definedNames>
  <calcPr calcId="145621"/>
</workbook>
</file>

<file path=xl/calcChain.xml><?xml version="1.0" encoding="utf-8"?>
<calcChain xmlns="http://schemas.openxmlformats.org/spreadsheetml/2006/main">
  <c r="G186" i="7" l="1"/>
  <c r="I61" i="1" l="1"/>
  <c r="G61" i="1"/>
  <c r="I25" i="1"/>
  <c r="G25" i="1"/>
  <c r="I17" i="1"/>
  <c r="G17" i="1"/>
  <c r="I9" i="1"/>
  <c r="G9" i="1"/>
  <c r="I61" i="4" l="1"/>
  <c r="I179" i="1" l="1"/>
  <c r="I180" i="1"/>
  <c r="I178" i="1"/>
  <c r="I148" i="1"/>
  <c r="G196" i="4" l="1"/>
  <c r="I196" i="4"/>
  <c r="G195" i="4"/>
  <c r="I195" i="4"/>
  <c r="I184" i="4"/>
  <c r="G108" i="4"/>
  <c r="I204" i="1"/>
  <c r="I205" i="1"/>
  <c r="G205" i="1"/>
  <c r="G115" i="1"/>
  <c r="E55" i="7" l="1"/>
  <c r="I255" i="1"/>
  <c r="G255" i="1"/>
  <c r="I62" i="1" l="1"/>
  <c r="G62" i="1"/>
  <c r="G61" i="4"/>
  <c r="I249" i="4"/>
  <c r="G249" i="4"/>
  <c r="I273" i="1"/>
  <c r="G273" i="1"/>
  <c r="G172" i="4"/>
  <c r="G171" i="4"/>
  <c r="G180" i="1"/>
  <c r="G179" i="1"/>
  <c r="G103" i="4"/>
  <c r="I103" i="4" s="1"/>
  <c r="G108" i="1"/>
  <c r="I108" i="1" s="1"/>
  <c r="E17" i="7" l="1"/>
  <c r="G17" i="7" s="1"/>
  <c r="E110" i="7"/>
  <c r="E179" i="7"/>
  <c r="E111" i="7"/>
  <c r="E50" i="7"/>
  <c r="I229" i="4"/>
  <c r="I230" i="4"/>
  <c r="I231" i="4"/>
  <c r="I252" i="1"/>
  <c r="I253" i="1"/>
  <c r="I254" i="1"/>
  <c r="I214" i="4"/>
  <c r="I156" i="4" l="1"/>
  <c r="G156" i="4"/>
  <c r="I151" i="4"/>
  <c r="I141" i="4"/>
  <c r="I258" i="1"/>
  <c r="I234" i="4"/>
  <c r="I126" i="4"/>
  <c r="I87" i="4"/>
  <c r="I244" i="1" l="1"/>
  <c r="G244" i="1"/>
  <c r="I241" i="1"/>
  <c r="G241" i="1"/>
  <c r="I219" i="1"/>
  <c r="G219" i="1"/>
  <c r="I236" i="1"/>
  <c r="G236" i="1"/>
  <c r="I228" i="1"/>
  <c r="I177" i="1" l="1"/>
  <c r="I158" i="1"/>
  <c r="G123" i="4"/>
  <c r="G253" i="1" l="1"/>
  <c r="I267" i="1"/>
  <c r="G267" i="1"/>
  <c r="I243" i="4"/>
  <c r="G243" i="4"/>
  <c r="E172" i="7" l="1"/>
  <c r="G153" i="7"/>
  <c r="G154" i="7"/>
  <c r="G110" i="7"/>
  <c r="G111" i="7"/>
  <c r="G50" i="7"/>
  <c r="I155" i="1" l="1"/>
  <c r="G155" i="1"/>
  <c r="G141" i="4"/>
  <c r="G139" i="4"/>
  <c r="G140" i="4"/>
  <c r="I139" i="4"/>
  <c r="G148" i="1"/>
  <c r="I146" i="1"/>
  <c r="G146" i="1"/>
  <c r="I26" i="1"/>
  <c r="I10" i="1"/>
  <c r="I23" i="1"/>
  <c r="I24" i="1"/>
  <c r="I22" i="1"/>
  <c r="G23" i="4"/>
  <c r="G16" i="4"/>
  <c r="G9" i="4"/>
  <c r="G10" i="1"/>
  <c r="I9" i="4"/>
  <c r="I23" i="4"/>
  <c r="I18" i="1"/>
  <c r="I16" i="4"/>
  <c r="G18" i="1"/>
  <c r="I15" i="1"/>
  <c r="I14" i="1"/>
  <c r="G26" i="1"/>
  <c r="G23" i="5" l="1"/>
  <c r="G16" i="5"/>
  <c r="I16" i="5" s="1"/>
  <c r="G9" i="5"/>
  <c r="I9" i="5" s="1"/>
  <c r="E85" i="7"/>
  <c r="G85" i="7" s="1"/>
  <c r="E83" i="7"/>
  <c r="G83" i="7" s="1"/>
  <c r="I23" i="5"/>
  <c r="I27" i="1"/>
  <c r="G231" i="4"/>
  <c r="G230" i="4"/>
  <c r="G229" i="4"/>
  <c r="G254" i="1"/>
  <c r="G252" i="1"/>
  <c r="G225" i="1"/>
  <c r="G181" i="1"/>
  <c r="G134" i="4"/>
  <c r="E160" i="7" l="1"/>
  <c r="G160" i="7" s="1"/>
  <c r="E159" i="7"/>
  <c r="G159" i="7" s="1"/>
  <c r="I168" i="4"/>
  <c r="G168" i="4"/>
  <c r="G138" i="4"/>
  <c r="G255" i="4"/>
  <c r="G131" i="4"/>
  <c r="G132" i="4"/>
  <c r="G133" i="4"/>
  <c r="G135" i="4"/>
  <c r="G184" i="4"/>
  <c r="G185" i="4"/>
  <c r="G186" i="4"/>
  <c r="G187" i="4"/>
  <c r="G188" i="4"/>
  <c r="G173" i="4"/>
  <c r="E112" i="7" s="1"/>
  <c r="G112" i="7" s="1"/>
  <c r="G174" i="4"/>
  <c r="G175" i="4"/>
  <c r="G189" i="4"/>
  <c r="G190" i="4"/>
  <c r="E127" i="7" s="1"/>
  <c r="G191" i="4"/>
  <c r="G192" i="4"/>
  <c r="G193" i="4"/>
  <c r="G194" i="4"/>
  <c r="G176" i="4"/>
  <c r="G197" i="4"/>
  <c r="G198" i="4"/>
  <c r="G199" i="4"/>
  <c r="G200" i="4"/>
  <c r="G201" i="4"/>
  <c r="G202" i="4"/>
  <c r="G203" i="4"/>
  <c r="G204" i="4"/>
  <c r="G205" i="4"/>
  <c r="G177" i="4"/>
  <c r="G178" i="4"/>
  <c r="G206" i="4"/>
  <c r="G207" i="4"/>
  <c r="G208" i="4"/>
  <c r="G209" i="4"/>
  <c r="G210" i="4"/>
  <c r="G211" i="4"/>
  <c r="G212" i="4"/>
  <c r="E145" i="7" s="1"/>
  <c r="G145" i="7" s="1"/>
  <c r="G213" i="4"/>
  <c r="G214" i="4"/>
  <c r="G215" i="4"/>
  <c r="G216" i="4"/>
  <c r="G217" i="4"/>
  <c r="G218" i="4"/>
  <c r="G219" i="4"/>
  <c r="G220" i="4"/>
  <c r="G221" i="4"/>
  <c r="G222" i="4"/>
  <c r="G223" i="4"/>
  <c r="G224" i="4"/>
  <c r="G225" i="4"/>
  <c r="G226" i="4"/>
  <c r="G227" i="4"/>
  <c r="G228" i="4"/>
  <c r="G183" i="4"/>
  <c r="G115" i="4"/>
  <c r="G116" i="4"/>
  <c r="G117" i="4"/>
  <c r="G118" i="4"/>
  <c r="G119" i="4"/>
  <c r="G120" i="4"/>
  <c r="G121" i="4"/>
  <c r="G122" i="4"/>
  <c r="G124" i="4"/>
  <c r="G125" i="4"/>
  <c r="G126" i="4"/>
  <c r="G127" i="4"/>
  <c r="G128" i="4"/>
  <c r="G129" i="4"/>
  <c r="G130" i="4"/>
  <c r="G234" i="4"/>
  <c r="G136" i="4"/>
  <c r="G137" i="4"/>
  <c r="G143" i="4"/>
  <c r="G144" i="4"/>
  <c r="G145" i="4"/>
  <c r="G146" i="4"/>
  <c r="G147" i="4"/>
  <c r="G148" i="4"/>
  <c r="G149" i="4"/>
  <c r="G150" i="4"/>
  <c r="G151" i="4"/>
  <c r="G152" i="4"/>
  <c r="G153" i="4"/>
  <c r="G154" i="4"/>
  <c r="G155" i="4"/>
  <c r="G157" i="4"/>
  <c r="G158" i="4"/>
  <c r="G159" i="4"/>
  <c r="G160" i="4"/>
  <c r="G161" i="4"/>
  <c r="G162" i="4"/>
  <c r="G163" i="4"/>
  <c r="G164" i="4"/>
  <c r="G165" i="4"/>
  <c r="G166" i="4"/>
  <c r="G167" i="4"/>
  <c r="G169" i="4"/>
  <c r="G170" i="4"/>
  <c r="G182" i="4"/>
  <c r="G114" i="4"/>
  <c r="G238" i="4"/>
  <c r="G239" i="4"/>
  <c r="G241" i="4"/>
  <c r="G242" i="4"/>
  <c r="G233" i="4"/>
  <c r="G244" i="4"/>
  <c r="G245" i="4"/>
  <c r="G246" i="4"/>
  <c r="G247" i="4"/>
  <c r="G248" i="4"/>
  <c r="G250" i="4"/>
  <c r="G251" i="4"/>
  <c r="G252" i="4"/>
  <c r="G253" i="4"/>
  <c r="G232" i="4"/>
  <c r="G254" i="4"/>
  <c r="G262" i="1"/>
  <c r="G263" i="1"/>
  <c r="G264" i="1"/>
  <c r="E169" i="7" s="1"/>
  <c r="G169" i="7" s="1"/>
  <c r="G265" i="1"/>
  <c r="G266" i="1"/>
  <c r="G257" i="1"/>
  <c r="G268" i="1"/>
  <c r="G269" i="1"/>
  <c r="G270" i="1"/>
  <c r="G271" i="1"/>
  <c r="G272" i="1"/>
  <c r="G274" i="1"/>
  <c r="G275" i="1"/>
  <c r="G276" i="1"/>
  <c r="G277" i="1"/>
  <c r="G256" i="1"/>
  <c r="G278" i="1"/>
  <c r="G138" i="1"/>
  <c r="G139" i="1"/>
  <c r="G140" i="1"/>
  <c r="G141" i="1"/>
  <c r="E78" i="7" s="1"/>
  <c r="G78" i="7" s="1"/>
  <c r="G142" i="1"/>
  <c r="G192" i="1"/>
  <c r="G193" i="1"/>
  <c r="G194" i="1"/>
  <c r="G195" i="1"/>
  <c r="G196" i="1"/>
  <c r="G197" i="1"/>
  <c r="G182" i="1"/>
  <c r="G183" i="1"/>
  <c r="G198" i="1"/>
  <c r="G199" i="1"/>
  <c r="G200" i="1"/>
  <c r="G201" i="1"/>
  <c r="G202" i="1"/>
  <c r="G203" i="1"/>
  <c r="G204" i="1"/>
  <c r="G184" i="1"/>
  <c r="G206" i="1"/>
  <c r="G207" i="1"/>
  <c r="G208" i="1"/>
  <c r="G209" i="1"/>
  <c r="G210" i="1"/>
  <c r="G211" i="1"/>
  <c r="G212" i="1"/>
  <c r="G213" i="1"/>
  <c r="G214" i="1"/>
  <c r="G215" i="1"/>
  <c r="G185" i="1"/>
  <c r="G186" i="1"/>
  <c r="G216" i="1"/>
  <c r="G217" i="1"/>
  <c r="G218" i="1"/>
  <c r="G220" i="1"/>
  <c r="G221" i="1"/>
  <c r="G222" i="1"/>
  <c r="G223" i="1"/>
  <c r="G224" i="1"/>
  <c r="G226" i="1"/>
  <c r="G227" i="1"/>
  <c r="G228" i="1"/>
  <c r="G229" i="1"/>
  <c r="G230" i="1"/>
  <c r="G231" i="1"/>
  <c r="G232" i="1"/>
  <c r="G233" i="1"/>
  <c r="G234" i="1"/>
  <c r="G235" i="1"/>
  <c r="G237" i="1"/>
  <c r="G238" i="1"/>
  <c r="G239" i="1"/>
  <c r="G240" i="1"/>
  <c r="G242" i="1"/>
  <c r="G243" i="1"/>
  <c r="G245" i="1"/>
  <c r="G246" i="1"/>
  <c r="G247" i="1"/>
  <c r="G248" i="1"/>
  <c r="G249" i="1"/>
  <c r="G250" i="1"/>
  <c r="G251" i="1"/>
  <c r="G191" i="1"/>
  <c r="G122" i="1"/>
  <c r="G123" i="1"/>
  <c r="G124" i="1"/>
  <c r="G125" i="1"/>
  <c r="G126" i="1"/>
  <c r="G127" i="1"/>
  <c r="G128" i="1"/>
  <c r="G129" i="1"/>
  <c r="G130" i="1"/>
  <c r="G131" i="1"/>
  <c r="G132" i="1"/>
  <c r="G133" i="1"/>
  <c r="G134" i="1"/>
  <c r="G135" i="1"/>
  <c r="G136" i="1"/>
  <c r="G137" i="1"/>
  <c r="G258" i="1"/>
  <c r="G143" i="1"/>
  <c r="G144" i="1"/>
  <c r="G279" i="1"/>
  <c r="G145" i="1"/>
  <c r="G147" i="1"/>
  <c r="E84" i="7" s="1"/>
  <c r="G84" i="7" s="1"/>
  <c r="G149" i="1"/>
  <c r="E86" i="7" s="1"/>
  <c r="G86" i="7" s="1"/>
  <c r="G150" i="1"/>
  <c r="G151" i="1"/>
  <c r="G152" i="1"/>
  <c r="G153" i="1"/>
  <c r="G154" i="1"/>
  <c r="G156" i="1"/>
  <c r="G157" i="1"/>
  <c r="G158" i="1"/>
  <c r="G159" i="1"/>
  <c r="G160" i="1"/>
  <c r="G161" i="1"/>
  <c r="G162" i="1"/>
  <c r="G163" i="1"/>
  <c r="G164" i="1"/>
  <c r="G165" i="1"/>
  <c r="G166" i="1"/>
  <c r="G167" i="1"/>
  <c r="G168" i="1"/>
  <c r="G169" i="1"/>
  <c r="G170" i="1"/>
  <c r="G171" i="1"/>
  <c r="G172" i="1"/>
  <c r="G173" i="1"/>
  <c r="G174" i="1"/>
  <c r="G175" i="1"/>
  <c r="G176" i="1"/>
  <c r="G177" i="1"/>
  <c r="G178" i="1"/>
  <c r="G190" i="1"/>
  <c r="G121" i="1"/>
  <c r="E132" i="7" l="1"/>
  <c r="E163" i="7"/>
  <c r="G163" i="7" s="1"/>
  <c r="E181" i="7"/>
  <c r="G181" i="7" s="1"/>
  <c r="E182" i="7"/>
  <c r="G182" i="7" s="1"/>
  <c r="E173" i="7"/>
  <c r="G173" i="7" s="1"/>
  <c r="E177" i="7"/>
  <c r="G177" i="7" s="1"/>
  <c r="E176" i="7"/>
  <c r="G176" i="7" s="1"/>
  <c r="E183" i="7"/>
  <c r="G183" i="7" s="1"/>
  <c r="E180" i="7"/>
  <c r="G180" i="7" s="1"/>
  <c r="E175" i="7"/>
  <c r="G175" i="7" s="1"/>
  <c r="E162" i="7"/>
  <c r="G162" i="7" s="1"/>
  <c r="E161" i="7"/>
  <c r="G161" i="7" s="1"/>
  <c r="E174" i="7"/>
  <c r="G174" i="7" s="1"/>
  <c r="E171" i="7"/>
  <c r="G171" i="7" s="1"/>
  <c r="E170" i="7"/>
  <c r="G170" i="7" s="1"/>
  <c r="E152" i="7"/>
  <c r="G152" i="7" s="1"/>
  <c r="E147" i="7"/>
  <c r="G147" i="7" s="1"/>
  <c r="E128" i="7"/>
  <c r="G128" i="7" s="1"/>
  <c r="E102" i="7"/>
  <c r="G102" i="7" s="1"/>
  <c r="E157" i="7"/>
  <c r="G157" i="7" s="1"/>
  <c r="G132" i="7"/>
  <c r="E140" i="7"/>
  <c r="G140" i="7" s="1"/>
  <c r="E142" i="7"/>
  <c r="G142" i="7" s="1"/>
  <c r="E90" i="7"/>
  <c r="G90" i="7" s="1"/>
  <c r="E178" i="7"/>
  <c r="G178" i="7" s="1"/>
  <c r="E93" i="7"/>
  <c r="G93" i="7" s="1"/>
  <c r="E150" i="7"/>
  <c r="G150" i="7" s="1"/>
  <c r="E124" i="7"/>
  <c r="G124" i="7" s="1"/>
  <c r="E167" i="7"/>
  <c r="G167" i="7" s="1"/>
  <c r="E184" i="7"/>
  <c r="G184" i="7" s="1"/>
  <c r="E23" i="5"/>
  <c r="E108" i="7"/>
  <c r="G108" i="7" s="1"/>
  <c r="E80" i="7"/>
  <c r="G80" i="7" s="1"/>
  <c r="E71" i="7"/>
  <c r="G71" i="7" s="1"/>
  <c r="E64" i="7"/>
  <c r="G64" i="7" s="1"/>
  <c r="E158" i="7"/>
  <c r="G158" i="7" s="1"/>
  <c r="E117" i="7"/>
  <c r="G117" i="7" s="1"/>
  <c r="E138" i="7"/>
  <c r="G138" i="7" s="1"/>
  <c r="E114" i="7"/>
  <c r="G114" i="7" s="1"/>
  <c r="E168" i="7"/>
  <c r="G168" i="7" s="1"/>
  <c r="E133" i="7"/>
  <c r="G133" i="7" s="1"/>
  <c r="E155" i="7"/>
  <c r="G155" i="7" s="1"/>
  <c r="E149" i="7"/>
  <c r="G149" i="7" s="1"/>
  <c r="E148" i="7"/>
  <c r="G148" i="7" s="1"/>
  <c r="E144" i="7"/>
  <c r="G144" i="7" s="1"/>
  <c r="E141" i="7"/>
  <c r="G141" i="7" s="1"/>
  <c r="E115" i="7"/>
  <c r="G115" i="7" s="1"/>
  <c r="E143" i="7"/>
  <c r="G143" i="7" s="1"/>
  <c r="E116" i="7"/>
  <c r="G116" i="7" s="1"/>
  <c r="E137" i="7"/>
  <c r="G137" i="7" s="1"/>
  <c r="E135" i="7"/>
  <c r="G135" i="7" s="1"/>
  <c r="E131" i="7"/>
  <c r="G131" i="7" s="1"/>
  <c r="E113" i="7"/>
  <c r="G113" i="7" s="1"/>
  <c r="E79" i="7"/>
  <c r="G79" i="7" s="1"/>
  <c r="E156" i="7"/>
  <c r="G156" i="7" s="1"/>
  <c r="E139" i="7"/>
  <c r="G139" i="7" s="1"/>
  <c r="E151" i="7"/>
  <c r="G151" i="7" s="1"/>
  <c r="E146" i="7"/>
  <c r="G146" i="7" s="1"/>
  <c r="E136" i="7"/>
  <c r="G136" i="7" s="1"/>
  <c r="E134" i="7"/>
  <c r="G134" i="7" s="1"/>
  <c r="E61" i="7"/>
  <c r="G61" i="7" s="1"/>
  <c r="E107" i="7"/>
  <c r="G107" i="7" s="1"/>
  <c r="E95" i="7"/>
  <c r="G95" i="7" s="1"/>
  <c r="E91" i="7"/>
  <c r="G91" i="7" s="1"/>
  <c r="E82" i="7"/>
  <c r="G82" i="7" s="1"/>
  <c r="E73" i="7"/>
  <c r="G73" i="7" s="1"/>
  <c r="E70" i="7"/>
  <c r="G70" i="7" s="1"/>
  <c r="E63" i="7"/>
  <c r="G63" i="7" s="1"/>
  <c r="E130" i="7"/>
  <c r="G130" i="7" s="1"/>
  <c r="E109" i="7"/>
  <c r="G109" i="7" s="1"/>
  <c r="E105" i="7"/>
  <c r="G105" i="7" s="1"/>
  <c r="E103" i="7"/>
  <c r="G103" i="7" s="1"/>
  <c r="E99" i="7"/>
  <c r="G99" i="7" s="1"/>
  <c r="E89" i="7"/>
  <c r="G89" i="7" s="1"/>
  <c r="E81" i="7"/>
  <c r="G81" i="7" s="1"/>
  <c r="E72" i="7"/>
  <c r="G72" i="7" s="1"/>
  <c r="E68" i="7"/>
  <c r="G68" i="7" s="1"/>
  <c r="E129" i="7"/>
  <c r="G129" i="7" s="1"/>
  <c r="E126" i="7"/>
  <c r="G126" i="7" s="1"/>
  <c r="E123" i="7"/>
  <c r="G123" i="7" s="1"/>
  <c r="E98" i="7"/>
  <c r="G98" i="7" s="1"/>
  <c r="E88" i="7"/>
  <c r="G88" i="7" s="1"/>
  <c r="E122" i="7"/>
  <c r="G122" i="7" s="1"/>
  <c r="E77" i="7"/>
  <c r="G77" i="7" s="1"/>
  <c r="E100" i="7"/>
  <c r="G100" i="7" s="1"/>
  <c r="E96" i="7"/>
  <c r="G96" i="7" s="1"/>
  <c r="E125" i="7"/>
  <c r="G125" i="7" s="1"/>
  <c r="E121" i="7"/>
  <c r="G121" i="7" s="1"/>
  <c r="G164" i="7" s="1"/>
  <c r="E76" i="7"/>
  <c r="G76" i="7" s="1"/>
  <c r="E75" i="7"/>
  <c r="G75" i="7" s="1"/>
  <c r="E106" i="7"/>
  <c r="G106" i="7" s="1"/>
  <c r="E104" i="7"/>
  <c r="G104" i="7" s="1"/>
  <c r="E101" i="7"/>
  <c r="G101" i="7" s="1"/>
  <c r="E97" i="7"/>
  <c r="G97" i="7" s="1"/>
  <c r="E94" i="7"/>
  <c r="G94" i="7" s="1"/>
  <c r="E87" i="7"/>
  <c r="G87" i="7" s="1"/>
  <c r="E69" i="7"/>
  <c r="G69" i="7" s="1"/>
  <c r="E66" i="7"/>
  <c r="G66" i="7" s="1"/>
  <c r="E62" i="7"/>
  <c r="G62" i="7" s="1"/>
  <c r="E92" i="7"/>
  <c r="G92" i="7" s="1"/>
  <c r="E74" i="7"/>
  <c r="G74" i="7" s="1"/>
  <c r="E65" i="7"/>
  <c r="G65" i="7" s="1"/>
  <c r="E67" i="7"/>
  <c r="G67" i="7" s="1"/>
  <c r="I109" i="4"/>
  <c r="G109" i="4"/>
  <c r="G63" i="1"/>
  <c r="I68" i="4"/>
  <c r="G68" i="4"/>
  <c r="G60" i="4"/>
  <c r="G62" i="4"/>
  <c r="G63" i="4"/>
  <c r="G64" i="4"/>
  <c r="G65" i="4"/>
  <c r="G66" i="4"/>
  <c r="G67"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4" i="4"/>
  <c r="G105" i="4"/>
  <c r="G106" i="4"/>
  <c r="G107" i="4"/>
  <c r="G110" i="4"/>
  <c r="G59" i="4"/>
  <c r="I107" i="4"/>
  <c r="I114" i="1"/>
  <c r="I116" i="1"/>
  <c r="I233" i="1"/>
  <c r="G118" i="7" l="1"/>
  <c r="G185" i="7"/>
  <c r="I87" i="1"/>
  <c r="I69" i="1" l="1"/>
  <c r="G60" i="1"/>
  <c r="E16" i="7" s="1"/>
  <c r="G16" i="7" s="1"/>
  <c r="G64" i="1"/>
  <c r="E18" i="7" s="1"/>
  <c r="G18" i="7" s="1"/>
  <c r="G65" i="1"/>
  <c r="E19" i="7" s="1"/>
  <c r="G19" i="7" s="1"/>
  <c r="G66" i="1"/>
  <c r="E20" i="7" s="1"/>
  <c r="G20" i="7" s="1"/>
  <c r="G67" i="1"/>
  <c r="E21" i="7" s="1"/>
  <c r="G21" i="7" s="1"/>
  <c r="G68" i="1"/>
  <c r="E22" i="7" s="1"/>
  <c r="G22" i="7" s="1"/>
  <c r="G69" i="1"/>
  <c r="E23" i="7" s="1"/>
  <c r="G23" i="7" s="1"/>
  <c r="G70" i="1"/>
  <c r="E24" i="7" s="1"/>
  <c r="G24" i="7" s="1"/>
  <c r="G71" i="1"/>
  <c r="E25" i="7" s="1"/>
  <c r="G25" i="7" s="1"/>
  <c r="G72" i="1"/>
  <c r="E26" i="7" s="1"/>
  <c r="G26" i="7" s="1"/>
  <c r="G73" i="1"/>
  <c r="E27" i="7" s="1"/>
  <c r="G27" i="7" s="1"/>
  <c r="G74" i="1"/>
  <c r="E28" i="7" s="1"/>
  <c r="G28" i="7" s="1"/>
  <c r="G75" i="1"/>
  <c r="E29" i="7" s="1"/>
  <c r="G29" i="7" s="1"/>
  <c r="G76" i="1"/>
  <c r="E30" i="7" s="1"/>
  <c r="G30" i="7" s="1"/>
  <c r="G77" i="1"/>
  <c r="E31" i="7" s="1"/>
  <c r="G31" i="7" s="1"/>
  <c r="G78" i="1"/>
  <c r="E32" i="7" s="1"/>
  <c r="G32" i="7" s="1"/>
  <c r="G79" i="1"/>
  <c r="E33" i="7" s="1"/>
  <c r="G33" i="7" s="1"/>
  <c r="G80" i="1"/>
  <c r="E34" i="7" s="1"/>
  <c r="G34" i="7" s="1"/>
  <c r="G81" i="1"/>
  <c r="E35" i="7" s="1"/>
  <c r="G35" i="7" s="1"/>
  <c r="G82" i="1"/>
  <c r="E36" i="7" s="1"/>
  <c r="G36" i="7" s="1"/>
  <c r="G83" i="1"/>
  <c r="E37" i="7" s="1"/>
  <c r="G37" i="7" s="1"/>
  <c r="G84" i="1"/>
  <c r="E38" i="7" s="1"/>
  <c r="G38" i="7" s="1"/>
  <c r="G85" i="1"/>
  <c r="G86" i="1"/>
  <c r="G87" i="1"/>
  <c r="E40" i="7" s="1"/>
  <c r="G40" i="7" s="1"/>
  <c r="G88" i="1"/>
  <c r="E41" i="7" s="1"/>
  <c r="G41" i="7" s="1"/>
  <c r="G89" i="1"/>
  <c r="E42" i="7" s="1"/>
  <c r="G42" i="7" s="1"/>
  <c r="G90" i="1"/>
  <c r="G91" i="1"/>
  <c r="G92" i="1"/>
  <c r="G93" i="1"/>
  <c r="G94" i="1"/>
  <c r="G95" i="1"/>
  <c r="G96" i="1"/>
  <c r="G97" i="1"/>
  <c r="G98" i="1"/>
  <c r="G99" i="1"/>
  <c r="G100" i="1"/>
  <c r="G101" i="1"/>
  <c r="E47" i="7" s="1"/>
  <c r="G47" i="7" s="1"/>
  <c r="G102" i="1"/>
  <c r="E48" i="7" s="1"/>
  <c r="G48" i="7" s="1"/>
  <c r="G103" i="1"/>
  <c r="G104" i="1"/>
  <c r="G105" i="1"/>
  <c r="G106" i="1"/>
  <c r="G107" i="1"/>
  <c r="G109" i="1"/>
  <c r="G110" i="1"/>
  <c r="G111" i="1"/>
  <c r="G112" i="1"/>
  <c r="G113" i="1"/>
  <c r="E53" i="7" s="1"/>
  <c r="G53" i="7" s="1"/>
  <c r="G114" i="1"/>
  <c r="E54" i="7" s="1"/>
  <c r="G54" i="7" s="1"/>
  <c r="G116" i="1"/>
  <c r="E56" i="7" s="1"/>
  <c r="G56" i="7" s="1"/>
  <c r="G117" i="1"/>
  <c r="E57" i="7" s="1"/>
  <c r="G57" i="7" s="1"/>
  <c r="G59" i="1"/>
  <c r="E15" i="7" s="1"/>
  <c r="G15" i="7" s="1"/>
  <c r="I53" i="4"/>
  <c r="G53" i="4"/>
  <c r="I51" i="4"/>
  <c r="G51" i="4"/>
  <c r="I49" i="4"/>
  <c r="G49" i="4"/>
  <c r="I47" i="4"/>
  <c r="G47" i="4"/>
  <c r="G45" i="4"/>
  <c r="G46" i="4"/>
  <c r="G48" i="4"/>
  <c r="G50" i="4"/>
  <c r="G52" i="4"/>
  <c r="G54" i="4"/>
  <c r="G55" i="4"/>
  <c r="G44" i="4"/>
  <c r="G49" i="1"/>
  <c r="E5" i="7" s="1"/>
  <c r="G5" i="7" s="1"/>
  <c r="G50" i="1"/>
  <c r="G51" i="1"/>
  <c r="G52" i="1"/>
  <c r="E8" i="7" s="1"/>
  <c r="G8" i="7" s="1"/>
  <c r="G53" i="1"/>
  <c r="G54" i="1"/>
  <c r="G55" i="1"/>
  <c r="G48" i="1"/>
  <c r="G29" i="4"/>
  <c r="G30" i="4"/>
  <c r="G31" i="4"/>
  <c r="G32" i="4"/>
  <c r="G33" i="4"/>
  <c r="G34" i="4"/>
  <c r="G35" i="4"/>
  <c r="G36" i="4"/>
  <c r="G37" i="4"/>
  <c r="G38" i="4"/>
  <c r="G39" i="4"/>
  <c r="G40" i="4"/>
  <c r="G28" i="4"/>
  <c r="G33" i="1"/>
  <c r="G34" i="1"/>
  <c r="G35" i="1"/>
  <c r="G36" i="1"/>
  <c r="G37" i="1"/>
  <c r="G38" i="1"/>
  <c r="G39" i="1"/>
  <c r="G40" i="1"/>
  <c r="G41" i="1"/>
  <c r="G42" i="1"/>
  <c r="G43" i="1"/>
  <c r="G44" i="1"/>
  <c r="G32" i="1"/>
  <c r="E4" i="7" l="1"/>
  <c r="G4" i="7" s="1"/>
  <c r="E10" i="7"/>
  <c r="G10" i="7" s="1"/>
  <c r="E16" i="5"/>
  <c r="E9" i="5"/>
  <c r="E11" i="7"/>
  <c r="G11" i="7" s="1"/>
  <c r="E45" i="7"/>
  <c r="G45" i="7" s="1"/>
  <c r="E43" i="7"/>
  <c r="G43" i="7" s="1"/>
  <c r="E52" i="7"/>
  <c r="G52" i="7" s="1"/>
  <c r="E46" i="7"/>
  <c r="G46" i="7" s="1"/>
  <c r="E44" i="7"/>
  <c r="G44" i="7" s="1"/>
  <c r="E39" i="7"/>
  <c r="G39" i="7" s="1"/>
  <c r="E51" i="7"/>
  <c r="G51" i="7" s="1"/>
  <c r="E49" i="7"/>
  <c r="G49" i="7" s="1"/>
  <c r="E9" i="7"/>
  <c r="G9" i="7" s="1"/>
  <c r="E11" i="6"/>
  <c r="G11" i="6" s="1"/>
  <c r="E6" i="6"/>
  <c r="G6" i="6" s="1"/>
  <c r="E7" i="7"/>
  <c r="G7" i="7" s="1"/>
  <c r="E8" i="6"/>
  <c r="G8" i="6" s="1"/>
  <c r="E6" i="7"/>
  <c r="G6" i="7" s="1"/>
  <c r="E9" i="6"/>
  <c r="G9" i="6" s="1"/>
  <c r="E12" i="6"/>
  <c r="G12" i="6" s="1"/>
  <c r="E7" i="6"/>
  <c r="G7" i="6" s="1"/>
  <c r="E4" i="6"/>
  <c r="G4" i="6" s="1"/>
  <c r="E10" i="6"/>
  <c r="G10" i="6" s="1"/>
  <c r="E5" i="6"/>
  <c r="G5" i="6" s="1"/>
  <c r="E13" i="6"/>
  <c r="G13" i="6" s="1"/>
  <c r="G7" i="4"/>
  <c r="E16" i="1"/>
  <c r="I16" i="1" s="1"/>
  <c r="I19" i="1" s="1"/>
  <c r="E8" i="1"/>
  <c r="G58" i="7" l="1"/>
  <c r="G12" i="7"/>
  <c r="G14" i="6"/>
  <c r="I7" i="4"/>
  <c r="G8" i="4"/>
  <c r="I8" i="4"/>
  <c r="G13" i="4"/>
  <c r="I13" i="4"/>
  <c r="G14" i="4"/>
  <c r="I14" i="4"/>
  <c r="G15" i="4"/>
  <c r="I15" i="4"/>
  <c r="G20" i="4"/>
  <c r="I20" i="4"/>
  <c r="G23" i="1"/>
  <c r="G24" i="1"/>
  <c r="G22" i="1"/>
  <c r="G21" i="4"/>
  <c r="G22" i="4"/>
  <c r="G6" i="4"/>
  <c r="E8" i="5"/>
  <c r="G15" i="1"/>
  <c r="G16" i="1"/>
  <c r="G14" i="1"/>
  <c r="G5" i="4"/>
  <c r="G6" i="1"/>
  <c r="G7" i="1"/>
  <c r="G7" i="5" s="1"/>
  <c r="I7" i="5" s="1"/>
  <c r="G8" i="1"/>
  <c r="G5" i="1"/>
  <c r="G5" i="5" s="1"/>
  <c r="I5" i="5" s="1"/>
  <c r="G14" i="5" l="1"/>
  <c r="I14" i="5" s="1"/>
  <c r="I17" i="4"/>
  <c r="G15" i="5"/>
  <c r="I15" i="5" s="1"/>
  <c r="G6" i="5"/>
  <c r="I6" i="5" s="1"/>
  <c r="G21" i="5"/>
  <c r="I21" i="5" s="1"/>
  <c r="G8" i="5"/>
  <c r="I8" i="5" s="1"/>
  <c r="G22" i="5"/>
  <c r="I22" i="5" s="1"/>
  <c r="G13" i="5"/>
  <c r="G20" i="5"/>
  <c r="I20" i="5" s="1"/>
  <c r="I238" i="1"/>
  <c r="I159" i="1"/>
  <c r="I10" i="5" l="1"/>
  <c r="I13" i="5"/>
  <c r="I17" i="5" s="1"/>
  <c r="I24" i="5"/>
  <c r="I25" i="5" l="1"/>
  <c r="I247" i="1" l="1"/>
  <c r="I193" i="4"/>
  <c r="I34" i="4"/>
  <c r="I36" i="4"/>
  <c r="I40" i="1"/>
  <c r="I38" i="1"/>
  <c r="I176" i="1"/>
  <c r="I130" i="4"/>
  <c r="I129" i="4"/>
  <c r="I128" i="4"/>
  <c r="I135" i="1"/>
  <c r="I278" i="1"/>
  <c r="I246" i="4"/>
  <c r="I270" i="1"/>
  <c r="I22" i="4" l="1"/>
  <c r="I21" i="4"/>
  <c r="I6" i="4"/>
  <c r="I5" i="4"/>
  <c r="I228" i="4"/>
  <c r="I227" i="4"/>
  <c r="I226" i="4"/>
  <c r="I225" i="4"/>
  <c r="I224" i="4"/>
  <c r="I223" i="4"/>
  <c r="I222" i="4"/>
  <c r="I221" i="4"/>
  <c r="I220" i="4"/>
  <c r="I219" i="4"/>
  <c r="I218" i="4"/>
  <c r="I217" i="4"/>
  <c r="I216" i="4"/>
  <c r="I215" i="4"/>
  <c r="I213" i="4"/>
  <c r="I212" i="4"/>
  <c r="I211" i="4"/>
  <c r="I210" i="4"/>
  <c r="I209" i="4"/>
  <c r="I208" i="4"/>
  <c r="I207" i="4"/>
  <c r="I206" i="4"/>
  <c r="I178" i="4"/>
  <c r="I177" i="4"/>
  <c r="I205" i="4"/>
  <c r="I204" i="4"/>
  <c r="I203" i="4"/>
  <c r="I202" i="4"/>
  <c r="I201" i="4"/>
  <c r="I200" i="4"/>
  <c r="I199" i="4"/>
  <c r="I198" i="4"/>
  <c r="I197" i="4"/>
  <c r="I176" i="4"/>
  <c r="I194" i="4"/>
  <c r="I192" i="4"/>
  <c r="I191" i="4"/>
  <c r="I190" i="4"/>
  <c r="I189" i="4"/>
  <c r="I175" i="4"/>
  <c r="I174" i="4"/>
  <c r="I188" i="4"/>
  <c r="I187" i="4"/>
  <c r="I186" i="4"/>
  <c r="I185" i="4"/>
  <c r="I135" i="4"/>
  <c r="I133" i="4"/>
  <c r="I132" i="4"/>
  <c r="I131" i="4"/>
  <c r="I183" i="4"/>
  <c r="I40" i="4"/>
  <c r="I39" i="4"/>
  <c r="I38" i="4"/>
  <c r="I37" i="4"/>
  <c r="I35" i="4"/>
  <c r="I33" i="4"/>
  <c r="I32" i="4"/>
  <c r="I31" i="4"/>
  <c r="I30" i="4"/>
  <c r="I29" i="4"/>
  <c r="I28" i="4"/>
  <c r="I166" i="4"/>
  <c r="I165" i="4"/>
  <c r="I164" i="4"/>
  <c r="I163" i="4"/>
  <c r="I162" i="4"/>
  <c r="I161" i="4"/>
  <c r="I159" i="4"/>
  <c r="I158" i="4"/>
  <c r="I157" i="4"/>
  <c r="I154" i="4"/>
  <c r="I152" i="4"/>
  <c r="I147" i="4"/>
  <c r="I146" i="4"/>
  <c r="I145" i="4"/>
  <c r="I144" i="4"/>
  <c r="I143" i="4"/>
  <c r="I140" i="4"/>
  <c r="I125" i="4"/>
  <c r="I124" i="4"/>
  <c r="I123" i="4"/>
  <c r="I122" i="4"/>
  <c r="I121" i="4"/>
  <c r="I120" i="4"/>
  <c r="I119" i="4"/>
  <c r="I118" i="4"/>
  <c r="I117" i="4"/>
  <c r="I116" i="4"/>
  <c r="I115" i="4"/>
  <c r="I114" i="4"/>
  <c r="I254" i="4"/>
  <c r="I232" i="4"/>
  <c r="I253" i="4"/>
  <c r="I252" i="4"/>
  <c r="I251" i="4"/>
  <c r="I250" i="4"/>
  <c r="I248" i="4"/>
  <c r="I247" i="4"/>
  <c r="I245" i="4"/>
  <c r="I244" i="4"/>
  <c r="I233" i="4"/>
  <c r="I242" i="4"/>
  <c r="I241" i="4"/>
  <c r="I239" i="4"/>
  <c r="I238" i="4"/>
  <c r="I110" i="4"/>
  <c r="I106" i="4"/>
  <c r="I105" i="4"/>
  <c r="I104" i="4"/>
  <c r="I102" i="4"/>
  <c r="I101" i="4"/>
  <c r="I100" i="4"/>
  <c r="I99" i="4"/>
  <c r="I98" i="4"/>
  <c r="I97" i="4"/>
  <c r="I96" i="4"/>
  <c r="I95" i="4"/>
  <c r="I94" i="4"/>
  <c r="I93" i="4"/>
  <c r="I92" i="4"/>
  <c r="I91" i="4"/>
  <c r="I90" i="4"/>
  <c r="I89" i="4"/>
  <c r="I88" i="4"/>
  <c r="I86" i="4"/>
  <c r="I85" i="4"/>
  <c r="I84" i="4"/>
  <c r="I83" i="4"/>
  <c r="I82" i="4"/>
  <c r="I81" i="4"/>
  <c r="I80" i="4"/>
  <c r="I79" i="4"/>
  <c r="I78" i="4"/>
  <c r="I77" i="4"/>
  <c r="I76" i="4"/>
  <c r="I75" i="4"/>
  <c r="I74" i="4"/>
  <c r="I73" i="4"/>
  <c r="I72" i="4"/>
  <c r="I71" i="4"/>
  <c r="I70" i="4"/>
  <c r="I69" i="4"/>
  <c r="I67" i="4"/>
  <c r="I66" i="4"/>
  <c r="I65" i="4"/>
  <c r="I64" i="4"/>
  <c r="I63" i="4"/>
  <c r="I62" i="4"/>
  <c r="I60" i="4"/>
  <c r="I59" i="4"/>
  <c r="I55" i="4"/>
  <c r="I54" i="4"/>
  <c r="I52" i="4"/>
  <c r="I50" i="4"/>
  <c r="I48" i="4"/>
  <c r="I46" i="4"/>
  <c r="I45" i="4"/>
  <c r="I44" i="4"/>
  <c r="I10" i="4" l="1"/>
  <c r="I24" i="4"/>
  <c r="I256" i="4"/>
  <c r="I41" i="4"/>
  <c r="I235" i="4"/>
  <c r="I111" i="4"/>
  <c r="I56" i="4"/>
  <c r="I179" i="4"/>
  <c r="I246" i="1"/>
  <c r="I42" i="4" l="1"/>
  <c r="I216" i="1"/>
  <c r="I240" i="1"/>
  <c r="I164" i="1"/>
  <c r="I107" i="1"/>
  <c r="I92" i="1"/>
  <c r="I98" i="1"/>
  <c r="I210" i="1" l="1"/>
  <c r="I211" i="1"/>
  <c r="I231" i="1"/>
  <c r="I218" i="1"/>
  <c r="I234" i="1"/>
  <c r="I249" i="1"/>
  <c r="I243" i="1"/>
  <c r="I251" i="1"/>
  <c r="I194" i="1"/>
  <c r="I137" i="1"/>
  <c r="I33" i="1"/>
  <c r="I167" i="1"/>
  <c r="I257" i="1"/>
  <c r="I212" i="1"/>
  <c r="I207" i="1"/>
  <c r="I229" i="1"/>
  <c r="I130" i="1"/>
  <c r="I271" i="1"/>
  <c r="I127" i="1"/>
  <c r="I175" i="1"/>
  <c r="I227" i="1"/>
  <c r="I160" i="1"/>
  <c r="I161" i="1" l="1"/>
  <c r="I276" i="1" l="1"/>
  <c r="I110" i="1"/>
  <c r="I109" i="1"/>
  <c r="I106" i="1"/>
  <c r="I105" i="1"/>
  <c r="I103" i="1"/>
  <c r="I96" i="1"/>
  <c r="I100" i="1"/>
  <c r="I97" i="1"/>
  <c r="I93" i="1"/>
  <c r="I90" i="1"/>
  <c r="I83" i="1" l="1"/>
  <c r="I63" i="1"/>
  <c r="I143" i="1" l="1"/>
  <c r="I197" i="1"/>
  <c r="I195" i="1"/>
  <c r="I196" i="1"/>
  <c r="I99" i="1"/>
  <c r="I213" i="1"/>
  <c r="I186" i="1"/>
  <c r="I125" i="1"/>
  <c r="I193" i="1"/>
  <c r="I181" i="1"/>
  <c r="I269" i="1"/>
  <c r="I153" i="1"/>
  <c r="I138" i="1"/>
  <c r="I202" i="1"/>
  <c r="I42" i="1"/>
  <c r="I104" i="1"/>
  <c r="I147" i="1"/>
  <c r="I152" i="1"/>
  <c r="I156" i="1"/>
  <c r="I209" i="1"/>
  <c r="I235" i="1"/>
  <c r="I136" i="1"/>
  <c r="I170" i="1"/>
  <c r="I163" i="1"/>
  <c r="I86" i="1"/>
  <c r="I41" i="1"/>
  <c r="I250" i="1"/>
  <c r="I248" i="1"/>
  <c r="I245" i="1"/>
  <c r="I242" i="1"/>
  <c r="I239" i="1"/>
  <c r="I237" i="1"/>
  <c r="I232" i="1"/>
  <c r="I230" i="1"/>
  <c r="I226" i="1"/>
  <c r="I225" i="1"/>
  <c r="I224" i="1"/>
  <c r="I223" i="1"/>
  <c r="I222" i="1"/>
  <c r="I221" i="1"/>
  <c r="I220" i="1"/>
  <c r="I217" i="1"/>
  <c r="I185" i="1"/>
  <c r="I215" i="1"/>
  <c r="I214" i="1"/>
  <c r="I208" i="1"/>
  <c r="I206" i="1"/>
  <c r="I184" i="1"/>
  <c r="I203" i="1"/>
  <c r="I201" i="1"/>
  <c r="I200" i="1"/>
  <c r="I199" i="1"/>
  <c r="I198" i="1"/>
  <c r="I183" i="1"/>
  <c r="I182" i="1"/>
  <c r="I142" i="1"/>
  <c r="I140" i="1"/>
  <c r="I139" i="1"/>
  <c r="I191" i="1"/>
  <c r="I44" i="1"/>
  <c r="I43" i="1"/>
  <c r="I39" i="1"/>
  <c r="I37" i="1"/>
  <c r="I36" i="1"/>
  <c r="I35" i="1"/>
  <c r="I34" i="1"/>
  <c r="I32" i="1"/>
  <c r="I174" i="1"/>
  <c r="I173" i="1"/>
  <c r="I172" i="1"/>
  <c r="I171" i="1"/>
  <c r="I169" i="1"/>
  <c r="I168" i="1"/>
  <c r="I166" i="1"/>
  <c r="I165" i="1"/>
  <c r="I162" i="1"/>
  <c r="I157" i="1"/>
  <c r="I154" i="1"/>
  <c r="I151" i="1"/>
  <c r="I150" i="1"/>
  <c r="I149" i="1"/>
  <c r="I145" i="1"/>
  <c r="I279" i="1"/>
  <c r="I144" i="1"/>
  <c r="I134" i="1"/>
  <c r="I132" i="1"/>
  <c r="I131" i="1"/>
  <c r="I129" i="1"/>
  <c r="I128" i="1"/>
  <c r="I126" i="1"/>
  <c r="I124" i="1"/>
  <c r="I123" i="1"/>
  <c r="I122" i="1"/>
  <c r="I121" i="1"/>
  <c r="I256" i="1"/>
  <c r="I277" i="1"/>
  <c r="I275" i="1"/>
  <c r="I274" i="1"/>
  <c r="I272" i="1"/>
  <c r="I268" i="1"/>
  <c r="I266" i="1"/>
  <c r="I265" i="1"/>
  <c r="I264" i="1"/>
  <c r="I263" i="1"/>
  <c r="I262" i="1"/>
  <c r="I117" i="1"/>
  <c r="I113" i="1"/>
  <c r="I112" i="1"/>
  <c r="I111" i="1"/>
  <c r="I102" i="1"/>
  <c r="I101" i="1"/>
  <c r="I95" i="1"/>
  <c r="I94" i="1"/>
  <c r="I91" i="1"/>
  <c r="I89" i="1"/>
  <c r="I88" i="1"/>
  <c r="I85" i="1"/>
  <c r="I84" i="1"/>
  <c r="I82" i="1"/>
  <c r="I81" i="1"/>
  <c r="I80" i="1"/>
  <c r="I79" i="1"/>
  <c r="I78" i="1"/>
  <c r="I77" i="1"/>
  <c r="I76" i="1"/>
  <c r="I75" i="1"/>
  <c r="I74" i="1"/>
  <c r="I73" i="1"/>
  <c r="I72" i="1"/>
  <c r="I71" i="1"/>
  <c r="I70" i="1"/>
  <c r="I68" i="1"/>
  <c r="I67" i="1"/>
  <c r="I66" i="1"/>
  <c r="I65" i="1"/>
  <c r="I64" i="1"/>
  <c r="I60" i="1"/>
  <c r="I59" i="1"/>
  <c r="I55" i="1"/>
  <c r="I54" i="1"/>
  <c r="I53" i="1"/>
  <c r="I52" i="1"/>
  <c r="I51" i="1"/>
  <c r="I50" i="1"/>
  <c r="I49" i="1"/>
  <c r="I48" i="1"/>
  <c r="I8" i="1"/>
  <c r="I7" i="1"/>
  <c r="I6" i="1"/>
  <c r="I5" i="1"/>
  <c r="I11" i="1" l="1"/>
  <c r="I28" i="1" s="1"/>
  <c r="I187" i="1"/>
  <c r="I280" i="1"/>
  <c r="I56" i="1"/>
  <c r="I118" i="1"/>
  <c r="I45" i="1"/>
  <c r="I259" i="1"/>
</calcChain>
</file>

<file path=xl/sharedStrings.xml><?xml version="1.0" encoding="utf-8"?>
<sst xmlns="http://schemas.openxmlformats.org/spreadsheetml/2006/main" count="3851" uniqueCount="1026">
  <si>
    <t>Serviços</t>
  </si>
  <si>
    <t>HOTEL CATEGORIA 3 ESTRELAS COM ACESSIBILIDADE
Detalhamento Apartamentos TRIPLOS - hotéis na categoria, no mínimo, 3 estrelas, situados o mais próximo do local do evento, com acomodáveis confortáveis e em condições de receber os participantes, de tal forma que todos se sintam bem acomodados e confortavelmente instalados. os apartamentos deverão ter condições adequadas para receber cadeirantes e portadores de outras patologias, com acompanhantes, e banheiros adaptados, resguardando-se seu conforto e condições de uso. Não serão aceitos apartamentos quadruplos (4 pessoas). Os apartamentos DUPLOS devem ser montados com camas de solteiro, não serão permitidos improvisos (colchões no chão cama de campanha ou qualquer outro tipo de mobiliário), como também não serão aceitos apartamentos localizados em reais inadequadas, como subsolo. deve-se resguardar o total conforto dos hóspedes, sob pena de cancelamento da reserva, sem aviso prévio.</t>
  </si>
  <si>
    <t>ORDEM</t>
  </si>
  <si>
    <t>ITEM</t>
  </si>
  <si>
    <t>DESCRIÇÃO</t>
  </si>
  <si>
    <t>UNIDADE</t>
  </si>
  <si>
    <t>QUANTIDADE</t>
  </si>
  <si>
    <t>DIÁRIA</t>
  </si>
  <si>
    <t>VALOR UNITÁRIO</t>
  </si>
  <si>
    <t>VALOR TOTAL</t>
  </si>
  <si>
    <t>1.1</t>
  </si>
  <si>
    <t xml:space="preserve">Apartamento Simples </t>
  </si>
  <si>
    <t>Diária com café da manhã, adaptado para pessoas com deficiência.</t>
  </si>
  <si>
    <t>Diária</t>
  </si>
  <si>
    <t>1.2</t>
  </si>
  <si>
    <t xml:space="preserve">Apartamento Duplo </t>
  </si>
  <si>
    <t>1.3</t>
  </si>
  <si>
    <t xml:space="preserve">Apartamento Triplo </t>
  </si>
  <si>
    <t>1.4</t>
  </si>
  <si>
    <t>Água Mineral</t>
  </si>
  <si>
    <t xml:space="preserve">Garrafa com 300 ml </t>
  </si>
  <si>
    <t>Unidade</t>
  </si>
  <si>
    <t>Subtotal - Hospedagem (3 Estrelas)</t>
  </si>
  <si>
    <t>HOTEL CATEGORIA 4 ESTRELAS COM ACESSIBILIDADE</t>
  </si>
  <si>
    <t>1.5</t>
  </si>
  <si>
    <t>1.6</t>
  </si>
  <si>
    <t>1.8</t>
  </si>
  <si>
    <t>Subtotal - Hospedagem (4 Estrelas)</t>
  </si>
  <si>
    <t>HOTEL CATEGORIA 5 ESTRELAS COM ACESSIBILIDADE</t>
  </si>
  <si>
    <t>1.9</t>
  </si>
  <si>
    <t>1.10</t>
  </si>
  <si>
    <t>1.12</t>
  </si>
  <si>
    <t>Subtotal - Hospedagem (5 Estrelas)</t>
  </si>
  <si>
    <t>m2/ Dia</t>
  </si>
  <si>
    <t>2.1</t>
  </si>
  <si>
    <t>Micro-ônibus - Tipo I</t>
  </si>
  <si>
    <t>Com capacidade para 20 passageiros, tipo executivo com motorista, combustível e ar condicionado. Franquia de 100 km.</t>
  </si>
  <si>
    <t>Diária de 8 horas</t>
  </si>
  <si>
    <t>2.2</t>
  </si>
  <si>
    <t>Micro-ônibus - Tipo II</t>
  </si>
  <si>
    <t>Hora</t>
  </si>
  <si>
    <t>2.7</t>
  </si>
  <si>
    <t>Ônibus Executivo - Tipo I</t>
  </si>
  <si>
    <t xml:space="preserve">Com capacidade de 42 passageiros, tipo executivo com motorista, combustível e ar condicionado. Franquia de 100 km. </t>
  </si>
  <si>
    <t>2.8</t>
  </si>
  <si>
    <t>Ônibus Executivo - Tipo II</t>
  </si>
  <si>
    <t>2.13</t>
  </si>
  <si>
    <t>Van - Tipo I</t>
  </si>
  <si>
    <t>Com capacidade para 12 passageiros, com motorista, combustível e ar condicionado. Franquia de 100 km.</t>
  </si>
  <si>
    <t>2.14</t>
  </si>
  <si>
    <t>Van - Tipo II</t>
  </si>
  <si>
    <t>2.22</t>
  </si>
  <si>
    <t xml:space="preserve">Veículo Executivo </t>
  </si>
  <si>
    <t xml:space="preserve">Com motorista, quatro portas, sedan, combustível, direção hidráulica, ar condicionado, motor 2.0. Franquia de 100 km. </t>
  </si>
  <si>
    <t>2.25</t>
  </si>
  <si>
    <t>Veículo Utilitário</t>
  </si>
  <si>
    <t xml:space="preserve">Com motorista, combustível, a ser utilizado para carga de até 1.000 (mil) quilos. Franquia de 100 km. </t>
  </si>
  <si>
    <t>3.1</t>
  </si>
  <si>
    <t>Apoiador</t>
  </si>
  <si>
    <t>3.4</t>
  </si>
  <si>
    <t>3.5</t>
  </si>
  <si>
    <t>3.6</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</si>
  <si>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</si>
  <si>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</si>
  <si>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Diária de 12 horas</t>
  </si>
  <si>
    <t>3.11</t>
  </si>
  <si>
    <t>Coordenador de Alimentação</t>
  </si>
  <si>
    <t>Profissional responsável pelo planejamento e acompanhamento das atividades e necessidades de alimentação.</t>
  </si>
  <si>
    <t>3.12</t>
  </si>
  <si>
    <t>Coordenador de Atenção a convidados</t>
  </si>
  <si>
    <t>3.13</t>
  </si>
  <si>
    <t>Coordenador de atividade Cultural</t>
  </si>
  <si>
    <t>Profissional qualificado e reconhecido por promover, organizar, coordenar eventos artísticos e culturais (peças teatrais, shows musicais, exposições, entre outros).</t>
  </si>
  <si>
    <t>3.14</t>
  </si>
  <si>
    <t xml:space="preserve">Coordenador de Credenciamento </t>
  </si>
  <si>
    <t>Profissional responsável pelo planejamento e acompanhamento das atividades e necessidades do credenciamento e sua equipe.</t>
  </si>
  <si>
    <t>3.15</t>
  </si>
  <si>
    <t>Coordenador de Hospedagem</t>
  </si>
  <si>
    <t>Profissional responsável pelo planejamento e acompanhamento das atividades e necessidades de hospedagens.</t>
  </si>
  <si>
    <t>3.16</t>
  </si>
  <si>
    <t>Profissional responsável pela coordenação e orientação de todas as ações de logística/ infraestrutura do evento.</t>
  </si>
  <si>
    <t>3.17</t>
  </si>
  <si>
    <t>Coordenador de Plenária</t>
  </si>
  <si>
    <t>Profissional responsável pelo planejamento e acompanhamento das atividades e necessidades da plenária.</t>
  </si>
  <si>
    <t>3.18</t>
  </si>
  <si>
    <t>Coordenador de Recursos Humanos</t>
  </si>
  <si>
    <t>Profissional responsável pela da equipe  geral do evento.</t>
  </si>
  <si>
    <t>3.19</t>
  </si>
  <si>
    <t>Profissional responsável pelo planejamento e acompanhamento das atividades e necessidades da segurança do evento.</t>
  </si>
  <si>
    <t>3.20</t>
  </si>
  <si>
    <t>Coordenador de Serviços Gerais</t>
  </si>
  <si>
    <t>Profissional responsável pelo planejamento e acompanhamento das atividades e necessidades dos serviços gerais.</t>
  </si>
  <si>
    <t>3.21</t>
  </si>
  <si>
    <t>Coordenador de Tecnologia da Informação</t>
  </si>
  <si>
    <t>Profissional responsável pelo planejamento e acompanhamento das atividades e necessidades tecnologia da informação.</t>
  </si>
  <si>
    <t>3.22</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</si>
  <si>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</si>
  <si>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</si>
  <si>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3.23</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</si>
  <si>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</si>
  <si>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</si>
  <si>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3.28</t>
  </si>
  <si>
    <t>Eletricista</t>
  </si>
  <si>
    <t>Profissional capacitado para prestar serviços de eletricista.</t>
  </si>
  <si>
    <t>3.30</t>
  </si>
  <si>
    <t>Enfermeiro</t>
  </si>
  <si>
    <t>Deverá ter registro atualizado no respectivo COREM e experiência ambulatorial.</t>
  </si>
  <si>
    <t>3.31</t>
  </si>
  <si>
    <t>Engenheiro de Segurança</t>
  </si>
  <si>
    <t>Profissional qualificado para executar os projetos de montagem em geral (palcos, cenários, ambientes, espaços externos, entre outros), nos termos da legislação vigente.</t>
  </si>
  <si>
    <t>3.32</t>
  </si>
  <si>
    <t>3.33</t>
  </si>
  <si>
    <t>Garçom</t>
  </si>
  <si>
    <t>Profissional capacitado a prestar serviços de garçom (com uniforme).</t>
  </si>
  <si>
    <t>3.34</t>
  </si>
  <si>
    <t>3.35</t>
  </si>
  <si>
    <t>Médico</t>
  </si>
  <si>
    <t>Executar atividades inerentes à profissão.</t>
  </si>
  <si>
    <t>3.36</t>
  </si>
  <si>
    <t>Mestre de Cerimônia</t>
  </si>
  <si>
    <t>Profissional capacitado a prestar serviços de mestre de cerimônias para preparar roteiros e realizar apresentação de eventos e protocolos.</t>
  </si>
  <si>
    <t>Motorista</t>
  </si>
  <si>
    <t>3.39</t>
  </si>
  <si>
    <t>Operador de equipamentos audiovisuais</t>
  </si>
  <si>
    <t xml:space="preserve">Profissional devidamente capacitado a operar aparelhos audiovisuais, computadores e demais aparelhos eletroeletrônicos a serem utilizados durante os eventos. </t>
  </si>
  <si>
    <t>3.40</t>
  </si>
  <si>
    <t>Operador de fotocopiadora</t>
  </si>
  <si>
    <t>Profissional capacitado para operar em fotocopiadoras.</t>
  </si>
  <si>
    <t>3.41</t>
  </si>
  <si>
    <t>Operador de iluminação</t>
  </si>
  <si>
    <t>Profissional capacitado para operar em equipamentos de iluminação.</t>
  </si>
  <si>
    <t>3.42</t>
  </si>
  <si>
    <t>Operador de Som</t>
  </si>
  <si>
    <t>Profissional capacitado para operar em equipamentos de som.</t>
  </si>
  <si>
    <t>3.43</t>
  </si>
  <si>
    <t>Orientador de Tráfego</t>
  </si>
  <si>
    <t>Profissional capacitada para orientar o tráfego de veículos e pessoas nas imediações do evento.</t>
  </si>
  <si>
    <t>3.44</t>
  </si>
  <si>
    <t>3.48</t>
  </si>
  <si>
    <t>Recepcionista Bilíngue</t>
  </si>
  <si>
    <t>Profissional capacitado a prestar serviço de recepção e distribuição de materiais em 2 (dois) idiomas comuns a serem definidos pelo contratante;</t>
  </si>
  <si>
    <t>3.49</t>
  </si>
  <si>
    <t>Recepcionista Português</t>
  </si>
  <si>
    <t>Profissional capacitado a prestar serviço de recepção e distribuição de materiais;</t>
  </si>
  <si>
    <t>3.55</t>
  </si>
  <si>
    <t>Segurança desarmado diurno</t>
  </si>
  <si>
    <t>Profissional qualificado para a atividade de segurança patrimonial sem uso de armas letais, para jornada diurna;</t>
  </si>
  <si>
    <t>3.56</t>
  </si>
  <si>
    <t>Segurança desarmado noturno</t>
  </si>
  <si>
    <t>Profissional qualificado para a atividade de segurança patrimonial sem uso de armas letais, para jornada noturna;</t>
  </si>
  <si>
    <t>3.57</t>
  </si>
  <si>
    <t>Técnico de equipamentos audiovisuais e som</t>
  </si>
  <si>
    <t>Profissional devidamente capacitado para realização de montagem, desmontagem e manutenção de aparelhos audiovisuais, computadores e demais aparelhos eletroeletrônicos a serem utilizados durante os eventos;</t>
  </si>
  <si>
    <t>Tradutor Simultâneo de idiomas básicos</t>
  </si>
  <si>
    <t>Apresentar profissionais com experiência comprovada em tradução simultânea/ idiomas básicos (inglês, francês, espanhol e alemão, por exemplo);</t>
  </si>
  <si>
    <t>4.2</t>
  </si>
  <si>
    <t>4.7</t>
  </si>
  <si>
    <t>Camiseta tradicional impressão frente</t>
  </si>
  <si>
    <t>4.11</t>
  </si>
  <si>
    <t xml:space="preserve">Caneta Esferográfica com logomarca </t>
  </si>
  <si>
    <t>Cores diversas, com logomarca 04 cores definida pelo demandante;</t>
  </si>
  <si>
    <t>4.16</t>
  </si>
  <si>
    <t>4.19</t>
  </si>
  <si>
    <t>Coletes de identificação</t>
  </si>
  <si>
    <t>Várias cores,  tecido 100% poliéster, acabamento DRY, com elástico encapado e debrum preto nas laterais.</t>
  </si>
  <si>
    <t>4.22</t>
  </si>
  <si>
    <t>4.28</t>
  </si>
  <si>
    <t>Fita Adesiva larga</t>
  </si>
  <si>
    <t>Fita Adesiva Larga para colar pacotes, caixas e outros</t>
  </si>
  <si>
    <t>4.29</t>
  </si>
  <si>
    <t>Fita adesiva dupla face com espuma</t>
  </si>
  <si>
    <t>Fita adesiva dupla face com espuma polietileno, 12 cm de largura, para fixação em aplicações com alto movimento</t>
  </si>
  <si>
    <t>4.30</t>
  </si>
  <si>
    <t xml:space="preserve">Flip Chart </t>
  </si>
  <si>
    <t>Com suporte tipo cavalete e bloco com mínimo de 50 folhas,  incluindo 2 pincéis atômicos (azul e vermelho);</t>
  </si>
  <si>
    <t>4.34</t>
  </si>
  <si>
    <t>4.36</t>
  </si>
  <si>
    <t>4.37</t>
  </si>
  <si>
    <t>Identificador de bagagens</t>
  </si>
  <si>
    <t>Etiquetas auto numeradas, em duas vias, para registro de numeração a serem fixadas nas bagagens e entregue aos participantes;</t>
  </si>
  <si>
    <t>4.42</t>
  </si>
  <si>
    <t>4.43</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</si>
  <si>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</si>
  <si>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</si>
  <si>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Pin resinado ou metalizado</t>
  </si>
  <si>
    <t>Unidade/ Diária</t>
  </si>
  <si>
    <t>Prancheta</t>
  </si>
  <si>
    <t>Prancheta tamanho ofício com prendedor metálico ou plástico</t>
  </si>
  <si>
    <t>Pulseira - Tipo I</t>
  </si>
  <si>
    <r>
      <t xml:space="preserve">Confecção em vinil para identificação e acesso com </t>
    </r>
    <r>
      <rPr>
        <u/>
        <sz val="10"/>
        <color theme="1"/>
        <rFont val="Calibri"/>
        <family val="2"/>
        <scheme val="minor"/>
      </rPr>
      <t>fecho adesivo</t>
    </r>
    <r>
      <rPr>
        <sz val="10"/>
        <color theme="1"/>
        <rFont val="Calibri"/>
        <family val="2"/>
        <scheme val="minor"/>
      </rPr>
      <t xml:space="preserve"> e impressão de logomarca do evento;</t>
    </r>
  </si>
  <si>
    <t>Quadro branco, tipo lousa</t>
  </si>
  <si>
    <t>5.1</t>
  </si>
  <si>
    <t>Alambrado tipo grade para cercamento</t>
  </si>
  <si>
    <t>Fabricados com estrutura de tubos galvanizados, com ou sem requadro de ferro redondo ou cantoneira;</t>
  </si>
  <si>
    <t>Metro linear/dia</t>
  </si>
  <si>
    <t>5.2</t>
  </si>
  <si>
    <t>Alambrados tipo fechamento cego</t>
  </si>
  <si>
    <t>Tipo cego ou para fechamento; fabricados com estrutura de tubos galvanizados, com ou sem requadro de ferro redondo ou cantoneira;</t>
  </si>
  <si>
    <t>m2</t>
  </si>
  <si>
    <t>5.5</t>
  </si>
  <si>
    <t>Arara</t>
  </si>
  <si>
    <t>Arara de apoio</t>
  </si>
  <si>
    <t>5.6</t>
  </si>
  <si>
    <t>Em forma de balcão MDF com chave - 3m x 1m</t>
  </si>
  <si>
    <t>5.8</t>
  </si>
  <si>
    <t>Arranjo de Flores Tipo I</t>
  </si>
  <si>
    <t>Tipo jardineira para mesa plenária (em tamanho/altura compatível com a mesa);</t>
  </si>
  <si>
    <t>5.10</t>
  </si>
  <si>
    <t>5.13</t>
  </si>
  <si>
    <t>Balcão recepção</t>
  </si>
  <si>
    <t>Balcão para recepção/ informação com 2m x 0,50 profundidade x 1m altura. estrutura com testeira adesivada elevada a 2,20m de altura;</t>
  </si>
  <si>
    <t>5.15</t>
  </si>
  <si>
    <t>Países/ Estados/ Municípios tamanho 3 panos, mastro com suporte e ponteira, ou panóplia com mastros e ponteiras, devidamente passadas, pronta para o uso;</t>
  </si>
  <si>
    <t>Confecção de banner, impressão digital em  sanlux, com acabamento em madeira e ponteiras plásticas ou com ilhóes e braçadeiras de fixação para box truss ou metalon</t>
  </si>
  <si>
    <t>Biombo</t>
  </si>
  <si>
    <t>Podem ser vazados, transparentes, fechados, de tecido, ferro, madeira ou espelhos, sendo determinado de acordo com cada evento. Tamanho: 3m x 3m</t>
  </si>
  <si>
    <t>Unidade/Diária</t>
  </si>
  <si>
    <t>Box Truss</t>
  </si>
  <si>
    <t>Estrutura treliçada, confeccionada em alumínio, leve e de alta resistência;</t>
  </si>
  <si>
    <t>metro linear/dia</t>
  </si>
  <si>
    <t>Cadeira fixa sem braço estofada</t>
  </si>
  <si>
    <t>Cadeiras sem braço, com encosto, estofadas em tecido ou similar;</t>
  </si>
  <si>
    <t>m2/dia</t>
  </si>
  <si>
    <t>Estande Especial</t>
  </si>
  <si>
    <t>Fita de isolamento, tipo zebrada</t>
  </si>
  <si>
    <t>Fita de isolamento, tipo zebrada com 200mx70mm;</t>
  </si>
  <si>
    <t>Forração em carpete</t>
  </si>
  <si>
    <t>Com 4mm de espessura</t>
  </si>
  <si>
    <t>Malha Tencionada</t>
  </si>
  <si>
    <t>Para decoração de ambientes</t>
  </si>
  <si>
    <t>Mastros para bandeiras-tamanho da bandeira com ponteiras</t>
  </si>
  <si>
    <t>Mastros para bandeiras-tamanho da bandeira com ponteira;</t>
  </si>
  <si>
    <t>Pranchão com toalha</t>
  </si>
  <si>
    <t>Montada com material tipo pranchão em formato padronizado octanorme, com toalha  em tecido para a mesa;</t>
  </si>
  <si>
    <t xml:space="preserve">Mesa redonda em madeira para até 8 lugares </t>
  </si>
  <si>
    <t>Mesa em madeira para até 8 pessoas, estando incluso no preço o móvel e a toalha;</t>
  </si>
  <si>
    <t>Paisagismo</t>
  </si>
  <si>
    <t>Placa de sinalização</t>
  </si>
  <si>
    <t>Poltrona Tipo I</t>
  </si>
  <si>
    <t>Para ambientação de lounges</t>
  </si>
  <si>
    <t>Porta-banner</t>
  </si>
  <si>
    <t>Tripé para banners, cor preto e com estrutura reforçada;</t>
  </si>
  <si>
    <t>Praticável ou Tablado de madeira ou piso carpetado</t>
  </si>
  <si>
    <t>Prisma em acrílico</t>
  </si>
  <si>
    <t>Prisma acrílico transparente no tamanho de 30 cm largura por 11 cm altura;</t>
  </si>
  <si>
    <t>Comum em courino, quadrado ou redondo, cor a definir</t>
  </si>
  <si>
    <t>Púlpito</t>
  </si>
  <si>
    <t>Em acrílico, quando cotado na proposta de preço, não poderá está contemplado na locação do espaço;</t>
  </si>
  <si>
    <t>Sofá -3 lugares</t>
  </si>
  <si>
    <t>Módulo estofado de 3 lugares , padrão superior;</t>
  </si>
  <si>
    <t>Unifila</t>
  </si>
  <si>
    <t>Torretas cromadas</t>
  </si>
  <si>
    <t>ALIMENTAÇÃO FORA DO AMBIENTE HOTELEIRO</t>
  </si>
  <si>
    <t>Água mineral, sem gás, em garrafas individuais, 300 ml;</t>
  </si>
  <si>
    <t>Máquina automática para café expresso, cappuccino e chocolate. Incluindo mesa, copos descartáveis, paletas mexedoras, açúcar, adoçante, lixeiras e produtos para consumo de 200 até pessoas por dia.</t>
  </si>
  <si>
    <t>Por pessoa</t>
  </si>
  <si>
    <t>Litro</t>
  </si>
  <si>
    <t>Garrafa de chá</t>
  </si>
  <si>
    <t>Biscoitos finos de polvilho, amanteigados, biscoitos pequenos recheados com geleias, bolos diversos, pão de queijo, entre outros, nos sabores doce e salgado.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</si>
  <si>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</si>
  <si>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Bebedouro elétrico de chão</t>
  </si>
  <si>
    <t>Dobrável e até 80kg</t>
  </si>
  <si>
    <t>Dobrável  e acima de 130kg</t>
  </si>
  <si>
    <t xml:space="preserve">Cadeira de rodas </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</si>
  <si>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</si>
  <si>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</si>
  <si>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</si>
  <si>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</si>
  <si>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</si>
  <si>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</si>
  <si>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</si>
  <si>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</si>
  <si>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</si>
  <si>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</si>
  <si>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</si>
  <si>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</si>
  <si>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</si>
  <si>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</si>
  <si>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Ponto/dia</t>
  </si>
  <si>
    <t xml:space="preserve">Maca para emergência </t>
  </si>
  <si>
    <t>Com apoio nas laterais</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</si>
  <si>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</si>
  <si>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Microfone - Tipo II</t>
  </si>
  <si>
    <t>Sem fio com bateria</t>
  </si>
  <si>
    <t>Microfone - Tipo III</t>
  </si>
  <si>
    <t>Lapela</t>
  </si>
  <si>
    <t>Gooseneck ou similar</t>
  </si>
  <si>
    <t>Pedestal para microfone tipo girafa</t>
  </si>
  <si>
    <t>Pen Drive</t>
  </si>
  <si>
    <t>Fornecimento de pendrive com capacidade mínima de 4GB para uso de relatoria, organização do evento, entre outros;</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</si>
  <si>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</si>
  <si>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</si>
  <si>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</si>
  <si>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</si>
  <si>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II</t>
  </si>
  <si>
    <t>Projetor de Multimídia - Tipo III</t>
  </si>
  <si>
    <t>Sistema de projeção LCD  resolução Nativa WXGA (1024 x 1728), resolução suportada XGA (1600 x 1200) - 5000 Ansi Lúmens;</t>
  </si>
  <si>
    <t>Rádio Nextel</t>
  </si>
  <si>
    <t>Rádio Walkie Talk (similar)</t>
  </si>
  <si>
    <t>Serviço de Atendimento Médico -UTI/Móvel</t>
  </si>
  <si>
    <t>UTI/Móvel completa com equipamentos para atendimentos de urgência com equipe capacitada (médico, enfermeiro e motorista);</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</si>
  <si>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</si>
  <si>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</si>
  <si>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</si>
  <si>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</si>
  <si>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Profissional capacitado a prestar serviços de digitação com experiência em relatorias de reuniões, seminários, conferências, fóruns e outros eventos.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</si>
  <si>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</si>
  <si>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</si>
  <si>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</si>
  <si>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</si>
  <si>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</si>
  <si>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Tela para Projeção - Tipo II</t>
  </si>
  <si>
    <t>2,00x2,00, retrátil, altura variável, fundo com napa preta e superfície de projeção BRANCA, e fornecida com tripé em aço;</t>
  </si>
  <si>
    <t xml:space="preserve">TV de 46” </t>
  </si>
  <si>
    <t>TV de LCD de 46 polegadas com suporte de chão e tecnologia FULL HD;</t>
  </si>
  <si>
    <t>Observação</t>
  </si>
  <si>
    <t>Transporte</t>
  </si>
  <si>
    <t>Geral</t>
  </si>
  <si>
    <t>A&amp;B</t>
  </si>
  <si>
    <t>24, 25, 26 e 27/04 (3 diárias)</t>
  </si>
  <si>
    <t>Plenária</t>
  </si>
  <si>
    <t>Plenárias</t>
  </si>
  <si>
    <t>Gabinete da Ministra</t>
  </si>
  <si>
    <t>Camarim</t>
  </si>
  <si>
    <t>Central de Cópias</t>
  </si>
  <si>
    <t>Posto Médico</t>
  </si>
  <si>
    <t>Credenciamento</t>
  </si>
  <si>
    <t>02 Central de cópias
01 Credenciamento</t>
  </si>
  <si>
    <t>Material do Participante</t>
  </si>
  <si>
    <t xml:space="preserve">Metro </t>
  </si>
  <si>
    <t>01 Auditório Coletiva Imprensa
01 3mt x 0,50 altura para cada plenária x 4 = 12</t>
  </si>
  <si>
    <t>Sala de Prestação de Contas</t>
  </si>
  <si>
    <t>12 Sala de Soluções
10 Sala de Prestação de contas
30 Credenciamento</t>
  </si>
  <si>
    <t>Mesa redonda com tampo de vidro para 4 pessoas,  com as 04 cadeiras;</t>
  </si>
  <si>
    <t xml:space="preserve">Profissional capacitado fisicamente para assessorar pessoas com deficiência e/ou mobilidade reduzida em seus deslocamentos nos ambientes da CNCDH, em especial àqueles que necessitam apoio na condução de cadeira de rodas, ou usam muletas, bengalas e ou outros acessórios. </t>
  </si>
  <si>
    <t>50 profissionais por turno de 8 horas</t>
  </si>
  <si>
    <t xml:space="preserve">Profissional capacitado para auxiliar pessoas com deficiência ou com mobilidade reduzida relativamente à sua locomoção, comunicação e interação nos ambientes do evento. </t>
  </si>
  <si>
    <t>25 profissionais por turno de 8 horas</t>
  </si>
  <si>
    <t>Profissional responsável pelo planejamento e acompanhamento das atividades e necessidades de atenção a convidados, apoiando o cerimonial nas plenárias da CNCDH.</t>
  </si>
  <si>
    <t xml:space="preserve">Coordenador de Segurança </t>
  </si>
  <si>
    <t>Para fotos das Plenárias e Gts</t>
  </si>
  <si>
    <t>áreas comuns e cultural</t>
  </si>
  <si>
    <t>01 Credenciamento
03 duplas Central de Acessibilidade
01 Balcão de Soluções
01 Prestação de Contas
01 Aeroporto
01 Sala de Programação</t>
  </si>
  <si>
    <t xml:space="preserve">Kit higienização </t>
  </si>
  <si>
    <t>Squeeze Plástico</t>
  </si>
  <si>
    <t>Ponto de Chá permanente:
03 pontos Subsolo
01 ponto no Piso 02
03 Pontos no Piso 03
03 pontos no Piso 04
01 Central de acessibilidade
01 sala de soluções
01 Sala de soluções
01 sala de coordenação
01 Camarim</t>
  </si>
  <si>
    <t>Toten</t>
  </si>
  <si>
    <t>Metalon com adesivação frente com identidade visual do evento, indicação de ambientes, com 3,0 x 2,0 m de altura, com iluminação.</t>
  </si>
  <si>
    <t>16 Totens 3 x 2 Sinalização geral (mapa do evento)</t>
  </si>
  <si>
    <t>16 Totens 0,90 x 1,40</t>
  </si>
  <si>
    <t>Vidro com base em madeira com adesivação frente e verso com identidade visual do evento, indicação de ambientes, com 0,90 x 1,40 m de altura</t>
  </si>
  <si>
    <t>Confecção de lona com impressão digital colorida, com acabamento em ilhós e braçadeiras de fixação para box truss.</t>
  </si>
  <si>
    <t xml:space="preserve">Profissional devidamente capacitado para operar </t>
  </si>
  <si>
    <t>Bebedouro para garrafão de 20 litros, de chão, que produza no mínimo 1,9 litros de água gelada por hora (temperatura ambiente 32ºC). Gabinete e torneiras confeccionados em plástico de alta resistência, com sistema de refrigeração através de compressor;</t>
  </si>
  <si>
    <t xml:space="preserve">Serviço de rádio comunicação instantânea e simultânea entre vários interlocutores sem a necessidade de definição de frequência específica. Deverá ser fornecido com kit contendo clipes de cinto, carregador de mesa e mais 01 bateria recarregável. </t>
  </si>
  <si>
    <t>Equipamento de comunicação extra ao da equipe do evento, quando solicitado pelo demandante ao uso de servidor responsável pelo acompanhamento e fiscalização do evento; Deverá ser fornecido com kit contendo clipes de cinto, carregador de mesa mais uma bateria recarregável extra.</t>
  </si>
  <si>
    <t xml:space="preserve">Serviço de Filmagem de evento de grande porte
</t>
  </si>
  <si>
    <t>Montagem - registro</t>
  </si>
  <si>
    <t>50 MB para para o Sisconferencia</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</si>
  <si>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Recursos Humanos:
03 Cinegrafistas, 01 Operador de Switcher, 03 operadores dos refletores de iluminação e 03 assistentes de câmeras e luzes;</t>
  </si>
  <si>
    <t>Serviço de filmagem digital com 03 (três) Câmeras de 3CCD, em formato DVCAM ou equivalente,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Recursos Humanos:
03 Cinegrafistas, 01 Operador de Switcher, 03 operadores dos refletores de iluminação e 03 assistentes de câmeras e luzes;</t>
  </si>
  <si>
    <t>Edição de Imagem</t>
  </si>
  <si>
    <t>hora</t>
  </si>
  <si>
    <t>Entrega de 01 cópia do vídeo, produzido e editado, em mídia DVD de alta qualidade, com finalização computadorizada, produção de vinheta, elaboração de trilha sonora, legendas de identificação dos participantes, abertura e créditos finais, acondicionado em estojo tipo case Box simples de 14mm, resistente confeccionado em polipropileno de cor transparente, com capa de identificação. O serviço deve ser cotado por hora de trabalho.</t>
  </si>
  <si>
    <t>Piso Tátil</t>
  </si>
  <si>
    <t>metro</t>
  </si>
  <si>
    <t>Piso emborrachado em relevo com indicação de direcionamento e ou alerta, com instalação conforme orientação.</t>
  </si>
  <si>
    <t>Rodoviária e Aeroporto</t>
  </si>
  <si>
    <t>Balcão de Embarque e desembarque CICB</t>
  </si>
  <si>
    <t>Kit Credenciamento</t>
  </si>
  <si>
    <t>Credenciamento e Prestação de Contas</t>
  </si>
  <si>
    <t>Sistema de projeção LCD  resolução Nativa WXGA (1024 x 1728), resolução suportada XGA (1600 x 1200) - 3000 Ansi Lúmens; com cabos e distribuidor VGA.</t>
  </si>
  <si>
    <t>Plenárias, Eixos e Salas de apoio VIP</t>
  </si>
  <si>
    <t>Palco</t>
  </si>
  <si>
    <t>24 e 27</t>
  </si>
  <si>
    <t>Atividades Culturais</t>
  </si>
  <si>
    <t>24 a 29</t>
  </si>
  <si>
    <t>Sistema de projeção LCD  resolução Nativa WXGA (1024 x 1728), resolução suportada XGA (1600 x 1200) - 15000 Ansi Lúmens; com cabos e distribuidor VGA.</t>
  </si>
  <si>
    <t>24, 25 e 27</t>
  </si>
  <si>
    <t>Plenária Principal</t>
  </si>
  <si>
    <t>12 para cada plenária x 4 = 48</t>
  </si>
  <si>
    <t>Alambrado</t>
  </si>
  <si>
    <t>Passador de slide</t>
  </si>
  <si>
    <t>unidade/diária</t>
  </si>
  <si>
    <t>Equipamento de Votação Eletrônica</t>
  </si>
  <si>
    <t>unidade</t>
  </si>
  <si>
    <t xml:space="preserve">Plenárias </t>
  </si>
  <si>
    <t>24 a 27</t>
  </si>
  <si>
    <t>24 e 25</t>
  </si>
  <si>
    <t>Carrinho para Transporte de Material</t>
  </si>
  <si>
    <t>Depósito de Materiais</t>
  </si>
  <si>
    <t>22 a 27</t>
  </si>
  <si>
    <t>Ambiente Modular Especial</t>
  </si>
  <si>
    <t>Plantas para composição de paisagismo, incluso cachepô</t>
  </si>
  <si>
    <t>Toten de recarga</t>
  </si>
  <si>
    <t>Toten de Recarga</t>
  </si>
  <si>
    <t>Sala Cerimonial</t>
  </si>
  <si>
    <t>Sistema de Credenciamento</t>
  </si>
  <si>
    <t>Educomunicação
Sala da Comunicação</t>
  </si>
  <si>
    <t>Painel de TS dupla face 3,30A, carpete na cor preto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</si>
  <si>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Quadro branco, tipo lousa 1,50 X 1,50 mínimo, com apagador.</t>
  </si>
  <si>
    <t>Lounges
30 Educomunicação</t>
  </si>
  <si>
    <t>Restaurante 1 e 2 e Mezanino</t>
  </si>
  <si>
    <t>Leitor de Código de Barras</t>
  </si>
  <si>
    <t>Leitor de código de barras em rede com o servidor do banco de dados.</t>
  </si>
  <si>
    <t>Motorista Marcopolo</t>
  </si>
  <si>
    <t xml:space="preserve"> Impressão policromia em formato de 4 x 4 cm</t>
  </si>
  <si>
    <t>23 a 27</t>
  </si>
  <si>
    <t>27 a 29</t>
  </si>
  <si>
    <t>28 e 29</t>
  </si>
  <si>
    <t>28 a 30</t>
  </si>
  <si>
    <t>Coordenador de Logística</t>
  </si>
  <si>
    <t>27 e 29</t>
  </si>
  <si>
    <t>27 e 28</t>
  </si>
  <si>
    <t xml:space="preserve">04 Sala da Comunicação
01 Central de acessibilidade
01 sala da programação
01 sala de soluções
01 Sala de coordenação
01 Gabinete da Ministra
01 Central de Cópias
01 Balcão de Transporte 
01 Relatoria
</t>
  </si>
  <si>
    <t>Quadro branco, tipo lousa 1,50 X 1,50 mínimo, com apagador, com 02 pincéis com cores variadas.</t>
  </si>
  <si>
    <t>Kit Central de Cópias</t>
  </si>
  <si>
    <t>Com tampa removível , 500ml, com impressão em policromia.</t>
  </si>
  <si>
    <t>02 Sala da Comunicação
01 Relatoria</t>
  </si>
  <si>
    <t>Caso tenha cerimônia de encerramento com a Presidência</t>
  </si>
  <si>
    <t>01 Auditório Coletiva Imprensa - 3
01 3mt x 0,50 altura para plenária x 1 = 3</t>
  </si>
  <si>
    <t xml:space="preserve">27 + Brasil + Outros </t>
  </si>
  <si>
    <t>01 Fundo de Palco Plenárias 16 x 4 = 64</t>
  </si>
  <si>
    <t xml:space="preserve">14 Gts e 03 Eixos 1,80 x 1,20 = 2,16 X 17 = 36,72 m²
</t>
  </si>
  <si>
    <t>Megafone</t>
  </si>
  <si>
    <t>Com bateria</t>
  </si>
  <si>
    <t>Transporte e Educomunicação</t>
  </si>
  <si>
    <t>25 a 27</t>
  </si>
  <si>
    <t>26 a 27</t>
  </si>
  <si>
    <t>Contemplado na Planilha das Conferências Nacionais Conjuntas</t>
  </si>
  <si>
    <t>Brasil + 27 Estados cerimônias de abertura, internacionais</t>
  </si>
  <si>
    <t>20 Totens 0,90 x 1,40</t>
  </si>
  <si>
    <t xml:space="preserve">Lounges Piso 3 Lobby
Lounges Piso 3 Corredor
04 Central de Acessibilidade
Oficina de Cadeira de Rodas
Sala apoio Conselhos 
Posto Médico </t>
  </si>
  <si>
    <t>14 Gt's x 3 = 42 + 9 Eixos = 51
Coordenador
Facilitador
Outro</t>
  </si>
  <si>
    <t>12 Plenária Principal</t>
  </si>
  <si>
    <t xml:space="preserve">Lounges Piso 3 Lobby
Lounges Piso 3 Corredor
Sala da Comunicação
central de acessibilidade
Sala apoio Conselhos
</t>
  </si>
  <si>
    <r>
      <t xml:space="preserve">Toten alimentador de energia para computadores, celulares e tablets com </t>
    </r>
    <r>
      <rPr>
        <i/>
        <sz val="10"/>
        <rFont val="Calibri"/>
        <family val="2"/>
        <scheme val="minor"/>
      </rPr>
      <t>10 tomadas cada</t>
    </r>
    <r>
      <rPr>
        <sz val="10"/>
        <rFont val="Calibri"/>
        <family val="2"/>
        <scheme val="minor"/>
      </rPr>
      <t>.  Material tipo octanorme, laminados TS na cor branca, iluminação tipo spot, tomadas de 03(três) pinos, testeira adesivada com identidade visual. Cabeamento necessário para instalçao no local.</t>
    </r>
  </si>
  <si>
    <t>Plenária e Salas de apoio e VIP</t>
  </si>
  <si>
    <t>14 Gts e 03 Eixos (20 garrafinhas por sala)</t>
  </si>
  <si>
    <t>01 Gabinete da Ministra
01 Relatoria
01Datasus
01 Sala de Coordenação</t>
  </si>
  <si>
    <t>24 a 26</t>
  </si>
  <si>
    <t>Cadeira plástica reforçada</t>
  </si>
  <si>
    <t>Cadeira para uso de apoio no banho de pessoas com deficiência. O fornecedor deverá disponibilizar estas cadeiras nos hotéis indicados pela Comissão organizadora das CNCDH.</t>
  </si>
  <si>
    <t>Hotéis</t>
  </si>
  <si>
    <t xml:space="preserve">Plenária Principal </t>
  </si>
  <si>
    <t>Credenciamento
Datasus
House Mix</t>
  </si>
  <si>
    <t xml:space="preserve">
03 relatoria x 4 plenárias = 12
05 Controle de acesso
</t>
  </si>
  <si>
    <t>Gabinete da Ministra
Sala da Coordenação</t>
  </si>
  <si>
    <t>2 por sala x 2 = 4 (Relatoria e Datasus)</t>
  </si>
  <si>
    <t>6 microfones por plenária x 4 = 24
01 microfones pulpito x 4 = 4</t>
  </si>
  <si>
    <t>Show</t>
  </si>
  <si>
    <t>Palcos Culturais</t>
  </si>
  <si>
    <t xml:space="preserve">04 Plenária Principal
</t>
  </si>
  <si>
    <t>10 Restaurantes
10 Plenárias</t>
  </si>
  <si>
    <t>22 e 23</t>
  </si>
  <si>
    <t>Fechamento Lateral</t>
  </si>
  <si>
    <t>m²/dia</t>
  </si>
  <si>
    <t>Fechamento lateral em moldura de madeira e lona/courino branco, medindo 60 metros x 5 metros de altura.</t>
  </si>
  <si>
    <t>PVC com adesivação frente e verso com identidade visual do evento, indicação de ambientes, com 0,50 x 1,00 m de altura, com suporte em ventosa ou outra forma de fixação.</t>
  </si>
  <si>
    <t>PVC com adesivação, impressa em alta resolução, frente e verso com identidade visual do evento, indicação de ambientes, com 0,50 x 1,00 m de altura, com suporte em ventosa ou outra forma de fixação.</t>
  </si>
  <si>
    <t>Metalon com adesivação, impressa em alta resolução, frente com identidade visual do evento, indicação de ambientes, com 3,0 x 2,0 m de altura, com iluminação.</t>
  </si>
  <si>
    <t>Espelho</t>
  </si>
  <si>
    <t xml:space="preserve">Media 1,0 x 1,80 com moldura </t>
  </si>
  <si>
    <t>Sacolas ecológicas “ecobag”, em lona crua 100% algodão, gramatura 390g/m; 13 fios de undume por cm; 11,5 fios de trama por cm;22 Kjf/cm de tensão de ruptura; medidas 45cm/largura x 45cm/altura x 20cm/lombadas laterais e fundo, duas alças de ombro em fita 100% algodão de 40mm e 1,10 de comprimento reguláveis; com fechamento e botão, costurados nas extremidades superiores; impressão policromia numa face;</t>
  </si>
  <si>
    <t>Toten em Braile / Mapa do Evento</t>
  </si>
  <si>
    <t xml:space="preserve">Toten com tampo e base em madeira com aplicação em Braile do mapa do evento em acrílico ou metal, tamanho 1,0 x 1,50 </t>
  </si>
  <si>
    <t>200 Piso direcional
200 Piso de alerta</t>
  </si>
  <si>
    <t>Em madeira elevado c/ 20cm estruturado, nivelado, com rampa, conforme Normas NBR 9050 de acessibilidade.</t>
  </si>
  <si>
    <t>Em madeira elevado c/ 50cm estruturado, nivelado, com rampa, conforme Normas NBR 9050 de acessibilidade.</t>
  </si>
  <si>
    <t>Estrutura de ferro com suporte de até 1000/1500kg, com autorização ART e CB, com piso estruturado em madeira nivelado, forrado com carpete com 0,90 ou 1,10 m de altura, com 01 escada e 02 rampas com protetores laterais ou corrimão, com acabamento e rodapés, conforme NBR 9050.</t>
  </si>
  <si>
    <t>Estrutura de ferro com suporte de até 1000/1500kg, com autorização ART e CB, com piso estruturado em madeira nivelado, forrado com carpete com 0,90 ou 1,10 m de altura, com 01 escada e 02 rampa, com protetores laterais ou corrimão, com acabamento e rodapés, conforme NBR 9050.</t>
  </si>
  <si>
    <t>01 Sala de coordenação
02 Sala de soluções
02 Central de acessibilidade
01 Posto Médico
02 Comunicação (SDH e EBC)
02 Sala de Prestação de Contas 
03 Credenciamento
01 Sala de Programação
01 Oficina
01 Cerimonial
05 Relatorias
05 Stand by</t>
  </si>
  <si>
    <t>Coordenador de Guarda-Volumes</t>
  </si>
  <si>
    <t>Técnico em informática</t>
  </si>
  <si>
    <t>TOTAL</t>
  </si>
  <si>
    <t xml:space="preserve">Máquina de café expresso </t>
  </si>
  <si>
    <t>Garrafa de Café</t>
  </si>
  <si>
    <t xml:space="preserve">Petit Four </t>
  </si>
  <si>
    <t xml:space="preserve">Jantar </t>
  </si>
  <si>
    <t xml:space="preserve">Água Mineral – Garrafão de 20L </t>
  </si>
  <si>
    <t xml:space="preserve">Água Mineral em garrafas – 300  ml </t>
  </si>
  <si>
    <r>
      <t>Garrafões de água mineral de 20 litros e</t>
    </r>
    <r>
      <rPr>
        <b/>
        <i/>
        <sz val="10"/>
        <color theme="1"/>
        <rFont val="Calibri"/>
        <family val="2"/>
        <scheme val="minor"/>
      </rPr>
      <t xml:space="preserve"> copos  em acrílico descartável de 200 ml, com suporte</t>
    </r>
    <r>
      <rPr>
        <sz val="10"/>
        <color theme="1"/>
        <rFont val="Calibri"/>
        <family val="2"/>
        <scheme val="minor"/>
      </rPr>
      <t xml:space="preserve">. No preço unitário do garrafão devem estar agregados todos os custos acima descritos. </t>
    </r>
  </si>
  <si>
    <t>Garrafas térmicas de Chá, com capacidade de 2 litros com pelo menos dois sabores diferentes por dia. O item deverá acompanhar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</si>
  <si>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Garrafas térmicas de café com capacidade de 2 litros. O item deverá contemplar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</si>
  <si>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Almoço</t>
  </si>
  <si>
    <t>Jantar</t>
  </si>
  <si>
    <t>Água Mineral em garrafas – 300  ml</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</si>
  <si>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àgua, suco e refrigerante. </t>
  </si>
  <si>
    <t>24  a 27</t>
  </si>
  <si>
    <t>Máquina automática para café expresso, cappuccino e chocolate. Incluindo mesa, copos descartáveis, paletas mexedoras, açúcar, adoçante, lixeiras e produtos para consumo de até 200 pessoas por dia.</t>
  </si>
  <si>
    <t>QUANTIDADE TOTAL</t>
  </si>
  <si>
    <t>QUANTITATIVO TOTAL</t>
  </si>
  <si>
    <t>Com capacidade para 20 passageiros, tipo executivo com motorista, combustível e ar condicionado. Franquia de 150 km.</t>
  </si>
  <si>
    <r>
      <t xml:space="preserve">Com capacidade para 20 passageiros, tipo executivo com motorista, combustível e ar condicionado. Franquia de 150 km. </t>
    </r>
    <r>
      <rPr>
        <u/>
        <sz val="10"/>
        <color theme="1"/>
        <rFont val="Calibri"/>
        <family val="2"/>
        <scheme val="minor"/>
      </rPr>
      <t>Adaptado para pessoa com deficiência.</t>
    </r>
  </si>
  <si>
    <t xml:space="preserve">Com motorista, quatro portas, sedan, combustível, direção hidráulica, ar condicionado, motor 2.0. Franquia de 150 km. </t>
  </si>
  <si>
    <r>
      <t xml:space="preserve">Com capacidade para 12 passageiros, com motorista, combustível e ar condicionado. Franquia de 150 km. </t>
    </r>
    <r>
      <rPr>
        <u/>
        <sz val="10"/>
        <color theme="1"/>
        <rFont val="Calibri"/>
        <family val="2"/>
        <scheme val="minor"/>
      </rPr>
      <t>Adaptado para pessoa com deficiência.</t>
    </r>
  </si>
  <si>
    <t>Com capacidade para 12 passageiros, com motorista, combustível e ar condicionado. Franquia de 150 km.</t>
  </si>
  <si>
    <r>
      <t xml:space="preserve">Com capacidade de 42 passageiros, tipo executivo com motorista, combustível e ar condicionado. Franquia de 150 km. </t>
    </r>
    <r>
      <rPr>
        <u/>
        <sz val="10"/>
        <color theme="1"/>
        <rFont val="Calibri"/>
        <family val="2"/>
        <scheme val="minor"/>
      </rPr>
      <t>Adaptado para pessoa com deficiência.</t>
    </r>
  </si>
  <si>
    <t xml:space="preserve">Com capacidade de 42 passageiros, tipo executivo com motorista, combustível e ar condicionado. Franquia de 150 km. </t>
  </si>
  <si>
    <t xml:space="preserve">Com motorista, combustível, a ser utilizado para carga de até 1.000 (mil) quilos. Franquia de 150 km. </t>
  </si>
  <si>
    <t>Transmissão Simultânea
Central de mídia</t>
  </si>
  <si>
    <t>Profissional responsável pela coordenação e orientação de todas as ações de logística do guarda-volumes.</t>
  </si>
  <si>
    <r>
      <t xml:space="preserve">Profissional experiente a prestar serviço de fotografia, com qualidade </t>
    </r>
    <r>
      <rPr>
        <b/>
        <sz val="10"/>
        <rFont val="Calibri"/>
        <family val="2"/>
        <scheme val="minor"/>
      </rPr>
      <t>jornalística,</t>
    </r>
    <r>
      <rPr>
        <sz val="10"/>
        <rFont val="Calibri"/>
        <family val="2"/>
        <scheme val="minor"/>
      </rPr>
      <t xml:space="preserve"> em ambiente interno e externo. O profissional deverá entregar 01 DVD por dia contento no mínimo 400 fotos. </t>
    </r>
  </si>
  <si>
    <t>Tradutor/Intérprete de libras</t>
  </si>
  <si>
    <t>Mecânico/Borracheiro</t>
  </si>
  <si>
    <t>Diária de 10 horas</t>
  </si>
  <si>
    <r>
      <t xml:space="preserve">Profissional capacitado a prestar serviço de recepção e distribuição de materiais; </t>
    </r>
    <r>
      <rPr>
        <i/>
        <sz val="10"/>
        <rFont val="Calibri"/>
        <family val="2"/>
        <scheme val="minor"/>
      </rPr>
      <t>No valor da diária deve estar incluso alimentação.</t>
    </r>
  </si>
  <si>
    <t>Fotógrafo artístico</t>
  </si>
  <si>
    <t xml:space="preserve">Armário </t>
  </si>
  <si>
    <t>Arranjos de Flores Tipo II</t>
  </si>
  <si>
    <t xml:space="preserve"> Sinalizadores para controle de trânsito</t>
  </si>
  <si>
    <t>Placa de sinalização em Metalon</t>
  </si>
  <si>
    <t>Placa de sinalização em PVC</t>
  </si>
  <si>
    <t>Em madeira elevado entre 20cm e 50cm, estruturado, nivelado, com rampa e corrimão, conforme Normas NBR 9050 de acessibilidade.</t>
  </si>
  <si>
    <t>Puff</t>
  </si>
  <si>
    <t>Poltrona</t>
  </si>
  <si>
    <t>28 Duplas por GTs x 8 horas</t>
  </si>
  <si>
    <t>Hora/Dupla</t>
  </si>
  <si>
    <t xml:space="preserve">Os profissionais deverão atuar na oficna de cadeira de rodas e bengalas. Fornecimento de todas as ferramentas e equipamentos, como por exemplo, câmaras de ar e calibrador de pneus, necessários para execução das atividades na Oficina de Cadeira de Rodas e Bengala. </t>
  </si>
  <si>
    <t>Profissional devidamente capacitado cuja categoria de habilitação deva ser D e/ou superior.</t>
  </si>
  <si>
    <t>Plenarias</t>
  </si>
  <si>
    <t>Fotógrafo jornalístico</t>
  </si>
  <si>
    <t>01 Dupla x 4  Eixos x 4 horas = 16 horas manhã
7 Duplas por GTs x 4 horas = 28 horas tarde</t>
  </si>
  <si>
    <t>15 Receptivo Aeroporto X 3 turnos
03 Receptivo Rodoviária x 02 turnos
40 Receptivo Hoteis x 02 turnos</t>
  </si>
  <si>
    <t xml:space="preserve">Profissional capacitado a prestar serviço de recepção e distribuição de materiais; </t>
  </si>
  <si>
    <t>Bandeira</t>
  </si>
  <si>
    <t>Confecção de lona(fundo de palco, pórtico e/ou faixa de mesa) com impressão digital colorida, acabamento com ou sem ilhós e braçadeiras de fixação para box truss/metalon.</t>
  </si>
  <si>
    <t>Megafone com bateria</t>
  </si>
  <si>
    <t>Cones</t>
  </si>
  <si>
    <t xml:space="preserve">Cones coloridos na cor laranja para controle de tráfego; </t>
  </si>
  <si>
    <t xml:space="preserve">Contendo no mínimo: Perfurador, cola, fita adesiva, 10 canetas, régua, 5 lápis, borracha, caneta marca texto, extrator de grampo, grampo para grampeador, 2 caixas de clipes de tamanhos variados, grampeador, post-it, 04 pincéis atômicos, cores variadas, 02 tesouras, 05 fita crepe, corretivo, 20 envelopes tamanho ofício, estilete, 100 folhas de papel A4, </t>
  </si>
  <si>
    <t>Contendo no mínimo: 02 Perfuradores, 01 Guilhotina refiladora, 06 grampeadores manuais para até 100 folhas, com grampos ultraduro, 02 grampeadores médios, com grampos ultraduro.</t>
  </si>
  <si>
    <t>Contendo no mínimo: 10 fitas adesivas, 20 canetas, 05 canetas marca texto, 14 extratores de grampo, 20 grampeadores com grampo, 2 caixas de clipes, 50 envelopes tamanho ofício, 03 tesouras grandes, 05 fitas crepe, 05 estiletes.</t>
  </si>
  <si>
    <t xml:space="preserve">Lixeira para área interna </t>
  </si>
  <si>
    <t>Lixeira Seletiva</t>
  </si>
  <si>
    <t xml:space="preserve">Para coleta seletiva do lixo (metal, papel, plástico, orgânico e vidro). Tamanho de 100l </t>
  </si>
  <si>
    <t>Máquina copiadora de grande porte para impressão em preto e branco</t>
  </si>
  <si>
    <t>Microfone - Tipo I</t>
  </si>
  <si>
    <t>Extensão elétrica ou régua elétrica de 5 (cinco) metros com, no mínimo, 5 entradas/tomadas. Quando cotado na proposta de preço.</t>
  </si>
  <si>
    <t>Ponto de energia elétrica (110 ou 220V) instalado nos ambientes construídos, deverá ser comprovado que não está contemplado na locação do espaço físico.</t>
  </si>
  <si>
    <t>Ponto de energia elétrica (110 ou 220V) instalado nos ambientes construídos. Quando cotado na proposta de preço, deverá ser comprovado que não está contemplado na locação do espaço físico.</t>
  </si>
  <si>
    <t xml:space="preserve">Extensão elétrica ou régua elétrica de 5 (cinco) metros com, no mínimo, 5 entradas/tomadas. </t>
  </si>
  <si>
    <t>Projetor de Multimídia - Tipo I</t>
  </si>
  <si>
    <t>Serviço de degravação de áudio</t>
  </si>
  <si>
    <t>Serviço de sonorização completa - Tipo I</t>
  </si>
  <si>
    <t>Para atender até de 500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</si>
  <si>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Relator</t>
  </si>
  <si>
    <t>Audiodescritor</t>
  </si>
  <si>
    <t xml:space="preserve">Hora </t>
  </si>
  <si>
    <t>Serviço de Audiodescrição</t>
  </si>
  <si>
    <t xml:space="preserve">Serviço de tradução simultânea em VHF 
</t>
  </si>
  <si>
    <t>Para atender 100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</si>
  <si>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1,20 x 1,80, retrátil, altura variável, fundo com napa preta e superfície de projeção BRANCA, e fornecida com tripé em aço;</t>
  </si>
  <si>
    <t>Tela de Projeção - Tipo I</t>
  </si>
  <si>
    <t>10 restaurante</t>
  </si>
  <si>
    <r>
      <t xml:space="preserve">Contendo no mínimo: álcool em gel, lenço umedecido, algodão, absorvente, </t>
    </r>
    <r>
      <rPr>
        <sz val="10"/>
        <rFont val="Calibri"/>
        <family val="2"/>
        <scheme val="minor"/>
      </rPr>
      <t>lenço</t>
    </r>
    <r>
      <rPr>
        <sz val="10"/>
        <color theme="1"/>
        <rFont val="Calibri"/>
        <family val="2"/>
        <scheme val="minor"/>
      </rPr>
      <t xml:space="preserve"> de papel descartável;</t>
    </r>
  </si>
  <si>
    <t>5.3</t>
  </si>
  <si>
    <t>5.4</t>
  </si>
  <si>
    <t>5.7</t>
  </si>
  <si>
    <t>5.9</t>
  </si>
  <si>
    <t>5.11</t>
  </si>
  <si>
    <t>5.12</t>
  </si>
  <si>
    <t>5.14</t>
  </si>
  <si>
    <t>5.16</t>
  </si>
  <si>
    <t>5.17</t>
  </si>
  <si>
    <t>5.18</t>
  </si>
  <si>
    <r>
      <t>Camiseta tradicional, com malha 100% algodão, fio 30.1, cardada, gramatura 140, verde, tamanhos P</t>
    </r>
    <r>
      <rPr>
        <b/>
        <sz val="10"/>
        <rFont val="Calibri"/>
        <family val="2"/>
        <scheme val="minor"/>
      </rPr>
      <t>, M, G, GG</t>
    </r>
    <r>
      <rPr>
        <sz val="10"/>
        <rFont val="Calibri"/>
        <family val="2"/>
        <scheme val="minor"/>
      </rPr>
      <t xml:space="preserve"> com policromia na frente ou verso, para utilização pelo pessoal de apoio com o objetivo de identificar postos e serviços.</t>
    </r>
  </si>
  <si>
    <t>Sinalizadores</t>
  </si>
  <si>
    <t>Placa de sinalização-METALON</t>
  </si>
  <si>
    <t>01 Central de cópias
01 Credenciamento</t>
  </si>
  <si>
    <t xml:space="preserve">Pedestal para microfone </t>
  </si>
  <si>
    <t>Pedestal para microfone</t>
  </si>
  <si>
    <t>Almoço/Jantar</t>
  </si>
  <si>
    <t>1.7</t>
  </si>
  <si>
    <t>1.11</t>
  </si>
  <si>
    <t>1.13</t>
  </si>
  <si>
    <t>2.3</t>
  </si>
  <si>
    <t>2.4</t>
  </si>
  <si>
    <t>2.5</t>
  </si>
  <si>
    <t>2.6</t>
  </si>
  <si>
    <t>2.9</t>
  </si>
  <si>
    <t>2.10</t>
  </si>
  <si>
    <t>2.11</t>
  </si>
  <si>
    <t>2.12</t>
  </si>
  <si>
    <t>2.15</t>
  </si>
  <si>
    <t>2.16</t>
  </si>
  <si>
    <t>2.17</t>
  </si>
  <si>
    <t>2.18</t>
  </si>
  <si>
    <t>2.19</t>
  </si>
  <si>
    <t>2.20</t>
  </si>
  <si>
    <t>2.21</t>
  </si>
  <si>
    <t>2.23</t>
  </si>
  <si>
    <t>2.24</t>
  </si>
  <si>
    <t>2.26</t>
  </si>
  <si>
    <t>2.27</t>
  </si>
  <si>
    <t>2.28</t>
  </si>
  <si>
    <t>2.29</t>
  </si>
  <si>
    <t>2.30</t>
  </si>
  <si>
    <t>2.31</t>
  </si>
  <si>
    <t>2.32</t>
  </si>
  <si>
    <t>2.33</t>
  </si>
  <si>
    <t>2.34</t>
  </si>
  <si>
    <t>2.35</t>
  </si>
  <si>
    <t>2.36</t>
  </si>
  <si>
    <t>2.37</t>
  </si>
  <si>
    <t>2.38</t>
  </si>
  <si>
    <t>2.39</t>
  </si>
  <si>
    <t>2.40</t>
  </si>
  <si>
    <t>2.41</t>
  </si>
  <si>
    <t>2.42</t>
  </si>
  <si>
    <t>3.2</t>
  </si>
  <si>
    <t>3.3</t>
  </si>
  <si>
    <t>3.7</t>
  </si>
  <si>
    <t>3.8</t>
  </si>
  <si>
    <t>3.9</t>
  </si>
  <si>
    <t>3.10</t>
  </si>
  <si>
    <t>3.24</t>
  </si>
  <si>
    <t>3.25</t>
  </si>
  <si>
    <t>3.26</t>
  </si>
  <si>
    <t>3.27</t>
  </si>
  <si>
    <t>3.29</t>
  </si>
  <si>
    <t>3.37</t>
  </si>
  <si>
    <t>3.38</t>
  </si>
  <si>
    <t>3.45</t>
  </si>
  <si>
    <t>3.46</t>
  </si>
  <si>
    <t>3.47</t>
  </si>
  <si>
    <t>3.50</t>
  </si>
  <si>
    <t>3.51</t>
  </si>
  <si>
    <t>3.52</t>
  </si>
  <si>
    <t>3.53</t>
  </si>
  <si>
    <t>4.1</t>
  </si>
  <si>
    <t>4.3</t>
  </si>
  <si>
    <t>4.4</t>
  </si>
  <si>
    <t>4.5</t>
  </si>
  <si>
    <t>4.6</t>
  </si>
  <si>
    <t>4.8</t>
  </si>
  <si>
    <t>4.9</t>
  </si>
  <si>
    <t>4.10</t>
  </si>
  <si>
    <t>4.12</t>
  </si>
  <si>
    <t>4.13</t>
  </si>
  <si>
    <t>4.14</t>
  </si>
  <si>
    <t>4.15</t>
  </si>
  <si>
    <t>4.17</t>
  </si>
  <si>
    <t>4.20</t>
  </si>
  <si>
    <t>4.21</t>
  </si>
  <si>
    <t>4.23</t>
  </si>
  <si>
    <t>4.24</t>
  </si>
  <si>
    <t>4.25</t>
  </si>
  <si>
    <t>4.26</t>
  </si>
  <si>
    <t>4.27</t>
  </si>
  <si>
    <t>4.31</t>
  </si>
  <si>
    <t>4.32</t>
  </si>
  <si>
    <t>4.33</t>
  </si>
  <si>
    <t>4.35</t>
  </si>
  <si>
    <t>4.38</t>
  </si>
  <si>
    <t>4.39</t>
  </si>
  <si>
    <t>4.40</t>
  </si>
  <si>
    <t>4.41</t>
  </si>
  <si>
    <t>Total Geral</t>
  </si>
  <si>
    <t>Forração em carpete com 4mm de espessura</t>
  </si>
  <si>
    <t>áreas comuns externas</t>
  </si>
  <si>
    <t>Lixeira de plástico 50l;</t>
  </si>
  <si>
    <t>Lixeiras com cinzeiros - papeleiro/cinzeiro aço inox</t>
  </si>
  <si>
    <t>Lixeira para área externa</t>
  </si>
  <si>
    <t xml:space="preserve">Lixeira para área externa </t>
  </si>
  <si>
    <t>GT TRANSVERSALIDADE</t>
  </si>
  <si>
    <t>Restaurante 1 e Mezanino, GT Transversalidade</t>
  </si>
  <si>
    <t xml:space="preserve">Puff </t>
  </si>
  <si>
    <t>Voluntários e Intérpretes, organização.</t>
  </si>
  <si>
    <t>Pin/boton resinado ou metalizado</t>
  </si>
  <si>
    <t>Pin/Boton resinado ou metalizado</t>
  </si>
  <si>
    <t>2.43</t>
  </si>
  <si>
    <t>3.54</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</si>
  <si>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</si>
  <si>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</si>
  <si>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nas seguintes opções, frango, ricota ou uma fatia de presunto e uma fatia de queijo mussarela, 
1 (um) guardanapo.</t>
  </si>
  <si>
    <t xml:space="preserve">Kit lanche - COMUM </t>
  </si>
  <si>
    <t>Kit lanche - para pessoas com restrição alimentar</t>
  </si>
  <si>
    <t>Guia de Metal para assinatura</t>
  </si>
  <si>
    <t xml:space="preserve">Guia de metal para assinatura de deficientes visuais,  em material inox, medindo 12,5cm x 3,5cm. </t>
  </si>
  <si>
    <t>Plenária Principal Idoso, LGBT e Conanda</t>
  </si>
  <si>
    <t>10 Gabinete da Ministra
20 Camarin
30 Sala de Coordenação
20 x 2 relatoria = 40 pax
20 DATASUS
02 Salas Vip = 40 pax</t>
  </si>
  <si>
    <t>03 Eixos e 15 Gts = 18 x 3 (por sala) = 54
17 Controle de acesso</t>
  </si>
  <si>
    <t>4 pranchões para cada Gts e Eixos = 4 x 17 = 72</t>
  </si>
  <si>
    <t>24 e 26</t>
  </si>
  <si>
    <t>Alimentação entre almoço e jantar no hotel</t>
  </si>
  <si>
    <t>Todos os ambientes</t>
  </si>
  <si>
    <t>Salas de apoio:
10 Gabinete da Ministra
20 Camarin
30 Sala de Coordenação
20 x 6 salas = 120 Relatorias
20 DATASUS
20 02 Salas Vip = 40 pax</t>
  </si>
  <si>
    <t>Área externa CICB</t>
  </si>
  <si>
    <t>Para uso do cerimonial da Presidência</t>
  </si>
  <si>
    <t>06 Sala de coordenação
02 Sala de soluções
02 Central de acessibilidade
01 Posto Médico
05 Comunicação (SDH e EBC /Educomunicação)
02 Sala de Prestação de Contas 
03 Credenciamento
01 Sala de Programação
01 Oficina
01 Cerimonial
06 Relatorias</t>
  </si>
  <si>
    <t>70 metro linear Pórtico de Entrada 
200 metros lineares para 4 Fundos de Palco
120 metros lineares para 4 Palcos Atividades Culturais
12 metros Fundo de Palco Entrevista Coletiva Comunicação
18 metros Tela de Cinema</t>
  </si>
  <si>
    <t>Ambientes comuns</t>
  </si>
  <si>
    <t>4000 Plenária da Pessoa com Deficiência
1100 Plenária LGBT
1000 Plenária da Pessoa Idosa
1500 Plenária da Criança e Adolescente</t>
  </si>
  <si>
    <t>4000 Plenária da Pessoa com Deficiência (atividade cultural)
1000 Plenária da Pessoa Idosa (cinema)
1100 Gts e Eixos LGBT
1500 Gts e Eixos Criança e Adolescente
2200 = 22 Salas de 100 pax (Gts Pessoa Idosa e Pessoa com Deficiência)</t>
  </si>
  <si>
    <t xml:space="preserve">02 estandes de 10x5 = 100m² Estande Institucional (SDH e Ministérios)
01 espaço 25 x 2 = 50m²  (Conselhos)
04 estandes 3 x 4 = 48 m²  (Patrocinadores)
</t>
  </si>
  <si>
    <t>02 Educomunicação
02 Sala da Comunicação SDH
02 Sala dos Conselhos
02 Estande Institucional
04 Estande Patrocinadores
05 Estande dos Conselhos
02 sala de coordenação
02 Cerimonial</t>
  </si>
  <si>
    <t>Ambientação geral</t>
  </si>
  <si>
    <t>Fechamento lateral em moldura de madeira e lona/courino branco, medindo 50 metros x 5 metros de altura.</t>
  </si>
  <si>
    <t xml:space="preserve">Em madeira elevado c/ 50cm estruturado, nivelado, com rampa, conforme Normas NBR 9050 de acessibilidade. </t>
  </si>
  <si>
    <t>22 a 30</t>
  </si>
  <si>
    <t>Gabinete da Ministra
Sala de Coordenação</t>
  </si>
  <si>
    <t>Datasus</t>
  </si>
  <si>
    <t>Show - Palco Principal</t>
  </si>
  <si>
    <t>Pós Evento</t>
  </si>
  <si>
    <t>GT Transversalidade</t>
  </si>
  <si>
    <t>04 Plenária Principal (atividade Cultural)
02 Plenária Idoso (cinema)</t>
  </si>
  <si>
    <t xml:space="preserve">01 Comunicação
01 Educomunicação
01 Coordenação
01 EBC
</t>
  </si>
  <si>
    <t>Material de Consumo</t>
  </si>
  <si>
    <t>Balcão de Soluções</t>
  </si>
  <si>
    <t xml:space="preserve">Credenciamento </t>
  </si>
  <si>
    <t>Receptivo</t>
  </si>
  <si>
    <t>Prestação de Contas</t>
  </si>
  <si>
    <t>Período</t>
  </si>
  <si>
    <t>48 Gts / Mesa Diretora</t>
  </si>
  <si>
    <t>47 Gts
01 Gt Transversalidade</t>
  </si>
  <si>
    <t>Plenárias
01 GT Transversalidade</t>
  </si>
  <si>
    <t>Plenária dos Eixos
01 GT Transversalidade</t>
  </si>
  <si>
    <t>27 a 30</t>
  </si>
  <si>
    <t>Ambientes Comuns</t>
  </si>
  <si>
    <t>Ponto de Café permanente:
03 pontos Subsolo
01 ponto no Piso 02
03 Pontos no Piso 03
03 pontos no Piso 04
01 Central de acessibilidade
01 sala de soluções
01 Sala de soluções
01 sala de coordenação
01 Camarim</t>
  </si>
  <si>
    <t>Área Externa CICB</t>
  </si>
  <si>
    <t>14 Gts e 3 Eixos
01 Gt Transversalidade</t>
  </si>
  <si>
    <t xml:space="preserve">áreas comuns </t>
  </si>
  <si>
    <t>áreas comuns</t>
  </si>
  <si>
    <t>01 Credenciamento</t>
  </si>
  <si>
    <t xml:space="preserve">01 Credenciamento 
</t>
  </si>
  <si>
    <t>28 a 29</t>
  </si>
  <si>
    <t>Todos os Espaços</t>
  </si>
  <si>
    <t xml:space="preserve"> 02 Eixos (manha)  e 14 Gts (tarde)</t>
  </si>
  <si>
    <t>Plenária (2100) e 01 Eixo
01 Gt Transversalidade (70 PAX)</t>
  </si>
  <si>
    <t>Área externa</t>
  </si>
  <si>
    <t>Mesa redonda</t>
  </si>
  <si>
    <t xml:space="preserve">Mesa redonda </t>
  </si>
  <si>
    <t xml:space="preserve">02 Totens 1,00 x 1,50 em Braile
</t>
  </si>
  <si>
    <t>03 Eixos e 14 Gts - 0,50 x 1,00</t>
  </si>
  <si>
    <t>Ambientação</t>
  </si>
  <si>
    <t xml:space="preserve">Praticável 6 x 3 x 0,30 = 18m² x 03 eixos 
</t>
  </si>
  <si>
    <t xml:space="preserve">Posto Médico </t>
  </si>
  <si>
    <t xml:space="preserve">36 Cyber - 12 em cada Cyber
</t>
  </si>
  <si>
    <t>3 para cada palco Apresentação Cultural</t>
  </si>
  <si>
    <t xml:space="preserve">08 para perguntas x 1 = 08 Plenária
</t>
  </si>
  <si>
    <t>03 por Eixos x 03 = 09
02 por Gt x 15 = 30</t>
  </si>
  <si>
    <t xml:space="preserve">15 Gts e 02 Eixos </t>
  </si>
  <si>
    <t>Área Externa</t>
  </si>
  <si>
    <t>14 Gts e 03 Eixos x 2  = 20
04 Para legenda em tempo real para pessoa com deficiência</t>
  </si>
  <si>
    <t>Sistema de projeção LCD  resolução Nativa WXGA (1024 x 1728), resolução suportada XGA (1600 x 1200) - 15000 Ansi Lúmens;</t>
  </si>
  <si>
    <t>28  portaGTs e Eixos
02 Porta GT Transversalidade</t>
  </si>
  <si>
    <t>14 Gts e 3 eixos = 68 horas
8 x 2 plenárias = abertura e encerramento  (12 horas)
01 Gt Transversalidade (16 hs)</t>
  </si>
  <si>
    <t>01 Plenária
01 Áreas Comuns
01 Sala da Comunicação</t>
  </si>
  <si>
    <t>14 Gts e 03 Eixos</t>
  </si>
  <si>
    <t>Plenária Principai</t>
  </si>
  <si>
    <t>03 Atividades Culturais
01 Sala da Comunicação
01 Gt Transversalidade</t>
  </si>
  <si>
    <t>09 Plenária Principal</t>
  </si>
  <si>
    <t>03 Eixos x 3 por sala = 09</t>
  </si>
  <si>
    <t>Transmissão Simultânea
central de mídea</t>
  </si>
  <si>
    <t>Credneciamento</t>
  </si>
  <si>
    <t>Relatoria</t>
  </si>
  <si>
    <t>Carrinho para Transporte de Material de médio Porte</t>
  </si>
  <si>
    <t>Lençol de papel</t>
  </si>
  <si>
    <t>Rolo de Papel Lençol Descartável Para Maca Pardo 70cm X 50m</t>
  </si>
  <si>
    <t>Profissional capacitado para descrever de forma clara e objetiva todas as informações visuais importantes, incluindo: imagens em telões e slides de apresentações, movimentações, gestos, expressões faciais e corporais que exprimam comunicação, informações sobre o ambiente, configuração do espaço, objetos e efeitos especiais, leitura de textos, créditos, títulos, além de qualquer informação escrita em tela ou em suportes da apresentação.</t>
  </si>
  <si>
    <r>
      <t xml:space="preserve">Profissional capacitado a prestar serviços de tradução em LIBRAS, </t>
    </r>
    <r>
      <rPr>
        <b/>
        <sz val="10"/>
        <rFont val="Calibri"/>
        <family val="2"/>
        <scheme val="minor"/>
      </rPr>
      <t>para atuação em dupla</t>
    </r>
    <r>
      <rPr>
        <sz val="10"/>
        <rFont val="Calibri"/>
        <family val="2"/>
        <scheme val="minor"/>
      </rPr>
      <t xml:space="preserve">, com jornada de trabalho diária de 10 horas. </t>
    </r>
    <r>
      <rPr>
        <b/>
        <i/>
        <sz val="11"/>
        <rFont val="Calibri"/>
        <family val="2"/>
        <scheme val="minor"/>
      </rPr>
      <t xml:space="preserve">A cotação para esse item deverá ser para dupla. </t>
    </r>
  </si>
  <si>
    <t xml:space="preserve">Sistema/Software de credenciamento para cadastro de participantes, em plataforma online ou off-line em rede, com gerenciamento de inscrições, autenticação de segurança, controle de operações e previsão de emissão de relatórios específicos com filtro de dados e certificação. O sistema deverá contemplar o controle de acesso a todos os ambientes das Conferências, inclusive restaurantes, com validação de frequência por meio de leitura de códigos de barras. </t>
  </si>
  <si>
    <t>Impressora Térmica com rolo de 1.000 etiquetas</t>
  </si>
  <si>
    <t>Gts, Eixos e Acessos</t>
  </si>
  <si>
    <r>
      <t xml:space="preserve">Camiseta tradicional, com malha 100% algodão, fio 30.1, cardada, gramatura 140, verde, tamanhos </t>
    </r>
    <r>
      <rPr>
        <b/>
        <sz val="10"/>
        <rFont val="Calibri"/>
        <family val="2"/>
        <scheme val="minor"/>
      </rPr>
      <t>P, M, G, GG</t>
    </r>
    <r>
      <rPr>
        <sz val="10"/>
        <rFont val="Calibri"/>
        <family val="2"/>
        <scheme val="minor"/>
      </rPr>
      <t xml:space="preserve"> com policromia na frente ou verso, para utilização pelo pessoal de apoio com o objetivo de identificar postos e serviços.</t>
    </r>
  </si>
  <si>
    <t>Camiseta tradicional, com malha 100% algodão, fio 30.1, cardada, gramatura 140, verde, tamanhos P, M, G, GG com policromia na frente ou verso, para utilização pelo pessoal de apoio com o objetivo de identificar postos e serviços.</t>
  </si>
  <si>
    <t>Consiste na disponibilização, conforme orientação da Comissão Organizadora, de equipamento receptor e de rádios transmissores (móveis e individuais) para votação eletrônica, que possibilite tres opções de votação (sim /não /abstenção) e escolha com opções numéricas. Os equipamentos deverão ser acessíveis a pessoas com deficiência e com projeção do resultado em telas exclusivas nas plenárias. Estes equipamentos deverão ser operacionalizados por profissionais especializados.</t>
  </si>
  <si>
    <t>Cadeira especial para pessoas com deficiência e outras patologias. Deverá oferecer conforto ao usuário com largura mínima de 64cm e capacidade para até 130 kg, apoio para os pés, estruturas reforçadas e freio nas rodas traseiras.</t>
  </si>
  <si>
    <t>Profissional qualificado para suporte de informatica,  para jornada diurna;</t>
  </si>
  <si>
    <t>4 profissionais, em 2 turnos</t>
  </si>
  <si>
    <t>Técnico em rede</t>
  </si>
  <si>
    <t>Profissional qualificado para suporte de rede,  para jornada diurna;</t>
  </si>
  <si>
    <t>Rede WLAN</t>
  </si>
  <si>
    <t>Solução de rede sem fio com acesso simultâneo de até 80 pessoas por Access Point - AP, suportando, minimamente, os padrões 802.11b/g/n, disponibilizado no local do evento com taxa de tranmissão de até 300Mbps. A quantidade de access points deve ser escalonada com vistas a atender a demanda de forma segmentada em áreas considerando a expectativa máxima de usuários em cada espaço. Assim, para áreas de grande concentração, deverão ser disponibilizados AP's suficientes a atender o número de usuários apresentados. A rede sem fio deve ser uma extensão da rede sem fio agregando todos os serviços e funcionalidade previstas para tal, disponibilizando acesso à Internet a todos os usuários conectados.</t>
  </si>
  <si>
    <t>Computador do Tipo Servidor</t>
  </si>
  <si>
    <t xml:space="preserve">Deve possuir processador(es) de 3GHz totalizando 8 núcleos com cache de 8Mb; Deve possuir 1 TB de disco rígido SATA com implementação em RAID 10; Deve possuir pelo menos 16 Gb de memóriam RAM/DDR3; Deve ser instalado com nobreak; no mínimo indows Server 2012, Deve ser fornecidos periféricos como mouse óptico, teclado ABNT e monitor de no mínimo 17'; Deve possuir pelo menos duas interfaces de rede GigabitEthernet; </t>
  </si>
  <si>
    <t xml:space="preserve">Computador do Tipo Desktop </t>
  </si>
  <si>
    <t>Notebook</t>
  </si>
  <si>
    <t xml:space="preserve">Configuração Mínima: Processador de 2.5 GHz, Memória RAM: 4 GB, Disco rígido (HD): 320 GB, Unidade óptica: Gravador de DVD/CD, 02 Interfaces USB, Placa de rede: Integrada 10/100/1000 Mbit, wireless 801.11, com monitor mínimo de 15 polegadas; Softwares - Windows 7 ou superior, IExplorer e Office ou Sistema Linux, Mozila Firefox e Broffice Última Versão e Completo, instalados, aplicativos ZIP, acrobat reader e flash reader,  com softwares de acessibilidade para deficientes visuais.   </t>
  </si>
  <si>
    <t>Rede LAN</t>
  </si>
  <si>
    <t>Solução de rede LAN para interligação lógica de todos os ativos de TI do ambiente. Deverá ser fornecido, conforme necessidade: Cabeamento baseado em cabos com pares de fios trançados não blindados UTP EIA/TIA 568B categoria 5E, 6 ou 6A  com conectores RJ 45; switches (comutadores) com suporte a operação em 1000 Mbps (gigabit ethernet - FullDuplex), podendo ter 24 ou 48 portas conforme necessidade de distribuição. Número de switches deve ser escalonado de forma que minimize o risco de problemas físicos, tendo sempre equipamentos de teste e de reserva à disposição. A organização da rede deve ser amplamente segmentada com vistas a prover uma maior gerência da solução, isolando pontos de falhas, isolando o tráfego de Internet conforme links dedicados necessários (podendo ser lógico ou físico), com a capacidade de limitação de banda em cada rede e filtro de serviços como bloqueio de redes sociais, streaming de vídeo, sites inseguros, entre outros.</t>
  </si>
  <si>
    <t>Link dedicado de Internet de 100 Mb/s (Rede Aberta) - Link dedicado de Internet com 100 Mbps para download e 20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</si>
  <si>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Link dedicado de Internet de 50 Mb/s (Rede DATASUS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</si>
  <si>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Webcam</t>
  </si>
  <si>
    <t xml:space="preserve"> Webcam 720p com suporte móvel</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</si>
  <si>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 configurada para impressão em rede.</t>
  </si>
  <si>
    <t xml:space="preserve">impressora multifuncional, com scanner de resolução de 600 x 1200 dpi; impressora com resolução de 4800 x 1200 dpi, com velocidade de 14 ppm em preto e branco, e 8 ppm em cores; copiadora com velocidade de 13 cpm em preto e 9 cpm a cores, configurada para impressão em rede. </t>
  </si>
  <si>
    <r>
      <t xml:space="preserve">Profissional experiente a prestar serviço de fotografia, com qualidade jornalística </t>
    </r>
    <r>
      <rPr>
        <b/>
        <sz val="10"/>
        <rFont val="Calibri"/>
        <family val="2"/>
        <scheme val="minor"/>
      </rPr>
      <t>e artística</t>
    </r>
    <r>
      <rPr>
        <sz val="10"/>
        <rFont val="Calibri"/>
        <family val="2"/>
        <scheme val="minor"/>
      </rPr>
      <t xml:space="preserve">, em ambiente interno e externo. O profissional deverá entregar 01 DVD por dia contento no mínimo 400 fotos. </t>
    </r>
  </si>
  <si>
    <t xml:space="preserve">Sistema/Software de credenciamento para cadastro de participantes, em plataforma online ou off-line em rede, com gerenciamento de inscrições, autenticação de segurança, controle de operações e previsão de emissão de relatórios específicos com filtro de dados e certificação. 
O sistema deverá contemplar o controle de acesso a todos os ambientes das Conferências, inclusive restaurantes, com validação de frequência por meio de leitura de códigos de barras. </t>
  </si>
  <si>
    <t>29 e 29</t>
  </si>
  <si>
    <t>30 e 29</t>
  </si>
  <si>
    <t xml:space="preserve">Deve possuir processador(es) de 3GHz totalizando 8 núcleos com cache de 8Mb;  1 TB de disco rígido SATA com implementação em RAID 10;  pelo menos 16 Gb de memóriam RAM/DDR3; Deve ser instalado com nobreak; no mínimo Windows Server 2012,  fornecidos periféricos como mouse óptico, teclado ABNT e monitor de no mínimo 17';  pelo menos duas interfaces de rede GigabitEthernet; </t>
  </si>
  <si>
    <t xml:space="preserve">Configuração Mínima: Processador de 2.5 GHz, Memória RAM: 4 GB, Disco rígido (HD): 320 GB, Unidade óptica: Gravador de DVD/CD, 02 Interfaces USB, Placa de rede: Integrada 10/100/1000 Mbit, wireless 801.11, com monitor mínimo de 15 polegadas; Softwares - Windows 7 ou superior, IExplorer e Office ou Sistema Linux, Mozila Firefox e Broffice Última Versão e Completo, instalados, aplicativos ZIP, acrobat reader e flash reader,  com softwares de acessibilidade DOSVOX para deficientes visuais.   </t>
  </si>
  <si>
    <r>
      <t>Configuração Mínima: Processador de 3GHz, Memória RAM: 8 GB, Disco rígido (HD): 320 GB, Unidade óptica: Gravador de DVD/CD, 04 Interfaces USB Traseira e 02 Frontais, Placa de rede Integrada GigabitEthernet 10/100/1000,</t>
    </r>
    <r>
      <rPr>
        <sz val="11"/>
        <color rgb="FFFF0000"/>
        <rFont val="Calibri"/>
        <family val="2"/>
        <scheme val="minor"/>
      </rPr>
      <t xml:space="preserve"> </t>
    </r>
    <r>
      <rPr>
        <sz val="11"/>
        <color theme="1"/>
        <rFont val="Calibri"/>
        <family val="2"/>
        <scheme val="minor"/>
      </rPr>
      <t>Mouse óptico, Teclado padrão ABNT, Monitor de LCD 17”. Softwares - Windows 7 ou superior de 64 bits, Internet Explorer, Mozila Firefox, Google Chrome e Microsoft Office, todos instalados e configurados. Deve posuir ainda aplicativos WINZIP e WINRAR, acrobat reader ou FoxitReader e sistema de acessibilidade DOSVOX para deficientes visuais.</t>
    </r>
  </si>
  <si>
    <t>Diária de 8horas</t>
  </si>
  <si>
    <t xml:space="preserve">Profissional capacitado a prestar serviços de digitação com experiência em relatorias de conferências, fóruns e outros eventos de grande porte. </t>
  </si>
  <si>
    <t>Flores para decoração de espaço ou buffet;</t>
  </si>
  <si>
    <t xml:space="preserve">Bandeira </t>
  </si>
  <si>
    <t>Banner Tipo I</t>
  </si>
  <si>
    <t>Banner Tipo II</t>
  </si>
  <si>
    <t>Kit Escritório</t>
  </si>
  <si>
    <t xml:space="preserve">Lounges
</t>
  </si>
  <si>
    <t xml:space="preserve">
01 Sala da Comunicação
01 Gt Transversalidade</t>
  </si>
  <si>
    <t>01 Sala da Comunicação
01 GT Transversalidade</t>
  </si>
  <si>
    <t xml:space="preserve">
2 GT Transversalidade</t>
  </si>
  <si>
    <t xml:space="preserve">Transporte </t>
  </si>
  <si>
    <t>10 central de acessibilidade
10 sala de soluções
05 Cerimonial
10 sala de segurança
13 sala de coordenação
04 Central de Cópias
10 sala agência organizadora
10 Oficina de Cadeira de Rodas
05 Posto Médico
20 sala dos voluntários
20 Sala de Reuniões agendada
40 Sala apoio Conselhos
10 Gabinete da Ministra
20 Relatoria (DH e Transversalidade)
10 Datasus
60 Imprensa
30 Auditório
15 EBC
30 Sala da Comunicação SDH
10 Estação de Rádio
20 Sala de Prestação de Contas
30 Credenciamento
20 Estande Institucional
20 Estande Conselhos
40 Estande Patrocinadores
50 Cyber
200 Demais espaços
800 Restaurantes</t>
  </si>
  <si>
    <t>02 Central de acessibilidade
02 sala da programação
02 sala de soluções
02 sala de coordenação
02 Central de cópias
02 sala agência organizadora
02 sala voluntários
02 Sala apoio Conselhos
03 Sala de prestação de contas
2 por sala x 5 =10
04 Relatorias
02 Datasus
04 Imprensa
02Auditório
02 Gabinete da Ministra</t>
  </si>
  <si>
    <t xml:space="preserve">
01 Sala da Comunicação SDH
01 Sala dos Conselhos
02 Estande Institucional
04 Estande Patrocinadores
05 Estande dos Conselhos
01 sala de coordenação
01 Cerimonial</t>
  </si>
  <si>
    <t xml:space="preserve"> 
12 Imprensa
04 EBC
10 Sala da Comunicação SDH
02 Cerimonial
16 Credenciamento
03 DATASUS 
01 Servidor
04 x 2 Relatorias (gt trans) = 8
03 Central de acessibilidade
02 sala da programação
05 sala de soluções
02 sala de segurança
05 sala de coordenação
02 Gabinete da Ministra
01 Central de Cópias
02 sala agência organizadora
02 sala de descanso rh e voluntários
02 Sala apoio Conselhos
09 Sala de Prestação de Contas
10 Estande Institucional
05 Estande Conselhos
04 Estande Patrocinadores
10 Restaurante / Controle de acesso
05 Plenária / Controle de acesso</t>
  </si>
  <si>
    <t xml:space="preserve">
01 Credenciamento
02 Cerimonial
01 sala de soluções
01 sala de coordenação
01 Gabinete da Ministra
01 sala agência organizadora
03 Sala da Comunicação
03 Sala de Prestação de Contas</t>
  </si>
  <si>
    <t>Link dedicado de Internet de 100 Mb/s (Rede Aberta) - Link dedicado de Internet com 100 Mbps para download e 20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 PARA PARTICIPANTES.</t>
  </si>
  <si>
    <t>Link Dedicado de Internet - TIPO I</t>
  </si>
  <si>
    <t>Link Dedicado de Internet - TIPO II</t>
  </si>
  <si>
    <t>Link dedicado de Internet de 50 Mb/s (Rede Serviços)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</si>
  <si>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Link dedicado de Internet de 50 Mb/s (Rede DATASUS e SERVIÇOS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</si>
  <si>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Equipamento de comunicação extra ao da equipe do evento, quando solicitado pelo demandante ao uso de servidor responsável pelo acompanhamento e fiscalização do evento; Deverá ser fornecido com kit contendo clipes de cinto, carregador de mesa mais uma bateria recarregável extra, duração da bateria com, no mínimo, 10h de conversação, com fone de ouvido, pelo menos 20 canais, com alcance médio de 9 km.</t>
  </si>
  <si>
    <t xml:space="preserve">Assistente Pessoal </t>
  </si>
  <si>
    <t xml:space="preserve">Os profissionais deverão atuar na oficna de cadeira de rodas e bengalas, fornecendo todas as ferramentas e equipamentos, como por exemplo, câmaras de ar e calibrador de pneus, necessários para execução das atividades na Oficina de Cadeira de Rodas e Bengala. </t>
  </si>
  <si>
    <t xml:space="preserve">Ponto de Chá permanente:
03 pontos Subsolo
01 ponto no Piso 02
03 Pontos no Piso 03
03 pontos no Piso 04
01 Central de acessibilidade
01 sala de soluções
01 Sala de soluções
01 sala de coordenação
01 Camarim
 </t>
  </si>
  <si>
    <t>Cadeira de banho com rodas - Tipo I</t>
  </si>
  <si>
    <t>Cadeira de banho com rodas - Tipo II</t>
  </si>
  <si>
    <r>
      <t>Configuração Mínima: Processador de 3GHz, Memória RAM: 8 GB, Disco rígido (HD): 320 GB, Unidade óptica: Gravador de DVD/CD, 04 Interfaces USB Traseira e 02 Frontais, Placa de rede Integrada GigabitEthernet 10/100/1000,</t>
    </r>
    <r>
      <rPr>
        <sz val="11"/>
        <color rgb="FFFF0000"/>
        <rFont val="Calibri"/>
        <family val="2"/>
        <scheme val="minor"/>
      </rPr>
      <t xml:space="preserve"> </t>
    </r>
    <r>
      <rPr>
        <sz val="11"/>
        <color theme="1"/>
        <rFont val="Calibri"/>
        <family val="2"/>
        <scheme val="minor"/>
      </rPr>
      <t>Mouse óptico, Teclado padrão ABNT, Monitor de LCD 17”. Softwares - Windows 7 ou superior de 64 bits, Internet Explorer, Mozila Firefox, Google Chrome e Microsoft Office, todos instalados e configurados. Deve posuir ainda aplicativos WINZIP e WINRAR, acrobat reader ou FoxitReader e sistema de acessibilidade DOSVOX para deficientes visuais.</t>
    </r>
  </si>
  <si>
    <t>Rede LAN - Tipo II</t>
  </si>
  <si>
    <t>07 relatoria -1 por sala e Datasus
01 credenciamento 
01 cerimonial
01 coordenação</t>
  </si>
  <si>
    <r>
      <t xml:space="preserve">Contendo no mínimo: álcool em gel, lenço umedecido, algodão, absorvente, </t>
    </r>
    <r>
      <rPr>
        <sz val="11"/>
        <rFont val="Calibri"/>
        <family val="2"/>
        <scheme val="minor"/>
      </rPr>
      <t>lenço</t>
    </r>
    <r>
      <rPr>
        <sz val="11"/>
        <color theme="1"/>
        <rFont val="Calibri"/>
        <family val="2"/>
        <scheme val="minor"/>
      </rPr>
      <t xml:space="preserve"> de papel descartável;</t>
    </r>
  </si>
  <si>
    <r>
      <t xml:space="preserve">Confecção em vinil para identificação e acesso com </t>
    </r>
    <r>
      <rPr>
        <u/>
        <sz val="11"/>
        <color theme="1"/>
        <rFont val="Calibri"/>
        <family val="2"/>
        <scheme val="minor"/>
      </rPr>
      <t>fecho adesivo</t>
    </r>
    <r>
      <rPr>
        <sz val="11"/>
        <color theme="1"/>
        <rFont val="Calibri"/>
        <family val="2"/>
        <scheme val="minor"/>
      </rPr>
      <t xml:space="preserve"> e impressão de logomarca do evento;</t>
    </r>
  </si>
  <si>
    <t>áreas comum - participantes</t>
  </si>
  <si>
    <t>almoço - serviço nos restaurantes 1 e 2</t>
  </si>
  <si>
    <t>jantar - serviço nos restaurantes 1 e 2</t>
  </si>
  <si>
    <t xml:space="preserve"> </t>
  </si>
  <si>
    <t>01 Gabinete da Ministra
06 Relatorias 
01 Datasus
01 Sala de Coordenação</t>
  </si>
  <si>
    <r>
      <t xml:space="preserve">Profissional experiente a prestar serviço de fotografia, com qualidade </t>
    </r>
    <r>
      <rPr>
        <b/>
        <sz val="11"/>
        <rFont val="Calibri"/>
        <family val="2"/>
        <scheme val="minor"/>
      </rPr>
      <t>jornalística,</t>
    </r>
    <r>
      <rPr>
        <sz val="11"/>
        <rFont val="Calibri"/>
        <family val="2"/>
        <scheme val="minor"/>
      </rPr>
      <t xml:space="preserve"> em ambiente interno e externo. O profissional deverá entregar 01 DVD por dia contento no mínimo 400 fotos. </t>
    </r>
  </si>
  <si>
    <r>
      <t>Profissional experiente a prestar serviço de fotografia, com qualidade</t>
    </r>
    <r>
      <rPr>
        <b/>
        <sz val="11"/>
        <rFont val="Calibri"/>
        <family val="2"/>
        <scheme val="minor"/>
      </rPr>
      <t xml:space="preserve"> jornalística e artística</t>
    </r>
    <r>
      <rPr>
        <sz val="11"/>
        <rFont val="Calibri"/>
        <family val="2"/>
        <scheme val="minor"/>
      </rPr>
      <t xml:space="preserve">, em ambiente interno e externo. O profissional deverá entregar 01 DVD por dia contento no mínimo 200 fotos. </t>
    </r>
  </si>
  <si>
    <r>
      <t xml:space="preserve">Profissional capacitado a prestar serviços de tradução em LIBRAS, </t>
    </r>
    <r>
      <rPr>
        <b/>
        <sz val="11"/>
        <rFont val="Calibri"/>
        <family val="2"/>
        <scheme val="minor"/>
      </rPr>
      <t>para atuação em dupla</t>
    </r>
    <r>
      <rPr>
        <sz val="11"/>
        <rFont val="Calibri"/>
        <family val="2"/>
        <scheme val="minor"/>
      </rPr>
      <t xml:space="preserve">, com jornada de trabalho diária de 10 horas. </t>
    </r>
    <r>
      <rPr>
        <b/>
        <i/>
        <sz val="11"/>
        <rFont val="Calibri"/>
        <family val="2"/>
        <scheme val="minor"/>
      </rPr>
      <t xml:space="preserve">A cotação para esse item deverá ser para dupla. </t>
    </r>
  </si>
  <si>
    <r>
      <t xml:space="preserve">Profissional capacitado a prestar serviço de recepção e distribuição de materiais; </t>
    </r>
    <r>
      <rPr>
        <i/>
        <sz val="11"/>
        <rFont val="Calibri"/>
        <family val="2"/>
        <scheme val="minor"/>
      </rPr>
      <t>No valor da diária deve estar incluso alimentação.</t>
    </r>
  </si>
  <si>
    <t>1 profissional por turno de 8 horas</t>
  </si>
  <si>
    <t>2 profissionais por turno de 8 horas</t>
  </si>
  <si>
    <t>3 profissionais por turno de 8 horas
SHN, SHS e itinerante</t>
  </si>
  <si>
    <t>4 profissionais por turno de 8 horas</t>
  </si>
  <si>
    <t xml:space="preserve">
30 profissionais por turno de 8 horas  </t>
  </si>
  <si>
    <t>01 por cada conferência (Plenária e Gts) x 4 = 4 profissionais por turno de 8 horas</t>
  </si>
  <si>
    <t>Balcão Embarque e Desembarque 
02 profissionais por turnos de 8horas</t>
  </si>
  <si>
    <t xml:space="preserve">1 profissionais por turno de 8 horas
Evento </t>
  </si>
  <si>
    <t>5 profissionais por turno de 8horas atendendo as Plenárias, Gts., Relatoria, Salas Vip e coordenação</t>
  </si>
  <si>
    <t>01 Dupla por plenária x 4 = 4 duplas
4 Plenárias 
01 Sala de Prestação de Contas
01 Credenciamento
02 Central de Acessibilidade
01 Balcão de Soluções
01 Aeroporto
01 Sala de Programação</t>
  </si>
  <si>
    <t>01 profissional por Plenárias</t>
  </si>
  <si>
    <t>10 profissionais por turno de 8h para ambiente
09 Plenária dos Eixos
01 GT Transversalidade</t>
  </si>
  <si>
    <t>05 profissionais por turno de 8h para ambiente
04 Plenárias
01 GT Transversalidade</t>
  </si>
  <si>
    <t>02 profissionais por turno de 08 horas
central de cópias</t>
  </si>
  <si>
    <t>05 profissionais por tuno de 8horas x 3 turnos
central de cópias</t>
  </si>
  <si>
    <t>04 profissionais por turno de 8 horas
palcos culturais</t>
  </si>
  <si>
    <t>02 profissionais por turno de 8 horas
Plenárias</t>
  </si>
  <si>
    <t>48 profissionais  por turmo de 8h 
47 Gts
01 GT Transversalidade</t>
  </si>
  <si>
    <t>02 profissionais por turno de 08 horas (01 cadeira de rodas e 01 bengalas)</t>
  </si>
  <si>
    <t>48 profissionais por turno de 08 horas
47 Gts
01 Gt Transversalidade</t>
  </si>
  <si>
    <t>5 profissionais por turno de 08 horas
Plenárias
01 GT Transversalidade</t>
  </si>
  <si>
    <t>10 profissionais por turno de 08 horas
09 Plenária dos Eixos
01 GT Transversalidade</t>
  </si>
  <si>
    <t xml:space="preserve">
Atividades Culturais
Sala da Comunicação - coletiva</t>
  </si>
  <si>
    <t>3 profissionais por turno de 08 horas
Área externa CICB</t>
  </si>
  <si>
    <t>5 profissionais por turno de 08 horas 1 para cada plenária = 4 +
01 na coordenação/credenciamento</t>
  </si>
  <si>
    <t>15 Receptivo Aeroporto X 3 turnos
05 Receptivo Rodoviária x 02 turnos
60 Receptivo Hoteis x 02 turnos</t>
  </si>
  <si>
    <t>47 profissionais por turno de 08 horas
94  porta e plenária dos gTS</t>
  </si>
  <si>
    <t xml:space="preserve">12 profissionais por turno de 08 horas
Plenárias </t>
  </si>
  <si>
    <t>28 profissionais por turno de 08 horas
Plenária dos Eixos</t>
  </si>
  <si>
    <t>Relatorias</t>
  </si>
  <si>
    <t>5 profissionais por turno de 08 horas
Todos os ambientes</t>
  </si>
  <si>
    <t>5 profissionais por turno de 12 horas
Todos os ambientes</t>
  </si>
  <si>
    <t>28 profissionais por turno de 12 horas
Todos os ambientes</t>
  </si>
  <si>
    <t>5 profissionais por turno de 08 horas
01 Credenciamento e outros
04 Conferências</t>
  </si>
  <si>
    <t>2 profissionais por turnos de 8horas</t>
  </si>
  <si>
    <t>4 profissionais por turnos de 8 horas</t>
  </si>
  <si>
    <r>
      <t xml:space="preserve">Central de Acessibilidade - 56,25 m²
Sala da Programação - 56,25 m²
Credenciamento - 112,5 m²
Sala de Soluções 225 m²
Depósito - 56,25 m²
Oficina - 56,25 m²
Sala Prestação de Contas - 56,25m²
Sala da Comunicação: Sala EBC, Estúdio de Rádio, Credenciamento, Área de Convivência, Sala da EduComunicação, Sala de Imprensa, Auditório Comunicação (para coletivas de imprensa)  - 495 m²
04 Cyber x 4 x 1= 16 m²
Cyber Piso 3 Lobby
Cyber Piso 3 Restaurante
Cyber Piso 1 Corredor 1
Cyber Piso 1 Corredor 2
</t>
    </r>
    <r>
      <rPr>
        <sz val="11"/>
        <color theme="1"/>
        <rFont val="Calibri"/>
        <family val="2"/>
        <scheme val="minor"/>
      </rPr>
      <t>02 Plataformas de Desembarque - 5m²</t>
    </r>
  </si>
  <si>
    <r>
      <t xml:space="preserve">Toten alimentador de energia para computadores, celulares e tablets com </t>
    </r>
    <r>
      <rPr>
        <i/>
        <sz val="11"/>
        <rFont val="Calibri"/>
        <family val="2"/>
        <scheme val="minor"/>
      </rPr>
      <t>10 tomadas cada</t>
    </r>
    <r>
      <rPr>
        <sz val="11"/>
        <rFont val="Calibri"/>
        <family val="2"/>
        <scheme val="minor"/>
      </rPr>
      <t>.  Material tipo octanorme, laminados TS na cor branca, iluminação tipo spot, tomadas de 03(três) pinos, testeira adesivada com identidade visual. Cabeamento necessário para instalçao no local.</t>
    </r>
  </si>
  <si>
    <t>27 + Brasil + 4 Outros países x 4 Plenárias - 1 conjunto de 32 bandeiras para cada plenária</t>
  </si>
  <si>
    <t>50m²  Pórtico de entrada
60 m² Fundo de Palcos Culturais e Entrevista Coletiva  (12 m² x 5 palcos)
04 Fundos de Palco Plenárias 16 x 4 = 64 x 4 = 256
01 fundo de palco 16 x 4 = 64m² (Conferências Conjuntas)
Tela de Cinema 6 x 3 = 18 m²</t>
  </si>
  <si>
    <t>48 Gts e Eixos 1,80 x 1,20 = 2,16 X 47 = 103,68 m² (01 Gt Transversalidade)
05 aeroporto, 01 rodoviária, 01 balcão desembarque CICB, 02 SHN e SHS - Transporte 1,80 x 1,20 = 2,16 x 9 = 19,44 m²
60 Hotéis 0,90 x 1,20 = 64,80
02 Adesivação de Jogos 3 x 2   (Palavras Cruzadas e Amarelinha) = 12m²</t>
  </si>
  <si>
    <t>14 Lounges 
10 x 6 para cada lounge
80m cerimonial</t>
  </si>
  <si>
    <t xml:space="preserve">32 mastros para cada plenária </t>
  </si>
  <si>
    <t>4 pranchões para cada Gt = 4 x 47 = 188</t>
  </si>
  <si>
    <t>10 central de acessibilidade
10 sala de soluções
05 Cerimonial
10 sala de segurança
23 sala de coordenação
04 Central de Cópias
10 Oficina de Cadeira de Rodas
05 Posto Médico
20 sala descanso RH e voluntários
20 Sala de Reuniões agendada
40 Sala apoio Conselhos
10 Gabinete da Ministra
50 Sala de Relatoria
10 Datasus
40 Educomunicação
20 Imprensa
30 Auditório
15 EBC
30 Sala da Comunicação SDH
10 Estação de Rádio
20 Sala de Prestação de Contas
30 Credenciamento
20 Estande Institucional
20 Estande Conselhos
40 Estande Patrocinadores
48 Cyber
251 Demais espaços
1200 Restaurantes</t>
  </si>
  <si>
    <t>02 Central de acessibilidade
02 sala da programação
02 sala de soluções
04 sala de coordenação
02 Central de cópias
02 sala descanso RH e voluntários
02 Sala apoio Conselhos
02 Sala de prestação de contas
12 - 2 por sala de relatoria
02 Datasus
02 Educomunicação
02 Imprensa
12 - 6 para cada plenária (PI e PD)
02 Gabinete da Ministra
01 Posto médico
14 - 01 para cada launge
25 - Restaurantes
14 - 01 para cada ponto de café e cha
26 - plenárias LGBT e C e A
30 - piso 4 (gts e corredores)</t>
  </si>
  <si>
    <t>Plenárias Principais
03 palcos 10 x 3 x 1m altura = 30m² x 3 = 90 m² (plenárias temáticas - Pessoa Idosa, LGBT e Criança e adolescente)
01 palco 16 x 10 x 1 m altura = 160m² (plenária temática Pessoa com Deficiência)</t>
  </si>
  <si>
    <t>02 Laterais para palco medindo   (25m x 5m)
Plenária Principal</t>
  </si>
  <si>
    <t>06 Totens 1,00 x 1,50 em Braile</t>
  </si>
  <si>
    <t>Fabricada com uma estrutura de madeira ou metal, resistente e com estofamento em courino ou outros, conforme sugestão da organização.</t>
  </si>
  <si>
    <t>12 Lounges Piso 3 Lobby
12 Lounges Piso 3 Corredor
12 Lounges Piso 1 Corredor 2
08 Central de Acessibilidade
03 Oficina de Cadeira de Rodas
12 Sala apoio Conselhos e voluntários
03 Posto Médico</t>
  </si>
  <si>
    <t>47 - 1 para cada Gts e Eixos
01 Gt Transversalidade
06 Transporte
75 Exposição Idoso
60 Hoteis 
50 Estandes
11 Coordenação</t>
  </si>
  <si>
    <t>Praticável 6m x 3m x 0,30m = 18m² x 9 eixos = 162m² (4 LGBT
5 Criança e Adolescente</t>
  </si>
  <si>
    <t xml:space="preserve">03 Praticáveis de  4 x 2  x 0,20 x 3 = 24m Plenárias Temáticas (para equipe de filmagem)
01 praticável 4,0 x 4,0 x 1,0 = 16m² Plenária Principal (para equipe de filmagem)
</t>
  </si>
  <si>
    <t>47 Gt's x 3 = 141
Coordenador, Facilitador e Outro</t>
  </si>
  <si>
    <t xml:space="preserve">04 Lounges Piso 3 Lobby
04 Lounges Piso 3 Corredor /  Restaurante (sofás de vime)
04 Lounges Piso 1 Corredor 2
02 Sala da Comunicação
02 central de acessibilidade
04 Sala apoio Conselhos e voluntários
</t>
  </si>
  <si>
    <t>30 Sala de Soluções
30 Sala de Prestação de contas
30 Credenciamento
30 Cerimonial</t>
  </si>
  <si>
    <t>01 para cada Plenaria</t>
  </si>
  <si>
    <t>Unidade/ diária</t>
  </si>
  <si>
    <t>36 Educomunicação
06 Imprensa
04 EBC
10 Sala da Comunicação SDH
02 Cerimonial
04 DATASUS 
01 Servidor
4 por sala x 7 = 28 Relatorias
03 Central de acessibilidade
02 sala da programação
05 sala de soluções
02 sala de segurança
08 sala de coordenação
02 Gabinete da Ministra
01 Central de Cópias
02 sala de descanso rh e voluntários
10 Sala apoio Conselhos
10 Sala de Prestação de Contas
10 Estande Institucional
05 Estande Conselhos
04 Estande Patrocinadores
15 Restaurante / Controle de acesso
20 Plenárias / Controle de acesso</t>
  </si>
  <si>
    <t xml:space="preserve">
03 relatores x 4 plenárias = 12
</t>
  </si>
  <si>
    <t xml:space="preserve">Para relatores
3 por sala x 47 = 141
05 x 01 Gt Transversalidade
</t>
  </si>
  <si>
    <t>02 Credenciamento
02 Cerimonial
01 sala de soluções
02 sala de coordenação
01 Gabinete da Ministra
02 Educomunicação
02 Sala da Comunicação
03 Sala de Prestação de Contas</t>
  </si>
  <si>
    <t>Credenciamento (etiqueta particpante)</t>
  </si>
  <si>
    <t xml:space="preserve">36 Educomunicação
06 Imprensa
04 EBC
10 Sala da Comunicação SDH
02 Cerimonial
16 Credenciamento
03 DATASUS 
01 Servidor
4 por sala x 7 = 28 Relatorias
03 Central de acessibilidade
02 sala da programação
05 sala de soluções
02 sala de segurança
07 sala de coordenação
02 Gabinete da Ministra
01 Central de Cópias
02 sala de descanso rh e voluntários
02 Sala apoio Conselhos
09 Sala de Prestação de Contas
10 Estande Institucional
05 Estande Conselhos
04 Estande Patrocinadores
15 Restaurante / Controle de acesso
20 Plenárias / Controle de acesso
03 Plenária Única Pessoa Def.
12 Plenária LGBT (03 x 4 mine plenárias)
12 Plenária Idoso (03 x 4 mine plenárias)
15 Plenária Criança e Adoles (03 x 5 mine plenárias)
Dia 25
03 relatoria x 4 plenárias = 12
Dias 24 e 27
60 Cyber
12 em cada Cyber
</t>
  </si>
  <si>
    <t>Particpante - áreas comuns</t>
  </si>
  <si>
    <t>Gestão do evento</t>
  </si>
  <si>
    <t>2 microfones por GT = 94</t>
  </si>
  <si>
    <t>3 microfones para cada palco 
Apresentação Cultural</t>
  </si>
  <si>
    <t>08 microfones para perguntas x 4 plenárias = 32</t>
  </si>
  <si>
    <t>01 para cada Gts</t>
  </si>
  <si>
    <t>2 para cada palco cultural x 5=10
10 para palco principal</t>
  </si>
  <si>
    <t>48 - 01 para cada GT 
04 Para legenda em tempo real para pessoa com deficiência</t>
  </si>
  <si>
    <t>02 para cada Plenária - LGBT, Criança e Adolescente e Idoso</t>
  </si>
  <si>
    <t>02 Plenária Idoso (cinema)</t>
  </si>
  <si>
    <t>02 para cada Plenárias dos Eixos LGBT e Criança e Adolescente x 9= 18</t>
  </si>
  <si>
    <t>10 - 02 para cada conselho x 5 = 10
50 Comissão Organizadora</t>
  </si>
  <si>
    <t xml:space="preserve">04 - 01 para cada Plenárias
01 Sala da Comunicação - Coletiva
</t>
  </si>
  <si>
    <t>48 - 01 para cada Gt</t>
  </si>
  <si>
    <t>04 - Atividades Culturais
01 - Sala da Comunicação</t>
  </si>
  <si>
    <t>09 - 01 para cada Plenária dos Eixos = 9 (04 LGBT e 05 Criança e Adolescente)</t>
  </si>
  <si>
    <t>01 Sala da Comunicação
01 Educomunicação</t>
  </si>
  <si>
    <t>47 - 01 para cada Gt
04 Legenda em tempo Real para pessoa com deficiência</t>
  </si>
  <si>
    <t>04 Plenária Principal
06 - 02 Cada Plenária x 3 = 6</t>
  </si>
  <si>
    <t>20 - 02 para cada Gts da pessoa Idosa x 2 = 20</t>
  </si>
  <si>
    <t xml:space="preserve">09 Pessoa com Deficiência  
06 Plenária do Idoso
18 - 02 Plenárias x 09 Eixos Criança e Adolescente e LGBT  = 18
</t>
  </si>
  <si>
    <t>04 Plenária Principal
02 Plenária Idoso
18 - 02 Cada Eixo x 9 = 18 telas</t>
  </si>
  <si>
    <t>01 para cada Plenária</t>
  </si>
  <si>
    <t>02 - 01 para cada Plenária LGBT e Criança e Adolescente</t>
  </si>
  <si>
    <t>02 - 01 para cada Plenária (Pessoa com Deficiência e Plenária Pessoa Idosa)</t>
  </si>
  <si>
    <t>09 Pessoa com Deficiência
18 - 03 Plenárias x 6TV  = 18 (LGBT, Crianaça e Adolescente e Pessoa Idosa)</t>
  </si>
  <si>
    <t>Plenária final  Idoso, LGBT e Conanda e Pessoa com deficiência</t>
  </si>
  <si>
    <t>48 - 01 para cada Gts, Eixos 
02 - Acessos corredores</t>
  </si>
  <si>
    <t>01 Educomunicação
01 GT Trans
06 - 01 para cada Relatorias</t>
  </si>
  <si>
    <t>01 Educomunicação
07 relatorias temáticas</t>
  </si>
  <si>
    <t>04 Sala da Comunicação
01 Central de acessibilidade
01 sala da programação
01 sala de soluções
01 Sala de coordenação
01 Gabinete da Ministra
01 Central de Cópias
01 Balcão de Transporte 
05 Relatorias</t>
  </si>
  <si>
    <t>01 Credenciamento e 01 Prestação de Contas</t>
  </si>
  <si>
    <t>Posto médico</t>
  </si>
  <si>
    <t>Coordenação e cerimonial</t>
  </si>
  <si>
    <t>01 garrafa por participante por dia
1000 x 3 = 3000</t>
  </si>
  <si>
    <t>01 garrafa por participante por dia
2000 x 3 = 6000
100 x 3 = 300</t>
  </si>
  <si>
    <r>
      <t>Garrafões de água mineral de 20 litros e</t>
    </r>
    <r>
      <rPr>
        <b/>
        <i/>
        <sz val="11"/>
        <color theme="1"/>
        <rFont val="Calibri"/>
        <family val="2"/>
        <scheme val="minor"/>
      </rPr>
      <t xml:space="preserve"> copos  em acrílico descartável de 200 ml, com suporte</t>
    </r>
    <r>
      <rPr>
        <sz val="11"/>
        <color theme="1"/>
        <rFont val="Calibri"/>
        <family val="2"/>
        <scheme val="minor"/>
      </rPr>
      <t xml:space="preserve">. No preço unitário do garrafão devem estar agregados todos os custos acima descritos. </t>
    </r>
  </si>
  <si>
    <r>
      <rPr>
        <sz val="11"/>
        <color theme="1"/>
        <rFont val="Calibri"/>
        <family val="2"/>
        <scheme val="minor"/>
      </rPr>
      <t xml:space="preserve">Máquina de café expresso </t>
    </r>
  </si>
  <si>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nas seguintes opções, frango, ricota ou uma fatia de presunto e uma fatia de queijo mussarela,  1 (um) guardanapo.</t>
  </si>
  <si>
    <r>
      <t xml:space="preserve">Com capacidade para 20 passageiros, tipo executivo com motorista, combustível e ar condicionado. Franquia de 100 km. </t>
    </r>
    <r>
      <rPr>
        <u/>
        <sz val="11"/>
        <color theme="1"/>
        <rFont val="Calibri"/>
        <family val="2"/>
        <scheme val="minor"/>
      </rPr>
      <t>Adaptado para pessoa com deficiência.</t>
    </r>
  </si>
  <si>
    <r>
      <t xml:space="preserve">Com capacidade de 42 passageiros, tipo executivo com motorista, combustível e ar condicionado. Franquia de 100 km. </t>
    </r>
    <r>
      <rPr>
        <u/>
        <sz val="11"/>
        <color theme="1"/>
        <rFont val="Calibri"/>
        <family val="2"/>
        <scheme val="minor"/>
      </rPr>
      <t>Adaptado para pessoa com deficiência.</t>
    </r>
  </si>
  <si>
    <r>
      <t xml:space="preserve">Com capacidade para 12 passageiros, com motorista, combustível e ar condicionado. Franquia de 100 km. </t>
    </r>
    <r>
      <rPr>
        <u/>
        <sz val="11"/>
        <color theme="1"/>
        <rFont val="Calibri"/>
        <family val="2"/>
        <scheme val="minor"/>
      </rPr>
      <t>Adaptado para pessoa com deficiência.</t>
    </r>
  </si>
  <si>
    <t>55 profissionais por turno de 08 horas
14 Credenciamento (operar sistema de credenciamento)
04 Central de acessibilidade
02 sala da programação
05 sala de soluções (05 GUICHÊS)
01 Gabinete da Ministra
05 Relatorias
05 Sala da Comunicação
10 Restaurantes
08 Sala prestação de contas
01 porta GT Transversalidade</t>
  </si>
  <si>
    <t>15 profissionais por turno de 10horas 
Motoristas para dirigir carros de parceiros</t>
  </si>
  <si>
    <t>Turno da manhã e tarde</t>
  </si>
  <si>
    <t>LOTE III - ENCARTE C - ITEM 2 - RECURSOS HUMANOS</t>
  </si>
  <si>
    <t>4.18</t>
  </si>
  <si>
    <t>LOTE I - ENCARTE A - ITEM I - Hospedagem</t>
  </si>
  <si>
    <t>LOTE II - ENCARTE B - ITEM I - ALIMENTAÇÃO</t>
  </si>
  <si>
    <t>LOTE III - ENCARTE C - ITEM 1 - LOCAÇÃO DE TRANSPORTE</t>
  </si>
  <si>
    <t>LOTE III - ENCARTE C - ITEM 3 - MONTAGENS E MOBILIÁRIO</t>
  </si>
  <si>
    <t xml:space="preserve">LOTE III - ENCARTE C - ITEM 4- SERVIÇOS TÉCNICO E EQUIPAMENTOS </t>
  </si>
  <si>
    <t>LOTE III - ENCARTE C - ITEM 5 - MATERIAIS</t>
  </si>
  <si>
    <t>Total Item 1 - Locação de Transporte</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</si>
  <si>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</si>
  <si>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Total Item 2 - Recursos Humanos</t>
  </si>
  <si>
    <t xml:space="preserve">  </t>
  </si>
  <si>
    <t>Total Item 3 - Montagem e Mobiliários</t>
  </si>
  <si>
    <t>12 Imprensa
02 Auditório
02 Sala Cerimonial
20 Estação de Recarga baterias
196 Gts
10 por sala x 4 = 40 Relatorias
06 Datasus
08 Central de acessibilidade
05 sala da programação
04 sala de soluções
02 sala de segurança
04 sala de coordenação
06 Central de Cópias
04 Gabinete da Ministra
02 Sala agência organizadora
06 Oficina de Cadeira de Rodas
06 Posto Médico
01 sala de descanso rh e voluntários
02 sala voluntários
04 sala de reuniões agendadas
02 Sala apoio Conselhos
06 Sala Datasus
06 por Plenárias x 4 = 24
40 Cyber
13 Sala de Prestação de contas
10 Estandes Institucionais
05 Estandes Conselhos
04 Estande patrocinadores</t>
  </si>
  <si>
    <t xml:space="preserve">LOTE IV - ENCARTE C - ITEM 4 - SERVIÇOS TÉCNICOS E EQUIPAMENTOS </t>
  </si>
  <si>
    <t xml:space="preserve">Com+B186:C190putador do Tipo Desktop </t>
  </si>
  <si>
    <t>12 Imprensa
04 EBC
10 Sala da Comunicação SDH
02 Cerimonial
16 Credenciamento
03 DATASUS 
01 Servidor
04 Relatoria
03 Central de acessibilidade
02 sala da programação
05 sala de soluções
02 sala de segurança
05 sala de coordenação
02 Gabinete da Ministra
01 Central de Cópias
02 sala agência organizadora
02 sala de descanso rh e voluntários
02 Sala apoio Conselhos
09 Sala de Prestação de Contas
10 Estande Institucional
05 Estande Conselhos
04 Estande Patrocinadores
10 Restaurante / Controle de acesso
05 Plenária / Controle de acesso
03 Eixos e 14 Gts = 17 x 3 (por sala) = 51
17 Controle de acesso
03 relatoria x 1 plenária = 03
05 Controle de acesso
48 Cyber - 12 em cada Cyber</t>
  </si>
  <si>
    <r>
      <t>Garrafões de água mineral de 20 litros e</t>
    </r>
    <r>
      <rPr>
        <b/>
        <i/>
        <sz val="11"/>
        <color theme="1"/>
        <rFont val="Calibri"/>
        <family val="2"/>
        <scheme val="minor"/>
      </rPr>
      <t xml:space="preserve"> copos  em acrílico descartável de 200 ml, com suporte</t>
    </r>
    <r>
      <rPr>
        <sz val="11"/>
        <color theme="1"/>
        <rFont val="Calibri"/>
        <family val="2"/>
        <scheme val="minor"/>
      </rPr>
      <t xml:space="preserve">. No preço unitário do garrafão devem estar agregados todos os custos acima descritos. </t>
    </r>
  </si>
  <si>
    <r>
      <t xml:space="preserve">Profissional experiente a prestar serviço de fotografia, com qualidade jornalística </t>
    </r>
    <r>
      <rPr>
        <b/>
        <sz val="11"/>
        <rFont val="Calibri"/>
        <family val="2"/>
        <scheme val="minor"/>
      </rPr>
      <t>e artística</t>
    </r>
    <r>
      <rPr>
        <sz val="11"/>
        <rFont val="Calibri"/>
        <family val="2"/>
        <scheme val="minor"/>
      </rPr>
      <t xml:space="preserve">, em ambiente interno e externo. O profissional deverá entregar 01 DVD por dia contento no mínimo 200 fotos. </t>
    </r>
  </si>
  <si>
    <r>
      <t xml:space="preserve">Profissional capacitado a prestar serviços de tradução em LIBRAS, </t>
    </r>
    <r>
      <rPr>
        <b/>
        <sz val="11"/>
        <rFont val="Calibri"/>
        <family val="2"/>
        <scheme val="minor"/>
      </rPr>
      <t>para atuação em dupla</t>
    </r>
    <r>
      <rPr>
        <sz val="11"/>
        <rFont val="Calibri"/>
        <family val="2"/>
        <scheme val="minor"/>
      </rPr>
      <t xml:space="preserve">, com jornada de trabalho diária de 10 horas. </t>
    </r>
    <r>
      <rPr>
        <b/>
        <i/>
        <sz val="11"/>
        <rFont val="Calibri"/>
        <family val="2"/>
        <scheme val="minor"/>
      </rPr>
      <t xml:space="preserve">A cotação para esse item deverá ser para dupla. Detalhamneto do serviço no Anexo D. </t>
    </r>
  </si>
  <si>
    <r>
      <t xml:space="preserve">Profissional capacitado a prestar serviços de tradução em LIBRAS, </t>
    </r>
    <r>
      <rPr>
        <b/>
        <sz val="11"/>
        <rFont val="Calibri"/>
        <family val="2"/>
        <scheme val="minor"/>
      </rPr>
      <t>para atuação em dupla</t>
    </r>
    <r>
      <rPr>
        <sz val="11"/>
        <rFont val="Calibri"/>
        <family val="2"/>
        <scheme val="minor"/>
      </rPr>
      <t xml:space="preserve">, com jornada de trabalho diária de 10 horas. </t>
    </r>
    <r>
      <rPr>
        <b/>
        <i/>
        <sz val="11"/>
        <rFont val="Calibri"/>
        <family val="2"/>
        <scheme val="minor"/>
      </rPr>
      <t xml:space="preserve">A cotação para esse item deverá ser para dupla.  </t>
    </r>
  </si>
  <si>
    <t>13 profissionais por turno de 8 horas</t>
  </si>
  <si>
    <t>Plenário abertura de DH</t>
  </si>
  <si>
    <t xml:space="preserve">30 profissionais por turno de 8 horas  </t>
  </si>
  <si>
    <t xml:space="preserve">10 profissionais por turno de 8 horas02 Central de acessibilidade
02 Sala de soluções
01 Sala de coordenação
01 Gabinete da Ministra
02 Central de Cópias
02 Oficina de cadeira de rodas
01 Posto Médico
04 Credenciamento  </t>
  </si>
  <si>
    <t xml:space="preserve">15 por turno de 8 horas
02 Central de acessibilidade
02 Sala de soluções
01 Sala de coordenação
01 Gabinete da Ministra
02 Central de Cópias
02 Oficina de cadeira de rodas
01 Posto Médico
04 Credenciamento  </t>
  </si>
  <si>
    <t>Balcão Embarque e Desembarque 
02 profissionais por turno de 8 horas</t>
  </si>
  <si>
    <t xml:space="preserve">2 profissionais por turno de 8 horas
Evento
</t>
  </si>
  <si>
    <t>LOTE I - ENCARTE A - ITEM 1 - Hospedagem</t>
  </si>
  <si>
    <t xml:space="preserve">Total Geral LOTE I - ENCARTE A - Item 1 - Hospedagem </t>
  </si>
  <si>
    <t>Total - LOTE II - ENCARTE B - Item 1 -Alimentação Fora do Ambiente Hoteleiro</t>
  </si>
  <si>
    <t>LOTE II - ENCARTE B - ITEM 1 - ALIMENTAÇÃO</t>
  </si>
  <si>
    <t>TotalItem 3 - Montagens e Mobiliários</t>
  </si>
  <si>
    <t>Total Item 4 - Serviços Técnicos e Equipamentos</t>
  </si>
  <si>
    <t>Total Item 5 - Materiais</t>
  </si>
  <si>
    <t>Total - Lote II - ENCARTE B - ITEM 1 - Alimentação Fora do Ambiente Hoteleiro</t>
  </si>
  <si>
    <t>Total Geral LOTE I - ENCARTE A - Item 1 - Hospedagem</t>
  </si>
  <si>
    <t>Total Geral LOTE II - ENCARTE B - ITEM 1 - Alimentação Fora do Ambiente Hoteleiro</t>
  </si>
  <si>
    <t xml:space="preserve">TOTAL GERAL LOTE III - ENCARTE C - Infraestrutura e Logística </t>
  </si>
  <si>
    <t>LOTE III - ENCARTE C Infraestrutura e Logística - ITEM 1 - LOCAÇÃO DE TRANSPORTE</t>
  </si>
  <si>
    <t>TOTAL GERAL LOTE III - ENCARTE C - Infraestrutura e Logística</t>
  </si>
  <si>
    <t>LOTE III - ENCARTE C - Infraestrutura e Logística - ITEM 1 - LOCAÇÃO DE TRANSPORTE</t>
  </si>
  <si>
    <t>2 profissionais por turno de 8 horas, para fotos das Plenárias e Gts</t>
  </si>
  <si>
    <t>1 profissional por turno de 8 horas para fotos nas áreas comuns e cultural</t>
  </si>
  <si>
    <t>3 profissionais por turno de 8 horas Plenárias, Gts e Relatoria
Salas Vip e coordenação</t>
  </si>
  <si>
    <t>2 profissionais por turno de 08 horas 
(01 cadeira de rodas e 01 bengalas)</t>
  </si>
  <si>
    <t>1 profissional por turno de 8 horas 
Plenárias</t>
  </si>
  <si>
    <t>1 profissional por turno de 8 horas Plenária Principal</t>
  </si>
  <si>
    <t>3 profissionais por turnos de 08 horas x 3 turnos</t>
  </si>
  <si>
    <t>14 Credenciamento
04 Central de acessibilidade
02 sala da programação
05 sala de soluções (05 GUICHÊS)
01 Gabinete da Ministra
05 Relatorias
05 Sala da Comunicação
10 Restaurantes
2 Prestação de Contas</t>
  </si>
  <si>
    <t>25 a 26</t>
  </si>
  <si>
    <t>Alimentação entre almoço</t>
  </si>
  <si>
    <t xml:space="preserve">4 Plenária tematicas no dia 24/04
</t>
  </si>
  <si>
    <t xml:space="preserve">
4 Plenarias no dia 27/04</t>
  </si>
  <si>
    <t>02 Central de acessibilidade
02 sala de soluções
01 Sala de segurança
07 sala de coordenação
02 Sala Cerimonial
02 Camarim
02 Central de Cópias
02 Posto Médico
01 Sala descanso RH e voluntários
03 Sala dos Conselhos
14 pontos de café e chá - áreas comuns
10 Educomunicação
10 Imprensa
02 Auditório da Comunicação
10 EBC
08 Sala da Comunicação SDH
02 Estação de Rádio
42 - 06 x 7 salas  / Relatoria e Datasus  (5 equipamentos e 1 recepcionista porta da sala) 
40 - 04 Plenárias x 10 pranchões
90 - 9 Eixos x 10 pranchões 
03 Gabinete da Ministra</t>
  </si>
  <si>
    <t xml:space="preserve">47 Gts - 0,50 x 1,00
</t>
  </si>
  <si>
    <t>01 Gt Transversalidade
40 Salas apoio
110 Placas para sinalização de transporte</t>
  </si>
  <si>
    <t>PVC com adesivação, impressa em alta resolução, frente e verso com identidade visual do evento, indicação de ambientes, com 0,70 x 1,00 m de altura, com suporte para fixação.</t>
  </si>
  <si>
    <t>PVC com adesivação, impressa em alta resolução, frente e verso com identidade visual do evento, indicação de ambientes, com 0,70 x 1,00 m de altura, com suporte em ventosa ou outra forma de fixação.</t>
  </si>
  <si>
    <t>10 Educomunicação
08 Imprensa
02 Auditório
02 Sala Cerimonial
20 Estação de Recarga baterias
10 por sala x 4 = 40 Relatorias
06 Datasus
08 Central de acessibilidade
05 sala da programação
04 sala de soluções
02 sala de segurança
06 sala de coordenação
06 Central de Cópias
04 Gabinete da Ministra
06 Oficina de Cadeira de Rodas
06 Posto Médico
01 sala de descanso rh e voluntários
02 sala descanso rh e voluntários
04 sala de reuniões agendadas
02 Sala apoio Conselhos
06 Sala Datasus
06 por Plenárias x 4 = 24
40 Cyber
13 Sala de Prestação de contas
10 Estandes Institucionais
05 Estandes Conselhos
04 Estande patrocinadores</t>
  </si>
  <si>
    <t xml:space="preserve">Rede WLAN </t>
  </si>
  <si>
    <t xml:space="preserve">Rede LAN </t>
  </si>
  <si>
    <t xml:space="preserve">04 Cyber - 12 em cada Cyber = 48 
20 Credenciamento
</t>
  </si>
  <si>
    <t xml:space="preserve">Para relatores
03 Plenária Única Pessoa Def.
12 Plenária LGBT (03 x 4 mine plenárias)
03 Plenária Idoso 
15 Plenária Criança e Adoles (03 x 5 mine plenárias)
</t>
  </si>
  <si>
    <t>3 microfones para cada Plenária dos eixos x 9 eixos = 27</t>
  </si>
  <si>
    <t xml:space="preserve">48-Organização do Evento
02 Educomunicação
</t>
  </si>
  <si>
    <t>Áreas montadas</t>
  </si>
  <si>
    <t xml:space="preserve">Total Item 3 - Montagens e Mobiliários </t>
  </si>
  <si>
    <t>Credenciamento
Contemplado na Planilha das Conferências Nacionais Conjuntas</t>
  </si>
  <si>
    <t>Todos os Espaços
Contemplado na Planilha das Conferências Nacionais Conjuntas</t>
  </si>
  <si>
    <t>Apresentação Cultural
Contemplado na Planilha das Conferências Nacionais Conjuntas</t>
  </si>
  <si>
    <t>Alambrado
Contemplado na Planilha das Conferências Nacionais Conjuntas</t>
  </si>
  <si>
    <t xml:space="preserve">02 Central de acessibilidade
02 sala de soluções
01 Sala de segurança
05 sala de coordenação
02 Sala Cerimonial
02 Camarim
02 Central de Cópias
02 Sala agência organizadora
02 Posto Médico
01 Sala descanso RH e voluntários
03 Sala dos Conselhos
14 pontos de café e chá - áreas comuns
15 Imprensa
02 Auditório da Comunicação
10 EBC
08 Sala da Comunicação SDH
02 Estação de Rádio
03 x 7 salas  / Relatoria e Datasus  = 21
(5 equipamentos e 1 recepcionista porta da sala) 
01 Plenária x 10 pranchões = 10
04 Eixos x 10 pranchões = 40
01Gabinete da Ministra
01 GT Transversalidade x 3 = 3
</t>
  </si>
  <si>
    <r>
      <t>17 Gts
05 Transporte
10</t>
    </r>
    <r>
      <rPr>
        <b/>
        <sz val="10"/>
        <rFont val="Calibri"/>
        <family val="2"/>
        <scheme val="minor"/>
      </rPr>
      <t xml:space="preserve"> Exposição Idoso</t>
    </r>
    <r>
      <rPr>
        <sz val="10"/>
        <rFont val="Calibri"/>
        <family val="2"/>
        <scheme val="minor"/>
      </rPr>
      <t xml:space="preserve">
60 Hoteis 
50 Estandes
</t>
    </r>
  </si>
  <si>
    <r>
      <rPr>
        <b/>
        <sz val="14"/>
        <color theme="1"/>
        <rFont val="Calibri"/>
        <family val="2"/>
        <scheme val="minor"/>
      </rPr>
      <t>HOTEL CATEGORIA 3 ESTRELAS COM ACESSIBILIDADE</t>
    </r>
    <r>
      <rPr>
        <b/>
        <sz val="10"/>
        <color theme="1"/>
        <rFont val="Calibri"/>
        <family val="2"/>
        <scheme val="minor"/>
      </rPr>
      <t xml:space="preserve">
</t>
    </r>
  </si>
  <si>
    <t>Cadeira de banho com rodas-Tipo II</t>
  </si>
  <si>
    <t xml:space="preserve">LOTE III - Encarte C - ITEM 4 - SERVIÇOS TÉCNICOS E EQUIPAMENTOS </t>
  </si>
  <si>
    <t xml:space="preserve">Consiste do registro integral da fala de cada participante, com transcrição corrigida do conteúdo em português, inglês, francês ou espanhol. Texto formatado segundo as normas da ABNT e devidamente revisado. Deverá ser entregue em meio físico (papel) e em meio digital (pen drive, cd ou dvd), conforme a necessidade do evento;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</si>
</sst>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_-[$R$-416]\ * #,##0.00_-;\-[$R$-416]\ * #,##0.00_-;_-[$R$-416]\ * &quot;-&quot;??_-;_-@_-"/>
  </numFmts>
  <fonts count="3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sz val="10"/>
      <name val="Calibri"/>
      <family val="2"/>
      <scheme val="minor"/>
    </font>
    <font>
      <sz val="10"/>
      <name val="Arial"/>
      <family val="2"/>
    </font>
    <font>
      <sz val="10"/>
      <color rgb="FF000000"/>
      <name val="Calibri"/>
      <family val="2"/>
      <scheme val="minor"/>
    </font>
    <font>
      <sz val="10"/>
      <color indexed="8"/>
      <name val="Calibri"/>
      <family val="2"/>
      <scheme val="minor"/>
    </font>
    <font>
      <sz val="10"/>
      <color rgb="FFFF0000"/>
      <name val="Calibri"/>
      <family val="2"/>
      <scheme val="minor"/>
    </font>
    <font>
      <b/>
      <sz val="10"/>
      <name val="Calibri"/>
      <family val="2"/>
      <scheme val="minor"/>
    </font>
    <font>
      <b/>
      <i/>
      <sz val="11"/>
      <name val="Calibri"/>
      <family val="2"/>
      <scheme val="minor"/>
    </font>
    <font>
      <i/>
      <sz val="10"/>
      <name val="Calibri"/>
      <family val="2"/>
      <scheme val="minor"/>
    </font>
    <font>
      <b/>
      <i/>
      <sz val="10"/>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u/>
      <sz val="11"/>
      <color theme="1"/>
      <name val="Calibri"/>
      <family val="2"/>
      <scheme val="minor"/>
    </font>
    <font>
      <b/>
      <sz val="11"/>
      <name val="Calibri"/>
      <family val="2"/>
      <scheme val="minor"/>
    </font>
    <font>
      <i/>
      <sz val="11"/>
      <name val="Calibri"/>
      <family val="2"/>
      <scheme val="minor"/>
    </font>
    <font>
      <sz val="11"/>
      <color indexed="8"/>
      <name val="Calibri"/>
      <family val="2"/>
      <scheme val="minor"/>
    </font>
    <font>
      <b/>
      <i/>
      <sz val="11"/>
      <color theme="1"/>
      <name val="Calibri"/>
      <family val="2"/>
      <scheme val="minor"/>
    </font>
    <font>
      <sz val="8"/>
      <color theme="1"/>
      <name val="Calibri"/>
      <family val="2"/>
      <scheme val="minor"/>
    </font>
    <font>
      <sz val="8"/>
      <name val="Arial"/>
      <family val="2"/>
    </font>
    <font>
      <sz val="8"/>
      <name val="Calibri"/>
      <family val="2"/>
      <scheme val="minor"/>
    </font>
  </fonts>
  <fills count="6">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indexed="64"/>
      </bottom>
      <diagonal/>
    </border>
    <border>
      <left style="thin">
        <color auto="1"/>
      </left>
      <right style="thin">
        <color auto="1"/>
      </right>
      <top style="medium">
        <color auto="1"/>
      </top>
      <bottom/>
      <diagonal/>
    </border>
    <border>
      <left/>
      <right/>
      <top style="thin">
        <color auto="1"/>
      </top>
      <bottom style="thin">
        <color auto="1"/>
      </bottom>
      <diagonal/>
    </border>
    <border>
      <left style="medium">
        <color auto="1"/>
      </left>
      <right style="thin">
        <color auto="1"/>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389">
    <xf numFmtId="0" fontId="0" fillId="0" borderId="0" xfId="0"/>
    <xf numFmtId="0" fontId="3" fillId="0" borderId="0" xfId="0" applyFont="1" applyAlignment="1">
      <alignmen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2" fontId="2" fillId="4" borderId="6" xfId="0" applyNumberFormat="1" applyFont="1" applyFill="1" applyBorder="1" applyAlignment="1">
      <alignment horizontal="right" vertical="center" wrapText="1"/>
    </xf>
    <xf numFmtId="2" fontId="2" fillId="4" borderId="2" xfId="0" applyNumberFormat="1"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43" fontId="3" fillId="0" borderId="10" xfId="1" applyFont="1" applyBorder="1" applyAlignment="1">
      <alignment horizontal="center" vertical="center" wrapText="1"/>
    </xf>
    <xf numFmtId="43" fontId="3" fillId="0" borderId="2" xfId="1" applyFont="1" applyBorder="1" applyAlignment="1">
      <alignment horizontal="center" vertical="center" wrapText="1"/>
    </xf>
    <xf numFmtId="0" fontId="3" fillId="5" borderId="11"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43" fontId="3" fillId="5" borderId="2" xfId="1" applyFont="1" applyFill="1" applyBorder="1" applyAlignment="1" applyProtection="1">
      <alignment horizontal="center" vertical="center" wrapText="1"/>
      <protection locked="0"/>
    </xf>
    <xf numFmtId="43" fontId="3" fillId="0" borderId="14" xfId="1" applyFont="1" applyBorder="1" applyAlignment="1">
      <alignment horizontal="center" vertical="center" wrapText="1"/>
    </xf>
    <xf numFmtId="44" fontId="2" fillId="3" borderId="3" xfId="0" applyNumberFormat="1" applyFont="1" applyFill="1" applyBorder="1" applyAlignment="1">
      <alignment horizontal="center" vertical="center" wrapText="1"/>
    </xf>
    <xf numFmtId="44" fontId="2" fillId="3" borderId="2" xfId="0" applyNumberFormat="1" applyFont="1" applyFill="1" applyBorder="1" applyAlignment="1">
      <alignment horizontal="center" vertical="center" wrapText="1"/>
    </xf>
    <xf numFmtId="43" fontId="3" fillId="0" borderId="2" xfId="1" applyFont="1" applyFill="1" applyBorder="1" applyAlignment="1">
      <alignment horizontal="center" vertical="center" wrapText="1"/>
    </xf>
    <xf numFmtId="0" fontId="5" fillId="5" borderId="2" xfId="0" applyFont="1" applyFill="1" applyBorder="1" applyAlignment="1">
      <alignment horizontal="left" vertical="center" wrapText="1"/>
    </xf>
    <xf numFmtId="1" fontId="3" fillId="0" borderId="2" xfId="1" applyNumberFormat="1" applyFont="1" applyBorder="1" applyAlignment="1">
      <alignment horizontal="center" vertical="center" wrapText="1"/>
    </xf>
    <xf numFmtId="43" fontId="3" fillId="0" borderId="2" xfId="1" applyFont="1" applyBorder="1" applyAlignment="1" applyProtection="1">
      <alignment horizontal="center" vertical="center" wrapText="1"/>
      <protection locked="0"/>
    </xf>
    <xf numFmtId="0" fontId="5" fillId="5" borderId="2" xfId="0" applyFont="1" applyFill="1" applyBorder="1" applyAlignment="1">
      <alignment vertical="center" wrapText="1"/>
    </xf>
    <xf numFmtId="0" fontId="7" fillId="5" borderId="2" xfId="0" applyFont="1" applyFill="1" applyBorder="1" applyAlignment="1">
      <alignment vertical="center" wrapText="1"/>
    </xf>
    <xf numFmtId="0" fontId="7"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1" fontId="3" fillId="0" borderId="2" xfId="1" applyNumberFormat="1" applyFont="1" applyFill="1" applyBorder="1" applyAlignment="1">
      <alignment horizontal="center" vertical="center" wrapText="1"/>
    </xf>
    <xf numFmtId="1" fontId="3" fillId="5" borderId="2" xfId="1" applyNumberFormat="1" applyFont="1" applyFill="1" applyBorder="1" applyAlignment="1">
      <alignment horizontal="center" vertical="center" wrapText="1"/>
    </xf>
    <xf numFmtId="43" fontId="3" fillId="0" borderId="9" xfId="1" applyFont="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5"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43" fontId="3" fillId="0" borderId="2" xfId="1" applyFont="1" applyBorder="1" applyAlignment="1" applyProtection="1">
      <alignment vertical="center" wrapText="1"/>
      <protection locked="0"/>
    </xf>
    <xf numFmtId="0" fontId="3" fillId="0" borderId="9" xfId="0" applyFont="1" applyBorder="1" applyAlignment="1">
      <alignment vertical="center" wrapText="1"/>
    </xf>
    <xf numFmtId="0" fontId="3" fillId="0" borderId="10" xfId="0" applyFont="1" applyBorder="1" applyAlignment="1">
      <alignment horizontal="center" vertical="center" wrapText="1"/>
    </xf>
    <xf numFmtId="0" fontId="3" fillId="5" borderId="2" xfId="0" applyFont="1" applyFill="1" applyBorder="1" applyAlignment="1">
      <alignment vertical="center" wrapText="1"/>
    </xf>
    <xf numFmtId="0" fontId="3" fillId="0" borderId="19" xfId="0" applyFont="1" applyFill="1" applyBorder="1" applyAlignment="1">
      <alignment horizontal="center" vertical="center" wrapText="1"/>
    </xf>
    <xf numFmtId="43" fontId="3" fillId="0" borderId="19" xfId="1" applyFont="1" applyBorder="1" applyAlignment="1" applyProtection="1">
      <alignment horizontal="center" vertical="center" wrapText="1"/>
      <protection locked="0"/>
    </xf>
    <xf numFmtId="0" fontId="3" fillId="0" borderId="19" xfId="0" applyFont="1" applyBorder="1" applyAlignment="1">
      <alignment horizontal="center" vertical="center" wrapText="1"/>
    </xf>
    <xf numFmtId="43" fontId="8" fillId="0" borderId="19" xfId="1" applyFont="1" applyBorder="1" applyAlignment="1" applyProtection="1">
      <alignment horizontal="center" vertical="center" wrapText="1"/>
      <protection locked="0"/>
    </xf>
    <xf numFmtId="0" fontId="3" fillId="5" borderId="19" xfId="0" applyFont="1" applyFill="1" applyBorder="1" applyAlignment="1">
      <alignment horizontal="center" vertical="center" wrapText="1"/>
    </xf>
    <xf numFmtId="43" fontId="3" fillId="5" borderId="19" xfId="1" applyFont="1" applyFill="1" applyBorder="1" applyAlignment="1" applyProtection="1">
      <alignment horizontal="center" vertical="center" wrapText="1"/>
      <protection locked="0"/>
    </xf>
    <xf numFmtId="43" fontId="3" fillId="0" borderId="19" xfId="1" applyFont="1" applyFill="1" applyBorder="1" applyAlignment="1" applyProtection="1">
      <alignment horizontal="center" vertical="center" wrapText="1"/>
      <protection locked="0"/>
    </xf>
    <xf numFmtId="44" fontId="2" fillId="3" borderId="4" xfId="0" applyNumberFormat="1" applyFont="1" applyFill="1" applyBorder="1" applyAlignment="1">
      <alignment horizontal="center" vertical="center" wrapText="1"/>
    </xf>
    <xf numFmtId="44" fontId="2" fillId="2" borderId="4" xfId="2" applyFont="1" applyFill="1" applyBorder="1" applyAlignment="1">
      <alignment horizontal="center" vertical="center" wrapText="1"/>
    </xf>
    <xf numFmtId="0" fontId="3" fillId="0" borderId="0" xfId="0" applyFont="1" applyAlignment="1">
      <alignment vertical="center" wrapText="1"/>
    </xf>
    <xf numFmtId="0" fontId="3" fillId="0" borderId="2" xfId="0" applyFont="1" applyBorder="1" applyAlignment="1">
      <alignment vertical="center"/>
    </xf>
    <xf numFmtId="43" fontId="3" fillId="5" borderId="14" xfId="1" applyFont="1" applyFill="1" applyBorder="1" applyAlignment="1">
      <alignment horizontal="center" vertical="center" wrapText="1"/>
    </xf>
    <xf numFmtId="43" fontId="3" fillId="5" borderId="2" xfId="1" applyFont="1" applyFill="1" applyBorder="1" applyAlignment="1">
      <alignment horizontal="center" vertical="center" wrapText="1"/>
    </xf>
    <xf numFmtId="0" fontId="3" fillId="5" borderId="2" xfId="0" applyFont="1" applyFill="1" applyBorder="1" applyAlignment="1">
      <alignment vertical="center"/>
    </xf>
    <xf numFmtId="0" fontId="3" fillId="5" borderId="0" xfId="0" applyFont="1" applyFill="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5" borderId="2" xfId="0" applyFont="1" applyFill="1" applyBorder="1" applyAlignment="1">
      <alignment horizontal="center" vertical="center"/>
    </xf>
    <xf numFmtId="0" fontId="3" fillId="5" borderId="14"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center" vertical="center" wrapText="1"/>
    </xf>
    <xf numFmtId="44" fontId="3" fillId="5" borderId="9" xfId="2" applyFont="1" applyFill="1" applyBorder="1" applyAlignment="1" applyProtection="1">
      <alignment horizontal="right" vertical="center" wrapText="1"/>
      <protection locked="0"/>
    </xf>
    <xf numFmtId="44" fontId="3" fillId="5" borderId="2" xfId="2" applyFont="1" applyFill="1" applyBorder="1" applyAlignment="1" applyProtection="1">
      <alignment horizontal="right" vertical="center" wrapText="1"/>
      <protection locked="0"/>
    </xf>
    <xf numFmtId="44" fontId="3" fillId="5" borderId="13" xfId="2" applyFont="1" applyFill="1" applyBorder="1" applyAlignment="1" applyProtection="1">
      <alignment horizontal="right" vertical="center" wrapText="1"/>
      <protection locked="0"/>
    </xf>
    <xf numFmtId="44" fontId="3" fillId="5" borderId="13" xfId="2" applyFont="1" applyFill="1" applyBorder="1" applyAlignment="1">
      <alignment horizontal="right" vertical="center" wrapText="1"/>
    </xf>
    <xf numFmtId="43" fontId="3" fillId="5" borderId="10" xfId="1" applyFont="1" applyFill="1" applyBorder="1" applyAlignment="1">
      <alignment horizontal="center" vertical="center" wrapText="1"/>
    </xf>
    <xf numFmtId="43" fontId="9" fillId="0" borderId="2" xfId="1" applyFont="1" applyBorder="1" applyAlignment="1" applyProtection="1">
      <alignment horizontal="center" vertical="center" wrapText="1"/>
      <protection locked="0"/>
    </xf>
    <xf numFmtId="0" fontId="9" fillId="0" borderId="2" xfId="0" applyFont="1" applyBorder="1" applyAlignment="1">
      <alignment vertical="center"/>
    </xf>
    <xf numFmtId="0" fontId="9" fillId="0" borderId="0" xfId="0" applyFont="1" applyAlignment="1">
      <alignment vertical="center"/>
    </xf>
    <xf numFmtId="0" fontId="9" fillId="5" borderId="2" xfId="0" applyFont="1" applyFill="1" applyBorder="1" applyAlignment="1">
      <alignment horizontal="center" vertical="center" wrapText="1"/>
    </xf>
    <xf numFmtId="43" fontId="9" fillId="5" borderId="2" xfId="1" applyFont="1" applyFill="1" applyBorder="1" applyAlignment="1" applyProtection="1">
      <alignment horizontal="center" vertical="center" wrapText="1"/>
      <protection locked="0"/>
    </xf>
    <xf numFmtId="43" fontId="9" fillId="5" borderId="14" xfId="1" applyFont="1" applyFill="1" applyBorder="1" applyAlignment="1">
      <alignment horizontal="center" vertical="center" wrapText="1"/>
    </xf>
    <xf numFmtId="0" fontId="9" fillId="5" borderId="2" xfId="0" applyFont="1" applyFill="1" applyBorder="1" applyAlignment="1">
      <alignment vertical="center"/>
    </xf>
    <xf numFmtId="0" fontId="9" fillId="5" borderId="0" xfId="0" applyFont="1" applyFill="1" applyAlignment="1">
      <alignment vertical="center"/>
    </xf>
    <xf numFmtId="1" fontId="5" fillId="5" borderId="2" xfId="1" applyNumberFormat="1" applyFont="1" applyFill="1" applyBorder="1" applyAlignment="1">
      <alignment horizontal="center" vertical="center" wrapText="1"/>
    </xf>
    <xf numFmtId="43" fontId="5" fillId="5" borderId="2" xfId="1" applyFont="1" applyFill="1" applyBorder="1" applyAlignment="1" applyProtection="1">
      <alignment horizontal="center" vertical="center" wrapText="1"/>
      <protection locked="0"/>
    </xf>
    <xf numFmtId="43" fontId="5" fillId="5" borderId="14" xfId="1" applyFont="1" applyFill="1" applyBorder="1" applyAlignment="1">
      <alignment horizontal="center" vertical="center" wrapText="1"/>
    </xf>
    <xf numFmtId="43"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xf>
    <xf numFmtId="0" fontId="5" fillId="5" borderId="0" xfId="0" applyFont="1" applyFill="1" applyAlignment="1">
      <alignment vertical="center"/>
    </xf>
    <xf numFmtId="0" fontId="3" fillId="5" borderId="2" xfId="0" applyNumberFormat="1" applyFont="1" applyFill="1" applyBorder="1" applyAlignment="1">
      <alignment horizontal="center" vertical="center" wrapText="1"/>
    </xf>
    <xf numFmtId="43" fontId="8" fillId="5" borderId="19" xfId="1" applyFont="1" applyFill="1" applyBorder="1" applyAlignment="1" applyProtection="1">
      <alignment horizontal="center" vertical="center" wrapText="1"/>
      <protection locked="0"/>
    </xf>
    <xf numFmtId="0" fontId="5" fillId="5"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43" fontId="5" fillId="0" borderId="19" xfId="1" applyFont="1" applyFill="1" applyBorder="1" applyAlignment="1" applyProtection="1">
      <alignment horizontal="center" vertical="center" wrapText="1"/>
      <protection locked="0"/>
    </xf>
    <xf numFmtId="43" fontId="5" fillId="0" borderId="14" xfId="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vertical="center"/>
    </xf>
    <xf numFmtId="4" fontId="6" fillId="5" borderId="2" xfId="0" applyNumberFormat="1" applyFont="1" applyFill="1" applyBorder="1" applyAlignment="1" applyProtection="1">
      <alignment horizontal="left" vertical="center" wrapText="1"/>
    </xf>
    <xf numFmtId="0" fontId="10" fillId="5" borderId="2" xfId="0" applyFont="1" applyFill="1" applyBorder="1" applyAlignment="1">
      <alignment horizontal="center" vertical="center" wrapText="1"/>
    </xf>
    <xf numFmtId="43" fontId="9" fillId="0" borderId="2" xfId="1" applyFont="1" applyBorder="1" applyAlignment="1" applyProtection="1">
      <alignment vertical="center" wrapText="1"/>
      <protection locked="0"/>
    </xf>
    <xf numFmtId="43" fontId="2" fillId="5" borderId="2" xfId="1" applyFont="1" applyFill="1" applyBorder="1" applyAlignment="1" applyProtection="1">
      <alignment horizontal="center" vertical="center" wrapText="1"/>
      <protection locked="0"/>
    </xf>
    <xf numFmtId="43" fontId="2" fillId="3" borderId="26" xfId="1" applyFont="1" applyFill="1" applyBorder="1" applyAlignment="1">
      <alignment horizontal="center" vertical="center" wrapText="1"/>
    </xf>
    <xf numFmtId="0" fontId="5" fillId="5" borderId="19" xfId="0" applyFont="1" applyFill="1" applyBorder="1" applyAlignment="1">
      <alignment horizontal="center" vertical="center" wrapText="1"/>
    </xf>
    <xf numFmtId="43" fontId="5" fillId="5" borderId="19" xfId="1" applyFont="1" applyFill="1" applyBorder="1" applyAlignment="1" applyProtection="1">
      <alignment horizontal="center" vertical="center" wrapText="1"/>
      <protection locked="0"/>
    </xf>
    <xf numFmtId="0" fontId="3" fillId="0" borderId="9" xfId="0" applyFont="1" applyBorder="1" applyAlignment="1">
      <alignment horizontal="center" vertical="center"/>
    </xf>
    <xf numFmtId="0" fontId="3" fillId="0" borderId="9" xfId="0" applyFont="1" applyBorder="1" applyAlignment="1">
      <alignment vertical="center"/>
    </xf>
    <xf numFmtId="0" fontId="6" fillId="0" borderId="2" xfId="3" applyNumberFormat="1" applyFont="1" applyFill="1" applyBorder="1" applyAlignment="1">
      <alignment horizontal="left" vertical="center" wrapText="1"/>
    </xf>
    <xf numFmtId="0" fontId="3" fillId="5" borderId="18" xfId="0" applyFont="1" applyFill="1" applyBorder="1" applyAlignment="1">
      <alignment horizontal="center" vertical="center" wrapText="1"/>
    </xf>
    <xf numFmtId="43" fontId="3" fillId="5" borderId="18" xfId="1" applyFont="1" applyFill="1" applyBorder="1" applyAlignment="1" applyProtection="1">
      <alignment horizontal="center" vertical="center" wrapText="1"/>
      <protection locked="0"/>
    </xf>
    <xf numFmtId="0" fontId="5" fillId="0" borderId="2" xfId="0" applyFont="1" applyBorder="1" applyAlignment="1">
      <alignment horizontal="left" vertical="center" wrapText="1"/>
    </xf>
    <xf numFmtId="43" fontId="5" fillId="0" borderId="2" xfId="1" applyFont="1" applyBorder="1" applyAlignment="1" applyProtection="1">
      <alignment horizontal="center" vertical="center" wrapText="1"/>
      <protection locked="0"/>
    </xf>
    <xf numFmtId="0" fontId="5" fillId="5" borderId="21" xfId="0" applyFont="1" applyFill="1" applyBorder="1" applyAlignment="1">
      <alignment horizontal="left" vertical="center" wrapText="1"/>
    </xf>
    <xf numFmtId="0" fontId="5" fillId="5" borderId="21" xfId="0" applyFont="1" applyFill="1" applyBorder="1" applyAlignment="1">
      <alignment horizontal="center" vertical="center" wrapText="1"/>
    </xf>
    <xf numFmtId="44" fontId="3" fillId="5" borderId="2" xfId="2" applyFont="1" applyFill="1" applyBorder="1" applyAlignment="1">
      <alignment horizontal="right" vertical="center" wrapText="1"/>
    </xf>
    <xf numFmtId="0" fontId="2" fillId="2" borderId="20" xfId="0" applyFont="1" applyFill="1" applyBorder="1" applyAlignment="1">
      <alignment vertical="center" wrapText="1"/>
    </xf>
    <xf numFmtId="0" fontId="2" fillId="3" borderId="20" xfId="0" applyFont="1" applyFill="1" applyBorder="1" applyAlignment="1">
      <alignment vertical="center" wrapText="1"/>
    </xf>
    <xf numFmtId="44" fontId="3" fillId="5" borderId="9" xfId="2" applyFont="1" applyFill="1" applyBorder="1" applyAlignment="1">
      <alignment horizontal="right" vertical="center" wrapText="1"/>
    </xf>
    <xf numFmtId="43" fontId="3" fillId="0" borderId="10" xfId="1" applyFont="1" applyBorder="1" applyAlignment="1" applyProtection="1">
      <alignment horizontal="center" vertical="center" wrapText="1"/>
      <protection locked="0"/>
    </xf>
    <xf numFmtId="43" fontId="3" fillId="5" borderId="14" xfId="1" applyFont="1" applyFill="1" applyBorder="1" applyAlignment="1" applyProtection="1">
      <alignment horizontal="center" vertical="center" wrapText="1"/>
      <protection locked="0"/>
    </xf>
    <xf numFmtId="43" fontId="5" fillId="5" borderId="14" xfId="1"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44" fontId="2" fillId="3" borderId="2" xfId="2" applyFont="1" applyFill="1" applyBorder="1" applyAlignment="1">
      <alignment vertical="center" wrapText="1"/>
    </xf>
    <xf numFmtId="44" fontId="2" fillId="3" borderId="23" xfId="0" applyNumberFormat="1" applyFont="1" applyFill="1" applyBorder="1" applyAlignment="1">
      <alignment horizontal="center" vertical="center" wrapText="1"/>
    </xf>
    <xf numFmtId="43" fontId="8" fillId="5" borderId="2" xfId="1" applyFont="1" applyFill="1" applyBorder="1" applyAlignment="1" applyProtection="1">
      <alignment horizontal="center" vertical="center" wrapText="1"/>
      <protection locked="0"/>
    </xf>
    <xf numFmtId="43" fontId="8" fillId="0" borderId="2" xfId="1" applyFont="1" applyBorder="1" applyAlignment="1" applyProtection="1">
      <alignment horizontal="center" vertical="center" wrapText="1"/>
      <protection locked="0"/>
    </xf>
    <xf numFmtId="43" fontId="3" fillId="0" borderId="2" xfId="1" applyFont="1" applyFill="1" applyBorder="1" applyAlignment="1" applyProtection="1">
      <alignment horizontal="center" vertical="center" wrapText="1"/>
      <protection locked="0"/>
    </xf>
    <xf numFmtId="43" fontId="5" fillId="0" borderId="2" xfId="1" applyFont="1" applyFill="1" applyBorder="1" applyAlignment="1" applyProtection="1">
      <alignment horizontal="center" vertical="center" wrapText="1"/>
      <protection locked="0"/>
    </xf>
    <xf numFmtId="1" fontId="5" fillId="0" borderId="2" xfId="1" applyNumberFormat="1" applyFont="1" applyBorder="1" applyAlignment="1">
      <alignment horizontal="center" vertical="center" wrapText="1"/>
    </xf>
    <xf numFmtId="0" fontId="14" fillId="0" borderId="0" xfId="0" applyFont="1"/>
    <xf numFmtId="0" fontId="5" fillId="0" borderId="19" xfId="0" applyFont="1" applyBorder="1" applyAlignment="1">
      <alignment horizontal="center" vertical="center" wrapText="1"/>
    </xf>
    <xf numFmtId="43" fontId="5" fillId="0" borderId="19" xfId="1" applyFont="1" applyBorder="1" applyAlignment="1" applyProtection="1">
      <alignment horizontal="center" vertical="center" wrapText="1"/>
      <protection locked="0"/>
    </xf>
    <xf numFmtId="43" fontId="3" fillId="0" borderId="0" xfId="1" applyFont="1" applyBorder="1" applyAlignment="1" applyProtection="1">
      <alignment horizontal="center" vertical="center" wrapText="1"/>
      <protection locked="0"/>
    </xf>
    <xf numFmtId="164" fontId="2" fillId="3" borderId="24" xfId="2" applyNumberFormat="1" applyFont="1" applyFill="1" applyBorder="1" applyAlignment="1">
      <alignment horizontal="right" vertical="center" wrapText="1"/>
    </xf>
    <xf numFmtId="0" fontId="14" fillId="0" borderId="0" xfId="0" applyFont="1" applyFill="1"/>
    <xf numFmtId="0" fontId="5" fillId="5" borderId="22" xfId="0" applyFont="1" applyFill="1" applyBorder="1" applyAlignment="1">
      <alignment horizontal="center" vertical="center" wrapText="1"/>
    </xf>
    <xf numFmtId="0" fontId="3" fillId="0" borderId="0" xfId="0" applyFont="1" applyBorder="1" applyAlignment="1">
      <alignment vertical="center"/>
    </xf>
    <xf numFmtId="2" fontId="2" fillId="4" borderId="6"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2" xfId="0" applyNumberFormat="1" applyFont="1" applyBorder="1" applyAlignment="1">
      <alignment horizontal="center" vertical="center" wrapText="1"/>
    </xf>
    <xf numFmtId="0" fontId="5" fillId="5" borderId="2" xfId="1" applyNumberFormat="1"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3" fillId="0" borderId="0" xfId="0" applyFont="1" applyAlignment="1">
      <alignment horizontal="center" vertical="center" wrapText="1"/>
    </xf>
    <xf numFmtId="0" fontId="0" fillId="0" borderId="0" xfId="0"/>
    <xf numFmtId="0" fontId="14" fillId="0" borderId="0" xfId="0" applyFont="1" applyAlignment="1">
      <alignment vertical="center" wrapText="1"/>
    </xf>
    <xf numFmtId="4" fontId="6" fillId="5" borderId="2"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0" fontId="14" fillId="0" borderId="2" xfId="0" applyFont="1" applyBorder="1" applyAlignment="1">
      <alignment vertical="center" wrapText="1"/>
    </xf>
    <xf numFmtId="43" fontId="2" fillId="3" borderId="2" xfId="1" applyFont="1" applyFill="1" applyBorder="1" applyAlignment="1">
      <alignment horizontal="center" vertical="center" wrapText="1"/>
    </xf>
    <xf numFmtId="0" fontId="5" fillId="0" borderId="2" xfId="0" applyFont="1" applyBorder="1" applyAlignment="1">
      <alignment wrapText="1"/>
    </xf>
    <xf numFmtId="0" fontId="0" fillId="0" borderId="2" xfId="0" applyBorder="1" applyAlignment="1">
      <alignment horizontal="left" vertical="center" wrapText="1"/>
    </xf>
    <xf numFmtId="0" fontId="14" fillId="0" borderId="2" xfId="0" applyFont="1" applyBorder="1" applyAlignment="1">
      <alignment horizontal="center" vertical="center" wrapText="1"/>
    </xf>
    <xf numFmtId="0" fontId="7" fillId="0" borderId="2" xfId="0" applyFont="1" applyBorder="1" applyAlignment="1">
      <alignment horizontal="center" wrapText="1"/>
    </xf>
    <xf numFmtId="0" fontId="14" fillId="0" borderId="2" xfId="0" applyFont="1" applyBorder="1" applyAlignment="1">
      <alignment horizontal="left" vertical="center" wrapText="1"/>
    </xf>
    <xf numFmtId="3" fontId="3" fillId="0" borderId="2" xfId="0" applyNumberFormat="1" applyFont="1" applyBorder="1" applyAlignment="1">
      <alignment horizontal="center" vertical="center" wrapText="1"/>
    </xf>
    <xf numFmtId="43" fontId="5" fillId="0" borderId="2" xfId="1" applyFont="1" applyFill="1" applyBorder="1" applyAlignment="1">
      <alignment horizontal="center" vertical="center" wrapText="1"/>
    </xf>
    <xf numFmtId="0" fontId="5" fillId="5"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2" fontId="2" fillId="4" borderId="7" xfId="0" applyNumberFormat="1" applyFont="1" applyFill="1" applyBorder="1" applyAlignment="1">
      <alignment horizontal="center" vertical="center" wrapText="1"/>
    </xf>
    <xf numFmtId="44" fontId="3" fillId="5" borderId="14" xfId="2" applyFont="1" applyFill="1" applyBorder="1" applyAlignment="1">
      <alignment horizontal="center" vertical="center" wrapText="1"/>
    </xf>
    <xf numFmtId="164" fontId="2" fillId="3" borderId="3" xfId="2"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44" fontId="2" fillId="3" borderId="3" xfId="2"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Font="1" applyAlignment="1">
      <alignment vertical="center"/>
    </xf>
    <xf numFmtId="2" fontId="17" fillId="4" borderId="2" xfId="0" applyNumberFormat="1" applyFont="1" applyFill="1" applyBorder="1" applyAlignment="1">
      <alignment horizontal="center" vertical="center" wrapText="1"/>
    </xf>
    <xf numFmtId="0" fontId="20" fillId="0" borderId="0" xfId="0" applyFont="1" applyAlignment="1">
      <alignment vertical="center"/>
    </xf>
    <xf numFmtId="0" fontId="0" fillId="5" borderId="2" xfId="0" applyFont="1" applyFill="1" applyBorder="1" applyAlignment="1">
      <alignment horizontal="left" vertical="center" wrapText="1"/>
    </xf>
    <xf numFmtId="0" fontId="0" fillId="5" borderId="2" xfId="0" applyFont="1" applyFill="1" applyBorder="1" applyAlignment="1">
      <alignment horizontal="center" vertical="center" wrapText="1"/>
    </xf>
    <xf numFmtId="0" fontId="0" fillId="5" borderId="2" xfId="0" applyFont="1" applyFill="1" applyBorder="1" applyAlignment="1">
      <alignment horizontal="center" vertical="center"/>
    </xf>
    <xf numFmtId="0" fontId="0" fillId="5" borderId="2" xfId="0" applyFont="1" applyFill="1" applyBorder="1" applyAlignment="1">
      <alignment vertical="center"/>
    </xf>
    <xf numFmtId="0" fontId="0" fillId="5" borderId="0" xfId="0" applyFont="1" applyFill="1" applyAlignment="1">
      <alignment vertical="center"/>
    </xf>
    <xf numFmtId="0" fontId="0" fillId="5"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14" fillId="5" borderId="2" xfId="0" applyFont="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vertical="center" wrapText="1"/>
    </xf>
    <xf numFmtId="0" fontId="14" fillId="5" borderId="0" xfId="0" applyFont="1" applyFill="1" applyAlignment="1">
      <alignment vertical="center"/>
    </xf>
    <xf numFmtId="0" fontId="0" fillId="0" borderId="2" xfId="0" applyFont="1" applyBorder="1" applyAlignment="1">
      <alignment horizontal="center" vertical="center" wrapText="1"/>
    </xf>
    <xf numFmtId="0" fontId="0" fillId="0" borderId="2" xfId="0" applyFont="1" applyBorder="1" applyAlignment="1">
      <alignment vertical="center"/>
    </xf>
    <xf numFmtId="0" fontId="14" fillId="5" borderId="2" xfId="0" applyFont="1" applyFill="1" applyBorder="1" applyAlignment="1">
      <alignmen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0" xfId="0" applyFont="1" applyAlignment="1">
      <alignment vertical="center"/>
    </xf>
    <xf numFmtId="0" fontId="14" fillId="0" borderId="2" xfId="0" applyFont="1" applyBorder="1" applyAlignment="1">
      <alignment vertical="center"/>
    </xf>
    <xf numFmtId="0" fontId="15" fillId="0" borderId="0" xfId="0" applyFont="1" applyAlignment="1">
      <alignment vertical="center"/>
    </xf>
    <xf numFmtId="0" fontId="0" fillId="0" borderId="2" xfId="0" applyFont="1" applyBorder="1" applyAlignment="1">
      <alignment horizontal="left" vertical="center" wrapText="1"/>
    </xf>
    <xf numFmtId="0" fontId="21" fillId="0" borderId="2" xfId="0" applyFont="1" applyFill="1" applyBorder="1" applyAlignment="1">
      <alignment horizontal="left" vertical="center" wrapText="1"/>
    </xf>
    <xf numFmtId="0" fontId="14" fillId="0" borderId="2" xfId="0" applyFont="1" applyBorder="1" applyAlignment="1">
      <alignment horizontal="justify" vertical="center" wrapText="1"/>
    </xf>
    <xf numFmtId="0" fontId="14" fillId="0" borderId="2" xfId="0" applyNumberFormat="1" applyFont="1" applyBorder="1" applyAlignment="1">
      <alignment horizontal="center" vertical="center" wrapText="1"/>
    </xf>
    <xf numFmtId="43" fontId="14" fillId="0" borderId="2" xfId="1" applyFont="1" applyBorder="1" applyAlignment="1" applyProtection="1">
      <alignment horizontal="center" vertical="center" wrapText="1"/>
      <protection locked="0"/>
    </xf>
    <xf numFmtId="43" fontId="0" fillId="5" borderId="2" xfId="1" applyFont="1" applyFill="1" applyBorder="1" applyAlignment="1" applyProtection="1">
      <alignment horizontal="center" vertical="center" wrapText="1"/>
      <protection locked="0"/>
    </xf>
    <xf numFmtId="43" fontId="14" fillId="5" borderId="2" xfId="1" applyFont="1" applyFill="1" applyBorder="1" applyAlignment="1" applyProtection="1">
      <alignment horizontal="center" vertical="center" wrapText="1"/>
      <protection locked="0"/>
    </xf>
    <xf numFmtId="0" fontId="21" fillId="0" borderId="2" xfId="0" applyFont="1" applyBorder="1" applyAlignment="1">
      <alignment horizontal="left" vertical="center" wrapText="1"/>
    </xf>
    <xf numFmtId="0" fontId="14" fillId="0" borderId="2" xfId="3" applyNumberFormat="1" applyFont="1" applyFill="1" applyBorder="1" applyAlignment="1">
      <alignment horizontal="left" vertical="center" wrapText="1"/>
    </xf>
    <xf numFmtId="43" fontId="0" fillId="0" borderId="2" xfId="1" applyFont="1" applyBorder="1" applyAlignment="1" applyProtection="1">
      <alignment horizontal="center" vertical="center" wrapText="1"/>
      <protection locked="0"/>
    </xf>
    <xf numFmtId="43" fontId="0" fillId="0" borderId="2" xfId="1" applyFont="1" applyBorder="1" applyAlignment="1">
      <alignment horizontal="center" vertical="center" wrapText="1"/>
    </xf>
    <xf numFmtId="0" fontId="0" fillId="0" borderId="0" xfId="0" applyFont="1" applyBorder="1" applyAlignment="1">
      <alignment vertical="center"/>
    </xf>
    <xf numFmtId="43" fontId="14" fillId="5" borderId="2" xfId="1" applyFont="1" applyFill="1" applyBorder="1" applyAlignment="1">
      <alignment horizontal="center" vertical="center" wrapText="1"/>
    </xf>
    <xf numFmtId="0" fontId="2" fillId="3"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164" fontId="2" fillId="3" borderId="2" xfId="2"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44" fontId="2" fillId="3" borderId="2" xfId="2" applyFont="1" applyFill="1" applyBorder="1" applyAlignment="1">
      <alignment horizontal="center" vertical="center" wrapText="1"/>
    </xf>
    <xf numFmtId="2" fontId="14" fillId="0" borderId="2" xfId="0" applyNumberFormat="1" applyFont="1" applyBorder="1" applyAlignment="1">
      <alignment horizontal="center" vertical="center"/>
    </xf>
    <xf numFmtId="3" fontId="3" fillId="5" borderId="2" xfId="0" applyNumberFormat="1" applyFont="1" applyFill="1" applyBorder="1" applyAlignment="1">
      <alignment horizontal="center" vertical="center" wrapText="1"/>
    </xf>
    <xf numFmtId="43" fontId="0" fillId="5" borderId="2" xfId="1" applyFont="1" applyFill="1" applyBorder="1" applyAlignment="1">
      <alignment horizontal="center" vertical="center" wrapText="1"/>
    </xf>
    <xf numFmtId="3" fontId="0" fillId="5" borderId="2" xfId="0" applyNumberFormat="1" applyFont="1" applyFill="1" applyBorder="1" applyAlignment="1">
      <alignment horizontal="center" vertical="center" wrapText="1"/>
    </xf>
    <xf numFmtId="43" fontId="0" fillId="0" borderId="2" xfId="1" applyFont="1" applyFill="1" applyBorder="1" applyAlignment="1" applyProtection="1">
      <alignment horizontal="center" vertical="center" wrapText="1"/>
      <protection locked="0"/>
    </xf>
    <xf numFmtId="3" fontId="14" fillId="5" borderId="2" xfId="0" applyNumberFormat="1" applyFont="1" applyFill="1" applyBorder="1" applyAlignment="1">
      <alignment horizontal="center" vertical="center" wrapText="1"/>
    </xf>
    <xf numFmtId="43" fontId="14" fillId="0" borderId="2" xfId="1" applyFont="1" applyBorder="1" applyAlignment="1">
      <alignment horizontal="center" vertical="center" wrapText="1"/>
    </xf>
    <xf numFmtId="43" fontId="14" fillId="0" borderId="2" xfId="1" applyFont="1" applyFill="1" applyBorder="1" applyAlignment="1" applyProtection="1">
      <alignment horizontal="center" vertical="center" wrapText="1"/>
      <protection locked="0"/>
    </xf>
    <xf numFmtId="3" fontId="0" fillId="0" borderId="2" xfId="0" applyNumberFormat="1" applyFont="1" applyBorder="1" applyAlignment="1">
      <alignment horizontal="center" vertical="center" wrapText="1"/>
    </xf>
    <xf numFmtId="44" fontId="2" fillId="2" borderId="2" xfId="2" applyFont="1" applyFill="1" applyBorder="1" applyAlignment="1">
      <alignment horizontal="center" vertical="center" wrapText="1"/>
    </xf>
    <xf numFmtId="0" fontId="2" fillId="4" borderId="27" xfId="0" applyFont="1" applyFill="1" applyBorder="1" applyAlignment="1">
      <alignment horizontal="center" vertical="center" wrapText="1"/>
    </xf>
    <xf numFmtId="1" fontId="0" fillId="0" borderId="2" xfId="1" applyNumberFormat="1" applyFont="1" applyFill="1" applyBorder="1" applyAlignment="1">
      <alignment horizontal="center" vertical="center" wrapText="1"/>
    </xf>
    <xf numFmtId="43" fontId="0" fillId="0" borderId="2" xfId="1" applyFont="1" applyFill="1" applyBorder="1" applyAlignment="1">
      <alignment horizontal="center" vertical="center" wrapText="1"/>
    </xf>
    <xf numFmtId="1" fontId="0" fillId="0" borderId="2"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0" fontId="14" fillId="0" borderId="2" xfId="1" applyNumberFormat="1" applyFont="1" applyBorder="1" applyAlignment="1" applyProtection="1">
      <alignment horizontal="center" vertical="center" wrapText="1"/>
      <protection locked="0"/>
    </xf>
    <xf numFmtId="43" fontId="14" fillId="0" borderId="2" xfId="1" applyFont="1" applyFill="1" applyBorder="1" applyAlignment="1">
      <alignment horizontal="center" vertical="center" wrapText="1"/>
    </xf>
    <xf numFmtId="1" fontId="0" fillId="5" borderId="2" xfId="1" applyNumberFormat="1" applyFont="1" applyFill="1" applyBorder="1" applyAlignment="1">
      <alignment horizontal="center" vertical="center" wrapText="1"/>
    </xf>
    <xf numFmtId="0" fontId="21" fillId="5" borderId="2" xfId="0" applyFont="1" applyFill="1" applyBorder="1" applyAlignment="1">
      <alignment vertical="center" wrapText="1"/>
    </xf>
    <xf numFmtId="1" fontId="14" fillId="5" borderId="2" xfId="1" applyNumberFormat="1" applyFont="1" applyFill="1" applyBorder="1" applyAlignment="1">
      <alignment horizontal="center" vertical="center" wrapText="1"/>
    </xf>
    <xf numFmtId="16" fontId="0" fillId="5" borderId="2" xfId="0" applyNumberFormat="1" applyFont="1" applyFill="1" applyBorder="1" applyAlignment="1">
      <alignment horizontal="center" vertical="center"/>
    </xf>
    <xf numFmtId="0" fontId="21" fillId="5" borderId="2" xfId="0" applyFont="1" applyFill="1" applyBorder="1" applyAlignment="1">
      <alignment horizontal="left" vertical="center" wrapText="1"/>
    </xf>
    <xf numFmtId="0" fontId="0" fillId="5" borderId="2" xfId="0" applyFont="1" applyFill="1" applyBorder="1" applyAlignment="1">
      <alignment vertical="top" wrapText="1"/>
    </xf>
    <xf numFmtId="0" fontId="0" fillId="5" borderId="2" xfId="0" applyNumberFormat="1" applyFont="1" applyFill="1" applyBorder="1" applyAlignment="1">
      <alignment horizontal="center" vertical="center" wrapText="1"/>
    </xf>
    <xf numFmtId="43" fontId="16" fillId="5" borderId="2" xfId="1" applyFont="1" applyFill="1" applyBorder="1" applyAlignment="1" applyProtection="1">
      <alignment horizontal="center" vertical="center" wrapText="1"/>
      <protection locked="0"/>
    </xf>
    <xf numFmtId="43" fontId="26" fillId="5" borderId="2" xfId="1" applyFont="1" applyFill="1" applyBorder="1" applyAlignment="1" applyProtection="1">
      <alignment horizontal="center" vertical="center" wrapText="1"/>
      <protection locked="0"/>
    </xf>
    <xf numFmtId="43" fontId="26" fillId="0" borderId="2" xfId="1" applyFont="1" applyBorder="1" applyAlignment="1" applyProtection="1">
      <alignment horizontal="center" vertical="center" wrapText="1"/>
      <protection locked="0"/>
    </xf>
    <xf numFmtId="0" fontId="0" fillId="5" borderId="2" xfId="0" applyFont="1" applyFill="1" applyBorder="1" applyAlignment="1">
      <alignment wrapText="1"/>
    </xf>
    <xf numFmtId="0" fontId="0" fillId="0" borderId="2" xfId="0" applyNumberFormat="1" applyFont="1" applyFill="1" applyBorder="1" applyAlignment="1">
      <alignment horizontal="center" vertical="center" wrapText="1"/>
    </xf>
    <xf numFmtId="43" fontId="15" fillId="5" borderId="2" xfId="1" applyFont="1" applyFill="1" applyBorder="1" applyAlignment="1" applyProtection="1">
      <alignment horizontal="center" vertical="center" wrapText="1"/>
      <protection locked="0"/>
    </xf>
    <xf numFmtId="43" fontId="15" fillId="5" borderId="2" xfId="1" applyFont="1" applyFill="1" applyBorder="1" applyAlignment="1">
      <alignment horizontal="center" vertical="center" wrapText="1"/>
    </xf>
    <xf numFmtId="0" fontId="14" fillId="5" borderId="2" xfId="1" applyNumberFormat="1" applyFont="1" applyFill="1" applyBorder="1" applyAlignment="1" applyProtection="1">
      <alignment horizontal="center" vertical="center" wrapText="1"/>
      <protection locked="0"/>
    </xf>
    <xf numFmtId="0" fontId="0" fillId="0" borderId="2" xfId="0" applyFont="1" applyBorder="1"/>
    <xf numFmtId="4" fontId="14" fillId="5" borderId="2" xfId="0" applyNumberFormat="1" applyFont="1" applyFill="1" applyBorder="1" applyAlignment="1" applyProtection="1">
      <alignment horizontal="left" vertical="center" wrapText="1"/>
    </xf>
    <xf numFmtId="4" fontId="22" fillId="5" borderId="2" xfId="0" applyNumberFormat="1" applyFont="1" applyFill="1" applyBorder="1" applyAlignment="1" applyProtection="1">
      <alignment horizontal="left" vertical="center" wrapText="1"/>
    </xf>
    <xf numFmtId="0" fontId="0" fillId="5" borderId="2" xfId="0" applyFont="1" applyFill="1" applyBorder="1" applyAlignment="1">
      <alignment horizontal="left" vertical="top" wrapText="1"/>
    </xf>
    <xf numFmtId="43" fontId="15" fillId="0" borderId="2" xfId="1" applyFont="1" applyBorder="1" applyAlignment="1">
      <alignment horizontal="center" vertical="center" wrapText="1"/>
    </xf>
    <xf numFmtId="4" fontId="14" fillId="5" borderId="2" xfId="0" applyNumberFormat="1" applyFont="1" applyFill="1" applyBorder="1" applyAlignment="1">
      <alignment horizontal="left" vertical="center" wrapText="1"/>
    </xf>
    <xf numFmtId="4" fontId="14" fillId="5" borderId="2" xfId="0" applyNumberFormat="1" applyFont="1" applyFill="1" applyBorder="1" applyAlignment="1">
      <alignment horizontal="left" vertical="top" wrapText="1"/>
    </xf>
    <xf numFmtId="44" fontId="0" fillId="5" borderId="2" xfId="2" applyFont="1" applyFill="1" applyBorder="1" applyAlignment="1" applyProtection="1">
      <alignment horizontal="center" vertical="center" wrapText="1"/>
      <protection locked="0"/>
    </xf>
    <xf numFmtId="44" fontId="0" fillId="5" borderId="2" xfId="2"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3" fillId="0" borderId="0" xfId="0" applyFont="1" applyFill="1" applyAlignment="1">
      <alignment vertical="center"/>
    </xf>
    <xf numFmtId="0"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center" vertical="center" wrapText="1"/>
    </xf>
    <xf numFmtId="0" fontId="14" fillId="0" borderId="2" xfId="1" applyNumberFormat="1" applyFont="1" applyFill="1" applyBorder="1" applyAlignment="1" applyProtection="1">
      <alignment horizontal="center" vertical="center" wrapText="1"/>
      <protection locked="0"/>
    </xf>
    <xf numFmtId="0" fontId="0" fillId="0" borderId="2" xfId="1"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3" fillId="0" borderId="0" xfId="0" applyFont="1" applyFill="1" applyAlignment="1">
      <alignment vertical="center" wrapText="1"/>
    </xf>
    <xf numFmtId="0" fontId="0" fillId="5" borderId="13" xfId="0" applyFont="1" applyFill="1" applyBorder="1" applyAlignment="1">
      <alignment horizontal="center" vertical="center" wrapText="1"/>
    </xf>
    <xf numFmtId="0" fontId="0" fillId="5" borderId="13" xfId="0" applyFont="1" applyFill="1" applyBorder="1" applyAlignment="1">
      <alignment horizontal="left" vertical="center" wrapText="1"/>
    </xf>
    <xf numFmtId="1" fontId="0" fillId="5" borderId="13" xfId="1" applyNumberFormat="1" applyFont="1" applyFill="1" applyBorder="1" applyAlignment="1">
      <alignment horizontal="center" vertical="center" wrapText="1"/>
    </xf>
    <xf numFmtId="1" fontId="0" fillId="0" borderId="13" xfId="1" applyNumberFormat="1" applyFont="1" applyFill="1" applyBorder="1" applyAlignment="1">
      <alignment horizontal="center" vertical="center" wrapText="1"/>
    </xf>
    <xf numFmtId="43" fontId="0" fillId="5" borderId="13" xfId="1" applyFont="1" applyFill="1" applyBorder="1" applyAlignment="1" applyProtection="1">
      <alignment horizontal="center" vertical="center" wrapText="1"/>
      <protection locked="0"/>
    </xf>
    <xf numFmtId="43" fontId="0" fillId="5" borderId="13" xfId="1" applyFont="1" applyFill="1" applyBorder="1" applyAlignment="1">
      <alignment horizontal="center" vertical="center" wrapText="1"/>
    </xf>
    <xf numFmtId="0" fontId="0" fillId="5" borderId="13" xfId="0" applyFont="1" applyFill="1" applyBorder="1" applyAlignment="1">
      <alignment horizontal="center" vertical="center"/>
    </xf>
    <xf numFmtId="0" fontId="0" fillId="5" borderId="13" xfId="0" applyFont="1" applyFill="1" applyBorder="1" applyAlignment="1">
      <alignment vertical="center" wrapText="1"/>
    </xf>
    <xf numFmtId="0" fontId="0" fillId="5" borderId="9" xfId="0" applyFont="1" applyFill="1" applyBorder="1" applyAlignment="1">
      <alignment horizontal="center" vertical="center" wrapText="1"/>
    </xf>
    <xf numFmtId="0" fontId="0" fillId="5" borderId="9" xfId="0" applyFont="1" applyFill="1" applyBorder="1" applyAlignment="1">
      <alignment horizontal="left" vertical="center" wrapText="1"/>
    </xf>
    <xf numFmtId="1" fontId="0" fillId="5" borderId="9" xfId="1" applyNumberFormat="1" applyFont="1" applyFill="1" applyBorder="1" applyAlignment="1">
      <alignment horizontal="center" vertical="center" wrapText="1"/>
    </xf>
    <xf numFmtId="1" fontId="0" fillId="0" borderId="9" xfId="1" applyNumberFormat="1" applyFont="1" applyFill="1" applyBorder="1" applyAlignment="1">
      <alignment horizontal="center" vertical="center" wrapText="1"/>
    </xf>
    <xf numFmtId="43" fontId="0" fillId="5" borderId="9" xfId="1" applyFont="1" applyFill="1" applyBorder="1" applyAlignment="1" applyProtection="1">
      <alignment horizontal="center" vertical="center" wrapText="1"/>
      <protection locked="0"/>
    </xf>
    <xf numFmtId="43" fontId="0" fillId="5" borderId="9" xfId="1" applyFont="1" applyFill="1" applyBorder="1" applyAlignment="1">
      <alignment horizontal="center" vertical="center" wrapText="1"/>
    </xf>
    <xf numFmtId="0" fontId="0" fillId="5" borderId="9" xfId="0" applyFont="1" applyFill="1" applyBorder="1" applyAlignment="1">
      <alignment horizontal="center" vertical="center"/>
    </xf>
    <xf numFmtId="0" fontId="0" fillId="5" borderId="9" xfId="0" applyFont="1" applyFill="1" applyBorder="1" applyAlignment="1">
      <alignment vertical="center" wrapText="1"/>
    </xf>
    <xf numFmtId="0" fontId="3" fillId="0" borderId="0" xfId="0" applyFont="1" applyBorder="1" applyAlignment="1">
      <alignment horizontal="center" vertical="center"/>
    </xf>
    <xf numFmtId="43" fontId="5" fillId="0" borderId="2" xfId="1" applyFont="1" applyBorder="1" applyAlignment="1">
      <alignment horizontal="center" vertical="center" wrapText="1"/>
    </xf>
    <xf numFmtId="0" fontId="5" fillId="5" borderId="13" xfId="0" applyFont="1" applyFill="1" applyBorder="1" applyAlignment="1">
      <alignment horizontal="left" vertical="center" wrapText="1"/>
    </xf>
    <xf numFmtId="0" fontId="5" fillId="5" borderId="13" xfId="0" applyFont="1" applyFill="1" applyBorder="1" applyAlignment="1">
      <alignment vertical="center" wrapText="1"/>
    </xf>
    <xf numFmtId="0" fontId="5" fillId="5" borderId="15" xfId="0" applyFont="1" applyFill="1" applyBorder="1" applyAlignment="1">
      <alignment horizontal="center" vertical="center" wrapText="1"/>
    </xf>
    <xf numFmtId="43" fontId="5" fillId="5" borderId="17" xfId="1" applyFont="1" applyFill="1" applyBorder="1" applyAlignment="1" applyProtection="1">
      <alignment horizontal="center" vertical="center" wrapText="1"/>
      <protection locked="0"/>
    </xf>
    <xf numFmtId="0" fontId="3" fillId="5" borderId="0" xfId="0" applyFont="1" applyFill="1" applyAlignment="1">
      <alignment horizontal="center" vertical="center"/>
    </xf>
    <xf numFmtId="0" fontId="28" fillId="5" borderId="2" xfId="0" applyFont="1" applyFill="1" applyBorder="1" applyAlignment="1">
      <alignment horizontal="left" vertical="center" wrapText="1"/>
    </xf>
    <xf numFmtId="4" fontId="29" fillId="5" borderId="2" xfId="0" applyNumberFormat="1" applyFont="1" applyFill="1" applyBorder="1" applyAlignment="1" applyProtection="1">
      <alignment horizontal="left" vertical="center" wrapText="1"/>
    </xf>
    <xf numFmtId="0" fontId="30" fillId="5" borderId="2" xfId="0" applyFont="1" applyFill="1" applyBorder="1" applyAlignment="1">
      <alignment vertical="center" wrapText="1"/>
    </xf>
    <xf numFmtId="0" fontId="0" fillId="0" borderId="2" xfId="0" applyBorder="1" applyAlignment="1">
      <alignment horizontal="center"/>
    </xf>
    <xf numFmtId="0" fontId="0" fillId="0" borderId="2" xfId="0" applyBorder="1"/>
    <xf numFmtId="0" fontId="0" fillId="0" borderId="9" xfId="0" applyBorder="1" applyAlignment="1">
      <alignment horizontal="center" vertical="center" wrapText="1"/>
    </xf>
    <xf numFmtId="0" fontId="30" fillId="0" borderId="2" xfId="0" applyFont="1" applyBorder="1" applyAlignment="1">
      <alignment horizontal="center" vertical="center" wrapText="1"/>
    </xf>
    <xf numFmtId="0" fontId="0" fillId="5" borderId="8" xfId="0" applyFont="1" applyFill="1" applyBorder="1" applyAlignment="1">
      <alignment horizontal="center" vertical="center" wrapText="1"/>
    </xf>
    <xf numFmtId="44" fontId="0" fillId="5" borderId="9" xfId="2" applyFont="1" applyFill="1" applyBorder="1" applyAlignment="1" applyProtection="1">
      <alignment horizontal="center" vertical="center" wrapText="1"/>
      <protection locked="0"/>
    </xf>
    <xf numFmtId="44" fontId="0" fillId="5" borderId="10" xfId="2"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2" xfId="0" applyFont="1" applyFill="1" applyBorder="1" applyAlignment="1">
      <alignment horizontal="center" vertical="center" wrapText="1"/>
    </xf>
    <xf numFmtId="44" fontId="0" fillId="5" borderId="13" xfId="2" applyFont="1" applyFill="1" applyBorder="1" applyAlignment="1" applyProtection="1">
      <alignment horizontal="center" vertical="center" wrapText="1"/>
      <protection locked="0"/>
    </xf>
    <xf numFmtId="0" fontId="0" fillId="5" borderId="14" xfId="0" applyFont="1" applyFill="1" applyBorder="1" applyAlignment="1">
      <alignment horizontal="center" vertical="center" wrapText="1"/>
    </xf>
    <xf numFmtId="44" fontId="0" fillId="5" borderId="14" xfId="2"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9" xfId="0" applyFont="1" applyFill="1" applyBorder="1" applyAlignment="1">
      <alignment horizontal="left" vertical="center" wrapText="1"/>
    </xf>
    <xf numFmtId="0" fontId="0" fillId="0" borderId="9" xfId="0" applyFont="1" applyBorder="1" applyAlignment="1">
      <alignment horizontal="center" vertical="center" wrapText="1"/>
    </xf>
    <xf numFmtId="0" fontId="0" fillId="0" borderId="9" xfId="0" applyFont="1" applyFill="1" applyBorder="1" applyAlignment="1">
      <alignment horizontal="center" vertical="center" wrapText="1"/>
    </xf>
    <xf numFmtId="44" fontId="0" fillId="0" borderId="9" xfId="2" applyFont="1" applyBorder="1" applyAlignment="1" applyProtection="1">
      <alignment horizontal="center" vertical="center" wrapText="1"/>
      <protection locked="0"/>
    </xf>
    <xf numFmtId="44" fontId="0" fillId="0" borderId="14" xfId="2" applyFont="1" applyBorder="1" applyAlignment="1">
      <alignment horizontal="center" vertical="center" wrapText="1"/>
    </xf>
    <xf numFmtId="44" fontId="0" fillId="5" borderId="13" xfId="2"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horizontal="center" vertical="center" wrapText="1"/>
    </xf>
    <xf numFmtId="43" fontId="0" fillId="0" borderId="9" xfId="1" applyFont="1" applyBorder="1" applyAlignment="1" applyProtection="1">
      <alignment horizontal="center" vertical="center" wrapText="1"/>
      <protection locked="0"/>
    </xf>
    <xf numFmtId="43" fontId="0" fillId="0" borderId="10" xfId="1" applyFont="1" applyBorder="1" applyAlignment="1">
      <alignment horizontal="center" vertical="center" wrapText="1"/>
    </xf>
    <xf numFmtId="43" fontId="0" fillId="5" borderId="14" xfId="1" applyFont="1" applyFill="1" applyBorder="1" applyAlignment="1">
      <alignment horizontal="center" vertical="center" wrapText="1"/>
    </xf>
    <xf numFmtId="0" fontId="14" fillId="5" borderId="14" xfId="0" applyFont="1" applyFill="1" applyBorder="1" applyAlignment="1">
      <alignment horizontal="center" vertical="center" wrapText="1"/>
    </xf>
    <xf numFmtId="43" fontId="14" fillId="5" borderId="14" xfId="1" applyFont="1" applyFill="1" applyBorder="1" applyAlignment="1">
      <alignment horizontal="center" vertical="center" wrapText="1"/>
    </xf>
    <xf numFmtId="0" fontId="0" fillId="5" borderId="15" xfId="0" applyFont="1" applyFill="1" applyBorder="1" applyAlignment="1">
      <alignment horizontal="center" vertical="center" wrapText="1"/>
    </xf>
    <xf numFmtId="43" fontId="0" fillId="5" borderId="16" xfId="1" applyFont="1" applyFill="1" applyBorder="1" applyAlignment="1" applyProtection="1">
      <alignment horizontal="center" vertical="center" wrapText="1"/>
      <protection locked="0"/>
    </xf>
    <xf numFmtId="43" fontId="0" fillId="5" borderId="17" xfId="1" applyFont="1" applyFill="1" applyBorder="1" applyAlignment="1">
      <alignment horizontal="center" vertical="center" wrapText="1"/>
    </xf>
    <xf numFmtId="43" fontId="0" fillId="5" borderId="10" xfId="1" applyFont="1" applyFill="1" applyBorder="1" applyAlignment="1">
      <alignment horizontal="center" vertical="center" wrapText="1"/>
    </xf>
    <xf numFmtId="0" fontId="14" fillId="0" borderId="9" xfId="0" applyFont="1" applyFill="1" applyBorder="1" applyAlignment="1">
      <alignment horizontal="left" vertical="center" wrapText="1"/>
    </xf>
    <xf numFmtId="43" fontId="0" fillId="0" borderId="9" xfId="1" applyFont="1" applyFill="1" applyBorder="1" applyAlignment="1" applyProtection="1">
      <alignment horizontal="center" vertical="center" wrapText="1"/>
      <protection locked="0"/>
    </xf>
    <xf numFmtId="43" fontId="0" fillId="0" borderId="10" xfId="1" applyFont="1" applyFill="1" applyBorder="1" applyAlignment="1">
      <alignment horizontal="center" vertical="center" wrapText="1"/>
    </xf>
    <xf numFmtId="43" fontId="0" fillId="0" borderId="14" xfId="1" applyFont="1" applyFill="1" applyBorder="1" applyAlignment="1">
      <alignment horizontal="center" vertical="center" wrapText="1"/>
    </xf>
    <xf numFmtId="43" fontId="0" fillId="5" borderId="2" xfId="1" applyFont="1" applyFill="1" applyBorder="1" applyAlignment="1" applyProtection="1">
      <alignment horizontal="center" vertical="center"/>
      <protection locked="0"/>
    </xf>
    <xf numFmtId="43" fontId="14" fillId="0" borderId="14" xfId="1" applyFont="1" applyFill="1" applyBorder="1" applyAlignment="1">
      <alignment horizontal="center" vertical="center" wrapText="1"/>
    </xf>
    <xf numFmtId="0" fontId="14" fillId="5" borderId="8" xfId="0" applyFont="1" applyFill="1" applyBorder="1" applyAlignment="1">
      <alignment horizontal="center" vertical="center" wrapText="1"/>
    </xf>
    <xf numFmtId="1" fontId="14" fillId="5" borderId="9" xfId="1" applyNumberFormat="1" applyFont="1" applyFill="1" applyBorder="1" applyAlignment="1">
      <alignment horizontal="center" vertical="center" wrapText="1"/>
    </xf>
    <xf numFmtId="0" fontId="14" fillId="0" borderId="2" xfId="0" applyFont="1" applyBorder="1" applyAlignment="1">
      <alignment horizontal="left" vertical="center"/>
    </xf>
    <xf numFmtId="44" fontId="5" fillId="5" borderId="2" xfId="2" applyFont="1" applyFill="1" applyBorder="1" applyAlignment="1" applyProtection="1">
      <alignment horizontal="right" vertical="center" wrapText="1"/>
      <protection locked="0"/>
    </xf>
    <xf numFmtId="44" fontId="5" fillId="5" borderId="9" xfId="2" applyFont="1" applyFill="1" applyBorder="1" applyAlignment="1">
      <alignment horizontal="right" vertical="center" wrapText="1"/>
    </xf>
    <xf numFmtId="44" fontId="5" fillId="5" borderId="13" xfId="2" applyFont="1" applyFill="1" applyBorder="1" applyAlignment="1" applyProtection="1">
      <alignment horizontal="right" vertical="center" wrapText="1"/>
      <protection locked="0"/>
    </xf>
    <xf numFmtId="44" fontId="5" fillId="5" borderId="2" xfId="2" applyFont="1" applyFill="1" applyBorder="1" applyAlignment="1">
      <alignment horizontal="right" vertical="center" wrapText="1"/>
    </xf>
    <xf numFmtId="0" fontId="22" fillId="5" borderId="2" xfId="0" applyFont="1" applyFill="1" applyBorder="1" applyAlignment="1">
      <alignment vertical="center" wrapText="1"/>
    </xf>
    <xf numFmtId="0" fontId="14" fillId="5" borderId="2" xfId="0" applyFont="1" applyFill="1" applyBorder="1" applyAlignment="1">
      <alignment horizontal="left" vertical="top" wrapText="1"/>
    </xf>
    <xf numFmtId="3" fontId="5" fillId="5" borderId="2" xfId="0" applyNumberFormat="1" applyFont="1" applyFill="1" applyBorder="1" applyAlignment="1">
      <alignment horizontal="center" vertical="center" wrapText="1"/>
    </xf>
    <xf numFmtId="0" fontId="30" fillId="5" borderId="2" xfId="0" applyFont="1" applyFill="1" applyBorder="1" applyAlignment="1">
      <alignment horizontal="left" vertical="top" wrapText="1"/>
    </xf>
    <xf numFmtId="3" fontId="5" fillId="0" borderId="2" xfId="0" applyNumberFormat="1" applyFont="1" applyBorder="1" applyAlignment="1">
      <alignment horizontal="center" vertical="center" wrapText="1"/>
    </xf>
    <xf numFmtId="3" fontId="0" fillId="0" borderId="2" xfId="0" applyNumberFormat="1" applyFont="1" applyFill="1" applyBorder="1" applyAlignment="1">
      <alignment horizontal="center" vertical="center" wrapText="1"/>
    </xf>
    <xf numFmtId="0" fontId="0" fillId="0" borderId="0" xfId="0" applyFont="1" applyFill="1" applyAlignment="1">
      <alignment vertical="center"/>
    </xf>
    <xf numFmtId="0" fontId="14" fillId="0" borderId="2" xfId="0" applyFont="1" applyFill="1" applyBorder="1" applyAlignment="1">
      <alignment vertical="center" wrapText="1"/>
    </xf>
    <xf numFmtId="1" fontId="14" fillId="0" borderId="9" xfId="1"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2" xfId="0" applyFont="1" applyFill="1" applyBorder="1" applyAlignment="1">
      <alignment vertical="center"/>
    </xf>
    <xf numFmtId="0" fontId="0" fillId="5" borderId="29" xfId="0" applyFont="1" applyFill="1" applyBorder="1" applyAlignment="1">
      <alignment horizontal="center" vertical="center" wrapText="1"/>
    </xf>
    <xf numFmtId="1" fontId="0" fillId="0" borderId="21" xfId="1" applyNumberFormat="1" applyFont="1" applyFill="1" applyBorder="1" applyAlignment="1">
      <alignment horizontal="center" vertical="center" wrapText="1"/>
    </xf>
    <xf numFmtId="43" fontId="0" fillId="5" borderId="15" xfId="1" applyFont="1" applyFill="1" applyBorder="1" applyAlignment="1">
      <alignment horizontal="center" vertical="center" wrapText="1"/>
    </xf>
    <xf numFmtId="0" fontId="14" fillId="5" borderId="9" xfId="0" applyFont="1" applyFill="1" applyBorder="1" applyAlignment="1">
      <alignment horizontal="left" vertical="center" wrapText="1"/>
    </xf>
    <xf numFmtId="0" fontId="14" fillId="5" borderId="9" xfId="0" applyFont="1" applyFill="1" applyBorder="1" applyAlignment="1">
      <alignment horizontal="center" vertical="center" wrapText="1"/>
    </xf>
    <xf numFmtId="43" fontId="14" fillId="5" borderId="9" xfId="1" applyFont="1" applyFill="1" applyBorder="1" applyAlignment="1" applyProtection="1">
      <alignment horizontal="center" vertical="center" wrapText="1"/>
      <protection locked="0"/>
    </xf>
    <xf numFmtId="43" fontId="14" fillId="5" borderId="10" xfId="1" applyFont="1" applyFill="1" applyBorder="1" applyAlignment="1">
      <alignment horizontal="center" vertical="center" wrapText="1"/>
    </xf>
    <xf numFmtId="0" fontId="14" fillId="5" borderId="9" xfId="0" applyFont="1" applyFill="1" applyBorder="1" applyAlignment="1">
      <alignment horizontal="center" vertical="center"/>
    </xf>
    <xf numFmtId="0" fontId="14" fillId="5" borderId="9" xfId="0" applyFont="1" applyFill="1" applyBorder="1" applyAlignment="1">
      <alignment vertical="center"/>
    </xf>
    <xf numFmtId="0" fontId="0" fillId="0" borderId="2" xfId="1" applyNumberFormat="1" applyFont="1" applyFill="1" applyBorder="1" applyAlignment="1" applyProtection="1">
      <alignment horizontal="center" vertical="center" wrapText="1"/>
      <protection locked="0"/>
    </xf>
    <xf numFmtId="0" fontId="18" fillId="2" borderId="2" xfId="0" applyFont="1" applyFill="1" applyBorder="1" applyAlignment="1">
      <alignment horizontal="right" vertical="center" wrapText="1"/>
    </xf>
    <xf numFmtId="0" fontId="18" fillId="2" borderId="14"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8" fillId="2" borderId="23" xfId="0" applyFont="1" applyFill="1" applyBorder="1" applyAlignment="1">
      <alignment horizontal="right" vertical="center" wrapText="1"/>
    </xf>
    <xf numFmtId="0" fontId="18" fillId="2" borderId="1" xfId="0" applyFont="1" applyFill="1" applyBorder="1" applyAlignment="1">
      <alignment horizontal="right" vertical="center" wrapText="1"/>
    </xf>
    <xf numFmtId="0" fontId="18" fillId="2" borderId="2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 xfId="0" applyFont="1" applyFill="1" applyBorder="1" applyAlignment="1">
      <alignment horizontal="right" vertical="center" wrapText="1"/>
    </xf>
    <xf numFmtId="0" fontId="18" fillId="2" borderId="4" xfId="0" applyFont="1" applyFill="1" applyBorder="1" applyAlignment="1">
      <alignment horizontal="right" vertical="center" wrapText="1"/>
    </xf>
    <xf numFmtId="0" fontId="2"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4" xfId="0" applyFont="1" applyFill="1" applyBorder="1" applyAlignment="1">
      <alignment horizontal="right" vertical="center" wrapText="1"/>
    </xf>
    <xf numFmtId="0" fontId="2" fillId="3" borderId="25" xfId="0" applyFont="1" applyFill="1" applyBorder="1" applyAlignment="1">
      <alignment horizontal="right" vertical="center" wrapText="1"/>
    </xf>
    <xf numFmtId="0" fontId="2" fillId="3" borderId="26"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3" xfId="0" applyFont="1" applyFill="1" applyBorder="1" applyAlignment="1">
      <alignment horizontal="right" vertical="center" wrapText="1"/>
    </xf>
    <xf numFmtId="0" fontId="2" fillId="3" borderId="4"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right" vertical="center" wrapText="1"/>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1"/>
  <sheetViews>
    <sheetView topLeftCell="A275" zoomScaleNormal="100" zoomScaleSheetLayoutView="100" workbookViewId="0">
      <selection activeCell="A275" sqref="A1:XFD1048576"/>
    </sheetView>
  </sheetViews>
  <sheetFormatPr defaultColWidth="9.140625" defaultRowHeight="12.75" x14ac:dyDescent="0.25"/>
  <cols>
    <col min="1" max="1" width="9.85546875" style="56" customWidth="1"/>
    <col min="2" max="2" width="25.140625" style="56" customWidth="1"/>
    <col min="3" max="3" width="63.42578125" style="56" customWidth="1"/>
    <col min="4" max="4" width="18.42578125" style="56" customWidth="1"/>
    <col min="5" max="6" width="13.7109375" style="56" customWidth="1"/>
    <col min="7" max="7" width="13.28515625" style="262" customWidth="1"/>
    <col min="8" max="8" width="13.140625" style="145" customWidth="1"/>
    <col min="9" max="9" width="29" style="145" customWidth="1"/>
    <col min="10" max="10" width="13" style="62" customWidth="1"/>
    <col min="11" max="11" width="36.28515625" style="1" customWidth="1"/>
    <col min="12" max="16384" width="9.140625" style="1"/>
  </cols>
  <sheetData>
    <row r="1" spans="1:11" ht="42.75" customHeight="1" x14ac:dyDescent="0.25">
      <c r="A1" s="368" t="s">
        <v>0</v>
      </c>
      <c r="B1" s="368"/>
      <c r="C1" s="368"/>
      <c r="D1" s="368"/>
      <c r="E1" s="368"/>
      <c r="F1" s="368"/>
      <c r="G1" s="368"/>
      <c r="H1" s="368"/>
      <c r="I1" s="368"/>
      <c r="J1" s="63"/>
      <c r="K1" s="57"/>
    </row>
    <row r="2" spans="1:11" ht="33" customHeight="1" x14ac:dyDescent="0.25">
      <c r="A2" s="361" t="s">
        <v>950</v>
      </c>
      <c r="B2" s="362"/>
      <c r="C2" s="362"/>
      <c r="D2" s="362"/>
      <c r="E2" s="362"/>
      <c r="F2" s="362"/>
      <c r="G2" s="362"/>
      <c r="H2" s="362"/>
      <c r="I2" s="363"/>
      <c r="J2" s="63"/>
      <c r="K2" s="57"/>
    </row>
    <row r="3" spans="1:11" ht="39" customHeight="1" x14ac:dyDescent="0.25">
      <c r="A3" s="364" t="s">
        <v>1022</v>
      </c>
      <c r="B3" s="365"/>
      <c r="C3" s="365"/>
      <c r="D3" s="365"/>
      <c r="E3" s="365"/>
      <c r="F3" s="365"/>
      <c r="G3" s="365"/>
      <c r="H3" s="365"/>
      <c r="I3" s="366"/>
      <c r="J3" s="63"/>
      <c r="K3" s="57"/>
    </row>
    <row r="4" spans="1:11" s="170" customFormat="1" ht="31.5" x14ac:dyDescent="0.25">
      <c r="A4" s="209" t="s">
        <v>2</v>
      </c>
      <c r="B4" s="209" t="s">
        <v>3</v>
      </c>
      <c r="C4" s="209" t="s">
        <v>4</v>
      </c>
      <c r="D4" s="209" t="s">
        <v>5</v>
      </c>
      <c r="E4" s="209" t="s">
        <v>6</v>
      </c>
      <c r="F4" s="209" t="s">
        <v>7</v>
      </c>
      <c r="G4" s="209" t="s">
        <v>474</v>
      </c>
      <c r="H4" s="169" t="s">
        <v>8</v>
      </c>
      <c r="I4" s="169" t="s">
        <v>9</v>
      </c>
      <c r="J4" s="169" t="s">
        <v>713</v>
      </c>
      <c r="K4" s="169" t="s">
        <v>315</v>
      </c>
    </row>
    <row r="5" spans="1:11" s="61" customFormat="1" ht="27.75" customHeight="1" x14ac:dyDescent="0.25">
      <c r="A5" s="172" t="s">
        <v>10</v>
      </c>
      <c r="B5" s="171" t="s">
        <v>11</v>
      </c>
      <c r="C5" s="171" t="s">
        <v>12</v>
      </c>
      <c r="D5" s="172" t="s">
        <v>13</v>
      </c>
      <c r="E5" s="172">
        <v>20</v>
      </c>
      <c r="F5" s="172">
        <v>3</v>
      </c>
      <c r="G5" s="178">
        <f t="shared" ref="G5:G10" si="0">E5*F5</f>
        <v>60</v>
      </c>
      <c r="H5" s="252"/>
      <c r="I5" s="253">
        <f t="shared" ref="I5:I10" si="1">E5*F5*H5</f>
        <v>0</v>
      </c>
      <c r="J5" s="173" t="s">
        <v>387</v>
      </c>
      <c r="K5" s="174" t="s">
        <v>319</v>
      </c>
    </row>
    <row r="6" spans="1:11" s="61" customFormat="1" ht="24" customHeight="1" x14ac:dyDescent="0.25">
      <c r="A6" s="172" t="s">
        <v>14</v>
      </c>
      <c r="B6" s="171" t="s">
        <v>15</v>
      </c>
      <c r="C6" s="171" t="s">
        <v>12</v>
      </c>
      <c r="D6" s="172" t="s">
        <v>13</v>
      </c>
      <c r="E6" s="172">
        <v>500</v>
      </c>
      <c r="F6" s="172">
        <v>3</v>
      </c>
      <c r="G6" s="178">
        <f t="shared" si="0"/>
        <v>1500</v>
      </c>
      <c r="H6" s="252"/>
      <c r="I6" s="253">
        <f t="shared" si="1"/>
        <v>0</v>
      </c>
      <c r="J6" s="173" t="s">
        <v>387</v>
      </c>
      <c r="K6" s="174" t="s">
        <v>319</v>
      </c>
    </row>
    <row r="7" spans="1:11" s="61" customFormat="1" ht="26.25" customHeight="1" x14ac:dyDescent="0.25">
      <c r="A7" s="172" t="s">
        <v>16</v>
      </c>
      <c r="B7" s="171" t="s">
        <v>17</v>
      </c>
      <c r="C7" s="171" t="s">
        <v>12</v>
      </c>
      <c r="D7" s="172" t="s">
        <v>13</v>
      </c>
      <c r="E7" s="172">
        <v>100</v>
      </c>
      <c r="F7" s="172">
        <v>3</v>
      </c>
      <c r="G7" s="178">
        <f t="shared" si="0"/>
        <v>300</v>
      </c>
      <c r="H7" s="252"/>
      <c r="I7" s="253">
        <f t="shared" si="1"/>
        <v>0</v>
      </c>
      <c r="J7" s="173" t="s">
        <v>387</v>
      </c>
      <c r="K7" s="174" t="s">
        <v>319</v>
      </c>
    </row>
    <row r="8" spans="1:11" s="61" customFormat="1" ht="39.75" customHeight="1" x14ac:dyDescent="0.25">
      <c r="A8" s="172" t="s">
        <v>18</v>
      </c>
      <c r="B8" s="171" t="s">
        <v>832</v>
      </c>
      <c r="C8" s="171" t="s">
        <v>20</v>
      </c>
      <c r="D8" s="172" t="s">
        <v>21</v>
      </c>
      <c r="E8" s="172">
        <f>1320*2</f>
        <v>2640</v>
      </c>
      <c r="F8" s="172">
        <v>4</v>
      </c>
      <c r="G8" s="178">
        <f t="shared" si="0"/>
        <v>10560</v>
      </c>
      <c r="H8" s="252"/>
      <c r="I8" s="253">
        <f t="shared" si="1"/>
        <v>0</v>
      </c>
      <c r="J8" s="173" t="s">
        <v>387</v>
      </c>
      <c r="K8" s="176" t="s">
        <v>937</v>
      </c>
    </row>
    <row r="9" spans="1:11" s="61" customFormat="1" ht="147" customHeight="1" x14ac:dyDescent="0.25">
      <c r="A9" s="172" t="s">
        <v>24</v>
      </c>
      <c r="B9" s="171" t="s">
        <v>484</v>
      </c>
      <c r="C9" s="176" t="s">
        <v>487</v>
      </c>
      <c r="D9" s="172" t="s">
        <v>255</v>
      </c>
      <c r="E9" s="172">
        <v>500</v>
      </c>
      <c r="F9" s="172">
        <v>1</v>
      </c>
      <c r="G9" s="178">
        <f t="shared" si="0"/>
        <v>500</v>
      </c>
      <c r="H9" s="252"/>
      <c r="I9" s="253">
        <f t="shared" si="1"/>
        <v>0</v>
      </c>
      <c r="J9" s="173">
        <v>24</v>
      </c>
      <c r="K9" s="176" t="s">
        <v>999</v>
      </c>
    </row>
    <row r="10" spans="1:11" s="61" customFormat="1" ht="147" customHeight="1" x14ac:dyDescent="0.25">
      <c r="A10" s="172" t="s">
        <v>24</v>
      </c>
      <c r="B10" s="171" t="s">
        <v>572</v>
      </c>
      <c r="C10" s="176" t="s">
        <v>487</v>
      </c>
      <c r="D10" s="172" t="s">
        <v>255</v>
      </c>
      <c r="E10" s="172">
        <v>100</v>
      </c>
      <c r="F10" s="172">
        <v>3</v>
      </c>
      <c r="G10" s="178">
        <f t="shared" si="0"/>
        <v>300</v>
      </c>
      <c r="H10" s="252"/>
      <c r="I10" s="253">
        <f t="shared" si="1"/>
        <v>0</v>
      </c>
      <c r="J10" s="173" t="s">
        <v>998</v>
      </c>
      <c r="K10" s="176" t="s">
        <v>685</v>
      </c>
    </row>
    <row r="11" spans="1:11" ht="41.25" customHeight="1" x14ac:dyDescent="0.25">
      <c r="A11" s="360" t="s">
        <v>22</v>
      </c>
      <c r="B11" s="360"/>
      <c r="C11" s="360"/>
      <c r="D11" s="360"/>
      <c r="E11" s="360"/>
      <c r="F11" s="360"/>
      <c r="G11" s="360"/>
      <c r="H11" s="360"/>
      <c r="I11" s="210">
        <f>SUM(I5:I10)</f>
        <v>0</v>
      </c>
      <c r="J11" s="63"/>
      <c r="K11" s="57"/>
    </row>
    <row r="12" spans="1:11" ht="31.5" customHeight="1" x14ac:dyDescent="0.25">
      <c r="A12" s="367" t="s">
        <v>23</v>
      </c>
      <c r="B12" s="367"/>
      <c r="C12" s="367"/>
      <c r="D12" s="367"/>
      <c r="E12" s="367"/>
      <c r="F12" s="367"/>
      <c r="G12" s="367"/>
      <c r="H12" s="367"/>
      <c r="I12" s="208"/>
      <c r="J12" s="63"/>
      <c r="K12" s="57"/>
    </row>
    <row r="13" spans="1:11" ht="25.5" x14ac:dyDescent="0.25">
      <c r="A13" s="14" t="s">
        <v>2</v>
      </c>
      <c r="B13" s="14" t="s">
        <v>3</v>
      </c>
      <c r="C13" s="14" t="s">
        <v>4</v>
      </c>
      <c r="D13" s="14" t="s">
        <v>5</v>
      </c>
      <c r="E13" s="14" t="s">
        <v>6</v>
      </c>
      <c r="F13" s="14" t="s">
        <v>7</v>
      </c>
      <c r="G13" s="209" t="s">
        <v>474</v>
      </c>
      <c r="H13" s="5" t="s">
        <v>8</v>
      </c>
      <c r="I13" s="5" t="s">
        <v>9</v>
      </c>
      <c r="J13" s="5" t="s">
        <v>713</v>
      </c>
      <c r="K13" s="5" t="s">
        <v>315</v>
      </c>
    </row>
    <row r="14" spans="1:11" s="61" customFormat="1" ht="27.75" customHeight="1" x14ac:dyDescent="0.25">
      <c r="A14" s="172" t="s">
        <v>25</v>
      </c>
      <c r="B14" s="171" t="s">
        <v>11</v>
      </c>
      <c r="C14" s="171" t="s">
        <v>12</v>
      </c>
      <c r="D14" s="172" t="s">
        <v>13</v>
      </c>
      <c r="E14" s="172">
        <v>50</v>
      </c>
      <c r="F14" s="172">
        <v>3</v>
      </c>
      <c r="G14" s="178">
        <f>E14*F14</f>
        <v>150</v>
      </c>
      <c r="H14" s="252"/>
      <c r="I14" s="253">
        <f>E14*F14*H14</f>
        <v>0</v>
      </c>
      <c r="J14" s="173" t="s">
        <v>387</v>
      </c>
      <c r="K14" s="174" t="s">
        <v>319</v>
      </c>
    </row>
    <row r="15" spans="1:11" s="61" customFormat="1" ht="27.75" customHeight="1" x14ac:dyDescent="0.25">
      <c r="A15" s="172" t="s">
        <v>573</v>
      </c>
      <c r="B15" s="171" t="s">
        <v>15</v>
      </c>
      <c r="C15" s="171" t="s">
        <v>12</v>
      </c>
      <c r="D15" s="172" t="s">
        <v>13</v>
      </c>
      <c r="E15" s="172">
        <v>1280</v>
      </c>
      <c r="F15" s="172">
        <v>3</v>
      </c>
      <c r="G15" s="178">
        <f>E15*F15</f>
        <v>3840</v>
      </c>
      <c r="H15" s="252"/>
      <c r="I15" s="253">
        <f>E15*F15*H15</f>
        <v>0</v>
      </c>
      <c r="J15" s="173" t="s">
        <v>387</v>
      </c>
      <c r="K15" s="174" t="s">
        <v>319</v>
      </c>
    </row>
    <row r="16" spans="1:11" s="61" customFormat="1" ht="43.5" customHeight="1" x14ac:dyDescent="0.25">
      <c r="A16" s="172" t="s">
        <v>26</v>
      </c>
      <c r="B16" s="171" t="s">
        <v>19</v>
      </c>
      <c r="C16" s="171" t="s">
        <v>20</v>
      </c>
      <c r="D16" s="172" t="s">
        <v>21</v>
      </c>
      <c r="E16" s="172">
        <f>2610*2</f>
        <v>5220</v>
      </c>
      <c r="F16" s="172">
        <v>4</v>
      </c>
      <c r="G16" s="178">
        <f>E16*F16</f>
        <v>20880</v>
      </c>
      <c r="H16" s="252"/>
      <c r="I16" s="253">
        <f>E16*F16*H16</f>
        <v>0</v>
      </c>
      <c r="J16" s="173" t="s">
        <v>387</v>
      </c>
      <c r="K16" s="171" t="s">
        <v>937</v>
      </c>
    </row>
    <row r="17" spans="1:11" s="61" customFormat="1" ht="147" customHeight="1" x14ac:dyDescent="0.25">
      <c r="A17" s="172" t="s">
        <v>29</v>
      </c>
      <c r="B17" s="171" t="s">
        <v>484</v>
      </c>
      <c r="C17" s="176" t="s">
        <v>487</v>
      </c>
      <c r="D17" s="172" t="s">
        <v>255</v>
      </c>
      <c r="E17" s="172">
        <v>1000</v>
      </c>
      <c r="F17" s="172">
        <v>1</v>
      </c>
      <c r="G17" s="178">
        <f>E17*F17</f>
        <v>1000</v>
      </c>
      <c r="H17" s="252"/>
      <c r="I17" s="253">
        <f>E17*F17*H17</f>
        <v>0</v>
      </c>
      <c r="J17" s="173">
        <v>24</v>
      </c>
      <c r="K17" s="176" t="s">
        <v>999</v>
      </c>
    </row>
    <row r="18" spans="1:11" s="61" customFormat="1" ht="141.75" customHeight="1" x14ac:dyDescent="0.25">
      <c r="A18" s="172" t="s">
        <v>29</v>
      </c>
      <c r="B18" s="171" t="s">
        <v>572</v>
      </c>
      <c r="C18" s="176" t="s">
        <v>487</v>
      </c>
      <c r="D18" s="172" t="s">
        <v>255</v>
      </c>
      <c r="E18" s="172">
        <v>100</v>
      </c>
      <c r="F18" s="172">
        <v>3</v>
      </c>
      <c r="G18" s="178">
        <f>F18*E18</f>
        <v>300</v>
      </c>
      <c r="H18" s="252"/>
      <c r="I18" s="253">
        <f>E18*F18*H18</f>
        <v>0</v>
      </c>
      <c r="J18" s="173" t="s">
        <v>998</v>
      </c>
      <c r="K18" s="176" t="s">
        <v>685</v>
      </c>
    </row>
    <row r="19" spans="1:11" ht="29.25" customHeight="1" x14ac:dyDescent="0.25">
      <c r="A19" s="360" t="s">
        <v>27</v>
      </c>
      <c r="B19" s="360"/>
      <c r="C19" s="360"/>
      <c r="D19" s="360"/>
      <c r="E19" s="360"/>
      <c r="F19" s="360"/>
      <c r="G19" s="360"/>
      <c r="H19" s="360"/>
      <c r="I19" s="210">
        <f>SUM(I14:I18)</f>
        <v>0</v>
      </c>
      <c r="J19" s="63"/>
      <c r="K19" s="57"/>
    </row>
    <row r="20" spans="1:11" ht="33.75" customHeight="1" x14ac:dyDescent="0.25">
      <c r="A20" s="367" t="s">
        <v>28</v>
      </c>
      <c r="B20" s="367"/>
      <c r="C20" s="367"/>
      <c r="D20" s="367"/>
      <c r="E20" s="367"/>
      <c r="F20" s="367"/>
      <c r="G20" s="367"/>
      <c r="H20" s="367"/>
      <c r="I20" s="208"/>
      <c r="J20" s="63"/>
      <c r="K20" s="57"/>
    </row>
    <row r="21" spans="1:11" ht="25.5" x14ac:dyDescent="0.25">
      <c r="A21" s="14" t="s">
        <v>2</v>
      </c>
      <c r="B21" s="14" t="s">
        <v>3</v>
      </c>
      <c r="C21" s="14" t="s">
        <v>4</v>
      </c>
      <c r="D21" s="14" t="s">
        <v>5</v>
      </c>
      <c r="E21" s="14" t="s">
        <v>6</v>
      </c>
      <c r="F21" s="14" t="s">
        <v>7</v>
      </c>
      <c r="G21" s="209" t="s">
        <v>474</v>
      </c>
      <c r="H21" s="5" t="s">
        <v>8</v>
      </c>
      <c r="I21" s="5" t="s">
        <v>9</v>
      </c>
      <c r="J21" s="5" t="s">
        <v>713</v>
      </c>
      <c r="K21" s="5" t="s">
        <v>315</v>
      </c>
    </row>
    <row r="22" spans="1:11" s="61" customFormat="1" ht="33.75" customHeight="1" x14ac:dyDescent="0.25">
      <c r="A22" s="172" t="s">
        <v>30</v>
      </c>
      <c r="B22" s="171" t="s">
        <v>11</v>
      </c>
      <c r="C22" s="171" t="s">
        <v>12</v>
      </c>
      <c r="D22" s="172" t="s">
        <v>13</v>
      </c>
      <c r="E22" s="172">
        <v>10</v>
      </c>
      <c r="F22" s="172">
        <v>3</v>
      </c>
      <c r="G22" s="178">
        <f>E22*F22</f>
        <v>30</v>
      </c>
      <c r="H22" s="252"/>
      <c r="I22" s="253">
        <f>E22*F22*H22</f>
        <v>0</v>
      </c>
      <c r="J22" s="173" t="s">
        <v>387</v>
      </c>
      <c r="K22" s="174" t="s">
        <v>319</v>
      </c>
    </row>
    <row r="23" spans="1:11" s="61" customFormat="1" ht="33.75" customHeight="1" x14ac:dyDescent="0.25">
      <c r="A23" s="172" t="s">
        <v>574</v>
      </c>
      <c r="B23" s="171" t="s">
        <v>15</v>
      </c>
      <c r="C23" s="171" t="s">
        <v>12</v>
      </c>
      <c r="D23" s="172" t="s">
        <v>13</v>
      </c>
      <c r="E23" s="172">
        <v>185</v>
      </c>
      <c r="F23" s="172">
        <v>3</v>
      </c>
      <c r="G23" s="178">
        <f>E23*F23</f>
        <v>555</v>
      </c>
      <c r="H23" s="252"/>
      <c r="I23" s="253">
        <f>E23*F23*H23</f>
        <v>0</v>
      </c>
      <c r="J23" s="173" t="s">
        <v>387</v>
      </c>
      <c r="K23" s="174" t="s">
        <v>319</v>
      </c>
    </row>
    <row r="24" spans="1:11" s="61" customFormat="1" ht="57.75" customHeight="1" x14ac:dyDescent="0.25">
      <c r="A24" s="172" t="s">
        <v>31</v>
      </c>
      <c r="B24" s="171" t="s">
        <v>19</v>
      </c>
      <c r="C24" s="171" t="s">
        <v>20</v>
      </c>
      <c r="D24" s="172" t="s">
        <v>21</v>
      </c>
      <c r="E24" s="172">
        <v>760</v>
      </c>
      <c r="F24" s="172">
        <v>4</v>
      </c>
      <c r="G24" s="178">
        <f>E24*F24</f>
        <v>3040</v>
      </c>
      <c r="H24" s="253"/>
      <c r="I24" s="253">
        <f>E24*F24*H24</f>
        <v>0</v>
      </c>
      <c r="J24" s="173" t="s">
        <v>387</v>
      </c>
      <c r="K24" s="171" t="s">
        <v>938</v>
      </c>
    </row>
    <row r="25" spans="1:11" s="61" customFormat="1" ht="147" customHeight="1" x14ac:dyDescent="0.25">
      <c r="A25" s="172" t="s">
        <v>575</v>
      </c>
      <c r="B25" s="171" t="s">
        <v>484</v>
      </c>
      <c r="C25" s="176" t="s">
        <v>487</v>
      </c>
      <c r="D25" s="172" t="s">
        <v>255</v>
      </c>
      <c r="E25" s="172">
        <v>200</v>
      </c>
      <c r="F25" s="172">
        <v>1</v>
      </c>
      <c r="G25" s="178">
        <f>E25*F25</f>
        <v>200</v>
      </c>
      <c r="H25" s="252"/>
      <c r="I25" s="253">
        <f>E25*F25*H25</f>
        <v>0</v>
      </c>
      <c r="J25" s="173">
        <v>24</v>
      </c>
      <c r="K25" s="176" t="s">
        <v>999</v>
      </c>
    </row>
    <row r="26" spans="1:11" s="61" customFormat="1" ht="141.75" customHeight="1" x14ac:dyDescent="0.25">
      <c r="A26" s="172" t="s">
        <v>575</v>
      </c>
      <c r="B26" s="171" t="s">
        <v>572</v>
      </c>
      <c r="C26" s="176" t="s">
        <v>487</v>
      </c>
      <c r="D26" s="172" t="s">
        <v>255</v>
      </c>
      <c r="E26" s="172">
        <v>100</v>
      </c>
      <c r="F26" s="172">
        <v>3</v>
      </c>
      <c r="G26" s="178">
        <f>E26*F26</f>
        <v>300</v>
      </c>
      <c r="H26" s="252"/>
      <c r="I26" s="253">
        <f>E26*F26*H26</f>
        <v>0</v>
      </c>
      <c r="J26" s="173" t="s">
        <v>998</v>
      </c>
      <c r="K26" s="176" t="s">
        <v>685</v>
      </c>
    </row>
    <row r="27" spans="1:11" ht="33.75" customHeight="1" x14ac:dyDescent="0.25">
      <c r="A27" s="360" t="s">
        <v>32</v>
      </c>
      <c r="B27" s="360"/>
      <c r="C27" s="360"/>
      <c r="D27" s="360"/>
      <c r="E27" s="360"/>
      <c r="F27" s="360"/>
      <c r="G27" s="360"/>
      <c r="H27" s="360"/>
      <c r="I27" s="210">
        <f>SUM(I22:I26)</f>
        <v>0</v>
      </c>
      <c r="J27" s="63"/>
      <c r="K27" s="57"/>
    </row>
    <row r="28" spans="1:11" ht="31.5" customHeight="1" x14ac:dyDescent="0.25">
      <c r="A28" s="360" t="s">
        <v>984</v>
      </c>
      <c r="B28" s="360"/>
      <c r="C28" s="360"/>
      <c r="D28" s="360"/>
      <c r="E28" s="360"/>
      <c r="F28" s="360"/>
      <c r="G28" s="360"/>
      <c r="H28" s="360"/>
      <c r="I28" s="211">
        <f>SUM(I27,I19,I11)</f>
        <v>0</v>
      </c>
      <c r="J28" s="63"/>
      <c r="K28" s="57"/>
    </row>
    <row r="29" spans="1:11" ht="31.5" customHeight="1" x14ac:dyDescent="0.25">
      <c r="A29" s="367" t="s">
        <v>951</v>
      </c>
      <c r="B29" s="367"/>
      <c r="C29" s="367"/>
      <c r="D29" s="367"/>
      <c r="E29" s="367"/>
      <c r="F29" s="367"/>
      <c r="G29" s="367"/>
      <c r="H29" s="367"/>
      <c r="I29" s="167"/>
      <c r="J29" s="63"/>
      <c r="K29" s="57"/>
    </row>
    <row r="30" spans="1:11" ht="31.5" customHeight="1" x14ac:dyDescent="0.25">
      <c r="A30" s="367" t="s">
        <v>252</v>
      </c>
      <c r="B30" s="367"/>
      <c r="C30" s="367"/>
      <c r="D30" s="367"/>
      <c r="E30" s="367"/>
      <c r="F30" s="367"/>
      <c r="G30" s="367"/>
      <c r="H30" s="367"/>
      <c r="I30" s="208"/>
      <c r="J30" s="63"/>
      <c r="K30" s="57"/>
    </row>
    <row r="31" spans="1:11" ht="25.5" x14ac:dyDescent="0.25">
      <c r="A31" s="14" t="s">
        <v>2</v>
      </c>
      <c r="B31" s="14" t="s">
        <v>3</v>
      </c>
      <c r="C31" s="14" t="s">
        <v>4</v>
      </c>
      <c r="D31" s="14" t="s">
        <v>5</v>
      </c>
      <c r="E31" s="14" t="s">
        <v>6</v>
      </c>
      <c r="F31" s="14" t="s">
        <v>7</v>
      </c>
      <c r="G31" s="209" t="s">
        <v>474</v>
      </c>
      <c r="H31" s="14" t="s">
        <v>8</v>
      </c>
      <c r="I31" s="14" t="s">
        <v>9</v>
      </c>
      <c r="J31" s="5" t="s">
        <v>713</v>
      </c>
      <c r="K31" s="5" t="s">
        <v>315</v>
      </c>
    </row>
    <row r="32" spans="1:11" ht="39" customHeight="1" x14ac:dyDescent="0.25">
      <c r="A32" s="186" t="s">
        <v>10</v>
      </c>
      <c r="B32" s="195" t="s">
        <v>486</v>
      </c>
      <c r="C32" s="180" t="s">
        <v>253</v>
      </c>
      <c r="D32" s="186" t="s">
        <v>21</v>
      </c>
      <c r="E32" s="186">
        <v>940</v>
      </c>
      <c r="F32" s="186">
        <v>1</v>
      </c>
      <c r="G32" s="178">
        <f t="shared" ref="G32:G44" si="2">E32*F32</f>
        <v>940</v>
      </c>
      <c r="H32" s="204"/>
      <c r="I32" s="205">
        <f t="shared" ref="I32:I44" si="3">E32*F32*H32</f>
        <v>0</v>
      </c>
      <c r="J32" s="173">
        <v>26</v>
      </c>
      <c r="K32" s="187" t="s">
        <v>714</v>
      </c>
    </row>
    <row r="33" spans="1:11" ht="33.75" customHeight="1" x14ac:dyDescent="0.25">
      <c r="A33" s="186" t="s">
        <v>10</v>
      </c>
      <c r="B33" s="195" t="s">
        <v>486</v>
      </c>
      <c r="C33" s="180" t="s">
        <v>253</v>
      </c>
      <c r="D33" s="186" t="s">
        <v>21</v>
      </c>
      <c r="E33" s="186">
        <v>515</v>
      </c>
      <c r="F33" s="186">
        <v>4</v>
      </c>
      <c r="G33" s="178">
        <f t="shared" si="2"/>
        <v>2060</v>
      </c>
      <c r="H33" s="204"/>
      <c r="I33" s="205">
        <f t="shared" si="3"/>
        <v>0</v>
      </c>
      <c r="J33" s="173" t="s">
        <v>387</v>
      </c>
      <c r="K33" s="187" t="s">
        <v>372</v>
      </c>
    </row>
    <row r="34" spans="1:11" s="61" customFormat="1" ht="55.5" customHeight="1" x14ac:dyDescent="0.25">
      <c r="A34" s="186" t="s">
        <v>14</v>
      </c>
      <c r="B34" s="171" t="s">
        <v>479</v>
      </c>
      <c r="C34" s="176" t="s">
        <v>939</v>
      </c>
      <c r="D34" s="172" t="s">
        <v>21</v>
      </c>
      <c r="E34" s="172">
        <v>400</v>
      </c>
      <c r="F34" s="172">
        <v>4</v>
      </c>
      <c r="G34" s="178">
        <f t="shared" si="2"/>
        <v>1600</v>
      </c>
      <c r="H34" s="200"/>
      <c r="I34" s="215">
        <f t="shared" si="3"/>
        <v>0</v>
      </c>
      <c r="J34" s="173" t="s">
        <v>387</v>
      </c>
      <c r="K34" s="174" t="s">
        <v>686</v>
      </c>
    </row>
    <row r="35" spans="1:11" s="61" customFormat="1" ht="66.75" customHeight="1" x14ac:dyDescent="0.25">
      <c r="A35" s="186" t="s">
        <v>16</v>
      </c>
      <c r="B35" s="171" t="s">
        <v>940</v>
      </c>
      <c r="C35" s="176" t="s">
        <v>489</v>
      </c>
      <c r="D35" s="172" t="s">
        <v>21</v>
      </c>
      <c r="E35" s="172">
        <v>9</v>
      </c>
      <c r="F35" s="172">
        <v>4</v>
      </c>
      <c r="G35" s="178">
        <f t="shared" si="2"/>
        <v>36</v>
      </c>
      <c r="H35" s="200"/>
      <c r="I35" s="215">
        <f t="shared" si="3"/>
        <v>0</v>
      </c>
      <c r="J35" s="173" t="s">
        <v>387</v>
      </c>
      <c r="K35" s="176" t="s">
        <v>833</v>
      </c>
    </row>
    <row r="36" spans="1:11" s="61" customFormat="1" ht="155.25" customHeight="1" x14ac:dyDescent="0.25">
      <c r="A36" s="186" t="s">
        <v>18</v>
      </c>
      <c r="B36" s="171" t="s">
        <v>476</v>
      </c>
      <c r="C36" s="176" t="s">
        <v>483</v>
      </c>
      <c r="D36" s="172" t="s">
        <v>256</v>
      </c>
      <c r="E36" s="172">
        <v>156</v>
      </c>
      <c r="F36" s="172">
        <v>4</v>
      </c>
      <c r="G36" s="178">
        <f t="shared" si="2"/>
        <v>624</v>
      </c>
      <c r="H36" s="200"/>
      <c r="I36" s="215">
        <f t="shared" si="3"/>
        <v>0</v>
      </c>
      <c r="J36" s="173" t="s">
        <v>387</v>
      </c>
      <c r="K36" s="251" t="s">
        <v>821</v>
      </c>
    </row>
    <row r="37" spans="1:11" s="87" customFormat="1" ht="157.5" customHeight="1" x14ac:dyDescent="0.25">
      <c r="A37" s="186" t="s">
        <v>24</v>
      </c>
      <c r="B37" s="181" t="s">
        <v>257</v>
      </c>
      <c r="C37" s="184" t="s">
        <v>482</v>
      </c>
      <c r="D37" s="182" t="s">
        <v>256</v>
      </c>
      <c r="E37" s="182">
        <v>156</v>
      </c>
      <c r="F37" s="182">
        <v>4</v>
      </c>
      <c r="G37" s="178">
        <f t="shared" si="2"/>
        <v>624</v>
      </c>
      <c r="H37" s="201"/>
      <c r="I37" s="207">
        <f t="shared" si="3"/>
        <v>0</v>
      </c>
      <c r="J37" s="183" t="s">
        <v>387</v>
      </c>
      <c r="K37" s="250" t="s">
        <v>345</v>
      </c>
    </row>
    <row r="38" spans="1:11" s="61" customFormat="1" ht="167.25" customHeight="1" x14ac:dyDescent="0.25">
      <c r="A38" s="186" t="s">
        <v>25</v>
      </c>
      <c r="B38" s="171" t="s">
        <v>484</v>
      </c>
      <c r="C38" s="176" t="s">
        <v>673</v>
      </c>
      <c r="D38" s="172" t="s">
        <v>255</v>
      </c>
      <c r="E38" s="172">
        <v>3000</v>
      </c>
      <c r="F38" s="172">
        <v>1</v>
      </c>
      <c r="G38" s="178">
        <f t="shared" si="2"/>
        <v>3000</v>
      </c>
      <c r="H38" s="200"/>
      <c r="I38" s="215">
        <f t="shared" si="3"/>
        <v>0</v>
      </c>
      <c r="J38" s="173">
        <v>24</v>
      </c>
      <c r="K38" s="174" t="s">
        <v>830</v>
      </c>
    </row>
    <row r="39" spans="1:11" s="61" customFormat="1" ht="164.25" customHeight="1" x14ac:dyDescent="0.25">
      <c r="A39" s="186" t="s">
        <v>25</v>
      </c>
      <c r="B39" s="171" t="s">
        <v>484</v>
      </c>
      <c r="C39" s="176" t="s">
        <v>673</v>
      </c>
      <c r="D39" s="172" t="s">
        <v>255</v>
      </c>
      <c r="E39" s="172">
        <v>5000</v>
      </c>
      <c r="F39" s="172">
        <v>3</v>
      </c>
      <c r="G39" s="178">
        <f t="shared" si="2"/>
        <v>15000</v>
      </c>
      <c r="H39" s="200"/>
      <c r="I39" s="215">
        <f t="shared" si="3"/>
        <v>0</v>
      </c>
      <c r="J39" s="173" t="s">
        <v>427</v>
      </c>
      <c r="K39" s="174" t="s">
        <v>830</v>
      </c>
    </row>
    <row r="40" spans="1:11" s="61" customFormat="1" ht="178.5" customHeight="1" x14ac:dyDescent="0.25">
      <c r="A40" s="186" t="s">
        <v>573</v>
      </c>
      <c r="B40" s="171" t="s">
        <v>485</v>
      </c>
      <c r="C40" s="176" t="s">
        <v>674</v>
      </c>
      <c r="D40" s="172" t="s">
        <v>255</v>
      </c>
      <c r="E40" s="172">
        <v>1500</v>
      </c>
      <c r="F40" s="172">
        <v>1</v>
      </c>
      <c r="G40" s="178">
        <f t="shared" si="2"/>
        <v>1500</v>
      </c>
      <c r="H40" s="200"/>
      <c r="I40" s="215">
        <f t="shared" si="3"/>
        <v>0</v>
      </c>
      <c r="J40" s="173">
        <v>27</v>
      </c>
      <c r="K40" s="174" t="s">
        <v>831</v>
      </c>
    </row>
    <row r="41" spans="1:11" s="61" customFormat="1" ht="180" x14ac:dyDescent="0.25">
      <c r="A41" s="186" t="s">
        <v>573</v>
      </c>
      <c r="B41" s="171" t="s">
        <v>478</v>
      </c>
      <c r="C41" s="176" t="s">
        <v>674</v>
      </c>
      <c r="D41" s="172" t="s">
        <v>255</v>
      </c>
      <c r="E41" s="172">
        <v>5000</v>
      </c>
      <c r="F41" s="172">
        <v>3</v>
      </c>
      <c r="G41" s="178">
        <f t="shared" si="2"/>
        <v>15000</v>
      </c>
      <c r="H41" s="200"/>
      <c r="I41" s="215">
        <f t="shared" si="3"/>
        <v>0</v>
      </c>
      <c r="J41" s="173" t="s">
        <v>440</v>
      </c>
      <c r="K41" s="174" t="s">
        <v>831</v>
      </c>
    </row>
    <row r="42" spans="1:11" s="61" customFormat="1" ht="113.25" customHeight="1" x14ac:dyDescent="0.25">
      <c r="A42" s="186" t="s">
        <v>26</v>
      </c>
      <c r="B42" s="171" t="s">
        <v>477</v>
      </c>
      <c r="C42" s="176" t="s">
        <v>258</v>
      </c>
      <c r="D42" s="172" t="s">
        <v>255</v>
      </c>
      <c r="E42" s="172">
        <v>240</v>
      </c>
      <c r="F42" s="172">
        <v>4</v>
      </c>
      <c r="G42" s="178">
        <f t="shared" si="2"/>
        <v>960</v>
      </c>
      <c r="H42" s="200"/>
      <c r="I42" s="215">
        <f t="shared" si="3"/>
        <v>0</v>
      </c>
      <c r="J42" s="173" t="s">
        <v>488</v>
      </c>
      <c r="K42" s="176" t="s">
        <v>687</v>
      </c>
    </row>
    <row r="43" spans="1:11" s="61" customFormat="1" ht="119.25" customHeight="1" x14ac:dyDescent="0.25">
      <c r="A43" s="186" t="s">
        <v>29</v>
      </c>
      <c r="B43" s="171" t="s">
        <v>676</v>
      </c>
      <c r="C43" s="176" t="s">
        <v>941</v>
      </c>
      <c r="D43" s="172" t="s">
        <v>255</v>
      </c>
      <c r="E43" s="172">
        <v>9000</v>
      </c>
      <c r="F43" s="172">
        <v>3</v>
      </c>
      <c r="G43" s="178">
        <f t="shared" si="2"/>
        <v>27000</v>
      </c>
      <c r="H43" s="200"/>
      <c r="I43" s="215">
        <f t="shared" si="3"/>
        <v>0</v>
      </c>
      <c r="J43" s="173" t="s">
        <v>427</v>
      </c>
      <c r="K43" s="176" t="s">
        <v>947</v>
      </c>
    </row>
    <row r="44" spans="1:11" s="61" customFormat="1" ht="104.25" customHeight="1" x14ac:dyDescent="0.25">
      <c r="A44" s="186" t="s">
        <v>30</v>
      </c>
      <c r="B44" s="171" t="s">
        <v>677</v>
      </c>
      <c r="C44" s="176" t="s">
        <v>259</v>
      </c>
      <c r="D44" s="172" t="s">
        <v>255</v>
      </c>
      <c r="E44" s="172">
        <v>500</v>
      </c>
      <c r="F44" s="172">
        <v>3</v>
      </c>
      <c r="G44" s="178">
        <f t="shared" si="2"/>
        <v>1500</v>
      </c>
      <c r="H44" s="200"/>
      <c r="I44" s="215">
        <f t="shared" si="3"/>
        <v>0</v>
      </c>
      <c r="J44" s="173" t="s">
        <v>427</v>
      </c>
      <c r="K44" s="176" t="s">
        <v>947</v>
      </c>
    </row>
    <row r="45" spans="1:11" ht="33.75" customHeight="1" x14ac:dyDescent="0.25">
      <c r="A45" s="360" t="s">
        <v>985</v>
      </c>
      <c r="B45" s="360"/>
      <c r="C45" s="360"/>
      <c r="D45" s="360"/>
      <c r="E45" s="360"/>
      <c r="F45" s="360"/>
      <c r="G45" s="360"/>
      <c r="H45" s="360"/>
      <c r="I45" s="212">
        <f>SUM(I32:I44)</f>
        <v>0</v>
      </c>
      <c r="J45" s="63"/>
      <c r="K45" s="57"/>
    </row>
    <row r="46" spans="1:11" ht="32.25" customHeight="1" x14ac:dyDescent="0.25">
      <c r="A46" s="367" t="s">
        <v>987</v>
      </c>
      <c r="B46" s="367"/>
      <c r="C46" s="367"/>
      <c r="D46" s="367"/>
      <c r="E46" s="367"/>
      <c r="F46" s="367"/>
      <c r="G46" s="367"/>
      <c r="H46" s="367"/>
      <c r="I46" s="211"/>
      <c r="J46" s="63"/>
      <c r="K46" s="57"/>
    </row>
    <row r="47" spans="1:11" ht="25.5" x14ac:dyDescent="0.25">
      <c r="A47" s="14" t="s">
        <v>2</v>
      </c>
      <c r="B47" s="14" t="s">
        <v>3</v>
      </c>
      <c r="C47" s="14" t="s">
        <v>4</v>
      </c>
      <c r="D47" s="14" t="s">
        <v>5</v>
      </c>
      <c r="E47" s="14" t="s">
        <v>6</v>
      </c>
      <c r="F47" s="14" t="s">
        <v>7</v>
      </c>
      <c r="G47" s="209" t="s">
        <v>474</v>
      </c>
      <c r="H47" s="14" t="s">
        <v>8</v>
      </c>
      <c r="I47" s="14" t="s">
        <v>9</v>
      </c>
      <c r="J47" s="5" t="s">
        <v>713</v>
      </c>
      <c r="K47" s="5" t="s">
        <v>315</v>
      </c>
    </row>
    <row r="48" spans="1:11" s="61" customFormat="1" ht="36.75" customHeight="1" x14ac:dyDescent="0.25">
      <c r="A48" s="172" t="s">
        <v>10</v>
      </c>
      <c r="B48" s="171" t="s">
        <v>35</v>
      </c>
      <c r="C48" s="171" t="s">
        <v>36</v>
      </c>
      <c r="D48" s="172" t="s">
        <v>37</v>
      </c>
      <c r="E48" s="172">
        <v>10</v>
      </c>
      <c r="F48" s="172">
        <v>4</v>
      </c>
      <c r="G48" s="178">
        <f t="shared" ref="G48:G55" si="4">E48*F48</f>
        <v>40</v>
      </c>
      <c r="H48" s="200"/>
      <c r="I48" s="215">
        <f t="shared" ref="I48:I55" si="5">E48*F48*H48</f>
        <v>0</v>
      </c>
      <c r="J48" s="173" t="s">
        <v>387</v>
      </c>
      <c r="K48" s="174" t="s">
        <v>316</v>
      </c>
    </row>
    <row r="49" spans="1:11" s="61" customFormat="1" ht="56.25" customHeight="1" x14ac:dyDescent="0.25">
      <c r="A49" s="172" t="s">
        <v>14</v>
      </c>
      <c r="B49" s="171" t="s">
        <v>39</v>
      </c>
      <c r="C49" s="171" t="s">
        <v>942</v>
      </c>
      <c r="D49" s="172" t="s">
        <v>505</v>
      </c>
      <c r="E49" s="172">
        <v>5</v>
      </c>
      <c r="F49" s="172">
        <v>4</v>
      </c>
      <c r="G49" s="178">
        <f t="shared" si="4"/>
        <v>20</v>
      </c>
      <c r="H49" s="200"/>
      <c r="I49" s="215">
        <f t="shared" si="5"/>
        <v>0</v>
      </c>
      <c r="J49" s="173" t="s">
        <v>387</v>
      </c>
      <c r="K49" s="174" t="s">
        <v>316</v>
      </c>
    </row>
    <row r="50" spans="1:11" s="61" customFormat="1" ht="42.75" customHeight="1" x14ac:dyDescent="0.25">
      <c r="A50" s="172" t="s">
        <v>16</v>
      </c>
      <c r="B50" s="171" t="s">
        <v>42</v>
      </c>
      <c r="C50" s="171" t="s">
        <v>43</v>
      </c>
      <c r="D50" s="172" t="s">
        <v>505</v>
      </c>
      <c r="E50" s="172">
        <v>30</v>
      </c>
      <c r="F50" s="172">
        <v>4</v>
      </c>
      <c r="G50" s="178">
        <f t="shared" si="4"/>
        <v>120</v>
      </c>
      <c r="H50" s="200"/>
      <c r="I50" s="215">
        <f t="shared" si="5"/>
        <v>0</v>
      </c>
      <c r="J50" s="173" t="s">
        <v>387</v>
      </c>
      <c r="K50" s="174" t="s">
        <v>316</v>
      </c>
    </row>
    <row r="51" spans="1:11" s="61" customFormat="1" ht="51.75" customHeight="1" x14ac:dyDescent="0.25">
      <c r="A51" s="172" t="s">
        <v>18</v>
      </c>
      <c r="B51" s="171" t="s">
        <v>45</v>
      </c>
      <c r="C51" s="171" t="s">
        <v>943</v>
      </c>
      <c r="D51" s="172" t="s">
        <v>505</v>
      </c>
      <c r="E51" s="172">
        <v>10</v>
      </c>
      <c r="F51" s="172">
        <v>4</v>
      </c>
      <c r="G51" s="178">
        <f t="shared" si="4"/>
        <v>40</v>
      </c>
      <c r="H51" s="200"/>
      <c r="I51" s="215">
        <f t="shared" si="5"/>
        <v>0</v>
      </c>
      <c r="J51" s="173" t="s">
        <v>387</v>
      </c>
      <c r="K51" s="174" t="s">
        <v>316</v>
      </c>
    </row>
    <row r="52" spans="1:11" s="61" customFormat="1" ht="45.75" customHeight="1" x14ac:dyDescent="0.25">
      <c r="A52" s="172" t="s">
        <v>24</v>
      </c>
      <c r="B52" s="171" t="s">
        <v>47</v>
      </c>
      <c r="C52" s="171" t="s">
        <v>48</v>
      </c>
      <c r="D52" s="172" t="s">
        <v>505</v>
      </c>
      <c r="E52" s="172">
        <v>20</v>
      </c>
      <c r="F52" s="172">
        <v>4</v>
      </c>
      <c r="G52" s="178">
        <f t="shared" si="4"/>
        <v>80</v>
      </c>
      <c r="H52" s="200"/>
      <c r="I52" s="215">
        <f t="shared" si="5"/>
        <v>0</v>
      </c>
      <c r="J52" s="173" t="s">
        <v>387</v>
      </c>
      <c r="K52" s="174" t="s">
        <v>316</v>
      </c>
    </row>
    <row r="53" spans="1:11" s="61" customFormat="1" ht="50.25" customHeight="1" x14ac:dyDescent="0.25">
      <c r="A53" s="172" t="s">
        <v>25</v>
      </c>
      <c r="B53" s="171" t="s">
        <v>50</v>
      </c>
      <c r="C53" s="171" t="s">
        <v>944</v>
      </c>
      <c r="D53" s="172" t="s">
        <v>505</v>
      </c>
      <c r="E53" s="172">
        <v>10</v>
      </c>
      <c r="F53" s="172">
        <v>4</v>
      </c>
      <c r="G53" s="178">
        <f t="shared" si="4"/>
        <v>40</v>
      </c>
      <c r="H53" s="200"/>
      <c r="I53" s="215">
        <f t="shared" si="5"/>
        <v>0</v>
      </c>
      <c r="J53" s="173" t="s">
        <v>387</v>
      </c>
      <c r="K53" s="174" t="s">
        <v>316</v>
      </c>
    </row>
    <row r="54" spans="1:11" s="61" customFormat="1" ht="39.75" customHeight="1" x14ac:dyDescent="0.25">
      <c r="A54" s="172" t="s">
        <v>573</v>
      </c>
      <c r="B54" s="171" t="s">
        <v>52</v>
      </c>
      <c r="C54" s="171" t="s">
        <v>53</v>
      </c>
      <c r="D54" s="172" t="s">
        <v>505</v>
      </c>
      <c r="E54" s="172">
        <v>5</v>
      </c>
      <c r="F54" s="172">
        <v>4</v>
      </c>
      <c r="G54" s="178">
        <f t="shared" si="4"/>
        <v>20</v>
      </c>
      <c r="H54" s="200"/>
      <c r="I54" s="215">
        <f t="shared" si="5"/>
        <v>0</v>
      </c>
      <c r="J54" s="173" t="s">
        <v>387</v>
      </c>
      <c r="K54" s="174" t="s">
        <v>316</v>
      </c>
    </row>
    <row r="55" spans="1:11" s="61" customFormat="1" ht="41.25" customHeight="1" x14ac:dyDescent="0.25">
      <c r="A55" s="172" t="s">
        <v>26</v>
      </c>
      <c r="B55" s="171" t="s">
        <v>55</v>
      </c>
      <c r="C55" s="171" t="s">
        <v>56</v>
      </c>
      <c r="D55" s="172" t="s">
        <v>505</v>
      </c>
      <c r="E55" s="172">
        <v>3</v>
      </c>
      <c r="F55" s="172">
        <v>3</v>
      </c>
      <c r="G55" s="178">
        <f t="shared" si="4"/>
        <v>9</v>
      </c>
      <c r="H55" s="200"/>
      <c r="I55" s="215">
        <f t="shared" si="5"/>
        <v>0</v>
      </c>
      <c r="J55" s="173" t="s">
        <v>387</v>
      </c>
      <c r="K55" s="174" t="s">
        <v>316</v>
      </c>
    </row>
    <row r="56" spans="1:11" ht="37.5" customHeight="1" x14ac:dyDescent="0.25">
      <c r="A56" s="360" t="s">
        <v>956</v>
      </c>
      <c r="B56" s="360"/>
      <c r="C56" s="360"/>
      <c r="D56" s="360"/>
      <c r="E56" s="360"/>
      <c r="F56" s="360"/>
      <c r="G56" s="360"/>
      <c r="H56" s="360"/>
      <c r="I56" s="24">
        <f>SUM(I48:I55)</f>
        <v>0</v>
      </c>
      <c r="J56" s="63"/>
      <c r="K56" s="57"/>
    </row>
    <row r="57" spans="1:11" ht="29.25" customHeight="1" x14ac:dyDescent="0.25">
      <c r="A57" s="367" t="s">
        <v>948</v>
      </c>
      <c r="B57" s="367"/>
      <c r="C57" s="367"/>
      <c r="D57" s="367"/>
      <c r="E57" s="367"/>
      <c r="F57" s="367"/>
      <c r="G57" s="367"/>
      <c r="H57" s="367"/>
      <c r="I57" s="167"/>
      <c r="J57" s="63"/>
      <c r="K57" s="57"/>
    </row>
    <row r="58" spans="1:11" ht="25.5" x14ac:dyDescent="0.25">
      <c r="A58" s="14" t="s">
        <v>2</v>
      </c>
      <c r="B58" s="14" t="s">
        <v>3</v>
      </c>
      <c r="C58" s="14" t="s">
        <v>4</v>
      </c>
      <c r="D58" s="14" t="s">
        <v>5</v>
      </c>
      <c r="E58" s="14" t="s">
        <v>6</v>
      </c>
      <c r="F58" s="14" t="s">
        <v>7</v>
      </c>
      <c r="G58" s="209" t="s">
        <v>474</v>
      </c>
      <c r="H58" s="14" t="s">
        <v>8</v>
      </c>
      <c r="I58" s="14" t="s">
        <v>9</v>
      </c>
      <c r="J58" s="5" t="s">
        <v>713</v>
      </c>
      <c r="K58" s="5" t="s">
        <v>315</v>
      </c>
    </row>
    <row r="59" spans="1:11" ht="83.25" customHeight="1" x14ac:dyDescent="0.25">
      <c r="A59" s="172" t="s">
        <v>34</v>
      </c>
      <c r="B59" s="189" t="s">
        <v>58</v>
      </c>
      <c r="C59" s="189" t="s">
        <v>334</v>
      </c>
      <c r="D59" s="186" t="s">
        <v>37</v>
      </c>
      <c r="E59" s="224">
        <v>100</v>
      </c>
      <c r="F59" s="224">
        <v>4</v>
      </c>
      <c r="G59" s="224">
        <f t="shared" ref="G59:G91" si="6">E59*F59</f>
        <v>400</v>
      </c>
      <c r="H59" s="217"/>
      <c r="I59" s="225">
        <f t="shared" ref="I59:I107" si="7">E59*F59*H59</f>
        <v>0</v>
      </c>
      <c r="J59" s="173" t="s">
        <v>387</v>
      </c>
      <c r="K59" s="187" t="s">
        <v>335</v>
      </c>
    </row>
    <row r="60" spans="1:11" ht="55.5" customHeight="1" x14ac:dyDescent="0.25">
      <c r="A60" s="172" t="s">
        <v>38</v>
      </c>
      <c r="B60" s="195" t="s">
        <v>819</v>
      </c>
      <c r="C60" s="195" t="s">
        <v>336</v>
      </c>
      <c r="D60" s="186" t="s">
        <v>37</v>
      </c>
      <c r="E60" s="226">
        <v>50</v>
      </c>
      <c r="F60" s="226">
        <v>4</v>
      </c>
      <c r="G60" s="224">
        <f t="shared" si="6"/>
        <v>200</v>
      </c>
      <c r="H60" s="204"/>
      <c r="I60" s="225">
        <f t="shared" si="7"/>
        <v>0</v>
      </c>
      <c r="J60" s="173" t="s">
        <v>387</v>
      </c>
      <c r="K60" s="180" t="s">
        <v>337</v>
      </c>
    </row>
    <row r="61" spans="1:11" s="130" customFormat="1" ht="114" customHeight="1" x14ac:dyDescent="0.25">
      <c r="A61" s="172" t="s">
        <v>576</v>
      </c>
      <c r="B61" s="156" t="s">
        <v>547</v>
      </c>
      <c r="C61" s="156" t="s">
        <v>761</v>
      </c>
      <c r="D61" s="154" t="s">
        <v>548</v>
      </c>
      <c r="E61" s="227">
        <v>16</v>
      </c>
      <c r="F61" s="228">
        <v>1</v>
      </c>
      <c r="G61" s="257">
        <f t="shared" ref="G61" si="8">E61*F61</f>
        <v>16</v>
      </c>
      <c r="H61" s="213"/>
      <c r="I61" s="229">
        <f t="shared" ref="I61" si="9">E61*F61*H61</f>
        <v>0</v>
      </c>
      <c r="J61" s="191">
        <v>24</v>
      </c>
      <c r="K61" s="150" t="s">
        <v>1000</v>
      </c>
    </row>
    <row r="62" spans="1:11" s="130" customFormat="1" ht="114" customHeight="1" x14ac:dyDescent="0.25">
      <c r="A62" s="172" t="s">
        <v>576</v>
      </c>
      <c r="B62" s="156" t="s">
        <v>547</v>
      </c>
      <c r="C62" s="156" t="s">
        <v>761</v>
      </c>
      <c r="D62" s="154" t="s">
        <v>548</v>
      </c>
      <c r="E62" s="227">
        <v>16</v>
      </c>
      <c r="F62" s="228">
        <v>1</v>
      </c>
      <c r="G62" s="257">
        <f t="shared" si="6"/>
        <v>16</v>
      </c>
      <c r="H62" s="213"/>
      <c r="I62" s="229">
        <f t="shared" si="7"/>
        <v>0</v>
      </c>
      <c r="J62" s="191">
        <v>27</v>
      </c>
      <c r="K62" s="150" t="s">
        <v>1001</v>
      </c>
    </row>
    <row r="63" spans="1:11" s="61" customFormat="1" ht="75.75" customHeight="1" x14ac:dyDescent="0.25">
      <c r="A63" s="172" t="s">
        <v>577</v>
      </c>
      <c r="B63" s="171" t="s">
        <v>62</v>
      </c>
      <c r="C63" s="171" t="s">
        <v>63</v>
      </c>
      <c r="D63" s="172" t="s">
        <v>37</v>
      </c>
      <c r="E63" s="230">
        <v>60</v>
      </c>
      <c r="F63" s="230">
        <v>6</v>
      </c>
      <c r="G63" s="224">
        <f t="shared" si="6"/>
        <v>360</v>
      </c>
      <c r="H63" s="200"/>
      <c r="I63" s="215">
        <f t="shared" si="7"/>
        <v>0</v>
      </c>
      <c r="J63" s="173" t="s">
        <v>391</v>
      </c>
      <c r="K63" s="176" t="s">
        <v>842</v>
      </c>
    </row>
    <row r="64" spans="1:11" s="61" customFormat="1" ht="137.25" customHeight="1" x14ac:dyDescent="0.25">
      <c r="A64" s="172" t="s">
        <v>577</v>
      </c>
      <c r="B64" s="171" t="s">
        <v>62</v>
      </c>
      <c r="C64" s="171" t="s">
        <v>63</v>
      </c>
      <c r="D64" s="172" t="s">
        <v>37</v>
      </c>
      <c r="E64" s="230">
        <v>20</v>
      </c>
      <c r="F64" s="230">
        <v>4</v>
      </c>
      <c r="G64" s="224">
        <f t="shared" si="6"/>
        <v>80</v>
      </c>
      <c r="H64" s="200"/>
      <c r="I64" s="215">
        <f t="shared" si="7"/>
        <v>0</v>
      </c>
      <c r="J64" s="173" t="s">
        <v>387</v>
      </c>
      <c r="K64" s="235" t="s">
        <v>972</v>
      </c>
    </row>
    <row r="65" spans="1:11" s="61" customFormat="1" ht="42.75" customHeight="1" x14ac:dyDescent="0.25">
      <c r="A65" s="172" t="s">
        <v>578</v>
      </c>
      <c r="B65" s="171" t="s">
        <v>66</v>
      </c>
      <c r="C65" s="171" t="s">
        <v>67</v>
      </c>
      <c r="D65" s="172" t="s">
        <v>37</v>
      </c>
      <c r="E65" s="230">
        <v>2</v>
      </c>
      <c r="F65" s="230">
        <v>4</v>
      </c>
      <c r="G65" s="224">
        <f t="shared" si="6"/>
        <v>8</v>
      </c>
      <c r="H65" s="200"/>
      <c r="I65" s="215">
        <f t="shared" si="7"/>
        <v>0</v>
      </c>
      <c r="J65" s="173" t="s">
        <v>387</v>
      </c>
      <c r="K65" s="174" t="s">
        <v>838</v>
      </c>
    </row>
    <row r="66" spans="1:11" s="61" customFormat="1" ht="53.25" customHeight="1" x14ac:dyDescent="0.25">
      <c r="A66" s="172" t="s">
        <v>579</v>
      </c>
      <c r="B66" s="171" t="s">
        <v>69</v>
      </c>
      <c r="C66" s="171" t="s">
        <v>338</v>
      </c>
      <c r="D66" s="172" t="s">
        <v>37</v>
      </c>
      <c r="E66" s="230">
        <v>8</v>
      </c>
      <c r="F66" s="230">
        <v>4</v>
      </c>
      <c r="G66" s="224">
        <f t="shared" si="6"/>
        <v>32</v>
      </c>
      <c r="H66" s="200"/>
      <c r="I66" s="215">
        <f t="shared" si="7"/>
        <v>0</v>
      </c>
      <c r="J66" s="173" t="s">
        <v>387</v>
      </c>
      <c r="K66" s="174" t="s">
        <v>841</v>
      </c>
    </row>
    <row r="67" spans="1:11" ht="51.75" customHeight="1" x14ac:dyDescent="0.25">
      <c r="A67" s="172" t="s">
        <v>41</v>
      </c>
      <c r="B67" s="171" t="s">
        <v>71</v>
      </c>
      <c r="C67" s="171" t="s">
        <v>72</v>
      </c>
      <c r="D67" s="172" t="s">
        <v>37</v>
      </c>
      <c r="E67" s="226">
        <v>2</v>
      </c>
      <c r="F67" s="226">
        <v>5</v>
      </c>
      <c r="G67" s="224">
        <f t="shared" si="6"/>
        <v>10</v>
      </c>
      <c r="H67" s="204"/>
      <c r="I67" s="225">
        <f t="shared" si="7"/>
        <v>0</v>
      </c>
      <c r="J67" s="179" t="s">
        <v>407</v>
      </c>
      <c r="K67" s="187" t="s">
        <v>838</v>
      </c>
    </row>
    <row r="68" spans="1:11" s="61" customFormat="1" ht="39" customHeight="1" x14ac:dyDescent="0.25">
      <c r="A68" s="172" t="s">
        <v>44</v>
      </c>
      <c r="B68" s="171" t="s">
        <v>74</v>
      </c>
      <c r="C68" s="231" t="s">
        <v>75</v>
      </c>
      <c r="D68" s="172" t="s">
        <v>37</v>
      </c>
      <c r="E68" s="230">
        <v>2</v>
      </c>
      <c r="F68" s="230">
        <v>5</v>
      </c>
      <c r="G68" s="224">
        <f t="shared" si="6"/>
        <v>10</v>
      </c>
      <c r="H68" s="200"/>
      <c r="I68" s="215">
        <f t="shared" si="7"/>
        <v>0</v>
      </c>
      <c r="J68" s="179" t="s">
        <v>407</v>
      </c>
      <c r="K68" s="174" t="s">
        <v>838</v>
      </c>
    </row>
    <row r="69" spans="1:11" s="61" customFormat="1" ht="37.5" customHeight="1" x14ac:dyDescent="0.25">
      <c r="A69" s="172" t="s">
        <v>580</v>
      </c>
      <c r="B69" s="171" t="s">
        <v>472</v>
      </c>
      <c r="C69" s="171" t="s">
        <v>501</v>
      </c>
      <c r="D69" s="172" t="s">
        <v>37</v>
      </c>
      <c r="E69" s="230">
        <v>2</v>
      </c>
      <c r="F69" s="230">
        <v>2</v>
      </c>
      <c r="G69" s="224">
        <f t="shared" si="6"/>
        <v>4</v>
      </c>
      <c r="H69" s="200"/>
      <c r="I69" s="215">
        <f t="shared" si="7"/>
        <v>0</v>
      </c>
      <c r="J69" s="179" t="s">
        <v>374</v>
      </c>
      <c r="K69" s="174" t="s">
        <v>838</v>
      </c>
    </row>
    <row r="70" spans="1:11" s="61" customFormat="1" ht="51" customHeight="1" x14ac:dyDescent="0.25">
      <c r="A70" s="172" t="s">
        <v>581</v>
      </c>
      <c r="B70" s="171" t="s">
        <v>77</v>
      </c>
      <c r="C70" s="171" t="s">
        <v>78</v>
      </c>
      <c r="D70" s="172" t="s">
        <v>37</v>
      </c>
      <c r="E70" s="230">
        <v>6</v>
      </c>
      <c r="F70" s="230">
        <v>4</v>
      </c>
      <c r="G70" s="224">
        <f t="shared" si="6"/>
        <v>24</v>
      </c>
      <c r="H70" s="200"/>
      <c r="I70" s="215">
        <f t="shared" si="7"/>
        <v>0</v>
      </c>
      <c r="J70" s="173" t="s">
        <v>387</v>
      </c>
      <c r="K70" s="176" t="s">
        <v>840</v>
      </c>
    </row>
    <row r="71" spans="1:11" s="61" customFormat="1" ht="38.25" customHeight="1" x14ac:dyDescent="0.25">
      <c r="A71" s="172" t="s">
        <v>582</v>
      </c>
      <c r="B71" s="171" t="s">
        <v>411</v>
      </c>
      <c r="C71" s="171" t="s">
        <v>80</v>
      </c>
      <c r="D71" s="172" t="s">
        <v>37</v>
      </c>
      <c r="E71" s="230">
        <v>4</v>
      </c>
      <c r="F71" s="230">
        <v>6</v>
      </c>
      <c r="G71" s="224">
        <f t="shared" si="6"/>
        <v>24</v>
      </c>
      <c r="H71" s="200"/>
      <c r="I71" s="215">
        <f t="shared" si="7"/>
        <v>0</v>
      </c>
      <c r="J71" s="173" t="s">
        <v>391</v>
      </c>
      <c r="K71" s="174" t="s">
        <v>839</v>
      </c>
    </row>
    <row r="72" spans="1:11" s="61" customFormat="1" ht="54.75" customHeight="1" x14ac:dyDescent="0.25">
      <c r="A72" s="172" t="s">
        <v>583</v>
      </c>
      <c r="B72" s="171" t="s">
        <v>82</v>
      </c>
      <c r="C72" s="171" t="s">
        <v>83</v>
      </c>
      <c r="D72" s="172" t="s">
        <v>37</v>
      </c>
      <c r="E72" s="230">
        <v>8</v>
      </c>
      <c r="F72" s="230">
        <v>4</v>
      </c>
      <c r="G72" s="224">
        <f t="shared" si="6"/>
        <v>32</v>
      </c>
      <c r="H72" s="200"/>
      <c r="I72" s="215">
        <f t="shared" si="7"/>
        <v>0</v>
      </c>
      <c r="J72" s="173" t="s">
        <v>387</v>
      </c>
      <c r="K72" s="184" t="s">
        <v>843</v>
      </c>
    </row>
    <row r="73" spans="1:11" s="61" customFormat="1" ht="34.5" customHeight="1" x14ac:dyDescent="0.25">
      <c r="A73" s="172" t="s">
        <v>46</v>
      </c>
      <c r="B73" s="171" t="s">
        <v>85</v>
      </c>
      <c r="C73" s="171" t="s">
        <v>86</v>
      </c>
      <c r="D73" s="172" t="s">
        <v>37</v>
      </c>
      <c r="E73" s="230">
        <v>2</v>
      </c>
      <c r="F73" s="230">
        <v>5</v>
      </c>
      <c r="G73" s="224">
        <f t="shared" si="6"/>
        <v>10</v>
      </c>
      <c r="H73" s="200"/>
      <c r="I73" s="215">
        <f t="shared" si="7"/>
        <v>0</v>
      </c>
      <c r="J73" s="173" t="s">
        <v>407</v>
      </c>
      <c r="K73" s="174" t="s">
        <v>838</v>
      </c>
    </row>
    <row r="74" spans="1:11" s="61" customFormat="1" ht="41.25" customHeight="1" x14ac:dyDescent="0.25">
      <c r="A74" s="172" t="s">
        <v>49</v>
      </c>
      <c r="B74" s="171" t="s">
        <v>339</v>
      </c>
      <c r="C74" s="171" t="s">
        <v>88</v>
      </c>
      <c r="D74" s="172" t="s">
        <v>37</v>
      </c>
      <c r="E74" s="230">
        <v>2</v>
      </c>
      <c r="F74" s="230">
        <v>5</v>
      </c>
      <c r="G74" s="224">
        <f t="shared" si="6"/>
        <v>10</v>
      </c>
      <c r="H74" s="200"/>
      <c r="I74" s="215">
        <f t="shared" si="7"/>
        <v>0</v>
      </c>
      <c r="J74" s="173" t="s">
        <v>407</v>
      </c>
      <c r="K74" s="174" t="s">
        <v>838</v>
      </c>
    </row>
    <row r="75" spans="1:11" s="61" customFormat="1" ht="41.25" customHeight="1" x14ac:dyDescent="0.25">
      <c r="A75" s="172" t="s">
        <v>584</v>
      </c>
      <c r="B75" s="171" t="s">
        <v>90</v>
      </c>
      <c r="C75" s="171" t="s">
        <v>91</v>
      </c>
      <c r="D75" s="172" t="s">
        <v>37</v>
      </c>
      <c r="E75" s="230">
        <v>2</v>
      </c>
      <c r="F75" s="230">
        <v>6</v>
      </c>
      <c r="G75" s="224">
        <f t="shared" si="6"/>
        <v>12</v>
      </c>
      <c r="H75" s="200"/>
      <c r="I75" s="215">
        <f t="shared" si="7"/>
        <v>0</v>
      </c>
      <c r="J75" s="173" t="s">
        <v>407</v>
      </c>
      <c r="K75" s="174" t="s">
        <v>838</v>
      </c>
    </row>
    <row r="76" spans="1:11" s="87" customFormat="1" ht="34.5" customHeight="1" x14ac:dyDescent="0.25">
      <c r="A76" s="172" t="s">
        <v>585</v>
      </c>
      <c r="B76" s="181" t="s">
        <v>93</v>
      </c>
      <c r="C76" s="181" t="s">
        <v>94</v>
      </c>
      <c r="D76" s="182" t="s">
        <v>37</v>
      </c>
      <c r="E76" s="232">
        <v>2</v>
      </c>
      <c r="F76" s="232">
        <v>5</v>
      </c>
      <c r="G76" s="258">
        <f t="shared" si="6"/>
        <v>10</v>
      </c>
      <c r="H76" s="201"/>
      <c r="I76" s="207">
        <f t="shared" si="7"/>
        <v>0</v>
      </c>
      <c r="J76" s="183" t="s">
        <v>407</v>
      </c>
      <c r="K76" s="188" t="s">
        <v>838</v>
      </c>
    </row>
    <row r="77" spans="1:11" s="61" customFormat="1" ht="99" customHeight="1" x14ac:dyDescent="0.25">
      <c r="A77" s="172" t="s">
        <v>586</v>
      </c>
      <c r="B77" s="171" t="s">
        <v>96</v>
      </c>
      <c r="C77" s="171" t="s">
        <v>97</v>
      </c>
      <c r="D77" s="172" t="s">
        <v>37</v>
      </c>
      <c r="E77" s="230">
        <v>4</v>
      </c>
      <c r="F77" s="172">
        <v>4</v>
      </c>
      <c r="G77" s="224">
        <f t="shared" si="6"/>
        <v>16</v>
      </c>
      <c r="H77" s="200"/>
      <c r="I77" s="215">
        <f t="shared" si="7"/>
        <v>0</v>
      </c>
      <c r="J77" s="173" t="s">
        <v>387</v>
      </c>
      <c r="K77" s="176" t="s">
        <v>844</v>
      </c>
    </row>
    <row r="78" spans="1:11" s="61" customFormat="1" ht="306.75" customHeight="1" x14ac:dyDescent="0.25">
      <c r="A78" s="172" t="s">
        <v>587</v>
      </c>
      <c r="B78" s="171" t="s">
        <v>99</v>
      </c>
      <c r="C78" s="19" t="s">
        <v>100</v>
      </c>
      <c r="D78" s="172" t="s">
        <v>37</v>
      </c>
      <c r="E78" s="230">
        <v>2</v>
      </c>
      <c r="F78" s="230">
        <v>6</v>
      </c>
      <c r="G78" s="224">
        <f t="shared" si="6"/>
        <v>12</v>
      </c>
      <c r="H78" s="200"/>
      <c r="I78" s="215">
        <f t="shared" si="7"/>
        <v>0</v>
      </c>
      <c r="J78" s="233" t="s">
        <v>391</v>
      </c>
      <c r="K78" s="174" t="s">
        <v>838</v>
      </c>
    </row>
    <row r="79" spans="1:11" ht="34.5" customHeight="1" x14ac:dyDescent="0.25">
      <c r="A79" s="172" t="s">
        <v>588</v>
      </c>
      <c r="B79" s="195" t="s">
        <v>102</v>
      </c>
      <c r="C79" s="171" t="s">
        <v>103</v>
      </c>
      <c r="D79" s="186" t="s">
        <v>37</v>
      </c>
      <c r="E79" s="226">
        <v>4</v>
      </c>
      <c r="F79" s="226">
        <v>6</v>
      </c>
      <c r="G79" s="224">
        <f t="shared" si="6"/>
        <v>24</v>
      </c>
      <c r="H79" s="204"/>
      <c r="I79" s="225">
        <f t="shared" si="7"/>
        <v>0</v>
      </c>
      <c r="J79" s="179" t="s">
        <v>391</v>
      </c>
      <c r="K79" s="187" t="s">
        <v>839</v>
      </c>
    </row>
    <row r="80" spans="1:11" ht="36" customHeight="1" x14ac:dyDescent="0.25">
      <c r="A80" s="172" t="s">
        <v>589</v>
      </c>
      <c r="B80" s="195" t="s">
        <v>105</v>
      </c>
      <c r="C80" s="177" t="s">
        <v>106</v>
      </c>
      <c r="D80" s="186" t="s">
        <v>37</v>
      </c>
      <c r="E80" s="226">
        <v>2</v>
      </c>
      <c r="F80" s="226">
        <v>4</v>
      </c>
      <c r="G80" s="224">
        <f t="shared" si="6"/>
        <v>8</v>
      </c>
      <c r="H80" s="204"/>
      <c r="I80" s="225">
        <f t="shared" si="7"/>
        <v>0</v>
      </c>
      <c r="J80" s="179" t="s">
        <v>387</v>
      </c>
      <c r="K80" s="187" t="s">
        <v>839</v>
      </c>
    </row>
    <row r="81" spans="1:11" ht="50.25" customHeight="1" x14ac:dyDescent="0.25">
      <c r="A81" s="172" t="s">
        <v>590</v>
      </c>
      <c r="B81" s="181" t="s">
        <v>108</v>
      </c>
      <c r="C81" s="181" t="s">
        <v>109</v>
      </c>
      <c r="D81" s="154" t="s">
        <v>37</v>
      </c>
      <c r="E81" s="226">
        <v>2</v>
      </c>
      <c r="F81" s="226">
        <v>6</v>
      </c>
      <c r="G81" s="224">
        <f t="shared" si="6"/>
        <v>12</v>
      </c>
      <c r="H81" s="204"/>
      <c r="I81" s="225">
        <f t="shared" si="7"/>
        <v>0</v>
      </c>
      <c r="J81" s="179" t="s">
        <v>391</v>
      </c>
      <c r="K81" s="180" t="s">
        <v>845</v>
      </c>
    </row>
    <row r="82" spans="1:11" s="61" customFormat="1" ht="60" x14ac:dyDescent="0.25">
      <c r="A82" s="172" t="s">
        <v>51</v>
      </c>
      <c r="B82" s="171" t="s">
        <v>521</v>
      </c>
      <c r="C82" s="181" t="s">
        <v>834</v>
      </c>
      <c r="D82" s="172" t="s">
        <v>37</v>
      </c>
      <c r="E82" s="230">
        <v>4</v>
      </c>
      <c r="F82" s="230">
        <v>4</v>
      </c>
      <c r="G82" s="224">
        <f t="shared" si="6"/>
        <v>16</v>
      </c>
      <c r="H82" s="200"/>
      <c r="I82" s="215">
        <f t="shared" si="7"/>
        <v>0</v>
      </c>
      <c r="J82" s="173" t="s">
        <v>387</v>
      </c>
      <c r="K82" s="184" t="s">
        <v>340</v>
      </c>
    </row>
    <row r="83" spans="1:11" s="61" customFormat="1" ht="60" x14ac:dyDescent="0.25">
      <c r="A83" s="172" t="s">
        <v>591</v>
      </c>
      <c r="B83" s="171" t="s">
        <v>507</v>
      </c>
      <c r="C83" s="181" t="s">
        <v>835</v>
      </c>
      <c r="D83" s="172" t="s">
        <v>37</v>
      </c>
      <c r="E83" s="230">
        <v>2</v>
      </c>
      <c r="F83" s="230">
        <v>4</v>
      </c>
      <c r="G83" s="224">
        <f t="shared" si="6"/>
        <v>8</v>
      </c>
      <c r="H83" s="200"/>
      <c r="I83" s="215">
        <f t="shared" si="7"/>
        <v>0</v>
      </c>
      <c r="J83" s="173" t="s">
        <v>387</v>
      </c>
      <c r="K83" s="184" t="s">
        <v>341</v>
      </c>
    </row>
    <row r="84" spans="1:11" s="61" customFormat="1" ht="54.75" customHeight="1" x14ac:dyDescent="0.25">
      <c r="A84" s="172" t="s">
        <v>592</v>
      </c>
      <c r="B84" s="171" t="s">
        <v>112</v>
      </c>
      <c r="C84" s="171" t="s">
        <v>113</v>
      </c>
      <c r="D84" s="172" t="s">
        <v>37</v>
      </c>
      <c r="E84" s="230">
        <v>10</v>
      </c>
      <c r="F84" s="230">
        <v>4</v>
      </c>
      <c r="G84" s="224">
        <f t="shared" si="6"/>
        <v>40</v>
      </c>
      <c r="H84" s="200"/>
      <c r="I84" s="215">
        <f t="shared" si="7"/>
        <v>0</v>
      </c>
      <c r="J84" s="173" t="s">
        <v>387</v>
      </c>
      <c r="K84" s="176" t="s">
        <v>846</v>
      </c>
    </row>
    <row r="85" spans="1:11" s="256" customFormat="1" ht="129.75" customHeight="1" x14ac:dyDescent="0.25">
      <c r="A85" s="172" t="s">
        <v>54</v>
      </c>
      <c r="B85" s="189" t="s">
        <v>503</v>
      </c>
      <c r="C85" s="189" t="s">
        <v>836</v>
      </c>
      <c r="D85" s="190" t="s">
        <v>517</v>
      </c>
      <c r="E85" s="224">
        <v>110</v>
      </c>
      <c r="F85" s="224">
        <v>4</v>
      </c>
      <c r="G85" s="224">
        <f t="shared" si="6"/>
        <v>440</v>
      </c>
      <c r="H85" s="217"/>
      <c r="I85" s="225">
        <f t="shared" si="7"/>
        <v>0</v>
      </c>
      <c r="J85" s="254" t="s">
        <v>387</v>
      </c>
      <c r="K85" s="255" t="s">
        <v>847</v>
      </c>
    </row>
    <row r="86" spans="1:11" s="61" customFormat="1" ht="56.25" customHeight="1" x14ac:dyDescent="0.25">
      <c r="A86" s="172" t="s">
        <v>54</v>
      </c>
      <c r="B86" s="181" t="s">
        <v>503</v>
      </c>
      <c r="C86" s="181" t="s">
        <v>836</v>
      </c>
      <c r="D86" s="182" t="s">
        <v>517</v>
      </c>
      <c r="E86" s="230">
        <v>280</v>
      </c>
      <c r="F86" s="230">
        <v>1</v>
      </c>
      <c r="G86" s="224">
        <f t="shared" si="6"/>
        <v>280</v>
      </c>
      <c r="H86" s="200"/>
      <c r="I86" s="215">
        <f t="shared" si="7"/>
        <v>0</v>
      </c>
      <c r="J86" s="173">
        <v>26</v>
      </c>
      <c r="K86" s="176" t="s">
        <v>516</v>
      </c>
    </row>
    <row r="87" spans="1:11" s="61" customFormat="1" ht="75" x14ac:dyDescent="0.25">
      <c r="A87" s="172" t="s">
        <v>593</v>
      </c>
      <c r="B87" s="181" t="s">
        <v>504</v>
      </c>
      <c r="C87" s="181" t="s">
        <v>518</v>
      </c>
      <c r="D87" s="182" t="s">
        <v>505</v>
      </c>
      <c r="E87" s="230">
        <v>4</v>
      </c>
      <c r="F87" s="230">
        <v>4</v>
      </c>
      <c r="G87" s="224">
        <f t="shared" si="6"/>
        <v>16</v>
      </c>
      <c r="H87" s="200"/>
      <c r="I87" s="215">
        <f t="shared" si="7"/>
        <v>0</v>
      </c>
      <c r="J87" s="173" t="s">
        <v>387</v>
      </c>
      <c r="K87" s="176" t="s">
        <v>856</v>
      </c>
    </row>
    <row r="88" spans="1:11" ht="33.75" customHeight="1" x14ac:dyDescent="0.25">
      <c r="A88" s="172" t="s">
        <v>594</v>
      </c>
      <c r="B88" s="195" t="s">
        <v>116</v>
      </c>
      <c r="C88" s="177" t="s">
        <v>117</v>
      </c>
      <c r="D88" s="186" t="s">
        <v>37</v>
      </c>
      <c r="E88" s="226">
        <v>2</v>
      </c>
      <c r="F88" s="226">
        <v>4</v>
      </c>
      <c r="G88" s="224">
        <f t="shared" si="6"/>
        <v>8</v>
      </c>
      <c r="H88" s="204"/>
      <c r="I88" s="225">
        <f t="shared" si="7"/>
        <v>0</v>
      </c>
      <c r="J88" s="173" t="s">
        <v>387</v>
      </c>
      <c r="K88" s="187" t="s">
        <v>838</v>
      </c>
    </row>
    <row r="89" spans="1:11" s="61" customFormat="1" ht="45" x14ac:dyDescent="0.25">
      <c r="A89" s="172" t="s">
        <v>595</v>
      </c>
      <c r="B89" s="171" t="s">
        <v>119</v>
      </c>
      <c r="C89" s="171" t="s">
        <v>120</v>
      </c>
      <c r="D89" s="172" t="s">
        <v>37</v>
      </c>
      <c r="E89" s="230">
        <v>4</v>
      </c>
      <c r="F89" s="230">
        <v>3</v>
      </c>
      <c r="G89" s="224">
        <f t="shared" si="6"/>
        <v>12</v>
      </c>
      <c r="H89" s="200"/>
      <c r="I89" s="215">
        <f t="shared" si="7"/>
        <v>0</v>
      </c>
      <c r="J89" s="173" t="s">
        <v>378</v>
      </c>
      <c r="K89" s="174" t="s">
        <v>848</v>
      </c>
    </row>
    <row r="90" spans="1:11" s="61" customFormat="1" ht="68.25" customHeight="1" x14ac:dyDescent="0.25">
      <c r="A90" s="172" t="s">
        <v>596</v>
      </c>
      <c r="B90" s="171" t="s">
        <v>123</v>
      </c>
      <c r="C90" s="231" t="s">
        <v>124</v>
      </c>
      <c r="D90" s="172" t="s">
        <v>37</v>
      </c>
      <c r="E90" s="230">
        <v>96</v>
      </c>
      <c r="F90" s="230">
        <v>1</v>
      </c>
      <c r="G90" s="224">
        <f t="shared" si="6"/>
        <v>96</v>
      </c>
      <c r="H90" s="200"/>
      <c r="I90" s="215">
        <f t="shared" si="7"/>
        <v>0</v>
      </c>
      <c r="J90" s="173">
        <v>26</v>
      </c>
      <c r="K90" s="176" t="s">
        <v>855</v>
      </c>
    </row>
    <row r="91" spans="1:11" s="61" customFormat="1" ht="68.25" customHeight="1" x14ac:dyDescent="0.25">
      <c r="A91" s="172" t="s">
        <v>596</v>
      </c>
      <c r="B91" s="171" t="s">
        <v>123</v>
      </c>
      <c r="C91" s="231" t="s">
        <v>124</v>
      </c>
      <c r="D91" s="172" t="s">
        <v>37</v>
      </c>
      <c r="E91" s="230">
        <v>10</v>
      </c>
      <c r="F91" s="230">
        <v>2</v>
      </c>
      <c r="G91" s="224">
        <f t="shared" si="6"/>
        <v>20</v>
      </c>
      <c r="H91" s="200"/>
      <c r="I91" s="215">
        <f t="shared" si="7"/>
        <v>0</v>
      </c>
      <c r="J91" s="173" t="s">
        <v>374</v>
      </c>
      <c r="K91" s="176" t="s">
        <v>850</v>
      </c>
    </row>
    <row r="92" spans="1:11" s="61" customFormat="1" ht="67.5" customHeight="1" x14ac:dyDescent="0.25">
      <c r="A92" s="172" t="s">
        <v>596</v>
      </c>
      <c r="B92" s="171" t="s">
        <v>123</v>
      </c>
      <c r="C92" s="231" t="s">
        <v>124</v>
      </c>
      <c r="D92" s="172" t="s">
        <v>37</v>
      </c>
      <c r="E92" s="230">
        <v>20</v>
      </c>
      <c r="F92" s="230">
        <v>1</v>
      </c>
      <c r="G92" s="224">
        <f t="shared" ref="G92:G117" si="10">E92*F92</f>
        <v>20</v>
      </c>
      <c r="H92" s="200"/>
      <c r="I92" s="215">
        <f t="shared" si="7"/>
        <v>0</v>
      </c>
      <c r="J92" s="173">
        <v>25</v>
      </c>
      <c r="K92" s="176" t="s">
        <v>849</v>
      </c>
    </row>
    <row r="93" spans="1:11" s="61" customFormat="1" ht="30" x14ac:dyDescent="0.25">
      <c r="A93" s="172" t="s">
        <v>597</v>
      </c>
      <c r="B93" s="171" t="s">
        <v>126</v>
      </c>
      <c r="C93" s="234" t="s">
        <v>127</v>
      </c>
      <c r="D93" s="172" t="s">
        <v>37</v>
      </c>
      <c r="E93" s="230">
        <v>4</v>
      </c>
      <c r="F93" s="230">
        <v>1</v>
      </c>
      <c r="G93" s="224">
        <f t="shared" si="10"/>
        <v>4</v>
      </c>
      <c r="H93" s="200"/>
      <c r="I93" s="215">
        <f t="shared" si="7"/>
        <v>0</v>
      </c>
      <c r="J93" s="173">
        <v>24</v>
      </c>
      <c r="K93" s="176" t="s">
        <v>851</v>
      </c>
    </row>
    <row r="94" spans="1:11" s="61" customFormat="1" ht="50.25" customHeight="1" x14ac:dyDescent="0.25">
      <c r="A94" s="172" t="s">
        <v>597</v>
      </c>
      <c r="B94" s="171" t="s">
        <v>126</v>
      </c>
      <c r="C94" s="234" t="s">
        <v>127</v>
      </c>
      <c r="D94" s="172" t="s">
        <v>37</v>
      </c>
      <c r="E94" s="230">
        <v>15</v>
      </c>
      <c r="F94" s="230">
        <v>3</v>
      </c>
      <c r="G94" s="224">
        <f t="shared" si="10"/>
        <v>45</v>
      </c>
      <c r="H94" s="200"/>
      <c r="I94" s="215">
        <f t="shared" si="7"/>
        <v>0</v>
      </c>
      <c r="J94" s="173" t="s">
        <v>427</v>
      </c>
      <c r="K94" s="176" t="s">
        <v>852</v>
      </c>
    </row>
    <row r="95" spans="1:11" ht="48.75" customHeight="1" x14ac:dyDescent="0.25">
      <c r="A95" s="172" t="s">
        <v>598</v>
      </c>
      <c r="B95" s="171" t="s">
        <v>129</v>
      </c>
      <c r="C95" s="234" t="s">
        <v>130</v>
      </c>
      <c r="D95" s="186" t="s">
        <v>37</v>
      </c>
      <c r="E95" s="224">
        <v>8</v>
      </c>
      <c r="F95" s="224">
        <v>3</v>
      </c>
      <c r="G95" s="224">
        <f t="shared" si="10"/>
        <v>24</v>
      </c>
      <c r="H95" s="204"/>
      <c r="I95" s="225">
        <f t="shared" si="7"/>
        <v>0</v>
      </c>
      <c r="J95" s="179" t="s">
        <v>427</v>
      </c>
      <c r="K95" s="180" t="s">
        <v>853</v>
      </c>
    </row>
    <row r="96" spans="1:11" ht="45" customHeight="1" x14ac:dyDescent="0.25">
      <c r="A96" s="172" t="s">
        <v>598</v>
      </c>
      <c r="B96" s="171" t="s">
        <v>129</v>
      </c>
      <c r="C96" s="234" t="s">
        <v>130</v>
      </c>
      <c r="D96" s="186" t="s">
        <v>37</v>
      </c>
      <c r="E96" s="224">
        <v>4</v>
      </c>
      <c r="F96" s="224">
        <v>3</v>
      </c>
      <c r="G96" s="224">
        <f t="shared" si="10"/>
        <v>12</v>
      </c>
      <c r="H96" s="204"/>
      <c r="I96" s="225">
        <f t="shared" si="7"/>
        <v>0</v>
      </c>
      <c r="J96" s="179" t="s">
        <v>378</v>
      </c>
      <c r="K96" s="150" t="s">
        <v>854</v>
      </c>
    </row>
    <row r="97" spans="1:21" s="61" customFormat="1" ht="65.25" customHeight="1" x14ac:dyDescent="0.25">
      <c r="A97" s="172" t="s">
        <v>599</v>
      </c>
      <c r="B97" s="171" t="s">
        <v>132</v>
      </c>
      <c r="C97" s="231" t="s">
        <v>133</v>
      </c>
      <c r="D97" s="172" t="s">
        <v>37</v>
      </c>
      <c r="E97" s="230">
        <v>96</v>
      </c>
      <c r="F97" s="230">
        <v>1</v>
      </c>
      <c r="G97" s="224">
        <f t="shared" si="10"/>
        <v>96</v>
      </c>
      <c r="H97" s="200"/>
      <c r="I97" s="215">
        <f t="shared" si="7"/>
        <v>0</v>
      </c>
      <c r="J97" s="173">
        <v>26</v>
      </c>
      <c r="K97" s="184" t="s">
        <v>857</v>
      </c>
    </row>
    <row r="98" spans="1:21" s="61" customFormat="1" ht="65.25" customHeight="1" x14ac:dyDescent="0.25">
      <c r="A98" s="172" t="s">
        <v>599</v>
      </c>
      <c r="B98" s="171" t="s">
        <v>132</v>
      </c>
      <c r="C98" s="231" t="s">
        <v>133</v>
      </c>
      <c r="D98" s="172" t="s">
        <v>37</v>
      </c>
      <c r="E98" s="230">
        <v>10</v>
      </c>
      <c r="F98" s="230">
        <v>2</v>
      </c>
      <c r="G98" s="224">
        <f t="shared" si="10"/>
        <v>20</v>
      </c>
      <c r="H98" s="200"/>
      <c r="I98" s="215">
        <f t="shared" si="7"/>
        <v>0</v>
      </c>
      <c r="J98" s="173" t="s">
        <v>374</v>
      </c>
      <c r="K98" s="184" t="s">
        <v>858</v>
      </c>
    </row>
    <row r="99" spans="1:21" s="61" customFormat="1" ht="71.25" customHeight="1" x14ac:dyDescent="0.25">
      <c r="A99" s="172" t="s">
        <v>599</v>
      </c>
      <c r="B99" s="171" t="s">
        <v>132</v>
      </c>
      <c r="C99" s="231" t="s">
        <v>133</v>
      </c>
      <c r="D99" s="172" t="s">
        <v>37</v>
      </c>
      <c r="E99" s="230">
        <v>20</v>
      </c>
      <c r="F99" s="230">
        <v>1</v>
      </c>
      <c r="G99" s="224">
        <f t="shared" si="10"/>
        <v>20</v>
      </c>
      <c r="H99" s="200"/>
      <c r="I99" s="215">
        <f t="shared" si="7"/>
        <v>0</v>
      </c>
      <c r="J99" s="173">
        <v>25</v>
      </c>
      <c r="K99" s="184" t="s">
        <v>859</v>
      </c>
    </row>
    <row r="100" spans="1:21" s="61" customFormat="1" ht="45" x14ac:dyDescent="0.25">
      <c r="A100" s="285" t="s">
        <v>599</v>
      </c>
      <c r="B100" s="171" t="s">
        <v>132</v>
      </c>
      <c r="C100" s="231" t="s">
        <v>133</v>
      </c>
      <c r="D100" s="172" t="s">
        <v>37</v>
      </c>
      <c r="E100" s="230">
        <v>5</v>
      </c>
      <c r="F100" s="230">
        <v>4</v>
      </c>
      <c r="G100" s="224">
        <f t="shared" si="10"/>
        <v>20</v>
      </c>
      <c r="H100" s="200"/>
      <c r="I100" s="215">
        <f t="shared" si="7"/>
        <v>0</v>
      </c>
      <c r="J100" s="173" t="s">
        <v>427</v>
      </c>
      <c r="K100" s="184" t="s">
        <v>860</v>
      </c>
    </row>
    <row r="101" spans="1:21" ht="52.5" customHeight="1" x14ac:dyDescent="0.25">
      <c r="A101" s="64" t="s">
        <v>600</v>
      </c>
      <c r="B101" s="195" t="s">
        <v>135</v>
      </c>
      <c r="C101" s="171" t="s">
        <v>136</v>
      </c>
      <c r="D101" s="186" t="s">
        <v>37</v>
      </c>
      <c r="E101" s="226">
        <v>6</v>
      </c>
      <c r="F101" s="226">
        <v>4</v>
      </c>
      <c r="G101" s="224">
        <f t="shared" si="10"/>
        <v>24</v>
      </c>
      <c r="H101" s="204"/>
      <c r="I101" s="225">
        <f t="shared" si="7"/>
        <v>0</v>
      </c>
      <c r="J101" s="179" t="s">
        <v>387</v>
      </c>
      <c r="K101" s="180" t="s">
        <v>861</v>
      </c>
    </row>
    <row r="102" spans="1:21" s="75" customFormat="1" ht="68.25" customHeight="1" x14ac:dyDescent="0.25">
      <c r="A102" s="64" t="s">
        <v>601</v>
      </c>
      <c r="B102" s="156" t="s">
        <v>139</v>
      </c>
      <c r="C102" s="181" t="s">
        <v>140</v>
      </c>
      <c r="D102" s="154" t="s">
        <v>37</v>
      </c>
      <c r="E102" s="227">
        <v>10</v>
      </c>
      <c r="F102" s="227">
        <v>4</v>
      </c>
      <c r="G102" s="258">
        <f t="shared" si="10"/>
        <v>40</v>
      </c>
      <c r="H102" s="199"/>
      <c r="I102" s="229">
        <f t="shared" si="7"/>
        <v>0</v>
      </c>
      <c r="J102" s="191" t="s">
        <v>387</v>
      </c>
      <c r="K102" s="150" t="s">
        <v>862</v>
      </c>
    </row>
    <row r="103" spans="1:21" s="61" customFormat="1" ht="209.25" customHeight="1" x14ac:dyDescent="0.25">
      <c r="A103" s="64" t="s">
        <v>602</v>
      </c>
      <c r="B103" s="181" t="s">
        <v>142</v>
      </c>
      <c r="C103" s="181" t="s">
        <v>837</v>
      </c>
      <c r="D103" s="172" t="s">
        <v>37</v>
      </c>
      <c r="E103" s="230">
        <v>110</v>
      </c>
      <c r="F103" s="230">
        <v>4</v>
      </c>
      <c r="G103" s="224">
        <f t="shared" si="10"/>
        <v>440</v>
      </c>
      <c r="H103" s="200"/>
      <c r="I103" s="215">
        <f t="shared" si="7"/>
        <v>0</v>
      </c>
      <c r="J103" s="173" t="s">
        <v>387</v>
      </c>
      <c r="K103" s="184" t="s">
        <v>945</v>
      </c>
    </row>
    <row r="104" spans="1:21" s="87" customFormat="1" ht="45" x14ac:dyDescent="0.25">
      <c r="A104" s="64" t="s">
        <v>602</v>
      </c>
      <c r="B104" s="181" t="s">
        <v>142</v>
      </c>
      <c r="C104" s="181" t="s">
        <v>143</v>
      </c>
      <c r="D104" s="182" t="s">
        <v>37</v>
      </c>
      <c r="E104" s="232">
        <v>171</v>
      </c>
      <c r="F104" s="232">
        <v>2</v>
      </c>
      <c r="G104" s="224">
        <f t="shared" si="10"/>
        <v>342</v>
      </c>
      <c r="H104" s="201"/>
      <c r="I104" s="207">
        <f t="shared" si="7"/>
        <v>0</v>
      </c>
      <c r="J104" s="183" t="s">
        <v>388</v>
      </c>
      <c r="K104" s="184" t="s">
        <v>863</v>
      </c>
    </row>
    <row r="105" spans="1:21" s="61" customFormat="1" ht="48.75" customHeight="1" x14ac:dyDescent="0.25">
      <c r="A105" s="172" t="s">
        <v>602</v>
      </c>
      <c r="B105" s="171" t="s">
        <v>142</v>
      </c>
      <c r="C105" s="171" t="s">
        <v>143</v>
      </c>
      <c r="D105" s="172" t="s">
        <v>37</v>
      </c>
      <c r="E105" s="230">
        <v>94</v>
      </c>
      <c r="F105" s="230">
        <v>1</v>
      </c>
      <c r="G105" s="224">
        <f t="shared" si="10"/>
        <v>94</v>
      </c>
      <c r="H105" s="200"/>
      <c r="I105" s="215">
        <f t="shared" si="7"/>
        <v>0</v>
      </c>
      <c r="J105" s="173">
        <v>26</v>
      </c>
      <c r="K105" s="176" t="s">
        <v>864</v>
      </c>
    </row>
    <row r="106" spans="1:21" s="61" customFormat="1" ht="48" customHeight="1" x14ac:dyDescent="0.25">
      <c r="A106" s="172" t="s">
        <v>602</v>
      </c>
      <c r="B106" s="171" t="s">
        <v>142</v>
      </c>
      <c r="C106" s="171" t="s">
        <v>143</v>
      </c>
      <c r="D106" s="172" t="s">
        <v>37</v>
      </c>
      <c r="E106" s="230">
        <v>24</v>
      </c>
      <c r="F106" s="230">
        <v>2</v>
      </c>
      <c r="G106" s="224">
        <f t="shared" si="10"/>
        <v>48</v>
      </c>
      <c r="H106" s="200"/>
      <c r="I106" s="215">
        <f t="shared" si="7"/>
        <v>0</v>
      </c>
      <c r="J106" s="173" t="s">
        <v>374</v>
      </c>
      <c r="K106" s="176" t="s">
        <v>865</v>
      </c>
    </row>
    <row r="107" spans="1:21" s="61" customFormat="1" ht="54" customHeight="1" x14ac:dyDescent="0.25">
      <c r="A107" s="263" t="s">
        <v>602</v>
      </c>
      <c r="B107" s="264" t="s">
        <v>142</v>
      </c>
      <c r="C107" s="264" t="s">
        <v>143</v>
      </c>
      <c r="D107" s="263" t="s">
        <v>37</v>
      </c>
      <c r="E107" s="265">
        <v>56</v>
      </c>
      <c r="F107" s="265">
        <v>1</v>
      </c>
      <c r="G107" s="266">
        <f t="shared" si="10"/>
        <v>56</v>
      </c>
      <c r="H107" s="267"/>
      <c r="I107" s="268">
        <f t="shared" si="7"/>
        <v>0</v>
      </c>
      <c r="J107" s="269">
        <v>25</v>
      </c>
      <c r="K107" s="270" t="s">
        <v>866</v>
      </c>
    </row>
    <row r="108" spans="1:21" s="137" customFormat="1" ht="46.5" customHeight="1" x14ac:dyDescent="0.25">
      <c r="A108" s="263" t="s">
        <v>603</v>
      </c>
      <c r="B108" s="180" t="s">
        <v>546</v>
      </c>
      <c r="C108" s="180" t="s">
        <v>797</v>
      </c>
      <c r="D108" s="186" t="s">
        <v>40</v>
      </c>
      <c r="E108" s="186">
        <v>792</v>
      </c>
      <c r="F108" s="186">
        <v>4</v>
      </c>
      <c r="G108" s="259">
        <f t="shared" si="10"/>
        <v>3168</v>
      </c>
      <c r="H108" s="205"/>
      <c r="I108" s="205">
        <f>G108*H108</f>
        <v>0</v>
      </c>
      <c r="J108" s="179" t="s">
        <v>387</v>
      </c>
      <c r="K108" s="187" t="s">
        <v>867</v>
      </c>
      <c r="M108" s="279"/>
      <c r="N108" s="279"/>
      <c r="O108" s="279"/>
      <c r="P108" s="279"/>
      <c r="Q108" s="279"/>
      <c r="R108" s="279"/>
      <c r="S108" s="279"/>
      <c r="T108" s="279"/>
      <c r="U108" s="279"/>
    </row>
    <row r="109" spans="1:21" s="61" customFormat="1" ht="52.5" customHeight="1" x14ac:dyDescent="0.25">
      <c r="A109" s="263" t="s">
        <v>604</v>
      </c>
      <c r="B109" s="272" t="s">
        <v>145</v>
      </c>
      <c r="C109" s="272" t="s">
        <v>146</v>
      </c>
      <c r="D109" s="271" t="s">
        <v>64</v>
      </c>
      <c r="E109" s="273">
        <v>10</v>
      </c>
      <c r="F109" s="273">
        <v>2</v>
      </c>
      <c r="G109" s="274">
        <f t="shared" si="10"/>
        <v>20</v>
      </c>
      <c r="H109" s="275"/>
      <c r="I109" s="276">
        <f t="shared" ref="I109:I114" si="11">E109*F109*H109</f>
        <v>0</v>
      </c>
      <c r="J109" s="277" t="s">
        <v>454</v>
      </c>
      <c r="K109" s="278" t="s">
        <v>869</v>
      </c>
    </row>
    <row r="110" spans="1:21" s="256" customFormat="1" ht="47.25" customHeight="1" x14ac:dyDescent="0.25">
      <c r="A110" s="178" t="s">
        <v>605</v>
      </c>
      <c r="B110" s="177" t="s">
        <v>148</v>
      </c>
      <c r="C110" s="177" t="s">
        <v>149</v>
      </c>
      <c r="D110" s="178" t="s">
        <v>64</v>
      </c>
      <c r="E110" s="224">
        <v>10</v>
      </c>
      <c r="F110" s="224">
        <v>2</v>
      </c>
      <c r="G110" s="224">
        <f t="shared" si="10"/>
        <v>20</v>
      </c>
      <c r="H110" s="217"/>
      <c r="I110" s="225">
        <f t="shared" si="11"/>
        <v>0</v>
      </c>
      <c r="J110" s="254" t="s">
        <v>454</v>
      </c>
      <c r="K110" s="255" t="s">
        <v>869</v>
      </c>
    </row>
    <row r="111" spans="1:21" s="61" customFormat="1" ht="49.5" customHeight="1" x14ac:dyDescent="0.25">
      <c r="A111" s="172" t="s">
        <v>604</v>
      </c>
      <c r="B111" s="171" t="s">
        <v>145</v>
      </c>
      <c r="C111" s="171" t="s">
        <v>146</v>
      </c>
      <c r="D111" s="172" t="s">
        <v>64</v>
      </c>
      <c r="E111" s="230">
        <v>56</v>
      </c>
      <c r="F111" s="230">
        <v>4</v>
      </c>
      <c r="G111" s="224">
        <f t="shared" si="10"/>
        <v>224</v>
      </c>
      <c r="H111" s="200"/>
      <c r="I111" s="215">
        <f t="shared" si="11"/>
        <v>0</v>
      </c>
      <c r="J111" s="173" t="s">
        <v>387</v>
      </c>
      <c r="K111" s="176" t="s">
        <v>870</v>
      </c>
    </row>
    <row r="112" spans="1:21" s="61" customFormat="1" ht="47.25" customHeight="1" x14ac:dyDescent="0.25">
      <c r="A112" s="172" t="s">
        <v>605</v>
      </c>
      <c r="B112" s="171" t="s">
        <v>148</v>
      </c>
      <c r="C112" s="171" t="s">
        <v>149</v>
      </c>
      <c r="D112" s="172" t="s">
        <v>64</v>
      </c>
      <c r="E112" s="230">
        <v>10</v>
      </c>
      <c r="F112" s="230">
        <v>4</v>
      </c>
      <c r="G112" s="224">
        <f t="shared" si="10"/>
        <v>40</v>
      </c>
      <c r="H112" s="200"/>
      <c r="I112" s="215">
        <f t="shared" si="11"/>
        <v>0</v>
      </c>
      <c r="J112" s="173" t="s">
        <v>387</v>
      </c>
      <c r="K112" s="176" t="s">
        <v>868</v>
      </c>
    </row>
    <row r="113" spans="1:11" s="61" customFormat="1" ht="67.5" customHeight="1" x14ac:dyDescent="0.25">
      <c r="A113" s="172" t="s">
        <v>606</v>
      </c>
      <c r="B113" s="171" t="s">
        <v>151</v>
      </c>
      <c r="C113" s="171" t="s">
        <v>152</v>
      </c>
      <c r="D113" s="172" t="s">
        <v>37</v>
      </c>
      <c r="E113" s="230">
        <v>10</v>
      </c>
      <c r="F113" s="230">
        <v>4</v>
      </c>
      <c r="G113" s="224">
        <f t="shared" si="10"/>
        <v>40</v>
      </c>
      <c r="H113" s="200"/>
      <c r="I113" s="215">
        <f t="shared" si="11"/>
        <v>0</v>
      </c>
      <c r="J113" s="173" t="s">
        <v>427</v>
      </c>
      <c r="K113" s="176" t="s">
        <v>871</v>
      </c>
    </row>
    <row r="114" spans="1:11" s="61" customFormat="1" ht="36" customHeight="1" x14ac:dyDescent="0.25">
      <c r="A114" s="172" t="s">
        <v>607</v>
      </c>
      <c r="B114" s="177" t="s">
        <v>473</v>
      </c>
      <c r="C114" s="171" t="s">
        <v>770</v>
      </c>
      <c r="D114" s="172" t="s">
        <v>37</v>
      </c>
      <c r="E114" s="230">
        <v>8</v>
      </c>
      <c r="F114" s="230">
        <v>4</v>
      </c>
      <c r="G114" s="224">
        <f t="shared" si="10"/>
        <v>32</v>
      </c>
      <c r="H114" s="200"/>
      <c r="I114" s="215">
        <f t="shared" si="11"/>
        <v>0</v>
      </c>
      <c r="J114" s="173" t="s">
        <v>387</v>
      </c>
      <c r="K114" s="176" t="s">
        <v>872</v>
      </c>
    </row>
    <row r="115" spans="1:11" s="61" customFormat="1" ht="34.5" customHeight="1" x14ac:dyDescent="0.25">
      <c r="A115" s="172" t="s">
        <v>608</v>
      </c>
      <c r="B115" s="177" t="s">
        <v>772</v>
      </c>
      <c r="C115" s="171" t="s">
        <v>773</v>
      </c>
      <c r="D115" s="172" t="s">
        <v>37</v>
      </c>
      <c r="E115" s="230">
        <v>8</v>
      </c>
      <c r="F115" s="230">
        <v>4</v>
      </c>
      <c r="G115" s="224">
        <f t="shared" si="10"/>
        <v>32</v>
      </c>
      <c r="H115" s="200"/>
      <c r="I115" s="215"/>
      <c r="J115" s="173"/>
      <c r="K115" s="176" t="s">
        <v>873</v>
      </c>
    </row>
    <row r="116" spans="1:11" s="80" customFormat="1" ht="66.75" customHeight="1" x14ac:dyDescent="0.25">
      <c r="A116" s="172" t="s">
        <v>609</v>
      </c>
      <c r="B116" s="181" t="s">
        <v>121</v>
      </c>
      <c r="C116" s="181" t="s">
        <v>519</v>
      </c>
      <c r="D116" s="182" t="s">
        <v>505</v>
      </c>
      <c r="E116" s="232">
        <v>15</v>
      </c>
      <c r="F116" s="232">
        <v>4</v>
      </c>
      <c r="G116" s="258">
        <f t="shared" si="10"/>
        <v>60</v>
      </c>
      <c r="H116" s="201"/>
      <c r="I116" s="215">
        <f>E116*F116*H116</f>
        <v>0</v>
      </c>
      <c r="J116" s="183" t="s">
        <v>387</v>
      </c>
      <c r="K116" s="184" t="s">
        <v>946</v>
      </c>
    </row>
    <row r="117" spans="1:11" s="75" customFormat="1" ht="45" customHeight="1" x14ac:dyDescent="0.25">
      <c r="A117" s="172" t="s">
        <v>671</v>
      </c>
      <c r="B117" s="181" t="s">
        <v>153</v>
      </c>
      <c r="C117" s="181" t="s">
        <v>154</v>
      </c>
      <c r="D117" s="182" t="s">
        <v>40</v>
      </c>
      <c r="E117" s="227">
        <v>64</v>
      </c>
      <c r="F117" s="227">
        <v>1</v>
      </c>
      <c r="G117" s="258">
        <f t="shared" si="10"/>
        <v>64</v>
      </c>
      <c r="H117" s="199"/>
      <c r="I117" s="229">
        <f>E117*F117*H117</f>
        <v>0</v>
      </c>
      <c r="J117" s="191">
        <v>24</v>
      </c>
      <c r="K117" s="193" t="s">
        <v>520</v>
      </c>
    </row>
    <row r="118" spans="1:11" ht="33" customHeight="1" x14ac:dyDescent="0.25">
      <c r="A118" s="360" t="s">
        <v>958</v>
      </c>
      <c r="B118" s="360"/>
      <c r="C118" s="360"/>
      <c r="D118" s="360"/>
      <c r="E118" s="360"/>
      <c r="F118" s="360"/>
      <c r="G118" s="360"/>
      <c r="H118" s="360"/>
      <c r="I118" s="24">
        <f>SUM(I59:I117)</f>
        <v>0</v>
      </c>
      <c r="J118" s="63"/>
      <c r="K118" s="57"/>
    </row>
    <row r="119" spans="1:11" ht="37.5" customHeight="1" x14ac:dyDescent="0.25">
      <c r="A119" s="367" t="s">
        <v>953</v>
      </c>
      <c r="B119" s="367"/>
      <c r="C119" s="367"/>
      <c r="D119" s="367"/>
      <c r="E119" s="367"/>
      <c r="F119" s="367"/>
      <c r="G119" s="367"/>
      <c r="H119" s="367"/>
      <c r="I119" s="167"/>
      <c r="J119" s="63"/>
      <c r="K119" s="57"/>
    </row>
    <row r="120" spans="1:11" ht="25.5" x14ac:dyDescent="0.25">
      <c r="A120" s="14" t="s">
        <v>2</v>
      </c>
      <c r="B120" s="14" t="s">
        <v>3</v>
      </c>
      <c r="C120" s="14" t="s">
        <v>4</v>
      </c>
      <c r="D120" s="14" t="s">
        <v>5</v>
      </c>
      <c r="E120" s="14" t="s">
        <v>6</v>
      </c>
      <c r="F120" s="14" t="s">
        <v>7</v>
      </c>
      <c r="G120" s="14" t="s">
        <v>474</v>
      </c>
      <c r="H120" s="14" t="s">
        <v>8</v>
      </c>
      <c r="I120" s="14" t="s">
        <v>9</v>
      </c>
      <c r="J120" s="5" t="s">
        <v>713</v>
      </c>
      <c r="K120" s="5" t="s">
        <v>315</v>
      </c>
    </row>
    <row r="121" spans="1:11" ht="43.5" customHeight="1" x14ac:dyDescent="0.25">
      <c r="A121" s="186" t="s">
        <v>57</v>
      </c>
      <c r="B121" s="195" t="s">
        <v>192</v>
      </c>
      <c r="C121" s="195" t="s">
        <v>193</v>
      </c>
      <c r="D121" s="186" t="s">
        <v>194</v>
      </c>
      <c r="E121" s="186">
        <v>300</v>
      </c>
      <c r="F121" s="186">
        <v>2</v>
      </c>
      <c r="G121" s="178">
        <f t="shared" ref="G121:G152" si="12">E121*F121</f>
        <v>600</v>
      </c>
      <c r="H121" s="204"/>
      <c r="I121" s="205">
        <f t="shared" ref="I121:I132" si="13">E121*F121*H121</f>
        <v>0</v>
      </c>
      <c r="J121" s="179" t="s">
        <v>374</v>
      </c>
      <c r="K121" s="187" t="s">
        <v>689</v>
      </c>
    </row>
    <row r="122" spans="1:11" s="61" customFormat="1" ht="37.5" customHeight="1" x14ac:dyDescent="0.25">
      <c r="A122" s="186" t="s">
        <v>610</v>
      </c>
      <c r="B122" s="171" t="s">
        <v>196</v>
      </c>
      <c r="C122" s="171" t="s">
        <v>197</v>
      </c>
      <c r="D122" s="172" t="s">
        <v>194</v>
      </c>
      <c r="E122" s="172">
        <v>300</v>
      </c>
      <c r="F122" s="172">
        <v>2</v>
      </c>
      <c r="G122" s="178">
        <f t="shared" si="12"/>
        <v>600</v>
      </c>
      <c r="H122" s="200"/>
      <c r="I122" s="215">
        <f t="shared" si="13"/>
        <v>0</v>
      </c>
      <c r="J122" s="173" t="s">
        <v>374</v>
      </c>
      <c r="K122" s="187" t="s">
        <v>689</v>
      </c>
    </row>
    <row r="123" spans="1:11" s="61" customFormat="1" ht="36.75" customHeight="1" x14ac:dyDescent="0.25">
      <c r="A123" s="186" t="s">
        <v>611</v>
      </c>
      <c r="B123" s="171" t="s">
        <v>200</v>
      </c>
      <c r="C123" s="171" t="s">
        <v>201</v>
      </c>
      <c r="D123" s="172" t="s">
        <v>185</v>
      </c>
      <c r="E123" s="236">
        <v>2</v>
      </c>
      <c r="F123" s="236">
        <v>4</v>
      </c>
      <c r="G123" s="178">
        <f t="shared" si="12"/>
        <v>8</v>
      </c>
      <c r="H123" s="237"/>
      <c r="I123" s="215">
        <f t="shared" si="13"/>
        <v>0</v>
      </c>
      <c r="J123" s="173" t="s">
        <v>387</v>
      </c>
      <c r="K123" s="174" t="s">
        <v>323</v>
      </c>
    </row>
    <row r="124" spans="1:11" s="61" customFormat="1" ht="194.25" customHeight="1" x14ac:dyDescent="0.25">
      <c r="A124" s="186" t="s">
        <v>59</v>
      </c>
      <c r="B124" s="171" t="s">
        <v>508</v>
      </c>
      <c r="C124" s="171" t="s">
        <v>203</v>
      </c>
      <c r="D124" s="172" t="s">
        <v>185</v>
      </c>
      <c r="E124" s="236">
        <v>30</v>
      </c>
      <c r="F124" s="236">
        <v>4</v>
      </c>
      <c r="G124" s="178">
        <f t="shared" si="12"/>
        <v>120</v>
      </c>
      <c r="H124" s="237"/>
      <c r="I124" s="215">
        <f t="shared" si="13"/>
        <v>0</v>
      </c>
      <c r="J124" s="173" t="s">
        <v>387</v>
      </c>
      <c r="K124" s="176" t="s">
        <v>690</v>
      </c>
    </row>
    <row r="125" spans="1:11" s="61" customFormat="1" ht="52.5" customHeight="1" x14ac:dyDescent="0.25">
      <c r="A125" s="186" t="s">
        <v>60</v>
      </c>
      <c r="B125" s="171" t="s">
        <v>205</v>
      </c>
      <c r="C125" s="171" t="s">
        <v>206</v>
      </c>
      <c r="D125" s="182" t="s">
        <v>329</v>
      </c>
      <c r="E125" s="172">
        <v>13</v>
      </c>
      <c r="F125" s="172">
        <v>1</v>
      </c>
      <c r="G125" s="178">
        <f t="shared" si="12"/>
        <v>13</v>
      </c>
      <c r="H125" s="200"/>
      <c r="I125" s="215">
        <f t="shared" si="13"/>
        <v>0</v>
      </c>
      <c r="J125" s="173">
        <v>24</v>
      </c>
      <c r="K125" s="176" t="s">
        <v>330</v>
      </c>
    </row>
    <row r="126" spans="1:11" s="61" customFormat="1" ht="36.75" customHeight="1" x14ac:dyDescent="0.25">
      <c r="A126" s="186" t="s">
        <v>61</v>
      </c>
      <c r="B126" s="171" t="s">
        <v>509</v>
      </c>
      <c r="C126" s="171" t="s">
        <v>798</v>
      </c>
      <c r="D126" s="172" t="s">
        <v>21</v>
      </c>
      <c r="E126" s="172">
        <v>1</v>
      </c>
      <c r="F126" s="172">
        <v>2</v>
      </c>
      <c r="G126" s="178">
        <f t="shared" si="12"/>
        <v>2</v>
      </c>
      <c r="H126" s="200"/>
      <c r="I126" s="215">
        <f t="shared" si="13"/>
        <v>0</v>
      </c>
      <c r="J126" s="179" t="s">
        <v>684</v>
      </c>
      <c r="K126" s="174" t="s">
        <v>322</v>
      </c>
    </row>
    <row r="127" spans="1:11" ht="39.75" customHeight="1" x14ac:dyDescent="0.25">
      <c r="A127" s="186" t="s">
        <v>612</v>
      </c>
      <c r="B127" s="195" t="s">
        <v>209</v>
      </c>
      <c r="C127" s="195" t="s">
        <v>210</v>
      </c>
      <c r="D127" s="172" t="s">
        <v>185</v>
      </c>
      <c r="E127" s="172">
        <v>1</v>
      </c>
      <c r="F127" s="172">
        <v>4</v>
      </c>
      <c r="G127" s="178">
        <f t="shared" si="12"/>
        <v>4</v>
      </c>
      <c r="H127" s="200"/>
      <c r="I127" s="205">
        <f t="shared" si="13"/>
        <v>0</v>
      </c>
      <c r="J127" s="179" t="s">
        <v>387</v>
      </c>
      <c r="K127" s="180" t="s">
        <v>368</v>
      </c>
    </row>
    <row r="128" spans="1:11" ht="40.5" customHeight="1" x14ac:dyDescent="0.25">
      <c r="A128" s="186" t="s">
        <v>612</v>
      </c>
      <c r="B128" s="195" t="s">
        <v>209</v>
      </c>
      <c r="C128" s="195" t="s">
        <v>210</v>
      </c>
      <c r="D128" s="172" t="s">
        <v>185</v>
      </c>
      <c r="E128" s="172">
        <v>2</v>
      </c>
      <c r="F128" s="172">
        <v>2</v>
      </c>
      <c r="G128" s="178">
        <f t="shared" si="12"/>
        <v>4</v>
      </c>
      <c r="H128" s="200"/>
      <c r="I128" s="205">
        <f t="shared" si="13"/>
        <v>0</v>
      </c>
      <c r="J128" s="179" t="s">
        <v>388</v>
      </c>
      <c r="K128" s="187" t="s">
        <v>367</v>
      </c>
    </row>
    <row r="129" spans="1:11" s="61" customFormat="1" ht="53.25" customHeight="1" x14ac:dyDescent="0.25">
      <c r="A129" s="186" t="s">
        <v>613</v>
      </c>
      <c r="B129" s="171" t="s">
        <v>799</v>
      </c>
      <c r="C129" s="171" t="s">
        <v>212</v>
      </c>
      <c r="D129" s="172" t="s">
        <v>13</v>
      </c>
      <c r="E129" s="172">
        <v>128</v>
      </c>
      <c r="F129" s="172">
        <v>3</v>
      </c>
      <c r="G129" s="178">
        <f t="shared" si="12"/>
        <v>384</v>
      </c>
      <c r="H129" s="200"/>
      <c r="I129" s="215">
        <f t="shared" si="13"/>
        <v>0</v>
      </c>
      <c r="J129" s="173" t="s">
        <v>378</v>
      </c>
      <c r="K129" s="176" t="s">
        <v>876</v>
      </c>
    </row>
    <row r="130" spans="1:11" s="61" customFormat="1" ht="146.25" customHeight="1" x14ac:dyDescent="0.25">
      <c r="A130" s="186" t="s">
        <v>614</v>
      </c>
      <c r="B130" s="171" t="s">
        <v>800</v>
      </c>
      <c r="C130" s="171" t="s">
        <v>526</v>
      </c>
      <c r="D130" s="172" t="s">
        <v>198</v>
      </c>
      <c r="E130" s="172">
        <v>460</v>
      </c>
      <c r="F130" s="172">
        <v>1</v>
      </c>
      <c r="G130" s="178">
        <f t="shared" si="12"/>
        <v>460</v>
      </c>
      <c r="H130" s="200"/>
      <c r="I130" s="215">
        <f t="shared" si="13"/>
        <v>0</v>
      </c>
      <c r="J130" s="173" t="s">
        <v>387</v>
      </c>
      <c r="K130" s="184" t="s">
        <v>877</v>
      </c>
    </row>
    <row r="131" spans="1:11" s="61" customFormat="1" ht="168.75" customHeight="1" x14ac:dyDescent="0.25">
      <c r="A131" s="186" t="s">
        <v>615</v>
      </c>
      <c r="B131" s="171" t="s">
        <v>801</v>
      </c>
      <c r="C131" s="171" t="s">
        <v>213</v>
      </c>
      <c r="D131" s="172" t="s">
        <v>198</v>
      </c>
      <c r="E131" s="172">
        <v>199.92</v>
      </c>
      <c r="F131" s="172">
        <v>1</v>
      </c>
      <c r="G131" s="178">
        <f t="shared" si="12"/>
        <v>199.92</v>
      </c>
      <c r="H131" s="200"/>
      <c r="I131" s="215">
        <f t="shared" si="13"/>
        <v>0</v>
      </c>
      <c r="J131" s="173" t="s">
        <v>387</v>
      </c>
      <c r="K131" s="176" t="s">
        <v>878</v>
      </c>
    </row>
    <row r="132" spans="1:11" s="61" customFormat="1" ht="53.25" customHeight="1" x14ac:dyDescent="0.25">
      <c r="A132" s="186" t="s">
        <v>65</v>
      </c>
      <c r="B132" s="171" t="s">
        <v>214</v>
      </c>
      <c r="C132" s="171" t="s">
        <v>215</v>
      </c>
      <c r="D132" s="172" t="s">
        <v>185</v>
      </c>
      <c r="E132" s="172">
        <v>2</v>
      </c>
      <c r="F132" s="172">
        <v>4</v>
      </c>
      <c r="G132" s="178">
        <f t="shared" si="12"/>
        <v>8</v>
      </c>
      <c r="H132" s="200"/>
      <c r="I132" s="215">
        <f t="shared" si="13"/>
        <v>0</v>
      </c>
      <c r="J132" s="173" t="s">
        <v>387</v>
      </c>
      <c r="K132" s="174" t="s">
        <v>325</v>
      </c>
    </row>
    <row r="133" spans="1:11" s="61" customFormat="1" ht="32.25" customHeight="1" x14ac:dyDescent="0.25">
      <c r="A133" s="186" t="s">
        <v>68</v>
      </c>
      <c r="B133" s="171" t="s">
        <v>461</v>
      </c>
      <c r="C133" s="171" t="s">
        <v>462</v>
      </c>
      <c r="D133" s="172" t="s">
        <v>216</v>
      </c>
      <c r="E133" s="172">
        <v>2</v>
      </c>
      <c r="F133" s="172">
        <v>4</v>
      </c>
      <c r="G133" s="178">
        <f t="shared" si="12"/>
        <v>8</v>
      </c>
      <c r="H133" s="200"/>
      <c r="I133" s="215"/>
      <c r="J133" s="173" t="s">
        <v>387</v>
      </c>
      <c r="K133" s="174" t="s">
        <v>323</v>
      </c>
    </row>
    <row r="134" spans="1:11" s="61" customFormat="1" ht="135.75" customHeight="1" x14ac:dyDescent="0.25">
      <c r="A134" s="186" t="s">
        <v>70</v>
      </c>
      <c r="B134" s="171" t="s">
        <v>217</v>
      </c>
      <c r="C134" s="171" t="s">
        <v>218</v>
      </c>
      <c r="D134" s="172" t="s">
        <v>219</v>
      </c>
      <c r="E134" s="172">
        <v>420</v>
      </c>
      <c r="F134" s="172">
        <v>6</v>
      </c>
      <c r="G134" s="178">
        <f t="shared" si="12"/>
        <v>2520</v>
      </c>
      <c r="H134" s="200"/>
      <c r="I134" s="215">
        <f t="shared" ref="I134:I140" si="14">E134*F134*H134</f>
        <v>0</v>
      </c>
      <c r="J134" s="173" t="s">
        <v>376</v>
      </c>
      <c r="K134" s="171" t="s">
        <v>691</v>
      </c>
    </row>
    <row r="135" spans="1:11" s="61" customFormat="1" ht="355.5" customHeight="1" x14ac:dyDescent="0.25">
      <c r="A135" s="186" t="s">
        <v>73</v>
      </c>
      <c r="B135" s="171" t="s">
        <v>220</v>
      </c>
      <c r="C135" s="171" t="s">
        <v>221</v>
      </c>
      <c r="D135" s="172" t="s">
        <v>185</v>
      </c>
      <c r="E135" s="236">
        <v>2000</v>
      </c>
      <c r="F135" s="236">
        <v>4</v>
      </c>
      <c r="G135" s="178">
        <f t="shared" si="12"/>
        <v>8000</v>
      </c>
      <c r="H135" s="200"/>
      <c r="I135" s="207">
        <f t="shared" si="14"/>
        <v>0</v>
      </c>
      <c r="J135" s="173" t="s">
        <v>387</v>
      </c>
      <c r="K135" s="247" t="s">
        <v>882</v>
      </c>
    </row>
    <row r="136" spans="1:11" s="61" customFormat="1" ht="99" customHeight="1" x14ac:dyDescent="0.25">
      <c r="A136" s="186" t="s">
        <v>73</v>
      </c>
      <c r="B136" s="171" t="s">
        <v>220</v>
      </c>
      <c r="C136" s="171" t="s">
        <v>221</v>
      </c>
      <c r="D136" s="172" t="s">
        <v>185</v>
      </c>
      <c r="E136" s="236">
        <v>7600</v>
      </c>
      <c r="F136" s="236">
        <v>3</v>
      </c>
      <c r="G136" s="178">
        <f t="shared" si="12"/>
        <v>22800</v>
      </c>
      <c r="H136" s="200"/>
      <c r="I136" s="215">
        <f t="shared" si="14"/>
        <v>0</v>
      </c>
      <c r="J136" s="173" t="s">
        <v>378</v>
      </c>
      <c r="K136" s="246" t="s">
        <v>693</v>
      </c>
    </row>
    <row r="137" spans="1:11" s="61" customFormat="1" ht="157.5" customHeight="1" x14ac:dyDescent="0.25">
      <c r="A137" s="186" t="s">
        <v>73</v>
      </c>
      <c r="B137" s="171" t="s">
        <v>220</v>
      </c>
      <c r="C137" s="171" t="s">
        <v>221</v>
      </c>
      <c r="D137" s="172" t="s">
        <v>185</v>
      </c>
      <c r="E137" s="236">
        <v>9800</v>
      </c>
      <c r="F137" s="236">
        <v>1</v>
      </c>
      <c r="G137" s="178">
        <f t="shared" si="12"/>
        <v>9800</v>
      </c>
      <c r="H137" s="200"/>
      <c r="I137" s="215">
        <f t="shared" si="14"/>
        <v>0</v>
      </c>
      <c r="J137" s="173">
        <v>26</v>
      </c>
      <c r="K137" s="246" t="s">
        <v>694</v>
      </c>
    </row>
    <row r="138" spans="1:11" s="61" customFormat="1" ht="66.75" customHeight="1" x14ac:dyDescent="0.25">
      <c r="A138" s="186" t="s">
        <v>76</v>
      </c>
      <c r="B138" s="171" t="s">
        <v>260</v>
      </c>
      <c r="C138" s="171" t="s">
        <v>353</v>
      </c>
      <c r="D138" s="172" t="s">
        <v>185</v>
      </c>
      <c r="E138" s="172">
        <v>30</v>
      </c>
      <c r="F138" s="172">
        <v>4</v>
      </c>
      <c r="G138" s="178">
        <f t="shared" si="12"/>
        <v>120</v>
      </c>
      <c r="H138" s="238"/>
      <c r="I138" s="215">
        <f t="shared" si="14"/>
        <v>0</v>
      </c>
      <c r="J138" s="173" t="s">
        <v>387</v>
      </c>
      <c r="K138" s="176" t="s">
        <v>692</v>
      </c>
    </row>
    <row r="139" spans="1:11" ht="35.25" customHeight="1" x14ac:dyDescent="0.25">
      <c r="A139" s="186" t="s">
        <v>79</v>
      </c>
      <c r="B139" s="195" t="s">
        <v>822</v>
      </c>
      <c r="C139" s="177" t="s">
        <v>261</v>
      </c>
      <c r="D139" s="172" t="s">
        <v>185</v>
      </c>
      <c r="E139" s="186">
        <v>75</v>
      </c>
      <c r="F139" s="186">
        <v>4</v>
      </c>
      <c r="G139" s="178">
        <f t="shared" si="12"/>
        <v>300</v>
      </c>
      <c r="H139" s="239"/>
      <c r="I139" s="205">
        <f t="shared" si="14"/>
        <v>0</v>
      </c>
      <c r="J139" s="173" t="s">
        <v>387</v>
      </c>
      <c r="K139" s="187" t="s">
        <v>325</v>
      </c>
    </row>
    <row r="140" spans="1:11" ht="39" customHeight="1" x14ac:dyDescent="0.25">
      <c r="A140" s="186" t="s">
        <v>81</v>
      </c>
      <c r="B140" s="195" t="s">
        <v>823</v>
      </c>
      <c r="C140" s="177" t="s">
        <v>262</v>
      </c>
      <c r="D140" s="172" t="s">
        <v>185</v>
      </c>
      <c r="E140" s="186">
        <v>75</v>
      </c>
      <c r="F140" s="186">
        <v>4</v>
      </c>
      <c r="G140" s="178">
        <f t="shared" si="12"/>
        <v>300</v>
      </c>
      <c r="H140" s="239"/>
      <c r="I140" s="205">
        <f t="shared" si="14"/>
        <v>0</v>
      </c>
      <c r="J140" s="173" t="s">
        <v>387</v>
      </c>
      <c r="K140" s="187" t="s">
        <v>325</v>
      </c>
    </row>
    <row r="141" spans="1:11" s="61" customFormat="1" ht="51" customHeight="1" x14ac:dyDescent="0.25">
      <c r="A141" s="186" t="s">
        <v>84</v>
      </c>
      <c r="B141" s="171" t="s">
        <v>441</v>
      </c>
      <c r="C141" s="171" t="s">
        <v>442</v>
      </c>
      <c r="D141" s="172" t="s">
        <v>185</v>
      </c>
      <c r="E141" s="172">
        <v>100</v>
      </c>
      <c r="F141" s="172">
        <v>4</v>
      </c>
      <c r="G141" s="178">
        <f t="shared" si="12"/>
        <v>400</v>
      </c>
      <c r="H141" s="238"/>
      <c r="I141" s="215"/>
      <c r="J141" s="173" t="s">
        <v>387</v>
      </c>
      <c r="K141" s="174" t="s">
        <v>443</v>
      </c>
    </row>
    <row r="142" spans="1:11" s="61" customFormat="1" ht="68.25" customHeight="1" x14ac:dyDescent="0.25">
      <c r="A142" s="186" t="s">
        <v>87</v>
      </c>
      <c r="B142" s="171" t="s">
        <v>263</v>
      </c>
      <c r="C142" s="171" t="s">
        <v>769</v>
      </c>
      <c r="D142" s="172" t="s">
        <v>185</v>
      </c>
      <c r="E142" s="172">
        <v>10</v>
      </c>
      <c r="F142" s="172">
        <v>4</v>
      </c>
      <c r="G142" s="178">
        <f t="shared" si="12"/>
        <v>40</v>
      </c>
      <c r="H142" s="238"/>
      <c r="I142" s="215">
        <f t="shared" ref="I142:I148" si="15">E142*F142*H142</f>
        <v>0</v>
      </c>
      <c r="J142" s="173" t="s">
        <v>387</v>
      </c>
      <c r="K142" s="174" t="s">
        <v>325</v>
      </c>
    </row>
    <row r="143" spans="1:11" s="61" customFormat="1" ht="164.25" customHeight="1" x14ac:dyDescent="0.25">
      <c r="A143" s="186" t="s">
        <v>89</v>
      </c>
      <c r="B143" s="171" t="s">
        <v>223</v>
      </c>
      <c r="C143" s="171" t="s">
        <v>399</v>
      </c>
      <c r="D143" s="172" t="s">
        <v>222</v>
      </c>
      <c r="E143" s="182">
        <v>198</v>
      </c>
      <c r="F143" s="172">
        <v>6</v>
      </c>
      <c r="G143" s="178">
        <f t="shared" si="12"/>
        <v>1188</v>
      </c>
      <c r="H143" s="200"/>
      <c r="I143" s="215">
        <f t="shared" si="15"/>
        <v>0</v>
      </c>
      <c r="J143" s="173" t="s">
        <v>376</v>
      </c>
      <c r="K143" s="176" t="s">
        <v>695</v>
      </c>
    </row>
    <row r="144" spans="1:11" s="61" customFormat="1" ht="330" customHeight="1" x14ac:dyDescent="0.25">
      <c r="A144" s="186" t="s">
        <v>92</v>
      </c>
      <c r="B144" s="171" t="s">
        <v>392</v>
      </c>
      <c r="C144" s="171" t="s">
        <v>399</v>
      </c>
      <c r="D144" s="172" t="s">
        <v>222</v>
      </c>
      <c r="E144" s="172">
        <v>1134.75</v>
      </c>
      <c r="F144" s="172">
        <v>6</v>
      </c>
      <c r="G144" s="178">
        <f t="shared" si="12"/>
        <v>6808.5</v>
      </c>
      <c r="H144" s="200"/>
      <c r="I144" s="215">
        <f t="shared" si="15"/>
        <v>0</v>
      </c>
      <c r="J144" s="173" t="s">
        <v>376</v>
      </c>
      <c r="K144" s="176" t="s">
        <v>874</v>
      </c>
    </row>
    <row r="145" spans="1:11" s="61" customFormat="1" ht="52.5" customHeight="1" x14ac:dyDescent="0.25">
      <c r="A145" s="186" t="s">
        <v>95</v>
      </c>
      <c r="B145" s="171" t="s">
        <v>226</v>
      </c>
      <c r="C145" s="171" t="s">
        <v>659</v>
      </c>
      <c r="D145" s="172" t="s">
        <v>198</v>
      </c>
      <c r="E145" s="172">
        <v>500</v>
      </c>
      <c r="F145" s="172">
        <v>1</v>
      </c>
      <c r="G145" s="178">
        <f t="shared" si="12"/>
        <v>500</v>
      </c>
      <c r="H145" s="200"/>
      <c r="I145" s="215">
        <f t="shared" si="15"/>
        <v>0</v>
      </c>
      <c r="J145" s="173" t="s">
        <v>387</v>
      </c>
      <c r="K145" s="176" t="s">
        <v>879</v>
      </c>
    </row>
    <row r="146" spans="1:11" s="61" customFormat="1" ht="274.5" customHeight="1" x14ac:dyDescent="0.25">
      <c r="A146" s="186" t="s">
        <v>98</v>
      </c>
      <c r="B146" s="171" t="s">
        <v>533</v>
      </c>
      <c r="C146" s="171" t="s">
        <v>661</v>
      </c>
      <c r="D146" s="172" t="s">
        <v>185</v>
      </c>
      <c r="E146" s="172">
        <v>160</v>
      </c>
      <c r="F146" s="172">
        <v>4</v>
      </c>
      <c r="G146" s="178">
        <f t="shared" si="12"/>
        <v>640</v>
      </c>
      <c r="H146" s="200"/>
      <c r="I146" s="215">
        <f t="shared" si="15"/>
        <v>0</v>
      </c>
      <c r="J146" s="173" t="s">
        <v>387</v>
      </c>
      <c r="K146" s="334" t="s">
        <v>883</v>
      </c>
    </row>
    <row r="147" spans="1:11" s="61" customFormat="1" ht="37.5" customHeight="1" x14ac:dyDescent="0.25">
      <c r="A147" s="186" t="s">
        <v>616</v>
      </c>
      <c r="B147" s="171" t="s">
        <v>663</v>
      </c>
      <c r="C147" s="171" t="s">
        <v>662</v>
      </c>
      <c r="D147" s="172" t="s">
        <v>185</v>
      </c>
      <c r="E147" s="172">
        <v>10</v>
      </c>
      <c r="F147" s="172">
        <v>4</v>
      </c>
      <c r="G147" s="178">
        <f t="shared" si="12"/>
        <v>40</v>
      </c>
      <c r="H147" s="200"/>
      <c r="I147" s="215">
        <f t="shared" si="15"/>
        <v>0</v>
      </c>
      <c r="J147" s="173" t="s">
        <v>387</v>
      </c>
      <c r="K147" s="176" t="s">
        <v>660</v>
      </c>
    </row>
    <row r="148" spans="1:11" s="135" customFormat="1" ht="42.75" customHeight="1" x14ac:dyDescent="0.25">
      <c r="A148" s="186" t="s">
        <v>617</v>
      </c>
      <c r="B148" s="189" t="s">
        <v>534</v>
      </c>
      <c r="C148" s="189" t="s">
        <v>535</v>
      </c>
      <c r="D148" s="190" t="s">
        <v>185</v>
      </c>
      <c r="E148" s="190">
        <v>30</v>
      </c>
      <c r="F148" s="172">
        <v>4</v>
      </c>
      <c r="G148" s="178">
        <f t="shared" si="12"/>
        <v>120</v>
      </c>
      <c r="H148" s="200"/>
      <c r="I148" s="215">
        <f t="shared" si="15"/>
        <v>0</v>
      </c>
      <c r="J148" s="173" t="s">
        <v>387</v>
      </c>
      <c r="K148" s="187" t="s">
        <v>692</v>
      </c>
    </row>
    <row r="149" spans="1:11" ht="34.5" customHeight="1" x14ac:dyDescent="0.25">
      <c r="A149" s="186" t="s">
        <v>618</v>
      </c>
      <c r="B149" s="177" t="s">
        <v>228</v>
      </c>
      <c r="C149" s="180" t="s">
        <v>229</v>
      </c>
      <c r="D149" s="178" t="s">
        <v>365</v>
      </c>
      <c r="E149" s="186">
        <v>200</v>
      </c>
      <c r="F149" s="186">
        <v>1</v>
      </c>
      <c r="G149" s="178">
        <f t="shared" si="12"/>
        <v>200</v>
      </c>
      <c r="H149" s="204"/>
      <c r="I149" s="205">
        <f t="shared" ref="I149:I180" si="16">E149*F149*H149</f>
        <v>0</v>
      </c>
      <c r="J149" s="179">
        <v>24</v>
      </c>
      <c r="K149" s="187" t="s">
        <v>381</v>
      </c>
    </row>
    <row r="150" spans="1:11" s="61" customFormat="1" ht="45.75" customHeight="1" x14ac:dyDescent="0.25">
      <c r="A150" s="186" t="s">
        <v>619</v>
      </c>
      <c r="B150" s="171" t="s">
        <v>230</v>
      </c>
      <c r="C150" s="171" t="s">
        <v>231</v>
      </c>
      <c r="D150" s="172" t="s">
        <v>185</v>
      </c>
      <c r="E150" s="172">
        <v>128</v>
      </c>
      <c r="F150" s="172">
        <v>3</v>
      </c>
      <c r="G150" s="178">
        <f t="shared" si="12"/>
        <v>384</v>
      </c>
      <c r="H150" s="200"/>
      <c r="I150" s="215">
        <f t="shared" si="16"/>
        <v>0</v>
      </c>
      <c r="J150" s="173" t="s">
        <v>378</v>
      </c>
      <c r="K150" s="176" t="s">
        <v>880</v>
      </c>
    </row>
    <row r="151" spans="1:11" s="61" customFormat="1" ht="48.75" customHeight="1" x14ac:dyDescent="0.25">
      <c r="A151" s="186" t="s">
        <v>101</v>
      </c>
      <c r="B151" s="171" t="s">
        <v>232</v>
      </c>
      <c r="C151" s="171" t="s">
        <v>233</v>
      </c>
      <c r="D151" s="172" t="s">
        <v>185</v>
      </c>
      <c r="E151" s="236">
        <v>188</v>
      </c>
      <c r="F151" s="236">
        <v>1</v>
      </c>
      <c r="G151" s="178">
        <f t="shared" si="12"/>
        <v>188</v>
      </c>
      <c r="H151" s="200"/>
      <c r="I151" s="215">
        <f t="shared" si="16"/>
        <v>0</v>
      </c>
      <c r="J151" s="173">
        <v>26</v>
      </c>
      <c r="K151" s="240" t="s">
        <v>881</v>
      </c>
    </row>
    <row r="152" spans="1:11" s="61" customFormat="1" ht="309.75" customHeight="1" x14ac:dyDescent="0.25">
      <c r="A152" s="186" t="s">
        <v>101</v>
      </c>
      <c r="B152" s="171" t="s">
        <v>232</v>
      </c>
      <c r="C152" s="171" t="s">
        <v>233</v>
      </c>
      <c r="D152" s="172" t="s">
        <v>185</v>
      </c>
      <c r="E152" s="236">
        <v>255</v>
      </c>
      <c r="F152" s="236">
        <v>4</v>
      </c>
      <c r="G152" s="178">
        <f t="shared" si="12"/>
        <v>1020</v>
      </c>
      <c r="H152" s="200"/>
      <c r="I152" s="215">
        <f t="shared" si="16"/>
        <v>0</v>
      </c>
      <c r="J152" s="173" t="s">
        <v>387</v>
      </c>
      <c r="K152" s="29" t="s">
        <v>1002</v>
      </c>
    </row>
    <row r="153" spans="1:11" s="61" customFormat="1" ht="132.75" customHeight="1" x14ac:dyDescent="0.25">
      <c r="A153" s="186" t="s">
        <v>620</v>
      </c>
      <c r="B153" s="171" t="s">
        <v>733</v>
      </c>
      <c r="C153" s="171" t="s">
        <v>333</v>
      </c>
      <c r="D153" s="172" t="s">
        <v>185</v>
      </c>
      <c r="E153" s="236">
        <v>21</v>
      </c>
      <c r="F153" s="236">
        <v>4</v>
      </c>
      <c r="G153" s="178">
        <f t="shared" ref="G153:G184" si="17">E153*F153</f>
        <v>84</v>
      </c>
      <c r="H153" s="200"/>
      <c r="I153" s="215">
        <f t="shared" si="16"/>
        <v>0</v>
      </c>
      <c r="J153" s="173" t="s">
        <v>387</v>
      </c>
      <c r="K153" s="176" t="s">
        <v>696</v>
      </c>
    </row>
    <row r="154" spans="1:11" s="61" customFormat="1" ht="32.25" customHeight="1" x14ac:dyDescent="0.25">
      <c r="A154" s="186" t="s">
        <v>104</v>
      </c>
      <c r="B154" s="171" t="s">
        <v>234</v>
      </c>
      <c r="C154" s="171" t="s">
        <v>235</v>
      </c>
      <c r="D154" s="172" t="s">
        <v>185</v>
      </c>
      <c r="E154" s="236">
        <v>180</v>
      </c>
      <c r="F154" s="236">
        <v>4</v>
      </c>
      <c r="G154" s="178">
        <f t="shared" si="17"/>
        <v>720</v>
      </c>
      <c r="H154" s="200"/>
      <c r="I154" s="215">
        <f t="shared" si="16"/>
        <v>0</v>
      </c>
      <c r="J154" s="173" t="s">
        <v>407</v>
      </c>
      <c r="K154" s="176" t="s">
        <v>402</v>
      </c>
    </row>
    <row r="155" spans="1:11" s="61" customFormat="1" ht="32.25" customHeight="1" x14ac:dyDescent="0.25">
      <c r="A155" s="186" t="s">
        <v>104</v>
      </c>
      <c r="B155" s="171" t="s">
        <v>234</v>
      </c>
      <c r="C155" s="171" t="s">
        <v>235</v>
      </c>
      <c r="D155" s="172" t="s">
        <v>185</v>
      </c>
      <c r="E155" s="236">
        <v>8</v>
      </c>
      <c r="F155" s="236">
        <v>4</v>
      </c>
      <c r="G155" s="178">
        <f t="shared" si="17"/>
        <v>32</v>
      </c>
      <c r="H155" s="200"/>
      <c r="I155" s="215">
        <f t="shared" si="16"/>
        <v>0</v>
      </c>
      <c r="J155" s="173" t="s">
        <v>387</v>
      </c>
      <c r="K155" s="176" t="s">
        <v>665</v>
      </c>
    </row>
    <row r="156" spans="1:11" s="61" customFormat="1" ht="36.75" customHeight="1" x14ac:dyDescent="0.25">
      <c r="A156" s="186" t="s">
        <v>107</v>
      </c>
      <c r="B156" s="171" t="s">
        <v>236</v>
      </c>
      <c r="C156" s="171" t="s">
        <v>393</v>
      </c>
      <c r="D156" s="172" t="s">
        <v>21</v>
      </c>
      <c r="E156" s="172">
        <v>150</v>
      </c>
      <c r="F156" s="172">
        <v>1</v>
      </c>
      <c r="G156" s="178">
        <f t="shared" si="17"/>
        <v>150</v>
      </c>
      <c r="H156" s="200"/>
      <c r="I156" s="215">
        <f t="shared" si="16"/>
        <v>0</v>
      </c>
      <c r="J156" s="173" t="s">
        <v>376</v>
      </c>
      <c r="K156" s="176" t="s">
        <v>697</v>
      </c>
    </row>
    <row r="157" spans="1:11" s="61" customFormat="1" ht="135.75" customHeight="1" x14ac:dyDescent="0.25">
      <c r="A157" s="186" t="s">
        <v>110</v>
      </c>
      <c r="B157" s="171" t="s">
        <v>373</v>
      </c>
      <c r="C157" s="171" t="s">
        <v>469</v>
      </c>
      <c r="D157" s="172" t="s">
        <v>222</v>
      </c>
      <c r="E157" s="172">
        <v>250</v>
      </c>
      <c r="F157" s="172">
        <v>6</v>
      </c>
      <c r="G157" s="178">
        <f t="shared" si="17"/>
        <v>1500</v>
      </c>
      <c r="H157" s="200"/>
      <c r="I157" s="215">
        <f t="shared" si="16"/>
        <v>0</v>
      </c>
      <c r="J157" s="173" t="s">
        <v>376</v>
      </c>
      <c r="K157" s="176" t="s">
        <v>884</v>
      </c>
    </row>
    <row r="158" spans="1:11" s="61" customFormat="1" ht="45" x14ac:dyDescent="0.25">
      <c r="A158" s="186" t="s">
        <v>111</v>
      </c>
      <c r="B158" s="171" t="s">
        <v>455</v>
      </c>
      <c r="C158" s="171" t="s">
        <v>698</v>
      </c>
      <c r="D158" s="172" t="s">
        <v>456</v>
      </c>
      <c r="E158" s="172">
        <v>250</v>
      </c>
      <c r="F158" s="172">
        <v>6</v>
      </c>
      <c r="G158" s="178">
        <f t="shared" si="17"/>
        <v>1500</v>
      </c>
      <c r="H158" s="200"/>
      <c r="I158" s="215">
        <f t="shared" si="16"/>
        <v>0</v>
      </c>
      <c r="J158" s="173" t="s">
        <v>376</v>
      </c>
      <c r="K158" s="184" t="s">
        <v>885</v>
      </c>
    </row>
    <row r="159" spans="1:11" s="87" customFormat="1" ht="46.5" customHeight="1" x14ac:dyDescent="0.25">
      <c r="A159" s="186" t="s">
        <v>114</v>
      </c>
      <c r="B159" s="181" t="s">
        <v>464</v>
      </c>
      <c r="C159" s="181" t="s">
        <v>465</v>
      </c>
      <c r="D159" s="182" t="s">
        <v>21</v>
      </c>
      <c r="E159" s="182">
        <v>6</v>
      </c>
      <c r="F159" s="182">
        <v>1</v>
      </c>
      <c r="G159" s="190">
        <f t="shared" si="17"/>
        <v>6</v>
      </c>
      <c r="H159" s="201"/>
      <c r="I159" s="207">
        <f t="shared" si="16"/>
        <v>0</v>
      </c>
      <c r="J159" s="173" t="s">
        <v>387</v>
      </c>
      <c r="K159" s="181" t="s">
        <v>886</v>
      </c>
    </row>
    <row r="160" spans="1:11" s="61" customFormat="1" ht="50.25" customHeight="1" x14ac:dyDescent="0.25">
      <c r="A160" s="186" t="s">
        <v>115</v>
      </c>
      <c r="B160" s="171" t="s">
        <v>346</v>
      </c>
      <c r="C160" s="171" t="s">
        <v>350</v>
      </c>
      <c r="D160" s="172" t="s">
        <v>21</v>
      </c>
      <c r="E160" s="172">
        <v>16</v>
      </c>
      <c r="F160" s="172">
        <v>1</v>
      </c>
      <c r="G160" s="178">
        <f t="shared" si="17"/>
        <v>16</v>
      </c>
      <c r="H160" s="200"/>
      <c r="I160" s="215">
        <f t="shared" si="16"/>
        <v>0</v>
      </c>
      <c r="J160" s="173" t="s">
        <v>387</v>
      </c>
      <c r="K160" s="176" t="s">
        <v>349</v>
      </c>
    </row>
    <row r="161" spans="1:11" s="61" customFormat="1" ht="51.75" customHeight="1" x14ac:dyDescent="0.25">
      <c r="A161" s="186" t="s">
        <v>118</v>
      </c>
      <c r="B161" s="171" t="s">
        <v>237</v>
      </c>
      <c r="C161" s="171" t="s">
        <v>1005</v>
      </c>
      <c r="D161" s="172" t="s">
        <v>21</v>
      </c>
      <c r="E161" s="172">
        <v>151</v>
      </c>
      <c r="F161" s="172">
        <v>1</v>
      </c>
      <c r="G161" s="178">
        <f t="shared" si="17"/>
        <v>151</v>
      </c>
      <c r="H161" s="200"/>
      <c r="I161" s="215">
        <f t="shared" si="16"/>
        <v>0</v>
      </c>
      <c r="J161" s="173" t="s">
        <v>387</v>
      </c>
      <c r="K161" s="184" t="s">
        <v>1004</v>
      </c>
    </row>
    <row r="162" spans="1:11" s="61" customFormat="1" ht="52.5" customHeight="1" x14ac:dyDescent="0.25">
      <c r="A162" s="186" t="s">
        <v>118</v>
      </c>
      <c r="B162" s="171" t="s">
        <v>237</v>
      </c>
      <c r="C162" s="171" t="s">
        <v>1005</v>
      </c>
      <c r="D162" s="172" t="s">
        <v>21</v>
      </c>
      <c r="E162" s="172">
        <v>47</v>
      </c>
      <c r="F162" s="172">
        <v>1</v>
      </c>
      <c r="G162" s="178">
        <f t="shared" si="17"/>
        <v>47</v>
      </c>
      <c r="H162" s="200"/>
      <c r="I162" s="215">
        <f t="shared" si="16"/>
        <v>0</v>
      </c>
      <c r="J162" s="173" t="s">
        <v>387</v>
      </c>
      <c r="K162" s="184" t="s">
        <v>1003</v>
      </c>
    </row>
    <row r="163" spans="1:11" s="61" customFormat="1" ht="41.25" customHeight="1" x14ac:dyDescent="0.25">
      <c r="A163" s="186" t="s">
        <v>621</v>
      </c>
      <c r="B163" s="171" t="s">
        <v>568</v>
      </c>
      <c r="C163" s="171" t="s">
        <v>347</v>
      </c>
      <c r="D163" s="172" t="s">
        <v>198</v>
      </c>
      <c r="E163" s="172">
        <v>96</v>
      </c>
      <c r="F163" s="172">
        <v>1</v>
      </c>
      <c r="G163" s="178">
        <f t="shared" si="17"/>
        <v>96</v>
      </c>
      <c r="H163" s="200"/>
      <c r="I163" s="215">
        <f t="shared" si="16"/>
        <v>0</v>
      </c>
      <c r="J163" s="173" t="s">
        <v>376</v>
      </c>
      <c r="K163" s="176" t="s">
        <v>348</v>
      </c>
    </row>
    <row r="164" spans="1:11" s="61" customFormat="1" ht="42.75" customHeight="1" x14ac:dyDescent="0.25">
      <c r="A164" s="186" t="s">
        <v>622</v>
      </c>
      <c r="B164" s="171" t="s">
        <v>515</v>
      </c>
      <c r="C164" s="171" t="s">
        <v>887</v>
      </c>
      <c r="D164" s="172" t="s">
        <v>185</v>
      </c>
      <c r="E164" s="236">
        <v>20</v>
      </c>
      <c r="F164" s="236">
        <v>1</v>
      </c>
      <c r="G164" s="178">
        <f t="shared" si="17"/>
        <v>20</v>
      </c>
      <c r="H164" s="200"/>
      <c r="I164" s="215">
        <f t="shared" si="16"/>
        <v>0</v>
      </c>
      <c r="J164" s="173">
        <v>24</v>
      </c>
      <c r="K164" s="176" t="s">
        <v>396</v>
      </c>
    </row>
    <row r="165" spans="1:11" s="61" customFormat="1" ht="128.25" customHeight="1" x14ac:dyDescent="0.25">
      <c r="A165" s="186" t="s">
        <v>622</v>
      </c>
      <c r="B165" s="171" t="s">
        <v>515</v>
      </c>
      <c r="C165" s="171" t="s">
        <v>887</v>
      </c>
      <c r="D165" s="172" t="s">
        <v>185</v>
      </c>
      <c r="E165" s="236">
        <v>62</v>
      </c>
      <c r="F165" s="236">
        <v>4</v>
      </c>
      <c r="G165" s="178">
        <f t="shared" si="17"/>
        <v>248</v>
      </c>
      <c r="H165" s="200"/>
      <c r="I165" s="215">
        <f t="shared" si="16"/>
        <v>0</v>
      </c>
      <c r="J165" s="173" t="s">
        <v>387</v>
      </c>
      <c r="K165" s="176" t="s">
        <v>888</v>
      </c>
    </row>
    <row r="166" spans="1:11" s="61" customFormat="1" ht="111.75" customHeight="1" x14ac:dyDescent="0.25">
      <c r="A166" s="186" t="s">
        <v>122</v>
      </c>
      <c r="B166" s="171" t="s">
        <v>240</v>
      </c>
      <c r="C166" s="171" t="s">
        <v>241</v>
      </c>
      <c r="D166" s="172" t="s">
        <v>185</v>
      </c>
      <c r="E166" s="172">
        <v>250</v>
      </c>
      <c r="F166" s="172">
        <v>4</v>
      </c>
      <c r="G166" s="178">
        <f t="shared" si="17"/>
        <v>1000</v>
      </c>
      <c r="H166" s="200"/>
      <c r="I166" s="215">
        <f t="shared" si="16"/>
        <v>0</v>
      </c>
      <c r="J166" s="173" t="s">
        <v>387</v>
      </c>
      <c r="K166" s="180" t="s">
        <v>889</v>
      </c>
    </row>
    <row r="167" spans="1:11" s="61" customFormat="1" ht="60" customHeight="1" x14ac:dyDescent="0.25">
      <c r="A167" s="186" t="s">
        <v>125</v>
      </c>
      <c r="B167" s="181" t="s">
        <v>242</v>
      </c>
      <c r="C167" s="181" t="s">
        <v>699</v>
      </c>
      <c r="D167" s="182" t="s">
        <v>222</v>
      </c>
      <c r="E167" s="182">
        <v>162</v>
      </c>
      <c r="F167" s="182">
        <v>1</v>
      </c>
      <c r="G167" s="190">
        <f t="shared" si="17"/>
        <v>162</v>
      </c>
      <c r="H167" s="201"/>
      <c r="I167" s="207">
        <f t="shared" si="16"/>
        <v>0</v>
      </c>
      <c r="J167" s="183">
        <v>25</v>
      </c>
      <c r="K167" s="184" t="s">
        <v>890</v>
      </c>
    </row>
    <row r="168" spans="1:11" s="61" customFormat="1" ht="93.75" customHeight="1" x14ac:dyDescent="0.25">
      <c r="A168" s="186" t="s">
        <v>125</v>
      </c>
      <c r="B168" s="181" t="s">
        <v>242</v>
      </c>
      <c r="C168" s="181" t="s">
        <v>467</v>
      </c>
      <c r="D168" s="182" t="s">
        <v>222</v>
      </c>
      <c r="E168" s="182">
        <v>40</v>
      </c>
      <c r="F168" s="182">
        <v>4</v>
      </c>
      <c r="G168" s="190">
        <f t="shared" si="17"/>
        <v>160</v>
      </c>
      <c r="H168" s="201"/>
      <c r="I168" s="207">
        <f t="shared" si="16"/>
        <v>0</v>
      </c>
      <c r="J168" s="183" t="s">
        <v>387</v>
      </c>
      <c r="K168" s="335" t="s">
        <v>891</v>
      </c>
    </row>
    <row r="169" spans="1:11" s="61" customFormat="1" ht="41.25" customHeight="1" x14ac:dyDescent="0.25">
      <c r="A169" s="186" t="s">
        <v>128</v>
      </c>
      <c r="B169" s="171" t="s">
        <v>243</v>
      </c>
      <c r="C169" s="171" t="s">
        <v>244</v>
      </c>
      <c r="D169" s="172" t="s">
        <v>185</v>
      </c>
      <c r="E169" s="172">
        <v>141</v>
      </c>
      <c r="F169" s="172">
        <v>1</v>
      </c>
      <c r="G169" s="178">
        <f t="shared" si="17"/>
        <v>141</v>
      </c>
      <c r="H169" s="200"/>
      <c r="I169" s="215">
        <f t="shared" si="16"/>
        <v>0</v>
      </c>
      <c r="J169" s="173">
        <v>26</v>
      </c>
      <c r="K169" s="176" t="s">
        <v>892</v>
      </c>
    </row>
    <row r="170" spans="1:11" s="61" customFormat="1" ht="37.5" customHeight="1" x14ac:dyDescent="0.25">
      <c r="A170" s="186" t="s">
        <v>128</v>
      </c>
      <c r="B170" s="171" t="s">
        <v>243</v>
      </c>
      <c r="C170" s="171" t="s">
        <v>244</v>
      </c>
      <c r="D170" s="172" t="s">
        <v>185</v>
      </c>
      <c r="E170" s="172">
        <v>48</v>
      </c>
      <c r="F170" s="172">
        <v>4</v>
      </c>
      <c r="G170" s="178">
        <f t="shared" si="17"/>
        <v>192</v>
      </c>
      <c r="H170" s="200"/>
      <c r="I170" s="215">
        <f t="shared" si="16"/>
        <v>0</v>
      </c>
      <c r="J170" s="173" t="s">
        <v>387</v>
      </c>
      <c r="K170" s="174" t="s">
        <v>380</v>
      </c>
    </row>
    <row r="171" spans="1:11" ht="40.5" customHeight="1" x14ac:dyDescent="0.25">
      <c r="A171" s="186" t="s">
        <v>131</v>
      </c>
      <c r="B171" s="195" t="s">
        <v>667</v>
      </c>
      <c r="C171" s="171" t="s">
        <v>245</v>
      </c>
      <c r="D171" s="172" t="s">
        <v>185</v>
      </c>
      <c r="E171" s="241">
        <v>200</v>
      </c>
      <c r="F171" s="241">
        <v>4</v>
      </c>
      <c r="G171" s="178">
        <f t="shared" si="17"/>
        <v>800</v>
      </c>
      <c r="H171" s="204"/>
      <c r="I171" s="205">
        <f t="shared" si="16"/>
        <v>0</v>
      </c>
      <c r="J171" s="179" t="s">
        <v>387</v>
      </c>
      <c r="K171" s="180" t="s">
        <v>401</v>
      </c>
    </row>
    <row r="172" spans="1:11" s="61" customFormat="1" ht="39" customHeight="1" x14ac:dyDescent="0.25">
      <c r="A172" s="186" t="s">
        <v>134</v>
      </c>
      <c r="B172" s="171" t="s">
        <v>246</v>
      </c>
      <c r="C172" s="171" t="s">
        <v>247</v>
      </c>
      <c r="D172" s="172" t="s">
        <v>185</v>
      </c>
      <c r="E172" s="236">
        <v>4</v>
      </c>
      <c r="F172" s="236">
        <v>3</v>
      </c>
      <c r="G172" s="178">
        <f t="shared" si="17"/>
        <v>12</v>
      </c>
      <c r="H172" s="200"/>
      <c r="I172" s="215">
        <f t="shared" si="16"/>
        <v>0</v>
      </c>
      <c r="J172" s="173" t="s">
        <v>378</v>
      </c>
      <c r="K172" s="174" t="s">
        <v>321</v>
      </c>
    </row>
    <row r="173" spans="1:11" s="61" customFormat="1" ht="123.75" customHeight="1" x14ac:dyDescent="0.25">
      <c r="A173" s="186" t="s">
        <v>137</v>
      </c>
      <c r="B173" s="171" t="s">
        <v>248</v>
      </c>
      <c r="C173" s="171" t="s">
        <v>249</v>
      </c>
      <c r="D173" s="172" t="s">
        <v>185</v>
      </c>
      <c r="E173" s="236">
        <v>20</v>
      </c>
      <c r="F173" s="236">
        <v>4</v>
      </c>
      <c r="G173" s="178">
        <f t="shared" si="17"/>
        <v>80</v>
      </c>
      <c r="H173" s="200"/>
      <c r="I173" s="215">
        <f t="shared" si="16"/>
        <v>0</v>
      </c>
      <c r="J173" s="173" t="s">
        <v>387</v>
      </c>
      <c r="K173" s="248" t="s">
        <v>893</v>
      </c>
    </row>
    <row r="174" spans="1:11" s="61" customFormat="1" ht="66.75" customHeight="1" x14ac:dyDescent="0.25">
      <c r="A174" s="186" t="s">
        <v>623</v>
      </c>
      <c r="B174" s="171" t="s">
        <v>250</v>
      </c>
      <c r="C174" s="181" t="s">
        <v>251</v>
      </c>
      <c r="D174" s="172" t="s">
        <v>185</v>
      </c>
      <c r="E174" s="182">
        <v>120</v>
      </c>
      <c r="F174" s="172">
        <v>4</v>
      </c>
      <c r="G174" s="178">
        <f t="shared" si="17"/>
        <v>480</v>
      </c>
      <c r="H174" s="200"/>
      <c r="I174" s="215">
        <f t="shared" si="16"/>
        <v>0</v>
      </c>
      <c r="J174" s="191" t="s">
        <v>387</v>
      </c>
      <c r="K174" s="176" t="s">
        <v>894</v>
      </c>
    </row>
    <row r="175" spans="1:11" s="87" customFormat="1" ht="42" customHeight="1" x14ac:dyDescent="0.25">
      <c r="A175" s="186" t="s">
        <v>624</v>
      </c>
      <c r="B175" s="181" t="s">
        <v>364</v>
      </c>
      <c r="C175" s="181" t="s">
        <v>366</v>
      </c>
      <c r="D175" s="182" t="s">
        <v>365</v>
      </c>
      <c r="E175" s="182">
        <v>400</v>
      </c>
      <c r="F175" s="182">
        <v>6</v>
      </c>
      <c r="G175" s="178">
        <f t="shared" si="17"/>
        <v>2400</v>
      </c>
      <c r="H175" s="201"/>
      <c r="I175" s="207">
        <f t="shared" si="16"/>
        <v>0</v>
      </c>
      <c r="J175" s="183" t="s">
        <v>376</v>
      </c>
      <c r="K175" s="184" t="s">
        <v>466</v>
      </c>
    </row>
    <row r="176" spans="1:11" s="87" customFormat="1" ht="39.75" customHeight="1" x14ac:dyDescent="0.25">
      <c r="A176" s="186" t="s">
        <v>625</v>
      </c>
      <c r="B176" s="181" t="s">
        <v>382</v>
      </c>
      <c r="C176" s="181" t="s">
        <v>382</v>
      </c>
      <c r="D176" s="182" t="s">
        <v>896</v>
      </c>
      <c r="E176" s="182">
        <v>4</v>
      </c>
      <c r="F176" s="182">
        <v>4</v>
      </c>
      <c r="G176" s="178">
        <f t="shared" si="17"/>
        <v>16</v>
      </c>
      <c r="H176" s="201"/>
      <c r="I176" s="207">
        <f t="shared" si="16"/>
        <v>0</v>
      </c>
      <c r="J176" s="183" t="s">
        <v>387</v>
      </c>
      <c r="K176" s="184" t="s">
        <v>895</v>
      </c>
    </row>
    <row r="177" spans="1:11" s="87" customFormat="1" ht="43.5" customHeight="1" x14ac:dyDescent="0.25">
      <c r="A177" s="186" t="s">
        <v>138</v>
      </c>
      <c r="B177" s="181" t="s">
        <v>389</v>
      </c>
      <c r="C177" s="181" t="s">
        <v>758</v>
      </c>
      <c r="D177" s="182" t="s">
        <v>896</v>
      </c>
      <c r="E177" s="182">
        <v>5</v>
      </c>
      <c r="F177" s="182">
        <v>9</v>
      </c>
      <c r="G177" s="178">
        <f t="shared" si="17"/>
        <v>45</v>
      </c>
      <c r="H177" s="201"/>
      <c r="I177" s="207">
        <f t="shared" si="16"/>
        <v>0</v>
      </c>
      <c r="J177" s="183" t="s">
        <v>700</v>
      </c>
      <c r="K177" s="184" t="s">
        <v>390</v>
      </c>
    </row>
    <row r="178" spans="1:11" s="80" customFormat="1" ht="71.25" customHeight="1" x14ac:dyDescent="0.25">
      <c r="A178" s="186" t="s">
        <v>141</v>
      </c>
      <c r="B178" s="181" t="s">
        <v>395</v>
      </c>
      <c r="C178" s="181" t="s">
        <v>875</v>
      </c>
      <c r="D178" s="182" t="s">
        <v>896</v>
      </c>
      <c r="E178" s="182">
        <v>25</v>
      </c>
      <c r="F178" s="182">
        <v>6</v>
      </c>
      <c r="G178" s="190">
        <f t="shared" si="17"/>
        <v>150</v>
      </c>
      <c r="H178" s="242"/>
      <c r="I178" s="243">
        <f t="shared" si="16"/>
        <v>0</v>
      </c>
      <c r="J178" s="183" t="s">
        <v>376</v>
      </c>
      <c r="K178" s="184" t="s">
        <v>394</v>
      </c>
    </row>
    <row r="179" spans="1:11" customFormat="1" ht="42" customHeight="1" x14ac:dyDescent="0.25">
      <c r="A179" s="186" t="s">
        <v>626</v>
      </c>
      <c r="B179" s="181" t="s">
        <v>528</v>
      </c>
      <c r="C179" s="181" t="s">
        <v>529</v>
      </c>
      <c r="D179" s="182" t="s">
        <v>185</v>
      </c>
      <c r="E179" s="182">
        <v>15</v>
      </c>
      <c r="F179" s="244">
        <v>4</v>
      </c>
      <c r="G179" s="260">
        <f t="shared" si="17"/>
        <v>60</v>
      </c>
      <c r="H179" s="242"/>
      <c r="I179" s="243">
        <f t="shared" si="16"/>
        <v>0</v>
      </c>
      <c r="J179" s="245"/>
      <c r="K179" s="245" t="s">
        <v>316</v>
      </c>
    </row>
    <row r="180" spans="1:11" customFormat="1" ht="39.75" customHeight="1" x14ac:dyDescent="0.25">
      <c r="A180" s="186" t="s">
        <v>627</v>
      </c>
      <c r="B180" s="181" t="s">
        <v>567</v>
      </c>
      <c r="C180" s="181" t="s">
        <v>510</v>
      </c>
      <c r="D180" s="182" t="s">
        <v>185</v>
      </c>
      <c r="E180" s="182">
        <v>6</v>
      </c>
      <c r="F180" s="244">
        <v>4</v>
      </c>
      <c r="G180" s="260">
        <f t="shared" si="17"/>
        <v>24</v>
      </c>
      <c r="H180" s="242"/>
      <c r="I180" s="243">
        <f t="shared" si="16"/>
        <v>0</v>
      </c>
      <c r="J180" s="245"/>
      <c r="K180" s="245" t="s">
        <v>316</v>
      </c>
    </row>
    <row r="181" spans="1:11" s="61" customFormat="1" ht="46.5" customHeight="1" x14ac:dyDescent="0.25">
      <c r="A181" s="186" t="s">
        <v>628</v>
      </c>
      <c r="B181" s="171" t="s">
        <v>264</v>
      </c>
      <c r="C181" s="171" t="s">
        <v>265</v>
      </c>
      <c r="D181" s="172" t="s">
        <v>185</v>
      </c>
      <c r="E181" s="172">
        <v>80</v>
      </c>
      <c r="F181" s="172">
        <v>6</v>
      </c>
      <c r="G181" s="178">
        <f t="shared" si="17"/>
        <v>480</v>
      </c>
      <c r="H181" s="200"/>
      <c r="I181" s="215">
        <f t="shared" ref="I181:I186" si="18">E181*F181*H181</f>
        <v>0</v>
      </c>
      <c r="J181" s="173" t="s">
        <v>376</v>
      </c>
      <c r="K181" s="176" t="s">
        <v>686</v>
      </c>
    </row>
    <row r="182" spans="1:11" s="61" customFormat="1" ht="42" customHeight="1" x14ac:dyDescent="0.25">
      <c r="A182" s="186" t="s">
        <v>629</v>
      </c>
      <c r="B182" s="171" t="s">
        <v>266</v>
      </c>
      <c r="C182" s="171" t="s">
        <v>267</v>
      </c>
      <c r="D182" s="172" t="s">
        <v>185</v>
      </c>
      <c r="E182" s="172">
        <v>2</v>
      </c>
      <c r="F182" s="172">
        <v>4</v>
      </c>
      <c r="G182" s="178">
        <f t="shared" si="17"/>
        <v>8</v>
      </c>
      <c r="H182" s="238"/>
      <c r="I182" s="215">
        <f t="shared" si="18"/>
        <v>0</v>
      </c>
      <c r="J182" s="173" t="s">
        <v>387</v>
      </c>
      <c r="K182" s="176" t="s">
        <v>701</v>
      </c>
    </row>
    <row r="183" spans="1:11" s="61" customFormat="1" ht="51" customHeight="1" x14ac:dyDescent="0.25">
      <c r="A183" s="186" t="s">
        <v>672</v>
      </c>
      <c r="B183" s="171" t="s">
        <v>268</v>
      </c>
      <c r="C183" s="171" t="s">
        <v>269</v>
      </c>
      <c r="D183" s="172" t="s">
        <v>185</v>
      </c>
      <c r="E183" s="172">
        <v>1</v>
      </c>
      <c r="F183" s="172">
        <v>4</v>
      </c>
      <c r="G183" s="178">
        <f t="shared" si="17"/>
        <v>4</v>
      </c>
      <c r="H183" s="238"/>
      <c r="I183" s="215">
        <f t="shared" si="18"/>
        <v>0</v>
      </c>
      <c r="J183" s="173" t="s">
        <v>387</v>
      </c>
      <c r="K183" s="174" t="s">
        <v>325</v>
      </c>
    </row>
    <row r="184" spans="1:11" s="61" customFormat="1" ht="44.25" customHeight="1" x14ac:dyDescent="0.25">
      <c r="A184" s="186" t="s">
        <v>144</v>
      </c>
      <c r="B184" s="171" t="s">
        <v>279</v>
      </c>
      <c r="C184" s="171" t="s">
        <v>280</v>
      </c>
      <c r="D184" s="172" t="s">
        <v>185</v>
      </c>
      <c r="E184" s="172">
        <v>2</v>
      </c>
      <c r="F184" s="172">
        <v>4</v>
      </c>
      <c r="G184" s="178">
        <f t="shared" si="17"/>
        <v>8</v>
      </c>
      <c r="H184" s="238"/>
      <c r="I184" s="215">
        <f t="shared" si="18"/>
        <v>0</v>
      </c>
      <c r="J184" s="173" t="s">
        <v>387</v>
      </c>
      <c r="K184" s="174" t="s">
        <v>325</v>
      </c>
    </row>
    <row r="185" spans="1:11" s="87" customFormat="1" ht="39.75" customHeight="1" x14ac:dyDescent="0.25">
      <c r="A185" s="186" t="s">
        <v>147</v>
      </c>
      <c r="B185" s="181" t="s">
        <v>290</v>
      </c>
      <c r="C185" s="181" t="s">
        <v>538</v>
      </c>
      <c r="D185" s="182" t="s">
        <v>185</v>
      </c>
      <c r="E185" s="182">
        <v>300</v>
      </c>
      <c r="F185" s="182">
        <v>4</v>
      </c>
      <c r="G185" s="190">
        <f t="shared" ref="G185:G186" si="19">E185*F185</f>
        <v>1200</v>
      </c>
      <c r="H185" s="201"/>
      <c r="I185" s="207">
        <f t="shared" si="18"/>
        <v>0</v>
      </c>
      <c r="J185" s="183" t="s">
        <v>387</v>
      </c>
      <c r="K185" s="184" t="s">
        <v>686</v>
      </c>
    </row>
    <row r="186" spans="1:11" s="87" customFormat="1" ht="349.5" customHeight="1" x14ac:dyDescent="0.25">
      <c r="A186" s="186" t="s">
        <v>150</v>
      </c>
      <c r="B186" s="181" t="s">
        <v>292</v>
      </c>
      <c r="C186" s="181" t="s">
        <v>539</v>
      </c>
      <c r="D186" s="182" t="s">
        <v>21</v>
      </c>
      <c r="E186" s="182">
        <v>200</v>
      </c>
      <c r="F186" s="182">
        <v>1</v>
      </c>
      <c r="G186" s="190">
        <f t="shared" si="19"/>
        <v>200</v>
      </c>
      <c r="H186" s="201"/>
      <c r="I186" s="207">
        <f t="shared" si="18"/>
        <v>0</v>
      </c>
      <c r="J186" s="183" t="s">
        <v>387</v>
      </c>
      <c r="K186" s="334" t="s">
        <v>1007</v>
      </c>
    </row>
    <row r="187" spans="1:11" ht="28.5" customHeight="1" x14ac:dyDescent="0.25">
      <c r="A187" s="360" t="s">
        <v>1015</v>
      </c>
      <c r="B187" s="360"/>
      <c r="C187" s="360"/>
      <c r="D187" s="360"/>
      <c r="E187" s="360"/>
      <c r="F187" s="360"/>
      <c r="G187" s="360"/>
      <c r="H187" s="360"/>
      <c r="I187" s="151">
        <f>SUM(I121:I175)</f>
        <v>0</v>
      </c>
      <c r="J187" s="63"/>
      <c r="K187" s="57"/>
    </row>
    <row r="188" spans="1:11" ht="34.5" customHeight="1" x14ac:dyDescent="0.25">
      <c r="A188" s="367" t="s">
        <v>954</v>
      </c>
      <c r="B188" s="367"/>
      <c r="C188" s="367"/>
      <c r="D188" s="367"/>
      <c r="E188" s="367"/>
      <c r="F188" s="367"/>
      <c r="G188" s="367"/>
      <c r="H188" s="367"/>
      <c r="I188" s="167"/>
      <c r="J188" s="63"/>
      <c r="K188" s="57"/>
    </row>
    <row r="189" spans="1:11" ht="15.75" x14ac:dyDescent="0.25">
      <c r="A189" s="14" t="s">
        <v>2</v>
      </c>
      <c r="B189" s="14" t="s">
        <v>3</v>
      </c>
      <c r="C189" s="14" t="s">
        <v>4</v>
      </c>
      <c r="D189" s="14" t="s">
        <v>5</v>
      </c>
      <c r="E189" s="14" t="s">
        <v>6</v>
      </c>
      <c r="F189" s="14" t="s">
        <v>7</v>
      </c>
      <c r="G189" s="209" t="s">
        <v>474</v>
      </c>
      <c r="H189" s="14"/>
      <c r="I189" s="14" t="s">
        <v>9</v>
      </c>
      <c r="J189" s="5" t="s">
        <v>713</v>
      </c>
      <c r="K189" s="5" t="s">
        <v>315</v>
      </c>
    </row>
    <row r="190" spans="1:11" s="87" customFormat="1" ht="117.75" customHeight="1" x14ac:dyDescent="0.25">
      <c r="A190" s="157" t="s">
        <v>630</v>
      </c>
      <c r="B190" s="181" t="s">
        <v>397</v>
      </c>
      <c r="C190" s="181" t="s">
        <v>763</v>
      </c>
      <c r="D190" s="182" t="s">
        <v>385</v>
      </c>
      <c r="E190" s="182">
        <v>1</v>
      </c>
      <c r="F190" s="182">
        <v>1</v>
      </c>
      <c r="G190" s="178">
        <f>E190*F190</f>
        <v>1</v>
      </c>
      <c r="H190" s="201"/>
      <c r="I190" s="207"/>
      <c r="J190" s="183" t="s">
        <v>376</v>
      </c>
      <c r="K190" s="184" t="s">
        <v>326</v>
      </c>
    </row>
    <row r="191" spans="1:11" s="87" customFormat="1" ht="191.25" customHeight="1" x14ac:dyDescent="0.25">
      <c r="A191" s="338" t="s">
        <v>155</v>
      </c>
      <c r="B191" s="156" t="s">
        <v>1008</v>
      </c>
      <c r="C191" s="150" t="s">
        <v>775</v>
      </c>
      <c r="D191" s="154" t="s">
        <v>216</v>
      </c>
      <c r="E191" s="154">
        <v>30</v>
      </c>
      <c r="F191" s="182">
        <v>4</v>
      </c>
      <c r="G191" s="190">
        <f t="shared" ref="G191:G221" si="20">E191*F191</f>
        <v>120</v>
      </c>
      <c r="H191" s="201"/>
      <c r="I191" s="207">
        <f>E191*F191*H191</f>
        <v>0</v>
      </c>
      <c r="J191" s="183" t="s">
        <v>387</v>
      </c>
      <c r="K191" s="188" t="s">
        <v>829</v>
      </c>
    </row>
    <row r="192" spans="1:11" s="75" customFormat="1" ht="120" customHeight="1" x14ac:dyDescent="0.25">
      <c r="A192" s="157" t="s">
        <v>631</v>
      </c>
      <c r="B192" s="195" t="s">
        <v>776</v>
      </c>
      <c r="C192" s="156" t="s">
        <v>777</v>
      </c>
      <c r="D192" s="186" t="s">
        <v>216</v>
      </c>
      <c r="E192" s="186">
        <v>1</v>
      </c>
      <c r="F192" s="182">
        <v>5</v>
      </c>
      <c r="G192" s="178">
        <f t="shared" si="20"/>
        <v>5</v>
      </c>
      <c r="H192" s="242"/>
      <c r="I192" s="249"/>
      <c r="J192" s="191" t="s">
        <v>376</v>
      </c>
      <c r="K192" s="150" t="s">
        <v>445</v>
      </c>
    </row>
    <row r="193" spans="1:11" s="87" customFormat="1" ht="355.5" customHeight="1" x14ac:dyDescent="0.25">
      <c r="A193" s="157" t="s">
        <v>632</v>
      </c>
      <c r="B193" s="156" t="s">
        <v>778</v>
      </c>
      <c r="C193" s="195" t="s">
        <v>824</v>
      </c>
      <c r="D193" s="182" t="s">
        <v>185</v>
      </c>
      <c r="E193" s="182">
        <v>190</v>
      </c>
      <c r="F193" s="182">
        <v>4</v>
      </c>
      <c r="G193" s="190">
        <f t="shared" si="20"/>
        <v>760</v>
      </c>
      <c r="H193" s="201"/>
      <c r="I193" s="207">
        <f t="shared" ref="I193:I223" si="21">E193*F193*H193</f>
        <v>0</v>
      </c>
      <c r="J193" s="183" t="s">
        <v>387</v>
      </c>
      <c r="K193" s="184" t="s">
        <v>897</v>
      </c>
    </row>
    <row r="194" spans="1:11" s="61" customFormat="1" ht="128.25" customHeight="1" x14ac:dyDescent="0.25">
      <c r="A194" s="157" t="s">
        <v>633</v>
      </c>
      <c r="B194" s="195" t="s">
        <v>779</v>
      </c>
      <c r="C194" s="202" t="s">
        <v>780</v>
      </c>
      <c r="D194" s="172" t="s">
        <v>185</v>
      </c>
      <c r="E194" s="172">
        <v>33</v>
      </c>
      <c r="F194" s="172">
        <v>1</v>
      </c>
      <c r="G194" s="178">
        <f t="shared" si="20"/>
        <v>33</v>
      </c>
      <c r="H194" s="200"/>
      <c r="I194" s="215">
        <f t="shared" si="21"/>
        <v>0</v>
      </c>
      <c r="J194" s="173">
        <v>25</v>
      </c>
      <c r="K194" s="184" t="s">
        <v>1011</v>
      </c>
    </row>
    <row r="195" spans="1:11" s="61" customFormat="1" ht="128.25" customHeight="1" x14ac:dyDescent="0.25">
      <c r="A195" s="214" t="s">
        <v>633</v>
      </c>
      <c r="B195" s="195" t="s">
        <v>779</v>
      </c>
      <c r="C195" s="202" t="s">
        <v>780</v>
      </c>
      <c r="D195" s="172" t="s">
        <v>185</v>
      </c>
      <c r="E195" s="172">
        <v>12</v>
      </c>
      <c r="F195" s="172">
        <v>2</v>
      </c>
      <c r="G195" s="178">
        <f t="shared" si="20"/>
        <v>24</v>
      </c>
      <c r="H195" s="200"/>
      <c r="I195" s="215">
        <f t="shared" si="21"/>
        <v>0</v>
      </c>
      <c r="J195" s="173" t="s">
        <v>374</v>
      </c>
      <c r="K195" s="176" t="s">
        <v>898</v>
      </c>
    </row>
    <row r="196" spans="1:11" s="61" customFormat="1" ht="131.25" customHeight="1" x14ac:dyDescent="0.25">
      <c r="A196" s="214" t="s">
        <v>633</v>
      </c>
      <c r="B196" s="195" t="s">
        <v>779</v>
      </c>
      <c r="C196" s="202" t="s">
        <v>780</v>
      </c>
      <c r="D196" s="172" t="s">
        <v>185</v>
      </c>
      <c r="E196" s="172">
        <v>146</v>
      </c>
      <c r="F196" s="172">
        <v>1</v>
      </c>
      <c r="G196" s="178">
        <f t="shared" si="20"/>
        <v>146</v>
      </c>
      <c r="H196" s="200"/>
      <c r="I196" s="215">
        <f t="shared" si="21"/>
        <v>0</v>
      </c>
      <c r="J196" s="173">
        <v>26</v>
      </c>
      <c r="K196" s="176" t="s">
        <v>899</v>
      </c>
    </row>
    <row r="197" spans="1:11" s="61" customFormat="1" ht="132.75" customHeight="1" x14ac:dyDescent="0.25">
      <c r="A197" s="214" t="s">
        <v>633</v>
      </c>
      <c r="B197" s="195" t="s">
        <v>779</v>
      </c>
      <c r="C197" s="202" t="s">
        <v>780</v>
      </c>
      <c r="D197" s="172" t="s">
        <v>185</v>
      </c>
      <c r="E197" s="172">
        <v>68</v>
      </c>
      <c r="F197" s="172">
        <v>4</v>
      </c>
      <c r="G197" s="178">
        <f t="shared" si="20"/>
        <v>272</v>
      </c>
      <c r="H197" s="200"/>
      <c r="I197" s="215">
        <f t="shared" si="21"/>
        <v>0</v>
      </c>
      <c r="J197" s="173" t="s">
        <v>387</v>
      </c>
      <c r="K197" s="184" t="s">
        <v>1010</v>
      </c>
    </row>
    <row r="198" spans="1:11" s="87" customFormat="1" ht="201.75" customHeight="1" x14ac:dyDescent="0.25">
      <c r="A198" s="214" t="s">
        <v>634</v>
      </c>
      <c r="B198" s="181" t="s">
        <v>270</v>
      </c>
      <c r="C198" s="181" t="s">
        <v>271</v>
      </c>
      <c r="D198" s="182" t="s">
        <v>185</v>
      </c>
      <c r="E198" s="182">
        <v>2</v>
      </c>
      <c r="F198" s="182">
        <v>4</v>
      </c>
      <c r="G198" s="190">
        <f t="shared" si="20"/>
        <v>8</v>
      </c>
      <c r="H198" s="201"/>
      <c r="I198" s="207">
        <f t="shared" si="21"/>
        <v>0</v>
      </c>
      <c r="J198" s="183" t="s">
        <v>387</v>
      </c>
      <c r="K198" s="184" t="s">
        <v>569</v>
      </c>
    </row>
    <row r="199" spans="1:11" s="61" customFormat="1" ht="90" customHeight="1" x14ac:dyDescent="0.25">
      <c r="A199" s="214" t="s">
        <v>156</v>
      </c>
      <c r="B199" s="171" t="s">
        <v>272</v>
      </c>
      <c r="C199" s="171" t="s">
        <v>273</v>
      </c>
      <c r="D199" s="172" t="s">
        <v>185</v>
      </c>
      <c r="E199" s="172">
        <v>10</v>
      </c>
      <c r="F199" s="172">
        <v>4</v>
      </c>
      <c r="G199" s="178">
        <f t="shared" si="20"/>
        <v>40</v>
      </c>
      <c r="H199" s="200"/>
      <c r="I199" s="215">
        <f t="shared" si="21"/>
        <v>0</v>
      </c>
      <c r="J199" s="173" t="s">
        <v>387</v>
      </c>
      <c r="K199" s="176" t="s">
        <v>826</v>
      </c>
    </row>
    <row r="200" spans="1:11" s="61" customFormat="1" ht="127.5" customHeight="1" x14ac:dyDescent="0.25">
      <c r="A200" s="214" t="s">
        <v>635</v>
      </c>
      <c r="B200" s="171" t="s">
        <v>274</v>
      </c>
      <c r="C200" s="171" t="s">
        <v>275</v>
      </c>
      <c r="D200" s="172" t="s">
        <v>185</v>
      </c>
      <c r="E200" s="172">
        <v>15</v>
      </c>
      <c r="F200" s="172">
        <v>4</v>
      </c>
      <c r="G200" s="178">
        <f t="shared" si="20"/>
        <v>60</v>
      </c>
      <c r="H200" s="200"/>
      <c r="I200" s="215">
        <f t="shared" si="21"/>
        <v>0</v>
      </c>
      <c r="J200" s="173" t="s">
        <v>387</v>
      </c>
      <c r="K200" s="248" t="s">
        <v>900</v>
      </c>
    </row>
    <row r="201" spans="1:11" s="61" customFormat="1" ht="41.25" customHeight="1" x14ac:dyDescent="0.25">
      <c r="A201" s="214" t="s">
        <v>636</v>
      </c>
      <c r="B201" s="171" t="s">
        <v>276</v>
      </c>
      <c r="C201" s="171" t="s">
        <v>277</v>
      </c>
      <c r="D201" s="172" t="s">
        <v>185</v>
      </c>
      <c r="E201" s="172">
        <v>15</v>
      </c>
      <c r="F201" s="172">
        <v>4</v>
      </c>
      <c r="G201" s="178">
        <f t="shared" si="20"/>
        <v>60</v>
      </c>
      <c r="H201" s="200"/>
      <c r="I201" s="215">
        <f t="shared" si="21"/>
        <v>0</v>
      </c>
      <c r="J201" s="173" t="s">
        <v>387</v>
      </c>
      <c r="K201" s="176" t="s">
        <v>901</v>
      </c>
    </row>
    <row r="202" spans="1:11" s="87" customFormat="1" ht="384.75" customHeight="1" x14ac:dyDescent="0.25">
      <c r="A202" s="336" t="s">
        <v>637</v>
      </c>
      <c r="B202" s="154" t="s">
        <v>1009</v>
      </c>
      <c r="C202" s="156" t="s">
        <v>782</v>
      </c>
      <c r="D202" s="182" t="s">
        <v>278</v>
      </c>
      <c r="E202" s="182">
        <v>483</v>
      </c>
      <c r="F202" s="182">
        <v>5</v>
      </c>
      <c r="G202" s="190">
        <f t="shared" si="20"/>
        <v>2415</v>
      </c>
      <c r="H202" s="201"/>
      <c r="I202" s="207">
        <f t="shared" si="21"/>
        <v>0</v>
      </c>
      <c r="J202" s="183" t="s">
        <v>387</v>
      </c>
      <c r="K202" s="337" t="s">
        <v>902</v>
      </c>
    </row>
    <row r="203" spans="1:11" s="61" customFormat="1" ht="129" customHeight="1" x14ac:dyDescent="0.25">
      <c r="A203" s="214" t="s">
        <v>158</v>
      </c>
      <c r="B203" s="186" t="s">
        <v>814</v>
      </c>
      <c r="C203" s="156" t="s">
        <v>783</v>
      </c>
      <c r="D203" s="172" t="s">
        <v>13</v>
      </c>
      <c r="E203" s="172">
        <v>1</v>
      </c>
      <c r="F203" s="172">
        <v>4</v>
      </c>
      <c r="G203" s="178">
        <f t="shared" si="20"/>
        <v>4</v>
      </c>
      <c r="H203" s="200"/>
      <c r="I203" s="215">
        <f t="shared" si="21"/>
        <v>0</v>
      </c>
      <c r="J203" s="173" t="s">
        <v>387</v>
      </c>
      <c r="K203" s="174" t="s">
        <v>903</v>
      </c>
    </row>
    <row r="204" spans="1:11" s="61" customFormat="1" ht="126" customHeight="1" x14ac:dyDescent="0.25">
      <c r="A204" s="214" t="s">
        <v>638</v>
      </c>
      <c r="B204" s="186" t="s">
        <v>815</v>
      </c>
      <c r="C204" s="150" t="s">
        <v>784</v>
      </c>
      <c r="D204" s="172" t="s">
        <v>13</v>
      </c>
      <c r="E204" s="172">
        <v>1</v>
      </c>
      <c r="F204" s="172">
        <v>5</v>
      </c>
      <c r="G204" s="178">
        <f t="shared" si="20"/>
        <v>5</v>
      </c>
      <c r="H204" s="200"/>
      <c r="I204" s="215">
        <f t="shared" si="21"/>
        <v>0</v>
      </c>
      <c r="J204" s="173" t="s">
        <v>387</v>
      </c>
      <c r="K204" s="174" t="s">
        <v>702</v>
      </c>
    </row>
    <row r="205" spans="1:11" s="61" customFormat="1" ht="130.5" customHeight="1" x14ac:dyDescent="0.25">
      <c r="A205" s="214" t="s">
        <v>638</v>
      </c>
      <c r="B205" s="186" t="s">
        <v>815</v>
      </c>
      <c r="C205" s="150" t="s">
        <v>816</v>
      </c>
      <c r="D205" s="172" t="s">
        <v>13</v>
      </c>
      <c r="E205" s="172">
        <v>1</v>
      </c>
      <c r="F205" s="172">
        <v>5</v>
      </c>
      <c r="G205" s="178">
        <f t="shared" si="20"/>
        <v>5</v>
      </c>
      <c r="H205" s="200"/>
      <c r="I205" s="215">
        <f t="shared" si="21"/>
        <v>0</v>
      </c>
      <c r="J205" s="173" t="s">
        <v>387</v>
      </c>
      <c r="K205" s="174" t="s">
        <v>904</v>
      </c>
    </row>
    <row r="206" spans="1:11" s="175" customFormat="1" ht="279.75" customHeight="1" x14ac:dyDescent="0.25">
      <c r="A206" s="214" t="s">
        <v>639</v>
      </c>
      <c r="B206" s="171" t="s">
        <v>536</v>
      </c>
      <c r="C206" s="171" t="s">
        <v>281</v>
      </c>
      <c r="D206" s="172" t="s">
        <v>185</v>
      </c>
      <c r="E206" s="172">
        <v>2</v>
      </c>
      <c r="F206" s="172">
        <v>4</v>
      </c>
      <c r="G206" s="178">
        <f t="shared" si="20"/>
        <v>8</v>
      </c>
      <c r="H206" s="200"/>
      <c r="I206" s="215">
        <f t="shared" si="21"/>
        <v>0</v>
      </c>
      <c r="J206" s="173" t="s">
        <v>387</v>
      </c>
      <c r="K206" s="174" t="s">
        <v>324</v>
      </c>
    </row>
    <row r="207" spans="1:11" s="175" customFormat="1" ht="32.25" customHeight="1" x14ac:dyDescent="0.25">
      <c r="A207" s="216" t="s">
        <v>640</v>
      </c>
      <c r="B207" s="171" t="s">
        <v>537</v>
      </c>
      <c r="C207" s="171" t="s">
        <v>283</v>
      </c>
      <c r="D207" s="172" t="s">
        <v>185</v>
      </c>
      <c r="E207" s="172">
        <v>94</v>
      </c>
      <c r="F207" s="172">
        <v>1</v>
      </c>
      <c r="G207" s="178">
        <f t="shared" si="20"/>
        <v>94</v>
      </c>
      <c r="H207" s="200"/>
      <c r="I207" s="215">
        <f t="shared" si="21"/>
        <v>0</v>
      </c>
      <c r="J207" s="173">
        <v>26</v>
      </c>
      <c r="K207" s="176" t="s">
        <v>905</v>
      </c>
    </row>
    <row r="208" spans="1:11" s="175" customFormat="1" ht="39" customHeight="1" x14ac:dyDescent="0.25">
      <c r="A208" s="216" t="s">
        <v>640</v>
      </c>
      <c r="B208" s="171" t="s">
        <v>537</v>
      </c>
      <c r="C208" s="171" t="s">
        <v>283</v>
      </c>
      <c r="D208" s="172" t="s">
        <v>185</v>
      </c>
      <c r="E208" s="172">
        <v>12</v>
      </c>
      <c r="F208" s="172">
        <v>4</v>
      </c>
      <c r="G208" s="178">
        <f t="shared" si="20"/>
        <v>48</v>
      </c>
      <c r="H208" s="200"/>
      <c r="I208" s="215">
        <f t="shared" si="21"/>
        <v>0</v>
      </c>
      <c r="J208" s="173" t="s">
        <v>387</v>
      </c>
      <c r="K208" s="176" t="s">
        <v>906</v>
      </c>
    </row>
    <row r="209" spans="1:11" s="175" customFormat="1" ht="52.5" customHeight="1" x14ac:dyDescent="0.25">
      <c r="A209" s="216" t="s">
        <v>640</v>
      </c>
      <c r="B209" s="171" t="s">
        <v>537</v>
      </c>
      <c r="C209" s="171" t="s">
        <v>283</v>
      </c>
      <c r="D209" s="172" t="s">
        <v>185</v>
      </c>
      <c r="E209" s="172">
        <v>32</v>
      </c>
      <c r="F209" s="172">
        <v>2</v>
      </c>
      <c r="G209" s="178">
        <f t="shared" si="20"/>
        <v>64</v>
      </c>
      <c r="H209" s="200"/>
      <c r="I209" s="215">
        <f t="shared" si="21"/>
        <v>0</v>
      </c>
      <c r="J209" s="173" t="s">
        <v>374</v>
      </c>
      <c r="K209" s="176" t="s">
        <v>907</v>
      </c>
    </row>
    <row r="210" spans="1:11" s="175" customFormat="1" ht="54.75" customHeight="1" x14ac:dyDescent="0.25">
      <c r="A210" s="216" t="s">
        <v>640</v>
      </c>
      <c r="B210" s="171" t="s">
        <v>537</v>
      </c>
      <c r="C210" s="171" t="s">
        <v>283</v>
      </c>
      <c r="D210" s="172" t="s">
        <v>185</v>
      </c>
      <c r="E210" s="172">
        <v>27</v>
      </c>
      <c r="F210" s="172">
        <v>1</v>
      </c>
      <c r="G210" s="178">
        <f t="shared" si="20"/>
        <v>27</v>
      </c>
      <c r="H210" s="200"/>
      <c r="I210" s="215">
        <f t="shared" si="21"/>
        <v>0</v>
      </c>
      <c r="J210" s="173">
        <v>25</v>
      </c>
      <c r="K210" s="184" t="s">
        <v>1012</v>
      </c>
    </row>
    <row r="211" spans="1:11" s="175" customFormat="1" ht="38.25" customHeight="1" x14ac:dyDescent="0.25">
      <c r="A211" s="216" t="s">
        <v>641</v>
      </c>
      <c r="B211" s="171" t="s">
        <v>282</v>
      </c>
      <c r="C211" s="171" t="s">
        <v>285</v>
      </c>
      <c r="D211" s="172" t="s">
        <v>185</v>
      </c>
      <c r="E211" s="172">
        <v>5</v>
      </c>
      <c r="F211" s="172">
        <v>4</v>
      </c>
      <c r="G211" s="178">
        <f t="shared" si="20"/>
        <v>20</v>
      </c>
      <c r="H211" s="200"/>
      <c r="I211" s="215">
        <f t="shared" si="21"/>
        <v>0</v>
      </c>
      <c r="J211" s="173" t="s">
        <v>387</v>
      </c>
      <c r="K211" s="174" t="s">
        <v>703</v>
      </c>
    </row>
    <row r="212" spans="1:11" s="175" customFormat="1" ht="45.75" customHeight="1" x14ac:dyDescent="0.25">
      <c r="A212" s="216" t="s">
        <v>161</v>
      </c>
      <c r="B212" s="171" t="s">
        <v>284</v>
      </c>
      <c r="C212" s="171" t="s">
        <v>286</v>
      </c>
      <c r="D212" s="172" t="s">
        <v>185</v>
      </c>
      <c r="E212" s="172">
        <v>28</v>
      </c>
      <c r="F212" s="172">
        <v>2</v>
      </c>
      <c r="G212" s="178">
        <f t="shared" si="20"/>
        <v>56</v>
      </c>
      <c r="H212" s="200"/>
      <c r="I212" s="215">
        <f t="shared" si="21"/>
        <v>0</v>
      </c>
      <c r="J212" s="173" t="s">
        <v>374</v>
      </c>
      <c r="K212" s="176" t="s">
        <v>449</v>
      </c>
    </row>
    <row r="213" spans="1:11" s="175" customFormat="1" ht="30" customHeight="1" x14ac:dyDescent="0.25">
      <c r="A213" s="216" t="s">
        <v>161</v>
      </c>
      <c r="B213" s="171" t="s">
        <v>284</v>
      </c>
      <c r="C213" s="171" t="s">
        <v>286</v>
      </c>
      <c r="D213" s="172" t="s">
        <v>185</v>
      </c>
      <c r="E213" s="172">
        <v>48</v>
      </c>
      <c r="F213" s="172">
        <v>1</v>
      </c>
      <c r="G213" s="178">
        <f t="shared" si="20"/>
        <v>48</v>
      </c>
      <c r="H213" s="200"/>
      <c r="I213" s="215">
        <f t="shared" si="21"/>
        <v>0</v>
      </c>
      <c r="J213" s="173">
        <v>25</v>
      </c>
      <c r="K213" s="176" t="s">
        <v>908</v>
      </c>
    </row>
    <row r="214" spans="1:11" s="175" customFormat="1" ht="36.75" customHeight="1" x14ac:dyDescent="0.25">
      <c r="A214" s="216" t="s">
        <v>642</v>
      </c>
      <c r="B214" s="171" t="s">
        <v>570</v>
      </c>
      <c r="C214" s="171" t="s">
        <v>287</v>
      </c>
      <c r="D214" s="172" t="s">
        <v>185</v>
      </c>
      <c r="E214" s="172">
        <v>20</v>
      </c>
      <c r="F214" s="172">
        <v>4</v>
      </c>
      <c r="G214" s="178">
        <f t="shared" si="20"/>
        <v>80</v>
      </c>
      <c r="H214" s="200"/>
      <c r="I214" s="215">
        <f t="shared" si="21"/>
        <v>0</v>
      </c>
      <c r="J214" s="173" t="s">
        <v>387</v>
      </c>
      <c r="K214" s="176" t="s">
        <v>909</v>
      </c>
    </row>
    <row r="215" spans="1:11" s="175" customFormat="1" ht="37.5" customHeight="1" x14ac:dyDescent="0.25">
      <c r="A215" s="216" t="s">
        <v>949</v>
      </c>
      <c r="B215" s="171" t="s">
        <v>288</v>
      </c>
      <c r="C215" s="171" t="s">
        <v>289</v>
      </c>
      <c r="D215" s="172" t="s">
        <v>21</v>
      </c>
      <c r="E215" s="172">
        <v>200</v>
      </c>
      <c r="F215" s="172">
        <v>1</v>
      </c>
      <c r="G215" s="178">
        <f t="shared" si="20"/>
        <v>200</v>
      </c>
      <c r="H215" s="200"/>
      <c r="I215" s="215">
        <f t="shared" si="21"/>
        <v>0</v>
      </c>
      <c r="J215" s="173" t="s">
        <v>387</v>
      </c>
      <c r="K215" s="250" t="s">
        <v>328</v>
      </c>
    </row>
    <row r="216" spans="1:11" s="168" customFormat="1" ht="51" customHeight="1" x14ac:dyDescent="0.25">
      <c r="A216" s="216" t="s">
        <v>162</v>
      </c>
      <c r="B216" s="177" t="s">
        <v>542</v>
      </c>
      <c r="C216" s="177" t="s">
        <v>371</v>
      </c>
      <c r="D216" s="178" t="s">
        <v>185</v>
      </c>
      <c r="E216" s="178">
        <v>2</v>
      </c>
      <c r="F216" s="178">
        <v>4</v>
      </c>
      <c r="G216" s="178">
        <f t="shared" si="20"/>
        <v>8</v>
      </c>
      <c r="H216" s="217"/>
      <c r="I216" s="205">
        <f t="shared" si="21"/>
        <v>0</v>
      </c>
      <c r="J216" s="179" t="s">
        <v>387</v>
      </c>
      <c r="K216" s="180" t="s">
        <v>398</v>
      </c>
    </row>
    <row r="217" spans="1:11" s="168" customFormat="1" ht="55.5" customHeight="1" x14ac:dyDescent="0.25">
      <c r="A217" s="216" t="s">
        <v>162</v>
      </c>
      <c r="B217" s="177" t="s">
        <v>542</v>
      </c>
      <c r="C217" s="177" t="s">
        <v>371</v>
      </c>
      <c r="D217" s="178" t="s">
        <v>185</v>
      </c>
      <c r="E217" s="178">
        <v>52</v>
      </c>
      <c r="F217" s="178">
        <v>1</v>
      </c>
      <c r="G217" s="178">
        <f t="shared" si="20"/>
        <v>52</v>
      </c>
      <c r="H217" s="217"/>
      <c r="I217" s="205">
        <f t="shared" si="21"/>
        <v>0</v>
      </c>
      <c r="J217" s="179">
        <v>26</v>
      </c>
      <c r="K217" s="180" t="s">
        <v>910</v>
      </c>
    </row>
    <row r="218" spans="1:11" s="175" customFormat="1" ht="43.5" customHeight="1" x14ac:dyDescent="0.25">
      <c r="A218" s="216" t="s">
        <v>643</v>
      </c>
      <c r="B218" s="171" t="s">
        <v>294</v>
      </c>
      <c r="C218" s="171" t="s">
        <v>296</v>
      </c>
      <c r="D218" s="172" t="s">
        <v>185</v>
      </c>
      <c r="E218" s="172">
        <v>6</v>
      </c>
      <c r="F218" s="172">
        <v>2</v>
      </c>
      <c r="G218" s="178">
        <f t="shared" si="20"/>
        <v>12</v>
      </c>
      <c r="H218" s="200"/>
      <c r="I218" s="215">
        <f t="shared" si="21"/>
        <v>0</v>
      </c>
      <c r="J218" s="173" t="s">
        <v>374</v>
      </c>
      <c r="K218" s="176" t="s">
        <v>911</v>
      </c>
    </row>
    <row r="219" spans="1:11" s="175" customFormat="1" ht="38.25" customHeight="1" x14ac:dyDescent="0.25">
      <c r="A219" s="216" t="s">
        <v>643</v>
      </c>
      <c r="B219" s="171" t="s">
        <v>294</v>
      </c>
      <c r="C219" s="171" t="s">
        <v>296</v>
      </c>
      <c r="D219" s="172" t="s">
        <v>185</v>
      </c>
      <c r="E219" s="172">
        <v>2</v>
      </c>
      <c r="F219" s="172">
        <v>1</v>
      </c>
      <c r="G219" s="178">
        <f t="shared" si="20"/>
        <v>2</v>
      </c>
      <c r="H219" s="200"/>
      <c r="I219" s="215">
        <f t="shared" si="21"/>
        <v>0</v>
      </c>
      <c r="J219" s="173">
        <v>26</v>
      </c>
      <c r="K219" s="176" t="s">
        <v>912</v>
      </c>
    </row>
    <row r="220" spans="1:11" s="175" customFormat="1" ht="54.75" customHeight="1" x14ac:dyDescent="0.25">
      <c r="A220" s="216" t="s">
        <v>643</v>
      </c>
      <c r="B220" s="171" t="s">
        <v>294</v>
      </c>
      <c r="C220" s="171" t="s">
        <v>296</v>
      </c>
      <c r="D220" s="172" t="s">
        <v>185</v>
      </c>
      <c r="E220" s="172">
        <v>18</v>
      </c>
      <c r="F220" s="172">
        <v>1</v>
      </c>
      <c r="G220" s="178">
        <f t="shared" si="20"/>
        <v>18</v>
      </c>
      <c r="H220" s="200"/>
      <c r="I220" s="215">
        <f t="shared" si="21"/>
        <v>0</v>
      </c>
      <c r="J220" s="173">
        <v>25</v>
      </c>
      <c r="K220" s="176" t="s">
        <v>913</v>
      </c>
    </row>
    <row r="221" spans="1:11" s="175" customFormat="1" ht="57.75" customHeight="1" x14ac:dyDescent="0.25">
      <c r="A221" s="216" t="s">
        <v>644</v>
      </c>
      <c r="B221" s="171" t="s">
        <v>295</v>
      </c>
      <c r="C221" s="171" t="s">
        <v>377</v>
      </c>
      <c r="D221" s="172" t="s">
        <v>185</v>
      </c>
      <c r="E221" s="172">
        <v>4</v>
      </c>
      <c r="F221" s="172">
        <v>4</v>
      </c>
      <c r="G221" s="178">
        <f t="shared" si="20"/>
        <v>16</v>
      </c>
      <c r="H221" s="200"/>
      <c r="I221" s="215">
        <f t="shared" si="21"/>
        <v>0</v>
      </c>
      <c r="J221" s="173" t="s">
        <v>387</v>
      </c>
      <c r="K221" s="174" t="s">
        <v>444</v>
      </c>
    </row>
    <row r="222" spans="1:11" s="175" customFormat="1" ht="69" customHeight="1" x14ac:dyDescent="0.25">
      <c r="A222" s="216" t="s">
        <v>165</v>
      </c>
      <c r="B222" s="171" t="s">
        <v>297</v>
      </c>
      <c r="C222" s="171" t="s">
        <v>354</v>
      </c>
      <c r="D222" s="172" t="s">
        <v>185</v>
      </c>
      <c r="E222" s="172">
        <v>60</v>
      </c>
      <c r="F222" s="172">
        <v>4</v>
      </c>
      <c r="G222" s="178">
        <f t="shared" ref="G222:G253" si="22">E222*F222</f>
        <v>240</v>
      </c>
      <c r="H222" s="200"/>
      <c r="I222" s="215">
        <f t="shared" si="21"/>
        <v>0</v>
      </c>
      <c r="J222" s="173" t="s">
        <v>391</v>
      </c>
      <c r="K222" s="176" t="s">
        <v>914</v>
      </c>
    </row>
    <row r="223" spans="1:11" s="175" customFormat="1" ht="87" customHeight="1" x14ac:dyDescent="0.25">
      <c r="A223" s="216" t="s">
        <v>645</v>
      </c>
      <c r="B223" s="171" t="s">
        <v>298</v>
      </c>
      <c r="C223" s="171" t="s">
        <v>355</v>
      </c>
      <c r="D223" s="172" t="s">
        <v>185</v>
      </c>
      <c r="E223" s="172">
        <v>50</v>
      </c>
      <c r="F223" s="172">
        <v>4</v>
      </c>
      <c r="G223" s="178">
        <f t="shared" si="22"/>
        <v>200</v>
      </c>
      <c r="H223" s="200"/>
      <c r="I223" s="215">
        <f t="shared" si="21"/>
        <v>0</v>
      </c>
      <c r="J223" s="173" t="s">
        <v>387</v>
      </c>
      <c r="K223" s="184" t="s">
        <v>1013</v>
      </c>
    </row>
    <row r="224" spans="1:11" s="185" customFormat="1" ht="54.75" customHeight="1" x14ac:dyDescent="0.25">
      <c r="A224" s="216" t="s">
        <v>646</v>
      </c>
      <c r="B224" s="181" t="s">
        <v>299</v>
      </c>
      <c r="C224" s="181" t="s">
        <v>300</v>
      </c>
      <c r="D224" s="182" t="s">
        <v>13</v>
      </c>
      <c r="E224" s="182">
        <v>2</v>
      </c>
      <c r="F224" s="182">
        <v>5</v>
      </c>
      <c r="G224" s="178">
        <f t="shared" si="22"/>
        <v>10</v>
      </c>
      <c r="H224" s="201"/>
      <c r="I224" s="207">
        <f t="shared" ref="I224:I254" si="23">E224*F224*H224</f>
        <v>0</v>
      </c>
      <c r="J224" s="183" t="s">
        <v>407</v>
      </c>
      <c r="K224" s="184" t="s">
        <v>688</v>
      </c>
    </row>
    <row r="225" spans="1:11" s="168" customFormat="1" ht="120" customHeight="1" x14ac:dyDescent="0.25">
      <c r="A225" s="216" t="s">
        <v>647</v>
      </c>
      <c r="B225" s="171" t="s">
        <v>543</v>
      </c>
      <c r="C225" s="171" t="s">
        <v>1025</v>
      </c>
      <c r="D225" s="186" t="s">
        <v>40</v>
      </c>
      <c r="E225" s="178">
        <v>544</v>
      </c>
      <c r="F225" s="178">
        <v>1</v>
      </c>
      <c r="G225" s="178">
        <f t="shared" si="22"/>
        <v>544</v>
      </c>
      <c r="H225" s="204"/>
      <c r="I225" s="205">
        <f t="shared" si="23"/>
        <v>0</v>
      </c>
      <c r="J225" s="179" t="s">
        <v>387</v>
      </c>
      <c r="K225" s="187" t="s">
        <v>704</v>
      </c>
    </row>
    <row r="226" spans="1:11" s="175" customFormat="1" ht="161.25" customHeight="1" x14ac:dyDescent="0.25">
      <c r="A226" s="216" t="s">
        <v>648</v>
      </c>
      <c r="B226" s="171" t="s">
        <v>356</v>
      </c>
      <c r="C226" s="171" t="s">
        <v>359</v>
      </c>
      <c r="D226" s="172" t="s">
        <v>37</v>
      </c>
      <c r="E226" s="172">
        <v>5</v>
      </c>
      <c r="F226" s="172">
        <v>4</v>
      </c>
      <c r="G226" s="178">
        <f t="shared" si="22"/>
        <v>20</v>
      </c>
      <c r="H226" s="200"/>
      <c r="I226" s="215">
        <f t="shared" si="23"/>
        <v>0</v>
      </c>
      <c r="J226" s="173" t="s">
        <v>387</v>
      </c>
      <c r="K226" s="176" t="s">
        <v>915</v>
      </c>
    </row>
    <row r="227" spans="1:11" s="175" customFormat="1" ht="161.25" customHeight="1" x14ac:dyDescent="0.25">
      <c r="A227" s="216" t="s">
        <v>648</v>
      </c>
      <c r="B227" s="171" t="s">
        <v>356</v>
      </c>
      <c r="C227" s="171" t="s">
        <v>360</v>
      </c>
      <c r="D227" s="172" t="s">
        <v>37</v>
      </c>
      <c r="E227" s="172">
        <v>1</v>
      </c>
      <c r="F227" s="172">
        <v>6</v>
      </c>
      <c r="G227" s="178">
        <f t="shared" si="22"/>
        <v>6</v>
      </c>
      <c r="H227" s="200"/>
      <c r="I227" s="215">
        <f t="shared" si="23"/>
        <v>0</v>
      </c>
      <c r="J227" s="173" t="s">
        <v>391</v>
      </c>
      <c r="K227" s="174" t="s">
        <v>357</v>
      </c>
    </row>
    <row r="228" spans="1:11" s="185" customFormat="1" ht="111.75" customHeight="1" x14ac:dyDescent="0.25">
      <c r="A228" s="218" t="s">
        <v>649</v>
      </c>
      <c r="B228" s="181" t="s">
        <v>361</v>
      </c>
      <c r="C228" s="181" t="s">
        <v>363</v>
      </c>
      <c r="D228" s="182" t="s">
        <v>362</v>
      </c>
      <c r="E228" s="182">
        <v>210</v>
      </c>
      <c r="F228" s="182">
        <v>1</v>
      </c>
      <c r="G228" s="190">
        <f t="shared" si="22"/>
        <v>210</v>
      </c>
      <c r="H228" s="201"/>
      <c r="I228" s="207">
        <f t="shared" si="23"/>
        <v>0</v>
      </c>
      <c r="J228" s="183" t="s">
        <v>387</v>
      </c>
      <c r="K228" s="188" t="s">
        <v>704</v>
      </c>
    </row>
    <row r="229" spans="1:11" s="175" customFormat="1" ht="73.5" customHeight="1" x14ac:dyDescent="0.25">
      <c r="A229" s="216" t="s">
        <v>166</v>
      </c>
      <c r="B229" s="171" t="s">
        <v>301</v>
      </c>
      <c r="C229" s="171" t="s">
        <v>302</v>
      </c>
      <c r="D229" s="172" t="s">
        <v>40</v>
      </c>
      <c r="E229" s="172">
        <v>384</v>
      </c>
      <c r="F229" s="172">
        <v>1</v>
      </c>
      <c r="G229" s="178">
        <f t="shared" si="22"/>
        <v>384</v>
      </c>
      <c r="H229" s="200"/>
      <c r="I229" s="215">
        <f t="shared" si="23"/>
        <v>0</v>
      </c>
      <c r="J229" s="173">
        <v>26</v>
      </c>
      <c r="K229" s="176" t="s">
        <v>715</v>
      </c>
    </row>
    <row r="230" spans="1:11" s="175" customFormat="1" ht="75.75" customHeight="1" x14ac:dyDescent="0.25">
      <c r="A230" s="216" t="s">
        <v>166</v>
      </c>
      <c r="B230" s="171" t="s">
        <v>301</v>
      </c>
      <c r="C230" s="171" t="s">
        <v>302</v>
      </c>
      <c r="D230" s="172" t="s">
        <v>40</v>
      </c>
      <c r="E230" s="172">
        <v>40</v>
      </c>
      <c r="F230" s="172">
        <v>2</v>
      </c>
      <c r="G230" s="178">
        <f t="shared" si="22"/>
        <v>80</v>
      </c>
      <c r="H230" s="200"/>
      <c r="I230" s="215">
        <f t="shared" si="23"/>
        <v>0</v>
      </c>
      <c r="J230" s="173" t="s">
        <v>374</v>
      </c>
      <c r="K230" s="184" t="s">
        <v>716</v>
      </c>
    </row>
    <row r="231" spans="1:11" s="175" customFormat="1" ht="66" customHeight="1" x14ac:dyDescent="0.25">
      <c r="A231" s="216" t="s">
        <v>166</v>
      </c>
      <c r="B231" s="171" t="s">
        <v>301</v>
      </c>
      <c r="C231" s="171" t="s">
        <v>302</v>
      </c>
      <c r="D231" s="172" t="s">
        <v>40</v>
      </c>
      <c r="E231" s="172">
        <v>112</v>
      </c>
      <c r="F231" s="172">
        <v>1</v>
      </c>
      <c r="G231" s="178">
        <f t="shared" si="22"/>
        <v>112</v>
      </c>
      <c r="H231" s="200"/>
      <c r="I231" s="215">
        <f t="shared" si="23"/>
        <v>0</v>
      </c>
      <c r="J231" s="173">
        <v>25</v>
      </c>
      <c r="K231" s="184" t="s">
        <v>717</v>
      </c>
    </row>
    <row r="232" spans="1:11" s="192" customFormat="1" ht="144" customHeight="1" x14ac:dyDescent="0.25">
      <c r="A232" s="218" t="s">
        <v>169</v>
      </c>
      <c r="B232" s="156" t="s">
        <v>303</v>
      </c>
      <c r="C232" s="189" t="s">
        <v>304</v>
      </c>
      <c r="D232" s="190" t="s">
        <v>33</v>
      </c>
      <c r="E232" s="190">
        <v>500</v>
      </c>
      <c r="F232" s="190">
        <v>5</v>
      </c>
      <c r="G232" s="190">
        <f t="shared" si="22"/>
        <v>2500</v>
      </c>
      <c r="H232" s="199"/>
      <c r="I232" s="219">
        <f t="shared" si="23"/>
        <v>0</v>
      </c>
      <c r="J232" s="191" t="s">
        <v>407</v>
      </c>
      <c r="K232" s="150" t="s">
        <v>1014</v>
      </c>
    </row>
    <row r="233" spans="1:11" s="175" customFormat="1" ht="113.25" customHeight="1" x14ac:dyDescent="0.25">
      <c r="A233" s="216" t="s">
        <v>172</v>
      </c>
      <c r="B233" s="171" t="s">
        <v>544</v>
      </c>
      <c r="C233" s="171" t="s">
        <v>307</v>
      </c>
      <c r="D233" s="172" t="s">
        <v>13</v>
      </c>
      <c r="E233" s="172">
        <v>48</v>
      </c>
      <c r="F233" s="172">
        <v>1</v>
      </c>
      <c r="G233" s="178">
        <f t="shared" si="22"/>
        <v>48</v>
      </c>
      <c r="H233" s="200"/>
      <c r="I233" s="215">
        <f t="shared" si="23"/>
        <v>0</v>
      </c>
      <c r="J233" s="173">
        <v>26</v>
      </c>
      <c r="K233" s="174" t="s">
        <v>916</v>
      </c>
    </row>
    <row r="234" spans="1:11" s="168" customFormat="1" ht="120" x14ac:dyDescent="0.25">
      <c r="A234" s="216" t="s">
        <v>650</v>
      </c>
      <c r="B234" s="171" t="s">
        <v>306</v>
      </c>
      <c r="C234" s="171" t="s">
        <v>309</v>
      </c>
      <c r="D234" s="172" t="s">
        <v>13</v>
      </c>
      <c r="E234" s="172">
        <v>5</v>
      </c>
      <c r="F234" s="172">
        <v>4</v>
      </c>
      <c r="G234" s="178">
        <f t="shared" si="22"/>
        <v>20</v>
      </c>
      <c r="H234" s="200"/>
      <c r="I234" s="205">
        <f t="shared" si="23"/>
        <v>0</v>
      </c>
      <c r="J234" s="179" t="s">
        <v>387</v>
      </c>
      <c r="K234" s="180" t="s">
        <v>917</v>
      </c>
    </row>
    <row r="235" spans="1:11" s="340" customFormat="1" ht="120.75" customHeight="1" x14ac:dyDescent="0.25">
      <c r="A235" s="339" t="s">
        <v>650</v>
      </c>
      <c r="B235" s="177" t="s">
        <v>306</v>
      </c>
      <c r="C235" s="177" t="s">
        <v>309</v>
      </c>
      <c r="D235" s="178" t="s">
        <v>13</v>
      </c>
      <c r="E235" s="178">
        <v>9</v>
      </c>
      <c r="F235" s="178">
        <v>1</v>
      </c>
      <c r="G235" s="178">
        <f t="shared" si="22"/>
        <v>9</v>
      </c>
      <c r="H235" s="217"/>
      <c r="I235" s="225">
        <f t="shared" si="23"/>
        <v>0</v>
      </c>
      <c r="J235" s="254">
        <v>25</v>
      </c>
      <c r="K235" s="341" t="s">
        <v>918</v>
      </c>
    </row>
    <row r="236" spans="1:11" s="175" customFormat="1" ht="120" x14ac:dyDescent="0.25">
      <c r="A236" s="216" t="s">
        <v>651</v>
      </c>
      <c r="B236" s="171" t="s">
        <v>308</v>
      </c>
      <c r="C236" s="171" t="s">
        <v>310</v>
      </c>
      <c r="D236" s="172" t="s">
        <v>13</v>
      </c>
      <c r="E236" s="172">
        <v>2</v>
      </c>
      <c r="F236" s="172">
        <v>4</v>
      </c>
      <c r="G236" s="178">
        <f t="shared" si="22"/>
        <v>8</v>
      </c>
      <c r="H236" s="200"/>
      <c r="I236" s="215">
        <f t="shared" si="23"/>
        <v>0</v>
      </c>
      <c r="J236" s="173" t="s">
        <v>387</v>
      </c>
      <c r="K236" s="184" t="s">
        <v>927</v>
      </c>
    </row>
    <row r="237" spans="1:11" s="175" customFormat="1" ht="120" x14ac:dyDescent="0.25">
      <c r="A237" s="216" t="s">
        <v>651</v>
      </c>
      <c r="B237" s="171" t="s">
        <v>308</v>
      </c>
      <c r="C237" s="171" t="s">
        <v>310</v>
      </c>
      <c r="D237" s="172" t="s">
        <v>13</v>
      </c>
      <c r="E237" s="172">
        <v>2</v>
      </c>
      <c r="F237" s="172">
        <v>2</v>
      </c>
      <c r="G237" s="178">
        <f t="shared" si="22"/>
        <v>4</v>
      </c>
      <c r="H237" s="200"/>
      <c r="I237" s="215">
        <f t="shared" si="23"/>
        <v>0</v>
      </c>
      <c r="J237" s="173" t="s">
        <v>374</v>
      </c>
      <c r="K237" s="184" t="s">
        <v>926</v>
      </c>
    </row>
    <row r="238" spans="1:11" s="192" customFormat="1" ht="134.25" customHeight="1" x14ac:dyDescent="0.25">
      <c r="A238" s="218" t="s">
        <v>652</v>
      </c>
      <c r="B238" s="156" t="s">
        <v>550</v>
      </c>
      <c r="C238" s="156" t="s">
        <v>545</v>
      </c>
      <c r="D238" s="182" t="s">
        <v>13</v>
      </c>
      <c r="E238" s="154">
        <v>4</v>
      </c>
      <c r="F238" s="154">
        <v>3</v>
      </c>
      <c r="G238" s="190">
        <f t="shared" si="22"/>
        <v>12</v>
      </c>
      <c r="H238" s="199"/>
      <c r="I238" s="219">
        <f t="shared" si="23"/>
        <v>0</v>
      </c>
      <c r="J238" s="191" t="s">
        <v>378</v>
      </c>
      <c r="K238" s="193" t="s">
        <v>925</v>
      </c>
    </row>
    <row r="239" spans="1:11" s="194" customFormat="1" ht="132.75" customHeight="1" x14ac:dyDescent="0.25">
      <c r="A239" s="216" t="s">
        <v>175</v>
      </c>
      <c r="B239" s="156" t="s">
        <v>549</v>
      </c>
      <c r="C239" s="156" t="s">
        <v>551</v>
      </c>
      <c r="D239" s="182" t="s">
        <v>13</v>
      </c>
      <c r="E239" s="154">
        <v>4</v>
      </c>
      <c r="F239" s="154">
        <v>2</v>
      </c>
      <c r="G239" s="178">
        <f t="shared" si="22"/>
        <v>8</v>
      </c>
      <c r="H239" s="199"/>
      <c r="I239" s="219">
        <f t="shared" si="23"/>
        <v>0</v>
      </c>
      <c r="J239" s="191" t="s">
        <v>374</v>
      </c>
      <c r="K239" s="193" t="s">
        <v>379</v>
      </c>
    </row>
    <row r="240" spans="1:11" s="192" customFormat="1" ht="40.5" customHeight="1" x14ac:dyDescent="0.25">
      <c r="A240" s="216" t="s">
        <v>653</v>
      </c>
      <c r="B240" s="189" t="s">
        <v>553</v>
      </c>
      <c r="C240" s="181" t="s">
        <v>552</v>
      </c>
      <c r="D240" s="190" t="s">
        <v>185</v>
      </c>
      <c r="E240" s="190">
        <v>2</v>
      </c>
      <c r="F240" s="190">
        <v>4</v>
      </c>
      <c r="G240" s="178">
        <f t="shared" si="22"/>
        <v>8</v>
      </c>
      <c r="H240" s="220"/>
      <c r="I240" s="219">
        <f t="shared" si="23"/>
        <v>0</v>
      </c>
      <c r="J240" s="191" t="s">
        <v>387</v>
      </c>
      <c r="K240" s="150" t="s">
        <v>919</v>
      </c>
    </row>
    <row r="241" spans="1:11" s="192" customFormat="1" ht="36.75" customHeight="1" x14ac:dyDescent="0.25">
      <c r="A241" s="216" t="s">
        <v>653</v>
      </c>
      <c r="B241" s="189" t="s">
        <v>553</v>
      </c>
      <c r="C241" s="181" t="s">
        <v>552</v>
      </c>
      <c r="D241" s="190" t="s">
        <v>185</v>
      </c>
      <c r="E241" s="190">
        <v>2</v>
      </c>
      <c r="F241" s="190">
        <v>4</v>
      </c>
      <c r="G241" s="178">
        <f t="shared" si="22"/>
        <v>8</v>
      </c>
      <c r="H241" s="220"/>
      <c r="I241" s="219">
        <f t="shared" si="23"/>
        <v>0</v>
      </c>
      <c r="J241" s="191" t="s">
        <v>387</v>
      </c>
      <c r="K241" s="150" t="s">
        <v>705</v>
      </c>
    </row>
    <row r="242" spans="1:11" s="192" customFormat="1" ht="55.5" customHeight="1" x14ac:dyDescent="0.25">
      <c r="A242" s="216" t="s">
        <v>653</v>
      </c>
      <c r="B242" s="189" t="s">
        <v>553</v>
      </c>
      <c r="C242" s="181" t="s">
        <v>552</v>
      </c>
      <c r="D242" s="190" t="s">
        <v>185</v>
      </c>
      <c r="E242" s="190">
        <v>51</v>
      </c>
      <c r="F242" s="190">
        <v>1</v>
      </c>
      <c r="G242" s="178">
        <f t="shared" si="22"/>
        <v>51</v>
      </c>
      <c r="H242" s="220"/>
      <c r="I242" s="219">
        <f t="shared" si="23"/>
        <v>0</v>
      </c>
      <c r="J242" s="191">
        <v>26</v>
      </c>
      <c r="K242" s="150" t="s">
        <v>920</v>
      </c>
    </row>
    <row r="243" spans="1:11" s="168" customFormat="1" ht="38.25" customHeight="1" x14ac:dyDescent="0.25">
      <c r="A243" s="216" t="s">
        <v>176</v>
      </c>
      <c r="B243" s="177" t="s">
        <v>311</v>
      </c>
      <c r="C243" s="177" t="s">
        <v>312</v>
      </c>
      <c r="D243" s="178" t="s">
        <v>185</v>
      </c>
      <c r="E243" s="178">
        <v>10</v>
      </c>
      <c r="F243" s="178">
        <v>2</v>
      </c>
      <c r="G243" s="178">
        <f t="shared" si="22"/>
        <v>20</v>
      </c>
      <c r="H243" s="217"/>
      <c r="I243" s="205">
        <f t="shared" si="23"/>
        <v>0</v>
      </c>
      <c r="J243" s="179" t="s">
        <v>374</v>
      </c>
      <c r="K243" s="180" t="s">
        <v>921</v>
      </c>
    </row>
    <row r="244" spans="1:11" s="168" customFormat="1" ht="51.75" customHeight="1" x14ac:dyDescent="0.25">
      <c r="A244" s="216" t="s">
        <v>176</v>
      </c>
      <c r="B244" s="177" t="s">
        <v>311</v>
      </c>
      <c r="C244" s="177" t="s">
        <v>312</v>
      </c>
      <c r="D244" s="178" t="s">
        <v>185</v>
      </c>
      <c r="E244" s="178">
        <v>6</v>
      </c>
      <c r="F244" s="178">
        <v>1</v>
      </c>
      <c r="G244" s="178">
        <f t="shared" si="22"/>
        <v>6</v>
      </c>
      <c r="H244" s="217"/>
      <c r="I244" s="205">
        <f t="shared" si="23"/>
        <v>0</v>
      </c>
      <c r="J244" s="179">
        <v>26</v>
      </c>
      <c r="K244" s="150" t="s">
        <v>706</v>
      </c>
    </row>
    <row r="245" spans="1:11" s="168" customFormat="1" ht="57" customHeight="1" x14ac:dyDescent="0.25">
      <c r="A245" s="216" t="s">
        <v>176</v>
      </c>
      <c r="B245" s="177" t="s">
        <v>311</v>
      </c>
      <c r="C245" s="177" t="s">
        <v>312</v>
      </c>
      <c r="D245" s="178" t="s">
        <v>185</v>
      </c>
      <c r="E245" s="178">
        <v>24</v>
      </c>
      <c r="F245" s="178">
        <v>1</v>
      </c>
      <c r="G245" s="178">
        <f t="shared" si="22"/>
        <v>24</v>
      </c>
      <c r="H245" s="217"/>
      <c r="I245" s="205">
        <f t="shared" si="23"/>
        <v>0</v>
      </c>
      <c r="J245" s="179">
        <v>25</v>
      </c>
      <c r="K245" s="180" t="s">
        <v>924</v>
      </c>
    </row>
    <row r="246" spans="1:11" s="175" customFormat="1" ht="63.75" customHeight="1" x14ac:dyDescent="0.25">
      <c r="A246" s="216" t="s">
        <v>177</v>
      </c>
      <c r="B246" s="171" t="s">
        <v>313</v>
      </c>
      <c r="C246" s="171" t="s">
        <v>314</v>
      </c>
      <c r="D246" s="172" t="s">
        <v>185</v>
      </c>
      <c r="E246" s="172">
        <v>4</v>
      </c>
      <c r="F246" s="172">
        <v>4</v>
      </c>
      <c r="G246" s="178">
        <f t="shared" si="22"/>
        <v>16</v>
      </c>
      <c r="H246" s="200"/>
      <c r="I246" s="215">
        <f t="shared" si="23"/>
        <v>0</v>
      </c>
      <c r="J246" s="173" t="s">
        <v>387</v>
      </c>
      <c r="K246" s="235" t="s">
        <v>707</v>
      </c>
    </row>
    <row r="247" spans="1:11" s="175" customFormat="1" ht="37.5" customHeight="1" x14ac:dyDescent="0.25">
      <c r="A247" s="216" t="s">
        <v>177</v>
      </c>
      <c r="B247" s="171" t="s">
        <v>313</v>
      </c>
      <c r="C247" s="171" t="s">
        <v>314</v>
      </c>
      <c r="D247" s="172" t="s">
        <v>185</v>
      </c>
      <c r="E247" s="172">
        <v>10</v>
      </c>
      <c r="F247" s="172">
        <v>4</v>
      </c>
      <c r="G247" s="178">
        <f t="shared" si="22"/>
        <v>40</v>
      </c>
      <c r="H247" s="200"/>
      <c r="I247" s="215">
        <f t="shared" si="23"/>
        <v>0</v>
      </c>
      <c r="J247" s="173" t="s">
        <v>387</v>
      </c>
      <c r="K247" s="176" t="s">
        <v>500</v>
      </c>
    </row>
    <row r="248" spans="1:11" s="175" customFormat="1" ht="41.25" customHeight="1" x14ac:dyDescent="0.25">
      <c r="A248" s="216" t="s">
        <v>177</v>
      </c>
      <c r="B248" s="171" t="s">
        <v>313</v>
      </c>
      <c r="C248" s="171" t="s">
        <v>314</v>
      </c>
      <c r="D248" s="172" t="s">
        <v>185</v>
      </c>
      <c r="E248" s="172">
        <v>20</v>
      </c>
      <c r="F248" s="172">
        <v>1</v>
      </c>
      <c r="G248" s="178">
        <f t="shared" si="22"/>
        <v>20</v>
      </c>
      <c r="H248" s="200"/>
      <c r="I248" s="215">
        <f t="shared" si="23"/>
        <v>0</v>
      </c>
      <c r="J248" s="173">
        <v>26</v>
      </c>
      <c r="K248" s="176" t="s">
        <v>922</v>
      </c>
    </row>
    <row r="249" spans="1:11" s="175" customFormat="1" ht="63" customHeight="1" x14ac:dyDescent="0.25">
      <c r="A249" s="216" t="s">
        <v>177</v>
      </c>
      <c r="B249" s="171" t="s">
        <v>313</v>
      </c>
      <c r="C249" s="171" t="s">
        <v>314</v>
      </c>
      <c r="D249" s="172" t="s">
        <v>185</v>
      </c>
      <c r="E249" s="172">
        <v>34</v>
      </c>
      <c r="F249" s="172">
        <v>1</v>
      </c>
      <c r="G249" s="178">
        <f t="shared" si="22"/>
        <v>34</v>
      </c>
      <c r="H249" s="200"/>
      <c r="I249" s="215">
        <f t="shared" si="23"/>
        <v>0</v>
      </c>
      <c r="J249" s="173">
        <v>25</v>
      </c>
      <c r="K249" s="235" t="s">
        <v>923</v>
      </c>
    </row>
    <row r="250" spans="1:11" s="175" customFormat="1" ht="65.25" customHeight="1" x14ac:dyDescent="0.25">
      <c r="A250" s="216" t="s">
        <v>177</v>
      </c>
      <c r="B250" s="171" t="s">
        <v>313</v>
      </c>
      <c r="C250" s="171" t="s">
        <v>314</v>
      </c>
      <c r="D250" s="172" t="s">
        <v>185</v>
      </c>
      <c r="E250" s="172">
        <v>27</v>
      </c>
      <c r="F250" s="172">
        <v>2</v>
      </c>
      <c r="G250" s="178">
        <f t="shared" si="22"/>
        <v>54</v>
      </c>
      <c r="H250" s="200"/>
      <c r="I250" s="215">
        <f t="shared" si="23"/>
        <v>0</v>
      </c>
      <c r="J250" s="173" t="s">
        <v>374</v>
      </c>
      <c r="K250" s="176" t="s">
        <v>928</v>
      </c>
    </row>
    <row r="251" spans="1:11" s="168" customFormat="1" ht="39" customHeight="1" x14ac:dyDescent="0.25">
      <c r="A251" s="216" t="s">
        <v>654</v>
      </c>
      <c r="B251" s="195" t="s">
        <v>785</v>
      </c>
      <c r="C251" s="196" t="s">
        <v>786</v>
      </c>
      <c r="D251" s="172" t="s">
        <v>185</v>
      </c>
      <c r="E251" s="186">
        <v>15</v>
      </c>
      <c r="F251" s="186">
        <v>4</v>
      </c>
      <c r="G251" s="178">
        <f t="shared" si="22"/>
        <v>60</v>
      </c>
      <c r="H251" s="204"/>
      <c r="I251" s="205">
        <f t="shared" si="23"/>
        <v>0</v>
      </c>
      <c r="J251" s="179" t="s">
        <v>387</v>
      </c>
      <c r="K251" s="187" t="s">
        <v>326</v>
      </c>
    </row>
    <row r="252" spans="1:11" s="192" customFormat="1" ht="134.25" customHeight="1" x14ac:dyDescent="0.25">
      <c r="A252" s="218" t="s">
        <v>655</v>
      </c>
      <c r="B252" s="197" t="s">
        <v>384</v>
      </c>
      <c r="C252" s="203" t="s">
        <v>768</v>
      </c>
      <c r="D252" s="154" t="s">
        <v>385</v>
      </c>
      <c r="E252" s="198">
        <v>4000</v>
      </c>
      <c r="F252" s="198">
        <v>1</v>
      </c>
      <c r="G252" s="261">
        <f t="shared" si="22"/>
        <v>4000</v>
      </c>
      <c r="H252" s="199"/>
      <c r="I252" s="219">
        <f t="shared" si="23"/>
        <v>0</v>
      </c>
      <c r="J252" s="191">
        <v>27</v>
      </c>
      <c r="K252" s="150" t="s">
        <v>929</v>
      </c>
    </row>
    <row r="253" spans="1:11" s="192" customFormat="1" ht="128.25" customHeight="1" x14ac:dyDescent="0.25">
      <c r="A253" s="218" t="s">
        <v>655</v>
      </c>
      <c r="B253" s="197" t="s">
        <v>384</v>
      </c>
      <c r="C253" s="203" t="s">
        <v>768</v>
      </c>
      <c r="D253" s="154" t="s">
        <v>385</v>
      </c>
      <c r="E253" s="198">
        <v>3000</v>
      </c>
      <c r="F253" s="198">
        <v>1</v>
      </c>
      <c r="G253" s="261">
        <f t="shared" si="22"/>
        <v>3000</v>
      </c>
      <c r="H253" s="199"/>
      <c r="I253" s="219">
        <f t="shared" si="23"/>
        <v>0</v>
      </c>
      <c r="J253" s="191">
        <v>25</v>
      </c>
      <c r="K253" s="150" t="s">
        <v>680</v>
      </c>
    </row>
    <row r="254" spans="1:11" s="192" customFormat="1" ht="34.5" customHeight="1" x14ac:dyDescent="0.25">
      <c r="A254" s="218" t="s">
        <v>656</v>
      </c>
      <c r="B254" s="197" t="s">
        <v>403</v>
      </c>
      <c r="C254" s="203" t="s">
        <v>404</v>
      </c>
      <c r="D254" s="154" t="s">
        <v>385</v>
      </c>
      <c r="E254" s="198">
        <v>10</v>
      </c>
      <c r="F254" s="198">
        <v>4</v>
      </c>
      <c r="G254" s="261">
        <f t="shared" ref="G254:G258" si="24">E254*F254</f>
        <v>40</v>
      </c>
      <c r="H254" s="199"/>
      <c r="I254" s="219">
        <f t="shared" si="23"/>
        <v>0</v>
      </c>
      <c r="J254" s="191" t="s">
        <v>387</v>
      </c>
      <c r="K254" s="150" t="s">
        <v>554</v>
      </c>
    </row>
    <row r="255" spans="1:11" s="192" customFormat="1" ht="40.5" customHeight="1" x14ac:dyDescent="0.25">
      <c r="A255" s="218" t="s">
        <v>656</v>
      </c>
      <c r="B255" s="197" t="s">
        <v>403</v>
      </c>
      <c r="C255" s="203" t="s">
        <v>404</v>
      </c>
      <c r="D255" s="154" t="s">
        <v>385</v>
      </c>
      <c r="E255" s="198">
        <v>50</v>
      </c>
      <c r="F255" s="198">
        <v>4</v>
      </c>
      <c r="G255" s="261">
        <f t="shared" si="24"/>
        <v>200</v>
      </c>
      <c r="H255" s="199"/>
      <c r="I255" s="219">
        <f t="shared" ref="I255" si="25">E255*F255*H255</f>
        <v>0</v>
      </c>
      <c r="J255" s="191">
        <v>28</v>
      </c>
      <c r="K255" s="150" t="s">
        <v>930</v>
      </c>
    </row>
    <row r="256" spans="1:11" s="175" customFormat="1" ht="51" customHeight="1" x14ac:dyDescent="0.25">
      <c r="A256" s="216" t="s">
        <v>657</v>
      </c>
      <c r="B256" s="171" t="s">
        <v>190</v>
      </c>
      <c r="C256" s="171" t="s">
        <v>415</v>
      </c>
      <c r="D256" s="172" t="s">
        <v>13</v>
      </c>
      <c r="E256" s="172">
        <v>8</v>
      </c>
      <c r="F256" s="172">
        <v>4</v>
      </c>
      <c r="G256" s="178">
        <f t="shared" si="24"/>
        <v>32</v>
      </c>
      <c r="H256" s="200"/>
      <c r="I256" s="215">
        <f>E256*F256*H256</f>
        <v>0</v>
      </c>
      <c r="J256" s="173" t="s">
        <v>387</v>
      </c>
      <c r="K256" s="176" t="s">
        <v>931</v>
      </c>
    </row>
    <row r="257" spans="1:13" s="185" customFormat="1" ht="40.5" customHeight="1" x14ac:dyDescent="0.25">
      <c r="A257" s="216" t="s">
        <v>180</v>
      </c>
      <c r="B257" s="181" t="s">
        <v>173</v>
      </c>
      <c r="C257" s="181" t="s">
        <v>174</v>
      </c>
      <c r="D257" s="182" t="s">
        <v>21</v>
      </c>
      <c r="E257" s="182">
        <v>8</v>
      </c>
      <c r="F257" s="182">
        <v>4</v>
      </c>
      <c r="G257" s="178">
        <f t="shared" si="24"/>
        <v>32</v>
      </c>
      <c r="H257" s="201"/>
      <c r="I257" s="207">
        <f>E257*F257*H257</f>
        <v>0</v>
      </c>
      <c r="J257" s="173" t="s">
        <v>387</v>
      </c>
      <c r="K257" s="184" t="s">
        <v>932</v>
      </c>
    </row>
    <row r="258" spans="1:13" s="185" customFormat="1" ht="30" customHeight="1" x14ac:dyDescent="0.25">
      <c r="A258" s="221" t="s">
        <v>181</v>
      </c>
      <c r="B258" s="181" t="s">
        <v>424</v>
      </c>
      <c r="C258" s="181" t="s">
        <v>527</v>
      </c>
      <c r="D258" s="182" t="s">
        <v>185</v>
      </c>
      <c r="E258" s="182">
        <v>3</v>
      </c>
      <c r="F258" s="182">
        <v>4</v>
      </c>
      <c r="G258" s="190">
        <f t="shared" si="24"/>
        <v>12</v>
      </c>
      <c r="H258" s="201"/>
      <c r="I258" s="207">
        <f>E258*F258*H258</f>
        <v>0</v>
      </c>
      <c r="J258" s="183" t="s">
        <v>428</v>
      </c>
      <c r="K258" s="246" t="s">
        <v>426</v>
      </c>
    </row>
    <row r="259" spans="1:13" ht="30" customHeight="1" x14ac:dyDescent="0.25">
      <c r="A259" s="360" t="s">
        <v>981</v>
      </c>
      <c r="B259" s="360"/>
      <c r="C259" s="360"/>
      <c r="D259" s="360"/>
      <c r="E259" s="360"/>
      <c r="F259" s="360"/>
      <c r="G259" s="360"/>
      <c r="H259" s="360"/>
      <c r="I259" s="24">
        <f>SUM(I191:I251)</f>
        <v>0</v>
      </c>
      <c r="J259" s="63"/>
      <c r="K259" s="57"/>
    </row>
    <row r="260" spans="1:13" ht="32.25" customHeight="1" x14ac:dyDescent="0.25">
      <c r="A260" s="367" t="s">
        <v>955</v>
      </c>
      <c r="B260" s="367"/>
      <c r="C260" s="367"/>
      <c r="D260" s="367"/>
      <c r="E260" s="367"/>
      <c r="F260" s="367"/>
      <c r="G260" s="367"/>
      <c r="H260" s="367"/>
      <c r="I260" s="167"/>
      <c r="J260" s="63"/>
      <c r="K260" s="57"/>
    </row>
    <row r="261" spans="1:13" ht="25.5" x14ac:dyDescent="0.25">
      <c r="A261" s="14" t="s">
        <v>2</v>
      </c>
      <c r="B261" s="14" t="s">
        <v>3</v>
      </c>
      <c r="C261" s="14" t="s">
        <v>4</v>
      </c>
      <c r="D261" s="14" t="s">
        <v>5</v>
      </c>
      <c r="E261" s="14" t="s">
        <v>6</v>
      </c>
      <c r="F261" s="14" t="s">
        <v>7</v>
      </c>
      <c r="G261" s="209" t="s">
        <v>474</v>
      </c>
      <c r="H261" s="14" t="s">
        <v>8</v>
      </c>
      <c r="I261" s="14" t="s">
        <v>9</v>
      </c>
      <c r="J261" s="5" t="s">
        <v>713</v>
      </c>
      <c r="K261" s="5" t="s">
        <v>315</v>
      </c>
    </row>
    <row r="262" spans="1:13" s="175" customFormat="1" ht="63" customHeight="1" x14ac:dyDescent="0.25">
      <c r="A262" s="216" t="s">
        <v>191</v>
      </c>
      <c r="B262" s="171" t="s">
        <v>157</v>
      </c>
      <c r="C262" s="181" t="s">
        <v>767</v>
      </c>
      <c r="D262" s="172" t="s">
        <v>21</v>
      </c>
      <c r="E262" s="172">
        <v>4200</v>
      </c>
      <c r="F262" s="172">
        <v>1</v>
      </c>
      <c r="G262" s="178">
        <f t="shared" ref="G262:G278" si="26">E262*F262</f>
        <v>4200</v>
      </c>
      <c r="H262" s="200"/>
      <c r="I262" s="215">
        <f t="shared" ref="I262:I267" si="27">E262*F262*H262</f>
        <v>0</v>
      </c>
      <c r="J262" s="173" t="s">
        <v>387</v>
      </c>
      <c r="K262" s="174" t="s">
        <v>328</v>
      </c>
    </row>
    <row r="263" spans="1:13" s="175" customFormat="1" ht="36" customHeight="1" x14ac:dyDescent="0.25">
      <c r="A263" s="216" t="s">
        <v>195</v>
      </c>
      <c r="B263" s="171" t="s">
        <v>159</v>
      </c>
      <c r="C263" s="171" t="s">
        <v>160</v>
      </c>
      <c r="D263" s="172" t="s">
        <v>21</v>
      </c>
      <c r="E263" s="172">
        <v>4200</v>
      </c>
      <c r="F263" s="172">
        <v>1</v>
      </c>
      <c r="G263" s="178">
        <f t="shared" si="26"/>
        <v>4200</v>
      </c>
      <c r="H263" s="200"/>
      <c r="I263" s="215">
        <f t="shared" si="27"/>
        <v>0</v>
      </c>
      <c r="J263" s="173" t="s">
        <v>387</v>
      </c>
      <c r="K263" s="174" t="s">
        <v>328</v>
      </c>
    </row>
    <row r="264" spans="1:13" s="175" customFormat="1" ht="38.25" customHeight="1" x14ac:dyDescent="0.25">
      <c r="A264" s="216" t="s">
        <v>556</v>
      </c>
      <c r="B264" s="171" t="s">
        <v>163</v>
      </c>
      <c r="C264" s="171" t="s">
        <v>164</v>
      </c>
      <c r="D264" s="172" t="s">
        <v>21</v>
      </c>
      <c r="E264" s="172">
        <v>500</v>
      </c>
      <c r="F264" s="172">
        <v>1</v>
      </c>
      <c r="G264" s="178">
        <f t="shared" si="26"/>
        <v>500</v>
      </c>
      <c r="H264" s="200"/>
      <c r="I264" s="215">
        <f t="shared" si="27"/>
        <v>0</v>
      </c>
      <c r="J264" s="173" t="s">
        <v>387</v>
      </c>
      <c r="K264" s="176" t="s">
        <v>668</v>
      </c>
    </row>
    <row r="265" spans="1:13" s="168" customFormat="1" ht="28.5" customHeight="1" x14ac:dyDescent="0.25">
      <c r="A265" s="216" t="s">
        <v>557</v>
      </c>
      <c r="B265" s="189" t="s">
        <v>167</v>
      </c>
      <c r="C265" s="150" t="s">
        <v>168</v>
      </c>
      <c r="D265" s="186" t="s">
        <v>21</v>
      </c>
      <c r="E265" s="186">
        <v>50</v>
      </c>
      <c r="F265" s="186">
        <v>1</v>
      </c>
      <c r="G265" s="178">
        <f t="shared" si="26"/>
        <v>50</v>
      </c>
      <c r="H265" s="204"/>
      <c r="I265" s="205">
        <f t="shared" si="27"/>
        <v>0</v>
      </c>
      <c r="J265" s="173" t="s">
        <v>387</v>
      </c>
      <c r="K265" s="187" t="s">
        <v>708</v>
      </c>
    </row>
    <row r="266" spans="1:13" s="168" customFormat="1" ht="33.75" customHeight="1" x14ac:dyDescent="0.25">
      <c r="A266" s="216" t="s">
        <v>199</v>
      </c>
      <c r="B266" s="189" t="s">
        <v>170</v>
      </c>
      <c r="C266" s="150" t="s">
        <v>171</v>
      </c>
      <c r="D266" s="186" t="s">
        <v>21</v>
      </c>
      <c r="E266" s="186">
        <v>50</v>
      </c>
      <c r="F266" s="186">
        <v>1</v>
      </c>
      <c r="G266" s="178">
        <f t="shared" si="26"/>
        <v>50</v>
      </c>
      <c r="H266" s="204"/>
      <c r="I266" s="205">
        <f t="shared" si="27"/>
        <v>0</v>
      </c>
      <c r="J266" s="173" t="s">
        <v>387</v>
      </c>
      <c r="K266" s="187" t="s">
        <v>708</v>
      </c>
    </row>
    <row r="267" spans="1:13" s="168" customFormat="1" ht="38.25" customHeight="1" x14ac:dyDescent="0.25">
      <c r="A267" s="216" t="s">
        <v>202</v>
      </c>
      <c r="B267" s="195" t="s">
        <v>678</v>
      </c>
      <c r="C267" s="177" t="s">
        <v>679</v>
      </c>
      <c r="D267" s="186" t="s">
        <v>21</v>
      </c>
      <c r="E267" s="186">
        <v>100</v>
      </c>
      <c r="F267" s="154">
        <v>1</v>
      </c>
      <c r="G267" s="178">
        <f>E267*F267</f>
        <v>100</v>
      </c>
      <c r="H267" s="204"/>
      <c r="I267" s="205">
        <f t="shared" si="27"/>
        <v>0</v>
      </c>
      <c r="J267" s="173" t="s">
        <v>387</v>
      </c>
      <c r="K267" s="187" t="s">
        <v>710</v>
      </c>
      <c r="L267" s="206"/>
      <c r="M267" s="206"/>
    </row>
    <row r="268" spans="1:13" s="168" customFormat="1" ht="43.5" customHeight="1" x14ac:dyDescent="0.25">
      <c r="A268" s="216" t="s">
        <v>558</v>
      </c>
      <c r="B268" s="195" t="s">
        <v>178</v>
      </c>
      <c r="C268" s="171" t="s">
        <v>179</v>
      </c>
      <c r="D268" s="186" t="s">
        <v>21</v>
      </c>
      <c r="E268" s="186">
        <v>10000</v>
      </c>
      <c r="F268" s="186">
        <v>1</v>
      </c>
      <c r="G268" s="178">
        <f t="shared" si="26"/>
        <v>10000</v>
      </c>
      <c r="H268" s="204"/>
      <c r="I268" s="205">
        <f t="shared" ref="I268:I279" si="28">E268*F268*H268</f>
        <v>0</v>
      </c>
      <c r="J268" s="173" t="s">
        <v>387</v>
      </c>
      <c r="K268" s="187" t="s">
        <v>709</v>
      </c>
    </row>
    <row r="269" spans="1:13" s="175" customFormat="1" ht="135" x14ac:dyDescent="0.25">
      <c r="A269" s="216" t="s">
        <v>204</v>
      </c>
      <c r="B269" s="171" t="s">
        <v>802</v>
      </c>
      <c r="C269" s="171" t="s">
        <v>530</v>
      </c>
      <c r="D269" s="172" t="s">
        <v>21</v>
      </c>
      <c r="E269" s="172">
        <v>16</v>
      </c>
      <c r="F269" s="172">
        <v>1</v>
      </c>
      <c r="G269" s="178">
        <f t="shared" si="26"/>
        <v>16</v>
      </c>
      <c r="H269" s="200"/>
      <c r="I269" s="215">
        <f t="shared" si="28"/>
        <v>0</v>
      </c>
      <c r="J269" s="173" t="s">
        <v>387</v>
      </c>
      <c r="K269" s="176" t="s">
        <v>933</v>
      </c>
    </row>
    <row r="270" spans="1:13" s="185" customFormat="1" ht="54.75" customHeight="1" x14ac:dyDescent="0.25">
      <c r="A270" s="216" t="s">
        <v>559</v>
      </c>
      <c r="B270" s="181" t="s">
        <v>416</v>
      </c>
      <c r="C270" s="181" t="s">
        <v>531</v>
      </c>
      <c r="D270" s="182" t="s">
        <v>216</v>
      </c>
      <c r="E270" s="182">
        <v>1</v>
      </c>
      <c r="F270" s="182">
        <v>4</v>
      </c>
      <c r="G270" s="190">
        <f t="shared" si="26"/>
        <v>4</v>
      </c>
      <c r="H270" s="201"/>
      <c r="I270" s="207">
        <f t="shared" si="28"/>
        <v>0</v>
      </c>
      <c r="J270" s="183" t="s">
        <v>387</v>
      </c>
      <c r="K270" s="184" t="s">
        <v>324</v>
      </c>
    </row>
    <row r="271" spans="1:13" s="185" customFormat="1" ht="70.5" customHeight="1" x14ac:dyDescent="0.25">
      <c r="A271" s="216" t="s">
        <v>207</v>
      </c>
      <c r="B271" s="181" t="s">
        <v>369</v>
      </c>
      <c r="C271" s="181" t="s">
        <v>532</v>
      </c>
      <c r="D271" s="182" t="s">
        <v>21</v>
      </c>
      <c r="E271" s="182">
        <v>2</v>
      </c>
      <c r="F271" s="182">
        <v>1</v>
      </c>
      <c r="G271" s="190">
        <f t="shared" si="26"/>
        <v>2</v>
      </c>
      <c r="H271" s="201"/>
      <c r="I271" s="207">
        <f t="shared" si="28"/>
        <v>0</v>
      </c>
      <c r="J271" s="183" t="s">
        <v>387</v>
      </c>
      <c r="K271" s="184" t="s">
        <v>934</v>
      </c>
    </row>
    <row r="272" spans="1:13" s="175" customFormat="1" ht="40.5" customHeight="1" x14ac:dyDescent="0.25">
      <c r="A272" s="216" t="s">
        <v>560</v>
      </c>
      <c r="B272" s="171" t="s">
        <v>343</v>
      </c>
      <c r="C272" s="171" t="s">
        <v>827</v>
      </c>
      <c r="D272" s="172" t="s">
        <v>21</v>
      </c>
      <c r="E272" s="172">
        <v>300</v>
      </c>
      <c r="F272" s="172">
        <v>1</v>
      </c>
      <c r="G272" s="178">
        <f t="shared" si="26"/>
        <v>300</v>
      </c>
      <c r="H272" s="200"/>
      <c r="I272" s="215">
        <f t="shared" si="28"/>
        <v>0</v>
      </c>
      <c r="J272" s="173" t="s">
        <v>387</v>
      </c>
      <c r="K272" s="174" t="s">
        <v>325</v>
      </c>
    </row>
    <row r="273" spans="1:11" s="175" customFormat="1" ht="37.5" customHeight="1" x14ac:dyDescent="0.25">
      <c r="A273" s="216" t="s">
        <v>561</v>
      </c>
      <c r="B273" s="171" t="s">
        <v>759</v>
      </c>
      <c r="C273" s="171" t="s">
        <v>760</v>
      </c>
      <c r="D273" s="172" t="s">
        <v>21</v>
      </c>
      <c r="E273" s="172">
        <v>15</v>
      </c>
      <c r="F273" s="172">
        <v>1</v>
      </c>
      <c r="G273" s="178">
        <f t="shared" si="26"/>
        <v>15</v>
      </c>
      <c r="H273" s="200"/>
      <c r="I273" s="215">
        <f t="shared" si="28"/>
        <v>0</v>
      </c>
      <c r="J273" s="173" t="s">
        <v>387</v>
      </c>
      <c r="K273" s="174" t="s">
        <v>935</v>
      </c>
    </row>
    <row r="274" spans="1:11" s="175" customFormat="1" ht="111" customHeight="1" x14ac:dyDescent="0.25">
      <c r="A274" s="216" t="s">
        <v>208</v>
      </c>
      <c r="B274" s="171" t="s">
        <v>182</v>
      </c>
      <c r="C274" s="171" t="s">
        <v>463</v>
      </c>
      <c r="D274" s="172" t="s">
        <v>21</v>
      </c>
      <c r="E274" s="172">
        <v>4200</v>
      </c>
      <c r="F274" s="172">
        <v>1</v>
      </c>
      <c r="G274" s="178">
        <f t="shared" si="26"/>
        <v>4200</v>
      </c>
      <c r="H274" s="200"/>
      <c r="I274" s="215">
        <f t="shared" si="28"/>
        <v>0</v>
      </c>
      <c r="J274" s="173" t="s">
        <v>387</v>
      </c>
      <c r="K274" s="174" t="s">
        <v>328</v>
      </c>
    </row>
    <row r="275" spans="1:11" s="185" customFormat="1" ht="37.5" customHeight="1" x14ac:dyDescent="0.25">
      <c r="A275" s="216" t="s">
        <v>562</v>
      </c>
      <c r="B275" s="181" t="s">
        <v>669</v>
      </c>
      <c r="C275" s="181" t="s">
        <v>406</v>
      </c>
      <c r="D275" s="182" t="s">
        <v>21</v>
      </c>
      <c r="E275" s="182">
        <v>4200</v>
      </c>
      <c r="F275" s="182">
        <v>1</v>
      </c>
      <c r="G275" s="190">
        <f t="shared" si="26"/>
        <v>4200</v>
      </c>
      <c r="H275" s="201"/>
      <c r="I275" s="207">
        <f t="shared" si="28"/>
        <v>0</v>
      </c>
      <c r="J275" s="183" t="s">
        <v>387</v>
      </c>
      <c r="K275" s="188" t="s">
        <v>328</v>
      </c>
    </row>
    <row r="276" spans="1:11" s="168" customFormat="1" ht="35.25" customHeight="1" x14ac:dyDescent="0.25">
      <c r="A276" s="216" t="s">
        <v>211</v>
      </c>
      <c r="B276" s="177" t="s">
        <v>186</v>
      </c>
      <c r="C276" s="177" t="s">
        <v>187</v>
      </c>
      <c r="D276" s="172" t="s">
        <v>21</v>
      </c>
      <c r="E276" s="186">
        <v>30</v>
      </c>
      <c r="F276" s="186">
        <v>1</v>
      </c>
      <c r="G276" s="178">
        <f t="shared" si="26"/>
        <v>30</v>
      </c>
      <c r="H276" s="204"/>
      <c r="I276" s="205">
        <f t="shared" si="28"/>
        <v>0</v>
      </c>
      <c r="J276" s="173" t="s">
        <v>387</v>
      </c>
      <c r="K276" s="187" t="s">
        <v>711</v>
      </c>
    </row>
    <row r="277" spans="1:11" s="168" customFormat="1" ht="45" customHeight="1" x14ac:dyDescent="0.25">
      <c r="A277" s="216" t="s">
        <v>563</v>
      </c>
      <c r="B277" s="177" t="s">
        <v>188</v>
      </c>
      <c r="C277" s="177" t="s">
        <v>828</v>
      </c>
      <c r="D277" s="186" t="s">
        <v>21</v>
      </c>
      <c r="E277" s="186">
        <v>5000</v>
      </c>
      <c r="F277" s="186">
        <v>1</v>
      </c>
      <c r="G277" s="178">
        <f t="shared" si="26"/>
        <v>5000</v>
      </c>
      <c r="H277" s="204"/>
      <c r="I277" s="205">
        <f t="shared" si="28"/>
        <v>0</v>
      </c>
      <c r="J277" s="173" t="s">
        <v>387</v>
      </c>
      <c r="K277" s="187" t="s">
        <v>712</v>
      </c>
    </row>
    <row r="278" spans="1:11" s="185" customFormat="1" ht="30.75" customHeight="1" x14ac:dyDescent="0.25">
      <c r="A278" s="216" t="s">
        <v>564</v>
      </c>
      <c r="B278" s="181" t="s">
        <v>344</v>
      </c>
      <c r="C278" s="181" t="s">
        <v>417</v>
      </c>
      <c r="D278" s="182" t="s">
        <v>21</v>
      </c>
      <c r="E278" s="182">
        <v>4200</v>
      </c>
      <c r="F278" s="182">
        <v>1</v>
      </c>
      <c r="G278" s="190">
        <f t="shared" si="26"/>
        <v>4200</v>
      </c>
      <c r="H278" s="201"/>
      <c r="I278" s="207">
        <f t="shared" si="28"/>
        <v>0</v>
      </c>
      <c r="J278" s="183" t="s">
        <v>387</v>
      </c>
      <c r="K278" s="188" t="s">
        <v>328</v>
      </c>
    </row>
    <row r="279" spans="1:11" s="168" customFormat="1" ht="33.75" customHeight="1" x14ac:dyDescent="0.25">
      <c r="A279" s="216" t="s">
        <v>565</v>
      </c>
      <c r="B279" s="195" t="s">
        <v>224</v>
      </c>
      <c r="C279" s="195" t="s">
        <v>225</v>
      </c>
      <c r="D279" s="186" t="s">
        <v>21</v>
      </c>
      <c r="E279" s="186">
        <v>10</v>
      </c>
      <c r="F279" s="186">
        <v>1</v>
      </c>
      <c r="G279" s="178">
        <f>E279*F279</f>
        <v>10</v>
      </c>
      <c r="H279" s="204"/>
      <c r="I279" s="205">
        <f t="shared" si="28"/>
        <v>0</v>
      </c>
      <c r="J279" s="173" t="s">
        <v>387</v>
      </c>
      <c r="K279" s="187" t="s">
        <v>936</v>
      </c>
    </row>
    <row r="280" spans="1:11" ht="34.5" customHeight="1" x14ac:dyDescent="0.25">
      <c r="A280" s="360" t="s">
        <v>982</v>
      </c>
      <c r="B280" s="360"/>
      <c r="C280" s="360"/>
      <c r="D280" s="360"/>
      <c r="E280" s="360"/>
      <c r="F280" s="360"/>
      <c r="G280" s="360"/>
      <c r="H280" s="360"/>
      <c r="I280" s="24">
        <f>SUM(I262:I278)</f>
        <v>0</v>
      </c>
      <c r="J280" s="63"/>
      <c r="K280" s="57"/>
    </row>
    <row r="281" spans="1:11" ht="27.75" customHeight="1" x14ac:dyDescent="0.25">
      <c r="A281" s="360" t="s">
        <v>986</v>
      </c>
      <c r="B281" s="360"/>
      <c r="C281" s="360"/>
      <c r="D281" s="360"/>
      <c r="E281" s="360"/>
      <c r="F281" s="360"/>
      <c r="G281" s="360"/>
      <c r="H281" s="360"/>
      <c r="I281" s="222"/>
      <c r="J281" s="63"/>
      <c r="K281" s="57"/>
    </row>
  </sheetData>
  <sheetProtection password="8F36" sheet="1" objects="1" scenarios="1"/>
  <mergeCells count="23">
    <mergeCell ref="A57:H57"/>
    <mergeCell ref="A28:H28"/>
    <mergeCell ref="A1:I1"/>
    <mergeCell ref="A11:H11"/>
    <mergeCell ref="A12:H12"/>
    <mergeCell ref="A20:H20"/>
    <mergeCell ref="A27:H27"/>
    <mergeCell ref="A281:H281"/>
    <mergeCell ref="A2:I2"/>
    <mergeCell ref="A3:I3"/>
    <mergeCell ref="A260:H260"/>
    <mergeCell ref="A280:H280"/>
    <mergeCell ref="A119:H119"/>
    <mergeCell ref="A29:H29"/>
    <mergeCell ref="A30:H30"/>
    <mergeCell ref="A45:H45"/>
    <mergeCell ref="A188:H188"/>
    <mergeCell ref="A259:H259"/>
    <mergeCell ref="A187:H187"/>
    <mergeCell ref="A118:H118"/>
    <mergeCell ref="A19:H19"/>
    <mergeCell ref="A46:H46"/>
    <mergeCell ref="A56:H56"/>
  </mergeCells>
  <pageMargins left="3.937007874015748E-2" right="3.937007874015748E-2" top="0.19685039370078741" bottom="0.19685039370078741" header="0.11811023622047245" footer="0.11811023622047245"/>
  <pageSetup paperSize="9" scale="62" fitToHeight="0" orientation="landscape" r:id="rId1"/>
  <rowBreaks count="1" manualBreakCount="1">
    <brk id="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9"/>
  <sheetViews>
    <sheetView tabSelected="1" zoomScale="110" zoomScaleNormal="110" workbookViewId="0">
      <selection activeCell="A25" sqref="A25:H25"/>
    </sheetView>
  </sheetViews>
  <sheetFormatPr defaultColWidth="9.140625" defaultRowHeight="12.75" x14ac:dyDescent="0.25"/>
  <cols>
    <col min="1" max="1" width="9.85546875" style="56" customWidth="1"/>
    <col min="2" max="2" width="23.7109375" style="56" customWidth="1"/>
    <col min="3" max="3" width="45.85546875" style="56" customWidth="1"/>
    <col min="4" max="4" width="13.140625" style="56" customWidth="1"/>
    <col min="5" max="5" width="12.140625" style="56" bestFit="1" customWidth="1"/>
    <col min="6" max="6" width="11.140625" style="56" customWidth="1"/>
    <col min="7" max="7" width="11.42578125" style="262" customWidth="1"/>
    <col min="8" max="8" width="11.28515625" style="145" customWidth="1"/>
    <col min="9" max="9" width="15.140625" style="145" customWidth="1"/>
    <col min="10" max="10" width="12" style="62" customWidth="1"/>
    <col min="11" max="11" width="45.140625" style="1" customWidth="1"/>
    <col min="12" max="16384" width="9.140625" style="1"/>
  </cols>
  <sheetData>
    <row r="1" spans="1:11" ht="22.5" customHeight="1" thickBot="1" x14ac:dyDescent="0.3">
      <c r="A1" s="377" t="s">
        <v>0</v>
      </c>
      <c r="B1" s="377"/>
      <c r="C1" s="377"/>
      <c r="D1" s="377"/>
      <c r="E1" s="377"/>
      <c r="F1" s="377"/>
      <c r="G1" s="377"/>
      <c r="H1" s="377"/>
      <c r="I1" s="377"/>
    </row>
    <row r="2" spans="1:11" ht="35.25" customHeight="1" thickBot="1" x14ac:dyDescent="0.3">
      <c r="A2" s="373" t="s">
        <v>976</v>
      </c>
      <c r="B2" s="374"/>
      <c r="C2" s="374"/>
      <c r="D2" s="374"/>
      <c r="E2" s="374"/>
      <c r="F2" s="374"/>
      <c r="G2" s="374"/>
      <c r="H2" s="374"/>
      <c r="I2" s="374"/>
    </row>
    <row r="3" spans="1:11" ht="111" customHeight="1" thickBot="1" x14ac:dyDescent="0.3">
      <c r="A3" s="378" t="s">
        <v>1</v>
      </c>
      <c r="B3" s="379"/>
      <c r="C3" s="379"/>
      <c r="D3" s="379"/>
      <c r="E3" s="379"/>
      <c r="F3" s="379"/>
      <c r="G3" s="379"/>
      <c r="H3" s="379"/>
      <c r="I3" s="379"/>
    </row>
    <row r="4" spans="1:11" ht="29.25" customHeight="1" thickBot="1" x14ac:dyDescent="0.3">
      <c r="A4" s="2" t="s">
        <v>2</v>
      </c>
      <c r="B4" s="3" t="s">
        <v>3</v>
      </c>
      <c r="C4" s="3" t="s">
        <v>4</v>
      </c>
      <c r="D4" s="3" t="s">
        <v>5</v>
      </c>
      <c r="E4" s="3" t="s">
        <v>6</v>
      </c>
      <c r="F4" s="3" t="s">
        <v>7</v>
      </c>
      <c r="G4" s="3" t="s">
        <v>474</v>
      </c>
      <c r="H4" s="138" t="s">
        <v>8</v>
      </c>
      <c r="I4" s="162" t="s">
        <v>9</v>
      </c>
      <c r="J4" s="5" t="s">
        <v>713</v>
      </c>
      <c r="K4" s="5" t="s">
        <v>315</v>
      </c>
    </row>
    <row r="5" spans="1:11" s="61" customFormat="1" ht="34.5" customHeight="1" x14ac:dyDescent="0.25">
      <c r="A5" s="293" t="s">
        <v>10</v>
      </c>
      <c r="B5" s="272" t="s">
        <v>11</v>
      </c>
      <c r="C5" s="272" t="s">
        <v>12</v>
      </c>
      <c r="D5" s="271" t="s">
        <v>13</v>
      </c>
      <c r="E5" s="271">
        <v>15</v>
      </c>
      <c r="F5" s="271">
        <v>2</v>
      </c>
      <c r="G5" s="305">
        <f>E5*F5</f>
        <v>30</v>
      </c>
      <c r="H5" s="294"/>
      <c r="I5" s="295">
        <f>E5*F5*H5</f>
        <v>0</v>
      </c>
      <c r="J5" s="173" t="s">
        <v>408</v>
      </c>
      <c r="K5" s="174"/>
    </row>
    <row r="6" spans="1:11" s="61" customFormat="1" ht="34.5" customHeight="1" x14ac:dyDescent="0.25">
      <c r="A6" s="296" t="s">
        <v>14</v>
      </c>
      <c r="B6" s="171" t="s">
        <v>15</v>
      </c>
      <c r="C6" s="171" t="s">
        <v>12</v>
      </c>
      <c r="D6" s="172" t="s">
        <v>13</v>
      </c>
      <c r="E6" s="172">
        <v>400</v>
      </c>
      <c r="F6" s="271">
        <v>2</v>
      </c>
      <c r="G6" s="305">
        <f t="shared" ref="G6:G9" si="0">E6*F6</f>
        <v>800</v>
      </c>
      <c r="H6" s="252"/>
      <c r="I6" s="295">
        <f>E6*F6*H6</f>
        <v>0</v>
      </c>
      <c r="J6" s="173" t="s">
        <v>408</v>
      </c>
      <c r="K6" s="174"/>
    </row>
    <row r="7" spans="1:11" s="61" customFormat="1" ht="34.5" customHeight="1" x14ac:dyDescent="0.25">
      <c r="A7" s="296" t="s">
        <v>16</v>
      </c>
      <c r="B7" s="171" t="s">
        <v>17</v>
      </c>
      <c r="C7" s="171" t="s">
        <v>12</v>
      </c>
      <c r="D7" s="172" t="s">
        <v>13</v>
      </c>
      <c r="E7" s="172">
        <v>80</v>
      </c>
      <c r="F7" s="172">
        <v>3</v>
      </c>
      <c r="G7" s="305">
        <f>E7*F7</f>
        <v>240</v>
      </c>
      <c r="H7" s="252"/>
      <c r="I7" s="295">
        <f>E7*F7*H7</f>
        <v>0</v>
      </c>
      <c r="J7" s="173" t="s">
        <v>718</v>
      </c>
      <c r="K7" s="174"/>
    </row>
    <row r="8" spans="1:11" s="61" customFormat="1" ht="35.25" customHeight="1" x14ac:dyDescent="0.25">
      <c r="A8" s="297" t="s">
        <v>18</v>
      </c>
      <c r="B8" s="264" t="s">
        <v>19</v>
      </c>
      <c r="C8" s="264" t="s">
        <v>20</v>
      </c>
      <c r="D8" s="263" t="s">
        <v>21</v>
      </c>
      <c r="E8" s="263">
        <v>2110</v>
      </c>
      <c r="F8" s="271">
        <v>3</v>
      </c>
      <c r="G8" s="305">
        <f t="shared" si="0"/>
        <v>6330</v>
      </c>
      <c r="H8" s="298"/>
      <c r="I8" s="295">
        <f>E8*F8*H8</f>
        <v>0</v>
      </c>
      <c r="J8" s="173" t="s">
        <v>408</v>
      </c>
      <c r="K8" s="176" t="s">
        <v>937</v>
      </c>
    </row>
    <row r="9" spans="1:11" s="61" customFormat="1" ht="209.25" customHeight="1" thickBot="1" x14ac:dyDescent="0.3">
      <c r="A9" s="297" t="s">
        <v>24</v>
      </c>
      <c r="B9" s="171" t="s">
        <v>572</v>
      </c>
      <c r="C9" s="176" t="s">
        <v>487</v>
      </c>
      <c r="D9" s="299" t="s">
        <v>255</v>
      </c>
      <c r="E9" s="172">
        <v>100</v>
      </c>
      <c r="F9" s="172">
        <v>2</v>
      </c>
      <c r="G9" s="305">
        <f t="shared" si="0"/>
        <v>200</v>
      </c>
      <c r="H9" s="298"/>
      <c r="I9" s="300">
        <f>E9*F9*H9</f>
        <v>0</v>
      </c>
      <c r="J9" s="173" t="s">
        <v>413</v>
      </c>
      <c r="K9" s="176"/>
    </row>
    <row r="10" spans="1:11" ht="30.75" customHeight="1" thickBot="1" x14ac:dyDescent="0.3">
      <c r="A10" s="375" t="s">
        <v>22</v>
      </c>
      <c r="B10" s="376"/>
      <c r="C10" s="376"/>
      <c r="D10" s="376"/>
      <c r="E10" s="376"/>
      <c r="F10" s="376"/>
      <c r="G10" s="376"/>
      <c r="H10" s="376"/>
      <c r="I10" s="164">
        <f>SUM(I5:I9)</f>
        <v>0</v>
      </c>
      <c r="J10" s="63"/>
      <c r="K10" s="57"/>
    </row>
    <row r="11" spans="1:11" ht="28.5" customHeight="1" thickBot="1" x14ac:dyDescent="0.3">
      <c r="A11" s="373" t="s">
        <v>23</v>
      </c>
      <c r="B11" s="374"/>
      <c r="C11" s="374"/>
      <c r="D11" s="374"/>
      <c r="E11" s="374"/>
      <c r="F11" s="374"/>
      <c r="G11" s="374"/>
      <c r="H11" s="374"/>
      <c r="I11" s="161"/>
      <c r="J11" s="63"/>
      <c r="K11" s="57"/>
    </row>
    <row r="12" spans="1:11" ht="26.25" thickBot="1" x14ac:dyDescent="0.3">
      <c r="A12" s="2" t="s">
        <v>2</v>
      </c>
      <c r="B12" s="3" t="s">
        <v>3</v>
      </c>
      <c r="C12" s="3" t="s">
        <v>4</v>
      </c>
      <c r="D12" s="3" t="s">
        <v>5</v>
      </c>
      <c r="E12" s="3" t="s">
        <v>6</v>
      </c>
      <c r="F12" s="3" t="s">
        <v>7</v>
      </c>
      <c r="G12" s="3" t="s">
        <v>474</v>
      </c>
      <c r="H12" s="138" t="s">
        <v>8</v>
      </c>
      <c r="I12" s="162" t="s">
        <v>9</v>
      </c>
      <c r="J12" s="5" t="s">
        <v>713</v>
      </c>
      <c r="K12" s="5" t="s">
        <v>315</v>
      </c>
    </row>
    <row r="13" spans="1:11" ht="34.5" customHeight="1" x14ac:dyDescent="0.25">
      <c r="A13" s="301" t="s">
        <v>25</v>
      </c>
      <c r="B13" s="302" t="s">
        <v>11</v>
      </c>
      <c r="C13" s="303" t="s">
        <v>12</v>
      </c>
      <c r="D13" s="304" t="s">
        <v>13</v>
      </c>
      <c r="E13" s="305">
        <v>35</v>
      </c>
      <c r="F13" s="305">
        <v>2</v>
      </c>
      <c r="G13" s="305">
        <f>E13*F13</f>
        <v>70</v>
      </c>
      <c r="H13" s="306"/>
      <c r="I13" s="307">
        <f>E13*F13*H13</f>
        <v>0</v>
      </c>
      <c r="J13" s="173" t="s">
        <v>408</v>
      </c>
      <c r="K13" s="187"/>
    </row>
    <row r="14" spans="1:11" s="61" customFormat="1" ht="33.75" customHeight="1" x14ac:dyDescent="0.25">
      <c r="A14" s="301" t="s">
        <v>573</v>
      </c>
      <c r="B14" s="171" t="s">
        <v>15</v>
      </c>
      <c r="C14" s="171" t="s">
        <v>12</v>
      </c>
      <c r="D14" s="172" t="s">
        <v>13</v>
      </c>
      <c r="E14" s="172">
        <v>420</v>
      </c>
      <c r="F14" s="271">
        <v>2</v>
      </c>
      <c r="G14" s="305">
        <f t="shared" ref="G14:G16" si="1">E14*F14</f>
        <v>840</v>
      </c>
      <c r="H14" s="252"/>
      <c r="I14" s="300">
        <f>E14*F14*H14</f>
        <v>0</v>
      </c>
      <c r="J14" s="173" t="s">
        <v>408</v>
      </c>
      <c r="K14" s="174"/>
    </row>
    <row r="15" spans="1:11" s="61" customFormat="1" ht="38.25" customHeight="1" x14ac:dyDescent="0.25">
      <c r="A15" s="301" t="s">
        <v>26</v>
      </c>
      <c r="B15" s="171" t="s">
        <v>19</v>
      </c>
      <c r="C15" s="264" t="s">
        <v>20</v>
      </c>
      <c r="D15" s="263" t="s">
        <v>21</v>
      </c>
      <c r="E15" s="263">
        <v>1750</v>
      </c>
      <c r="F15" s="271">
        <v>3</v>
      </c>
      <c r="G15" s="305">
        <f t="shared" si="1"/>
        <v>5250</v>
      </c>
      <c r="H15" s="298"/>
      <c r="I15" s="300">
        <f>E15*F15*H15</f>
        <v>0</v>
      </c>
      <c r="J15" s="173" t="s">
        <v>408</v>
      </c>
      <c r="K15" s="176" t="s">
        <v>937</v>
      </c>
    </row>
    <row r="16" spans="1:11" s="61" customFormat="1" ht="199.5" customHeight="1" thickBot="1" x14ac:dyDescent="0.3">
      <c r="A16" s="301" t="s">
        <v>29</v>
      </c>
      <c r="B16" s="171" t="s">
        <v>572</v>
      </c>
      <c r="C16" s="176" t="s">
        <v>487</v>
      </c>
      <c r="D16" s="299" t="s">
        <v>255</v>
      </c>
      <c r="E16" s="172">
        <v>100</v>
      </c>
      <c r="F16" s="172">
        <v>2</v>
      </c>
      <c r="G16" s="305">
        <f t="shared" si="1"/>
        <v>200</v>
      </c>
      <c r="H16" s="298"/>
      <c r="I16" s="300">
        <f>E16*F16*H16</f>
        <v>0</v>
      </c>
      <c r="J16" s="173" t="s">
        <v>413</v>
      </c>
      <c r="K16" s="176"/>
    </row>
    <row r="17" spans="1:11" ht="25.5" customHeight="1" thickBot="1" x14ac:dyDescent="0.3">
      <c r="A17" s="375" t="s">
        <v>27</v>
      </c>
      <c r="B17" s="376"/>
      <c r="C17" s="376"/>
      <c r="D17" s="376"/>
      <c r="E17" s="376"/>
      <c r="F17" s="376"/>
      <c r="G17" s="376"/>
      <c r="H17" s="376"/>
      <c r="I17" s="163">
        <f>SUM(I13:I16)</f>
        <v>0</v>
      </c>
      <c r="J17" s="63"/>
      <c r="K17" s="57"/>
    </row>
    <row r="18" spans="1:11" ht="30.75" customHeight="1" thickBot="1" x14ac:dyDescent="0.3">
      <c r="A18" s="373" t="s">
        <v>28</v>
      </c>
      <c r="B18" s="374"/>
      <c r="C18" s="374"/>
      <c r="D18" s="374"/>
      <c r="E18" s="374"/>
      <c r="F18" s="374"/>
      <c r="G18" s="374"/>
      <c r="H18" s="374"/>
      <c r="I18" s="54"/>
      <c r="J18" s="63"/>
      <c r="K18" s="57"/>
    </row>
    <row r="19" spans="1:11" ht="30.75" customHeight="1" thickBot="1" x14ac:dyDescent="0.3">
      <c r="A19" s="2" t="s">
        <v>2</v>
      </c>
      <c r="B19" s="3" t="s">
        <v>3</v>
      </c>
      <c r="C19" s="3" t="s">
        <v>4</v>
      </c>
      <c r="D19" s="3" t="s">
        <v>5</v>
      </c>
      <c r="E19" s="3" t="s">
        <v>6</v>
      </c>
      <c r="F19" s="3" t="s">
        <v>7</v>
      </c>
      <c r="G19" s="3" t="s">
        <v>474</v>
      </c>
      <c r="H19" s="138" t="s">
        <v>8</v>
      </c>
      <c r="I19" s="162" t="s">
        <v>9</v>
      </c>
      <c r="J19" s="5" t="s">
        <v>713</v>
      </c>
      <c r="K19" s="5" t="s">
        <v>315</v>
      </c>
    </row>
    <row r="20" spans="1:11" s="61" customFormat="1" ht="36" customHeight="1" x14ac:dyDescent="0.25">
      <c r="A20" s="293" t="s">
        <v>30</v>
      </c>
      <c r="B20" s="272" t="s">
        <v>11</v>
      </c>
      <c r="C20" s="272" t="s">
        <v>12</v>
      </c>
      <c r="D20" s="271" t="s">
        <v>13</v>
      </c>
      <c r="E20" s="271">
        <v>5</v>
      </c>
      <c r="F20" s="271">
        <v>2</v>
      </c>
      <c r="G20" s="305">
        <f>E20*F20</f>
        <v>10</v>
      </c>
      <c r="H20" s="294"/>
      <c r="I20" s="300">
        <f>E20*F20*H20</f>
        <v>0</v>
      </c>
      <c r="J20" s="173" t="s">
        <v>408</v>
      </c>
      <c r="K20" s="174"/>
    </row>
    <row r="21" spans="1:11" s="61" customFormat="1" ht="35.25" customHeight="1" x14ac:dyDescent="0.25">
      <c r="A21" s="293" t="s">
        <v>574</v>
      </c>
      <c r="B21" s="171" t="s">
        <v>15</v>
      </c>
      <c r="C21" s="171" t="s">
        <v>12</v>
      </c>
      <c r="D21" s="172" t="s">
        <v>13</v>
      </c>
      <c r="E21" s="172">
        <v>90</v>
      </c>
      <c r="F21" s="271">
        <v>2</v>
      </c>
      <c r="G21" s="305">
        <f t="shared" ref="G21:G23" si="2">E21*F21</f>
        <v>180</v>
      </c>
      <c r="H21" s="252"/>
      <c r="I21" s="300">
        <f>E21*F21*H21</f>
        <v>0</v>
      </c>
      <c r="J21" s="173" t="s">
        <v>408</v>
      </c>
      <c r="K21" s="174"/>
    </row>
    <row r="22" spans="1:11" s="61" customFormat="1" ht="52.5" customHeight="1" x14ac:dyDescent="0.25">
      <c r="A22" s="293" t="s">
        <v>31</v>
      </c>
      <c r="B22" s="264" t="s">
        <v>19</v>
      </c>
      <c r="C22" s="264" t="s">
        <v>20</v>
      </c>
      <c r="D22" s="263" t="s">
        <v>21</v>
      </c>
      <c r="E22" s="263">
        <v>370</v>
      </c>
      <c r="F22" s="271">
        <v>3</v>
      </c>
      <c r="G22" s="305">
        <f t="shared" si="2"/>
        <v>1110</v>
      </c>
      <c r="H22" s="308"/>
      <c r="I22" s="300">
        <f>E22*F22*H22</f>
        <v>0</v>
      </c>
      <c r="J22" s="173" t="s">
        <v>408</v>
      </c>
      <c r="K22" s="171" t="s">
        <v>938</v>
      </c>
    </row>
    <row r="23" spans="1:11" s="61" customFormat="1" ht="195.75" thickBot="1" x14ac:dyDescent="0.3">
      <c r="A23" s="293" t="s">
        <v>575</v>
      </c>
      <c r="B23" s="171" t="s">
        <v>572</v>
      </c>
      <c r="C23" s="176" t="s">
        <v>487</v>
      </c>
      <c r="D23" s="299" t="s">
        <v>255</v>
      </c>
      <c r="E23" s="172">
        <v>100</v>
      </c>
      <c r="F23" s="172">
        <v>2</v>
      </c>
      <c r="G23" s="305">
        <f t="shared" si="2"/>
        <v>200</v>
      </c>
      <c r="H23" s="298"/>
      <c r="I23" s="300">
        <f>E23*F23*H23</f>
        <v>0</v>
      </c>
      <c r="J23" s="173" t="s">
        <v>413</v>
      </c>
      <c r="K23" s="176"/>
    </row>
    <row r="24" spans="1:11" ht="31.5" customHeight="1" thickBot="1" x14ac:dyDescent="0.3">
      <c r="A24" s="373" t="s">
        <v>32</v>
      </c>
      <c r="B24" s="374"/>
      <c r="C24" s="374"/>
      <c r="D24" s="374"/>
      <c r="E24" s="374"/>
      <c r="F24" s="374"/>
      <c r="G24" s="374"/>
      <c r="H24" s="374"/>
      <c r="I24" s="164">
        <f>SUM(I20:I23)</f>
        <v>0</v>
      </c>
      <c r="J24" s="63"/>
      <c r="K24" s="57"/>
    </row>
    <row r="25" spans="1:11" ht="24" customHeight="1" thickBot="1" x14ac:dyDescent="0.3">
      <c r="A25" s="373" t="s">
        <v>979</v>
      </c>
      <c r="B25" s="374"/>
      <c r="C25" s="374"/>
      <c r="D25" s="374"/>
      <c r="E25" s="374"/>
      <c r="F25" s="374"/>
      <c r="G25" s="374"/>
      <c r="H25" s="374"/>
      <c r="I25" s="160"/>
      <c r="J25" s="63"/>
      <c r="K25" s="57"/>
    </row>
    <row r="26" spans="1:11" ht="24.75" customHeight="1" thickBot="1" x14ac:dyDescent="0.3">
      <c r="A26" s="373" t="s">
        <v>252</v>
      </c>
      <c r="B26" s="374"/>
      <c r="C26" s="374"/>
      <c r="D26" s="374"/>
      <c r="E26" s="374"/>
      <c r="F26" s="374"/>
      <c r="G26" s="374"/>
      <c r="H26" s="374"/>
      <c r="I26" s="161"/>
      <c r="J26" s="63"/>
      <c r="K26" s="57"/>
    </row>
    <row r="27" spans="1:11" ht="26.25" thickBot="1" x14ac:dyDescent="0.3">
      <c r="A27" s="2" t="s">
        <v>2</v>
      </c>
      <c r="B27" s="3" t="s">
        <v>3</v>
      </c>
      <c r="C27" s="3" t="s">
        <v>4</v>
      </c>
      <c r="D27" s="13" t="s">
        <v>5</v>
      </c>
      <c r="E27" s="3" t="s">
        <v>6</v>
      </c>
      <c r="F27" s="3" t="s">
        <v>7</v>
      </c>
      <c r="G27" s="3" t="s">
        <v>474</v>
      </c>
      <c r="H27" s="3" t="s">
        <v>8</v>
      </c>
      <c r="I27" s="13" t="s">
        <v>9</v>
      </c>
      <c r="J27" s="5" t="s">
        <v>713</v>
      </c>
      <c r="K27" s="5" t="s">
        <v>315</v>
      </c>
    </row>
    <row r="28" spans="1:11" ht="42.75" customHeight="1" x14ac:dyDescent="0.25">
      <c r="A28" s="309" t="s">
        <v>10</v>
      </c>
      <c r="B28" s="302" t="s">
        <v>486</v>
      </c>
      <c r="C28" s="310" t="s">
        <v>253</v>
      </c>
      <c r="D28" s="311" t="s">
        <v>21</v>
      </c>
      <c r="E28" s="186">
        <v>340</v>
      </c>
      <c r="F28" s="304">
        <v>1</v>
      </c>
      <c r="G28" s="305">
        <f>E28*F28</f>
        <v>340</v>
      </c>
      <c r="H28" s="312"/>
      <c r="I28" s="313">
        <f t="shared" ref="I28:I40" si="3">E28*F28*H28</f>
        <v>0</v>
      </c>
      <c r="J28" s="179" t="s">
        <v>408</v>
      </c>
      <c r="K28" s="187" t="s">
        <v>438</v>
      </c>
    </row>
    <row r="29" spans="1:11" ht="36" customHeight="1" x14ac:dyDescent="0.25">
      <c r="A29" s="309" t="s">
        <v>10</v>
      </c>
      <c r="B29" s="302" t="s">
        <v>486</v>
      </c>
      <c r="C29" s="310" t="s">
        <v>253</v>
      </c>
      <c r="D29" s="311" t="s">
        <v>21</v>
      </c>
      <c r="E29" s="186">
        <v>300</v>
      </c>
      <c r="F29" s="304">
        <v>2</v>
      </c>
      <c r="G29" s="305">
        <f t="shared" ref="G29:G40" si="4">E29*F29</f>
        <v>600</v>
      </c>
      <c r="H29" s="312"/>
      <c r="I29" s="313">
        <f t="shared" si="3"/>
        <v>0</v>
      </c>
      <c r="J29" s="173" t="s">
        <v>409</v>
      </c>
      <c r="K29" s="187" t="s">
        <v>437</v>
      </c>
    </row>
    <row r="30" spans="1:11" s="61" customFormat="1" ht="66" customHeight="1" x14ac:dyDescent="0.25">
      <c r="A30" s="309" t="s">
        <v>14</v>
      </c>
      <c r="B30" s="171" t="s">
        <v>479</v>
      </c>
      <c r="C30" s="176" t="s">
        <v>965</v>
      </c>
      <c r="D30" s="299" t="s">
        <v>21</v>
      </c>
      <c r="E30" s="172">
        <v>200</v>
      </c>
      <c r="F30" s="172">
        <v>2</v>
      </c>
      <c r="G30" s="305">
        <f t="shared" si="4"/>
        <v>400</v>
      </c>
      <c r="H30" s="200"/>
      <c r="I30" s="314">
        <f t="shared" si="3"/>
        <v>0</v>
      </c>
      <c r="J30" s="173" t="s">
        <v>409</v>
      </c>
      <c r="K30" s="174" t="s">
        <v>719</v>
      </c>
    </row>
    <row r="31" spans="1:11" s="61" customFormat="1" ht="69" customHeight="1" x14ac:dyDescent="0.25">
      <c r="A31" s="309" t="s">
        <v>16</v>
      </c>
      <c r="B31" s="171" t="s">
        <v>475</v>
      </c>
      <c r="C31" s="176" t="s">
        <v>489</v>
      </c>
      <c r="D31" s="299" t="s">
        <v>21</v>
      </c>
      <c r="E31" s="172">
        <v>4</v>
      </c>
      <c r="F31" s="172">
        <v>2</v>
      </c>
      <c r="G31" s="305">
        <f t="shared" si="4"/>
        <v>8</v>
      </c>
      <c r="H31" s="200"/>
      <c r="I31" s="314">
        <f t="shared" si="3"/>
        <v>0</v>
      </c>
      <c r="J31" s="173" t="s">
        <v>409</v>
      </c>
      <c r="K31" s="176" t="s">
        <v>439</v>
      </c>
    </row>
    <row r="32" spans="1:11" s="61" customFormat="1" ht="156.75" customHeight="1" x14ac:dyDescent="0.25">
      <c r="A32" s="309" t="s">
        <v>18</v>
      </c>
      <c r="B32" s="171" t="s">
        <v>476</v>
      </c>
      <c r="C32" s="176" t="s">
        <v>483</v>
      </c>
      <c r="D32" s="299" t="s">
        <v>256</v>
      </c>
      <c r="E32" s="172">
        <v>80</v>
      </c>
      <c r="F32" s="172">
        <v>2</v>
      </c>
      <c r="G32" s="305">
        <f t="shared" si="4"/>
        <v>160</v>
      </c>
      <c r="H32" s="200"/>
      <c r="I32" s="314">
        <f t="shared" si="3"/>
        <v>0</v>
      </c>
      <c r="J32" s="173" t="s">
        <v>409</v>
      </c>
      <c r="K32" s="250" t="s">
        <v>720</v>
      </c>
    </row>
    <row r="33" spans="1:14" s="87" customFormat="1" ht="151.5" customHeight="1" x14ac:dyDescent="0.25">
      <c r="A33" s="309" t="s">
        <v>24</v>
      </c>
      <c r="B33" s="181" t="s">
        <v>257</v>
      </c>
      <c r="C33" s="184" t="s">
        <v>482</v>
      </c>
      <c r="D33" s="315" t="s">
        <v>256</v>
      </c>
      <c r="E33" s="182">
        <v>80</v>
      </c>
      <c r="F33" s="182">
        <v>2</v>
      </c>
      <c r="G33" s="305">
        <f t="shared" si="4"/>
        <v>160</v>
      </c>
      <c r="H33" s="201"/>
      <c r="I33" s="316">
        <f t="shared" si="3"/>
        <v>0</v>
      </c>
      <c r="J33" s="183" t="s">
        <v>409</v>
      </c>
      <c r="K33" s="250" t="s">
        <v>345</v>
      </c>
    </row>
    <row r="34" spans="1:14" s="61" customFormat="1" ht="189" customHeight="1" x14ac:dyDescent="0.25">
      <c r="A34" s="309" t="s">
        <v>25</v>
      </c>
      <c r="B34" s="171" t="s">
        <v>484</v>
      </c>
      <c r="C34" s="176" t="s">
        <v>673</v>
      </c>
      <c r="D34" s="299" t="s">
        <v>255</v>
      </c>
      <c r="E34" s="172">
        <v>1000</v>
      </c>
      <c r="F34" s="172">
        <v>1</v>
      </c>
      <c r="G34" s="305">
        <f t="shared" si="4"/>
        <v>1000</v>
      </c>
      <c r="H34" s="200"/>
      <c r="I34" s="314">
        <f t="shared" ref="I34" si="5">E34*F34*H34</f>
        <v>0</v>
      </c>
      <c r="J34" s="173">
        <v>27</v>
      </c>
      <c r="K34" s="174" t="s">
        <v>318</v>
      </c>
    </row>
    <row r="35" spans="1:14" s="61" customFormat="1" ht="223.5" customHeight="1" x14ac:dyDescent="0.25">
      <c r="A35" s="309" t="s">
        <v>25</v>
      </c>
      <c r="B35" s="171" t="s">
        <v>484</v>
      </c>
      <c r="C35" s="176" t="s">
        <v>673</v>
      </c>
      <c r="D35" s="299" t="s">
        <v>255</v>
      </c>
      <c r="E35" s="172">
        <v>2500</v>
      </c>
      <c r="F35" s="172">
        <v>2</v>
      </c>
      <c r="G35" s="305">
        <f t="shared" si="4"/>
        <v>5000</v>
      </c>
      <c r="H35" s="200"/>
      <c r="I35" s="314">
        <f t="shared" si="3"/>
        <v>0</v>
      </c>
      <c r="J35" s="173" t="s">
        <v>409</v>
      </c>
      <c r="K35" s="174" t="s">
        <v>318</v>
      </c>
    </row>
    <row r="36" spans="1:14" s="61" customFormat="1" ht="234.75" customHeight="1" x14ac:dyDescent="0.25">
      <c r="A36" s="309" t="s">
        <v>573</v>
      </c>
      <c r="B36" s="171" t="s">
        <v>485</v>
      </c>
      <c r="C36" s="176" t="s">
        <v>674</v>
      </c>
      <c r="D36" s="299" t="s">
        <v>255</v>
      </c>
      <c r="E36" s="172">
        <v>2500</v>
      </c>
      <c r="F36" s="172">
        <v>2</v>
      </c>
      <c r="G36" s="305">
        <f t="shared" si="4"/>
        <v>5000</v>
      </c>
      <c r="H36" s="200"/>
      <c r="I36" s="314">
        <f t="shared" ref="I36" si="6">E36*F36*H36</f>
        <v>0</v>
      </c>
      <c r="J36" s="173" t="s">
        <v>413</v>
      </c>
      <c r="K36" s="174" t="s">
        <v>318</v>
      </c>
    </row>
    <row r="37" spans="1:14" s="61" customFormat="1" ht="225.75" customHeight="1" x14ac:dyDescent="0.25">
      <c r="A37" s="309" t="s">
        <v>573</v>
      </c>
      <c r="B37" s="171" t="s">
        <v>478</v>
      </c>
      <c r="C37" s="176" t="s">
        <v>674</v>
      </c>
      <c r="D37" s="299" t="s">
        <v>255</v>
      </c>
      <c r="E37" s="172">
        <v>500</v>
      </c>
      <c r="F37" s="172">
        <v>1</v>
      </c>
      <c r="G37" s="305">
        <f t="shared" si="4"/>
        <v>500</v>
      </c>
      <c r="H37" s="200"/>
      <c r="I37" s="314">
        <f t="shared" si="3"/>
        <v>0</v>
      </c>
      <c r="J37" s="173">
        <v>29</v>
      </c>
      <c r="K37" s="174" t="s">
        <v>318</v>
      </c>
    </row>
    <row r="38" spans="1:14" s="61" customFormat="1" ht="91.5" customHeight="1" x14ac:dyDescent="0.25">
      <c r="A38" s="309" t="s">
        <v>26</v>
      </c>
      <c r="B38" s="171" t="s">
        <v>477</v>
      </c>
      <c r="C38" s="176" t="s">
        <v>258</v>
      </c>
      <c r="D38" s="299" t="s">
        <v>255</v>
      </c>
      <c r="E38" s="172">
        <v>160</v>
      </c>
      <c r="F38" s="172">
        <v>2</v>
      </c>
      <c r="G38" s="305">
        <f t="shared" si="4"/>
        <v>320</v>
      </c>
      <c r="H38" s="200"/>
      <c r="I38" s="314">
        <f t="shared" si="3"/>
        <v>0</v>
      </c>
      <c r="J38" s="173" t="s">
        <v>409</v>
      </c>
      <c r="K38" s="176" t="s">
        <v>681</v>
      </c>
    </row>
    <row r="39" spans="1:14" s="61" customFormat="1" ht="180" x14ac:dyDescent="0.25">
      <c r="A39" s="309" t="s">
        <v>29</v>
      </c>
      <c r="B39" s="171" t="s">
        <v>676</v>
      </c>
      <c r="C39" s="176" t="s">
        <v>675</v>
      </c>
      <c r="D39" s="299" t="s">
        <v>255</v>
      </c>
      <c r="E39" s="172">
        <v>4600</v>
      </c>
      <c r="F39" s="172">
        <v>2</v>
      </c>
      <c r="G39" s="305">
        <f t="shared" si="4"/>
        <v>9200</v>
      </c>
      <c r="H39" s="200"/>
      <c r="I39" s="314">
        <f t="shared" si="3"/>
        <v>0</v>
      </c>
      <c r="J39" s="173" t="s">
        <v>409</v>
      </c>
      <c r="K39" s="174" t="s">
        <v>947</v>
      </c>
    </row>
    <row r="40" spans="1:14" s="61" customFormat="1" ht="120.75" customHeight="1" thickBot="1" x14ac:dyDescent="0.3">
      <c r="A40" s="309" t="s">
        <v>30</v>
      </c>
      <c r="B40" s="264" t="s">
        <v>677</v>
      </c>
      <c r="C40" s="270" t="s">
        <v>259</v>
      </c>
      <c r="D40" s="317" t="s">
        <v>255</v>
      </c>
      <c r="E40" s="172">
        <v>500</v>
      </c>
      <c r="F40" s="263">
        <v>2</v>
      </c>
      <c r="G40" s="305">
        <f t="shared" si="4"/>
        <v>1000</v>
      </c>
      <c r="H40" s="318"/>
      <c r="I40" s="319">
        <f t="shared" si="3"/>
        <v>0</v>
      </c>
      <c r="J40" s="173" t="s">
        <v>409</v>
      </c>
      <c r="K40" s="174" t="s">
        <v>947</v>
      </c>
    </row>
    <row r="41" spans="1:14" ht="30" customHeight="1" thickBot="1" x14ac:dyDescent="0.3">
      <c r="A41" s="375" t="s">
        <v>983</v>
      </c>
      <c r="B41" s="376"/>
      <c r="C41" s="376"/>
      <c r="D41" s="376"/>
      <c r="E41" s="376"/>
      <c r="F41" s="376"/>
      <c r="G41" s="376"/>
      <c r="H41" s="376"/>
      <c r="I41" s="166">
        <f>SUM(I28:I40)</f>
        <v>0</v>
      </c>
      <c r="J41" s="63"/>
      <c r="K41" s="57"/>
    </row>
    <row r="42" spans="1:14" ht="27.75" customHeight="1" thickBot="1" x14ac:dyDescent="0.3">
      <c r="A42" s="373" t="s">
        <v>989</v>
      </c>
      <c r="B42" s="374"/>
      <c r="C42" s="374"/>
      <c r="D42" s="374"/>
      <c r="E42" s="374"/>
      <c r="F42" s="374"/>
      <c r="G42" s="374"/>
      <c r="H42" s="374"/>
      <c r="I42" s="165">
        <f>SUM(I10,I17,I24)</f>
        <v>0</v>
      </c>
      <c r="J42" s="63"/>
      <c r="K42" s="57"/>
    </row>
    <row r="43" spans="1:14" ht="30" customHeight="1" thickBot="1" x14ac:dyDescent="0.3">
      <c r="A43" s="2" t="s">
        <v>2</v>
      </c>
      <c r="B43" s="3" t="s">
        <v>3</v>
      </c>
      <c r="C43" s="3" t="s">
        <v>4</v>
      </c>
      <c r="D43" s="3" t="s">
        <v>5</v>
      </c>
      <c r="E43" s="3" t="s">
        <v>6</v>
      </c>
      <c r="F43" s="3" t="s">
        <v>7</v>
      </c>
      <c r="G43" s="3" t="s">
        <v>474</v>
      </c>
      <c r="H43" s="3" t="s">
        <v>8</v>
      </c>
      <c r="I43" s="13" t="s">
        <v>9</v>
      </c>
      <c r="J43" s="5" t="s">
        <v>713</v>
      </c>
      <c r="K43" s="5" t="s">
        <v>315</v>
      </c>
    </row>
    <row r="44" spans="1:14" s="61" customFormat="1" ht="56.25" customHeight="1" x14ac:dyDescent="0.25">
      <c r="A44" s="293" t="s">
        <v>10</v>
      </c>
      <c r="B44" s="272" t="s">
        <v>35</v>
      </c>
      <c r="C44" s="272" t="s">
        <v>36</v>
      </c>
      <c r="D44" s="271" t="s">
        <v>505</v>
      </c>
      <c r="E44" s="271">
        <v>5</v>
      </c>
      <c r="F44" s="271">
        <v>3</v>
      </c>
      <c r="G44" s="305">
        <f>E44*F44</f>
        <v>15</v>
      </c>
      <c r="H44" s="275"/>
      <c r="I44" s="320">
        <f t="shared" ref="I44:I55" si="7">E44*F44*H44</f>
        <v>0</v>
      </c>
      <c r="J44" s="173" t="s">
        <v>408</v>
      </c>
      <c r="K44" s="174" t="s">
        <v>316</v>
      </c>
    </row>
    <row r="45" spans="1:14" s="61" customFormat="1" ht="70.5" customHeight="1" x14ac:dyDescent="0.25">
      <c r="A45" s="293" t="s">
        <v>14</v>
      </c>
      <c r="B45" s="171" t="s">
        <v>39</v>
      </c>
      <c r="C45" s="171" t="s">
        <v>942</v>
      </c>
      <c r="D45" s="271" t="s">
        <v>505</v>
      </c>
      <c r="E45" s="172">
        <v>5</v>
      </c>
      <c r="F45" s="271">
        <v>3</v>
      </c>
      <c r="G45" s="305">
        <f t="shared" ref="G45:G55" si="8">E45*F45</f>
        <v>15</v>
      </c>
      <c r="H45" s="200"/>
      <c r="I45" s="314">
        <f t="shared" si="7"/>
        <v>0</v>
      </c>
      <c r="J45" s="173" t="s">
        <v>408</v>
      </c>
      <c r="K45" s="174" t="s">
        <v>316</v>
      </c>
    </row>
    <row r="46" spans="1:14" s="61" customFormat="1" ht="51.75" customHeight="1" x14ac:dyDescent="0.25">
      <c r="A46" s="293" t="s">
        <v>16</v>
      </c>
      <c r="B46" s="171" t="s">
        <v>42</v>
      </c>
      <c r="C46" s="171" t="s">
        <v>43</v>
      </c>
      <c r="D46" s="271" t="s">
        <v>505</v>
      </c>
      <c r="E46" s="172">
        <v>15</v>
      </c>
      <c r="F46" s="271">
        <v>3</v>
      </c>
      <c r="G46" s="305">
        <f t="shared" si="8"/>
        <v>45</v>
      </c>
      <c r="H46" s="200"/>
      <c r="I46" s="314">
        <f t="shared" si="7"/>
        <v>0</v>
      </c>
      <c r="J46" s="173" t="s">
        <v>408</v>
      </c>
      <c r="K46" s="174" t="s">
        <v>316</v>
      </c>
      <c r="M46" s="61">
        <v>30</v>
      </c>
      <c r="N46" s="61">
        <v>20</v>
      </c>
    </row>
    <row r="47" spans="1:14" s="61" customFormat="1" ht="55.5" customHeight="1" x14ac:dyDescent="0.25">
      <c r="A47" s="293" t="s">
        <v>16</v>
      </c>
      <c r="B47" s="171" t="s">
        <v>42</v>
      </c>
      <c r="C47" s="171" t="s">
        <v>43</v>
      </c>
      <c r="D47" s="271" t="s">
        <v>505</v>
      </c>
      <c r="E47" s="172">
        <v>5</v>
      </c>
      <c r="F47" s="271">
        <v>1</v>
      </c>
      <c r="G47" s="305">
        <f t="shared" ref="G47" si="9">E47*F47</f>
        <v>5</v>
      </c>
      <c r="H47" s="200"/>
      <c r="I47" s="314">
        <f t="shared" ref="I47" si="10">E47*F47*H47</f>
        <v>0</v>
      </c>
      <c r="J47" s="173">
        <v>30</v>
      </c>
      <c r="K47" s="174" t="s">
        <v>316</v>
      </c>
    </row>
    <row r="48" spans="1:14" s="61" customFormat="1" ht="70.5" customHeight="1" x14ac:dyDescent="0.25">
      <c r="A48" s="293" t="s">
        <v>18</v>
      </c>
      <c r="B48" s="171" t="s">
        <v>45</v>
      </c>
      <c r="C48" s="171" t="s">
        <v>943</v>
      </c>
      <c r="D48" s="271" t="s">
        <v>505</v>
      </c>
      <c r="E48" s="172">
        <v>5</v>
      </c>
      <c r="F48" s="271">
        <v>3</v>
      </c>
      <c r="G48" s="305">
        <f t="shared" si="8"/>
        <v>15</v>
      </c>
      <c r="H48" s="200"/>
      <c r="I48" s="314">
        <f t="shared" si="7"/>
        <v>0</v>
      </c>
      <c r="J48" s="173" t="s">
        <v>408</v>
      </c>
      <c r="K48" s="174" t="s">
        <v>316</v>
      </c>
      <c r="M48" s="61">
        <v>42</v>
      </c>
      <c r="N48" s="61">
        <v>42</v>
      </c>
    </row>
    <row r="49" spans="1:13" s="61" customFormat="1" ht="70.5" customHeight="1" x14ac:dyDescent="0.25">
      <c r="A49" s="293" t="s">
        <v>18</v>
      </c>
      <c r="B49" s="171" t="s">
        <v>45</v>
      </c>
      <c r="C49" s="171" t="s">
        <v>943</v>
      </c>
      <c r="D49" s="271" t="s">
        <v>505</v>
      </c>
      <c r="E49" s="172">
        <v>2</v>
      </c>
      <c r="F49" s="271">
        <v>1</v>
      </c>
      <c r="G49" s="305">
        <f t="shared" ref="G49" si="11">E49*F49</f>
        <v>2</v>
      </c>
      <c r="H49" s="200"/>
      <c r="I49" s="314">
        <f t="shared" ref="I49" si="12">E49*F49*H49</f>
        <v>0</v>
      </c>
      <c r="J49" s="173">
        <v>30</v>
      </c>
      <c r="K49" s="174" t="s">
        <v>316</v>
      </c>
    </row>
    <row r="50" spans="1:13" s="61" customFormat="1" ht="48.75" customHeight="1" x14ac:dyDescent="0.25">
      <c r="A50" s="293" t="s">
        <v>24</v>
      </c>
      <c r="B50" s="171" t="s">
        <v>47</v>
      </c>
      <c r="C50" s="171" t="s">
        <v>48</v>
      </c>
      <c r="D50" s="271" t="s">
        <v>505</v>
      </c>
      <c r="E50" s="172">
        <v>10</v>
      </c>
      <c r="F50" s="271">
        <v>3</v>
      </c>
      <c r="G50" s="305">
        <f t="shared" si="8"/>
        <v>30</v>
      </c>
      <c r="H50" s="200"/>
      <c r="I50" s="314">
        <f t="shared" si="7"/>
        <v>0</v>
      </c>
      <c r="J50" s="173" t="s">
        <v>408</v>
      </c>
      <c r="K50" s="174" t="s">
        <v>316</v>
      </c>
      <c r="M50" s="61">
        <v>20</v>
      </c>
    </row>
    <row r="51" spans="1:13" s="61" customFormat="1" ht="48.75" customHeight="1" x14ac:dyDescent="0.25">
      <c r="A51" s="293" t="s">
        <v>24</v>
      </c>
      <c r="B51" s="171" t="s">
        <v>47</v>
      </c>
      <c r="C51" s="171" t="s">
        <v>48</v>
      </c>
      <c r="D51" s="271" t="s">
        <v>505</v>
      </c>
      <c r="E51" s="172">
        <v>3</v>
      </c>
      <c r="F51" s="271">
        <v>1</v>
      </c>
      <c r="G51" s="305">
        <f t="shared" ref="G51" si="13">E51*F51</f>
        <v>3</v>
      </c>
      <c r="H51" s="200"/>
      <c r="I51" s="314">
        <f t="shared" ref="I51" si="14">E51*F51*H51</f>
        <v>0</v>
      </c>
      <c r="J51" s="173">
        <v>30</v>
      </c>
      <c r="K51" s="174" t="s">
        <v>316</v>
      </c>
    </row>
    <row r="52" spans="1:13" s="61" customFormat="1" ht="60" x14ac:dyDescent="0.25">
      <c r="A52" s="293" t="s">
        <v>25</v>
      </c>
      <c r="B52" s="171" t="s">
        <v>50</v>
      </c>
      <c r="C52" s="171" t="s">
        <v>944</v>
      </c>
      <c r="D52" s="271" t="s">
        <v>505</v>
      </c>
      <c r="E52" s="172">
        <v>5</v>
      </c>
      <c r="F52" s="271">
        <v>3</v>
      </c>
      <c r="G52" s="305">
        <f t="shared" si="8"/>
        <v>15</v>
      </c>
      <c r="H52" s="200"/>
      <c r="I52" s="314">
        <f t="shared" si="7"/>
        <v>0</v>
      </c>
      <c r="J52" s="173" t="s">
        <v>408</v>
      </c>
      <c r="K52" s="174" t="s">
        <v>316</v>
      </c>
      <c r="M52" s="61">
        <v>22</v>
      </c>
    </row>
    <row r="53" spans="1:13" s="61" customFormat="1" ht="60" x14ac:dyDescent="0.25">
      <c r="A53" s="293" t="s">
        <v>25</v>
      </c>
      <c r="B53" s="171" t="s">
        <v>50</v>
      </c>
      <c r="C53" s="171" t="s">
        <v>944</v>
      </c>
      <c r="D53" s="271" t="s">
        <v>505</v>
      </c>
      <c r="E53" s="172">
        <v>2</v>
      </c>
      <c r="F53" s="271">
        <v>1</v>
      </c>
      <c r="G53" s="305">
        <f t="shared" ref="G53" si="15">E53*F53</f>
        <v>2</v>
      </c>
      <c r="H53" s="200"/>
      <c r="I53" s="314">
        <f t="shared" ref="I53" si="16">E53*F53*H53</f>
        <v>0</v>
      </c>
      <c r="J53" s="173">
        <v>30</v>
      </c>
      <c r="K53" s="174" t="s">
        <v>316</v>
      </c>
    </row>
    <row r="54" spans="1:13" s="61" customFormat="1" ht="50.25" customHeight="1" x14ac:dyDescent="0.25">
      <c r="A54" s="293" t="s">
        <v>573</v>
      </c>
      <c r="B54" s="171" t="s">
        <v>52</v>
      </c>
      <c r="C54" s="171" t="s">
        <v>53</v>
      </c>
      <c r="D54" s="271" t="s">
        <v>505</v>
      </c>
      <c r="E54" s="172">
        <v>5</v>
      </c>
      <c r="F54" s="271">
        <v>3</v>
      </c>
      <c r="G54" s="305">
        <f t="shared" si="8"/>
        <v>15</v>
      </c>
      <c r="H54" s="200"/>
      <c r="I54" s="314">
        <f t="shared" si="7"/>
        <v>0</v>
      </c>
      <c r="J54" s="173" t="s">
        <v>408</v>
      </c>
      <c r="K54" s="174" t="s">
        <v>316</v>
      </c>
    </row>
    <row r="55" spans="1:13" s="61" customFormat="1" ht="43.5" customHeight="1" thickBot="1" x14ac:dyDescent="0.3">
      <c r="A55" s="293" t="s">
        <v>26</v>
      </c>
      <c r="B55" s="171" t="s">
        <v>55</v>
      </c>
      <c r="C55" s="171" t="s">
        <v>56</v>
      </c>
      <c r="D55" s="271" t="s">
        <v>505</v>
      </c>
      <c r="E55" s="172">
        <v>3</v>
      </c>
      <c r="F55" s="271">
        <v>3</v>
      </c>
      <c r="G55" s="305">
        <f t="shared" si="8"/>
        <v>9</v>
      </c>
      <c r="H55" s="200"/>
      <c r="I55" s="314">
        <f t="shared" si="7"/>
        <v>0</v>
      </c>
      <c r="J55" s="173" t="s">
        <v>408</v>
      </c>
      <c r="K55" s="174" t="s">
        <v>316</v>
      </c>
    </row>
    <row r="56" spans="1:13" ht="31.5" customHeight="1" thickBot="1" x14ac:dyDescent="0.3">
      <c r="A56" s="375" t="s">
        <v>956</v>
      </c>
      <c r="B56" s="376"/>
      <c r="C56" s="376"/>
      <c r="D56" s="376"/>
      <c r="E56" s="376"/>
      <c r="F56" s="376"/>
      <c r="G56" s="376"/>
      <c r="H56" s="376"/>
      <c r="I56" s="23">
        <f>SUM(I44:I55)</f>
        <v>0</v>
      </c>
      <c r="J56" s="63"/>
      <c r="K56" s="57"/>
    </row>
    <row r="57" spans="1:13" ht="30.75" customHeight="1" thickBot="1" x14ac:dyDescent="0.3">
      <c r="A57" s="373" t="s">
        <v>948</v>
      </c>
      <c r="B57" s="374"/>
      <c r="C57" s="374"/>
      <c r="D57" s="374"/>
      <c r="E57" s="374"/>
      <c r="F57" s="374"/>
      <c r="G57" s="374"/>
      <c r="H57" s="374"/>
      <c r="I57" s="160"/>
      <c r="J57" s="63"/>
      <c r="K57" s="57"/>
    </row>
    <row r="58" spans="1:13" ht="27.75" customHeight="1" thickBot="1" x14ac:dyDescent="0.3">
      <c r="A58" s="2" t="s">
        <v>2</v>
      </c>
      <c r="B58" s="3" t="s">
        <v>3</v>
      </c>
      <c r="C58" s="3" t="s">
        <v>4</v>
      </c>
      <c r="D58" s="3" t="s">
        <v>5</v>
      </c>
      <c r="E58" s="3" t="s">
        <v>6</v>
      </c>
      <c r="F58" s="3" t="s">
        <v>7</v>
      </c>
      <c r="G58" s="3" t="s">
        <v>474</v>
      </c>
      <c r="H58" s="3" t="s">
        <v>8</v>
      </c>
      <c r="I58" s="13" t="s">
        <v>9</v>
      </c>
      <c r="J58" s="5" t="s">
        <v>713</v>
      </c>
      <c r="K58" s="5" t="s">
        <v>315</v>
      </c>
    </row>
    <row r="59" spans="1:13" ht="96.75" customHeight="1" x14ac:dyDescent="0.25">
      <c r="A59" s="293" t="s">
        <v>34</v>
      </c>
      <c r="B59" s="321" t="s">
        <v>58</v>
      </c>
      <c r="C59" s="321" t="s">
        <v>334</v>
      </c>
      <c r="D59" s="304" t="s">
        <v>37</v>
      </c>
      <c r="E59" s="274">
        <v>50</v>
      </c>
      <c r="F59" s="274">
        <v>2</v>
      </c>
      <c r="G59" s="274">
        <f>E59*F59</f>
        <v>100</v>
      </c>
      <c r="H59" s="322"/>
      <c r="I59" s="323">
        <f t="shared" ref="I59:I110" si="17">E59*F59*H59</f>
        <v>0</v>
      </c>
      <c r="J59" s="173" t="s">
        <v>409</v>
      </c>
      <c r="K59" s="187" t="s">
        <v>337</v>
      </c>
    </row>
    <row r="60" spans="1:13" ht="71.25" customHeight="1" x14ac:dyDescent="0.25">
      <c r="A60" s="293" t="s">
        <v>38</v>
      </c>
      <c r="B60" s="195" t="s">
        <v>819</v>
      </c>
      <c r="C60" s="195" t="s">
        <v>336</v>
      </c>
      <c r="D60" s="186" t="s">
        <v>37</v>
      </c>
      <c r="E60" s="226">
        <v>26</v>
      </c>
      <c r="F60" s="226">
        <v>2</v>
      </c>
      <c r="G60" s="274">
        <f t="shared" ref="G60:G110" si="18">E60*F60</f>
        <v>52</v>
      </c>
      <c r="H60" s="204"/>
      <c r="I60" s="324">
        <f t="shared" si="17"/>
        <v>0</v>
      </c>
      <c r="J60" s="173" t="s">
        <v>409</v>
      </c>
      <c r="K60" s="180" t="s">
        <v>969</v>
      </c>
    </row>
    <row r="61" spans="1:13" s="130" customFormat="1" ht="153" customHeight="1" x14ac:dyDescent="0.25">
      <c r="A61" s="293" t="s">
        <v>576</v>
      </c>
      <c r="B61" s="156" t="s">
        <v>547</v>
      </c>
      <c r="C61" s="156" t="s">
        <v>761</v>
      </c>
      <c r="D61" s="154" t="s">
        <v>548</v>
      </c>
      <c r="E61" s="227">
        <v>4</v>
      </c>
      <c r="F61" s="228">
        <v>1</v>
      </c>
      <c r="G61" s="257">
        <f t="shared" si="18"/>
        <v>4</v>
      </c>
      <c r="H61" s="204"/>
      <c r="I61" s="324">
        <f t="shared" si="17"/>
        <v>0</v>
      </c>
      <c r="J61" s="191">
        <v>27</v>
      </c>
      <c r="K61" s="329" t="s">
        <v>970</v>
      </c>
    </row>
    <row r="62" spans="1:13" s="61" customFormat="1" ht="99" customHeight="1" x14ac:dyDescent="0.25">
      <c r="A62" s="293" t="s">
        <v>577</v>
      </c>
      <c r="B62" s="171" t="s">
        <v>62</v>
      </c>
      <c r="C62" s="171" t="s">
        <v>63</v>
      </c>
      <c r="D62" s="172" t="s">
        <v>37</v>
      </c>
      <c r="E62" s="230">
        <v>60</v>
      </c>
      <c r="F62" s="230">
        <v>3</v>
      </c>
      <c r="G62" s="274">
        <f t="shared" si="18"/>
        <v>180</v>
      </c>
      <c r="H62" s="200"/>
      <c r="I62" s="314">
        <f t="shared" si="17"/>
        <v>0</v>
      </c>
      <c r="J62" s="173" t="s">
        <v>410</v>
      </c>
      <c r="K62" s="171" t="s">
        <v>971</v>
      </c>
    </row>
    <row r="63" spans="1:13" s="61" customFormat="1" ht="135" x14ac:dyDescent="0.25">
      <c r="A63" s="293" t="s">
        <v>577</v>
      </c>
      <c r="B63" s="171" t="s">
        <v>62</v>
      </c>
      <c r="C63" s="171" t="s">
        <v>63</v>
      </c>
      <c r="D63" s="172" t="s">
        <v>37</v>
      </c>
      <c r="E63" s="230">
        <v>30</v>
      </c>
      <c r="F63" s="230">
        <v>2</v>
      </c>
      <c r="G63" s="274">
        <f t="shared" si="18"/>
        <v>60</v>
      </c>
      <c r="H63" s="200"/>
      <c r="I63" s="314">
        <f t="shared" si="17"/>
        <v>0</v>
      </c>
      <c r="J63" s="173" t="s">
        <v>409</v>
      </c>
      <c r="K63" s="176" t="s">
        <v>973</v>
      </c>
    </row>
    <row r="64" spans="1:13" s="61" customFormat="1" ht="52.5" customHeight="1" x14ac:dyDescent="0.25">
      <c r="A64" s="293" t="s">
        <v>578</v>
      </c>
      <c r="B64" s="171" t="s">
        <v>66</v>
      </c>
      <c r="C64" s="171" t="s">
        <v>67</v>
      </c>
      <c r="D64" s="172" t="s">
        <v>37</v>
      </c>
      <c r="E64" s="230">
        <v>2</v>
      </c>
      <c r="F64" s="230">
        <v>2</v>
      </c>
      <c r="G64" s="274">
        <f t="shared" si="18"/>
        <v>4</v>
      </c>
      <c r="H64" s="200"/>
      <c r="I64" s="314">
        <f t="shared" si="17"/>
        <v>0</v>
      </c>
      <c r="J64" s="173" t="s">
        <v>409</v>
      </c>
      <c r="K64" s="174" t="s">
        <v>838</v>
      </c>
    </row>
    <row r="65" spans="1:11" s="61" customFormat="1" ht="64.5" customHeight="1" x14ac:dyDescent="0.25">
      <c r="A65" s="293" t="s">
        <v>579</v>
      </c>
      <c r="B65" s="171" t="s">
        <v>69</v>
      </c>
      <c r="C65" s="171" t="s">
        <v>338</v>
      </c>
      <c r="D65" s="172" t="s">
        <v>37</v>
      </c>
      <c r="E65" s="230">
        <v>4</v>
      </c>
      <c r="F65" s="230">
        <v>2</v>
      </c>
      <c r="G65" s="274">
        <f t="shared" si="18"/>
        <v>8</v>
      </c>
      <c r="H65" s="200"/>
      <c r="I65" s="314">
        <f t="shared" si="17"/>
        <v>0</v>
      </c>
      <c r="J65" s="173" t="s">
        <v>409</v>
      </c>
      <c r="K65" s="174" t="s">
        <v>839</v>
      </c>
    </row>
    <row r="66" spans="1:11" ht="66.75" customHeight="1" x14ac:dyDescent="0.25">
      <c r="A66" s="293" t="s">
        <v>41</v>
      </c>
      <c r="B66" s="171" t="s">
        <v>71</v>
      </c>
      <c r="C66" s="171" t="s">
        <v>72</v>
      </c>
      <c r="D66" s="172" t="s">
        <v>37</v>
      </c>
      <c r="E66" s="226">
        <v>2</v>
      </c>
      <c r="F66" s="226">
        <v>2</v>
      </c>
      <c r="G66" s="274">
        <f t="shared" si="18"/>
        <v>4</v>
      </c>
      <c r="H66" s="204"/>
      <c r="I66" s="324">
        <f t="shared" si="17"/>
        <v>0</v>
      </c>
      <c r="J66" s="173" t="s">
        <v>409</v>
      </c>
      <c r="K66" s="187" t="s">
        <v>838</v>
      </c>
    </row>
    <row r="67" spans="1:11" s="61" customFormat="1" ht="48.75" customHeight="1" x14ac:dyDescent="0.25">
      <c r="A67" s="293" t="s">
        <v>44</v>
      </c>
      <c r="B67" s="171" t="s">
        <v>74</v>
      </c>
      <c r="C67" s="231" t="s">
        <v>75</v>
      </c>
      <c r="D67" s="172" t="s">
        <v>37</v>
      </c>
      <c r="E67" s="230">
        <v>2</v>
      </c>
      <c r="F67" s="230">
        <v>2</v>
      </c>
      <c r="G67" s="274">
        <f t="shared" si="18"/>
        <v>4</v>
      </c>
      <c r="H67" s="200"/>
      <c r="I67" s="314">
        <f t="shared" si="17"/>
        <v>0</v>
      </c>
      <c r="J67" s="173" t="s">
        <v>409</v>
      </c>
      <c r="K67" s="174" t="s">
        <v>838</v>
      </c>
    </row>
    <row r="68" spans="1:11" s="61" customFormat="1" ht="60" customHeight="1" x14ac:dyDescent="0.25">
      <c r="A68" s="293" t="s">
        <v>580</v>
      </c>
      <c r="B68" s="171" t="s">
        <v>472</v>
      </c>
      <c r="C68" s="171" t="s">
        <v>501</v>
      </c>
      <c r="D68" s="172" t="s">
        <v>37</v>
      </c>
      <c r="E68" s="230">
        <v>2</v>
      </c>
      <c r="F68" s="230">
        <v>1</v>
      </c>
      <c r="G68" s="274">
        <f>E68*F68</f>
        <v>2</v>
      </c>
      <c r="H68" s="200"/>
      <c r="I68" s="314">
        <f>E68*F68*H68</f>
        <v>0</v>
      </c>
      <c r="J68" s="179">
        <v>29</v>
      </c>
      <c r="K68" s="174" t="s">
        <v>838</v>
      </c>
    </row>
    <row r="69" spans="1:11" s="61" customFormat="1" ht="54" customHeight="1" x14ac:dyDescent="0.25">
      <c r="A69" s="293" t="s">
        <v>581</v>
      </c>
      <c r="B69" s="171" t="s">
        <v>77</v>
      </c>
      <c r="C69" s="171" t="s">
        <v>78</v>
      </c>
      <c r="D69" s="172" t="s">
        <v>37</v>
      </c>
      <c r="E69" s="230">
        <v>6</v>
      </c>
      <c r="F69" s="230">
        <v>3</v>
      </c>
      <c r="G69" s="274">
        <f t="shared" si="18"/>
        <v>18</v>
      </c>
      <c r="H69" s="200"/>
      <c r="I69" s="314">
        <f t="shared" si="17"/>
        <v>0</v>
      </c>
      <c r="J69" s="173" t="s">
        <v>410</v>
      </c>
      <c r="K69" s="176" t="s">
        <v>840</v>
      </c>
    </row>
    <row r="70" spans="1:11" s="61" customFormat="1" ht="51" customHeight="1" x14ac:dyDescent="0.25">
      <c r="A70" s="293" t="s">
        <v>582</v>
      </c>
      <c r="B70" s="171" t="s">
        <v>411</v>
      </c>
      <c r="C70" s="171" t="s">
        <v>80</v>
      </c>
      <c r="D70" s="172" t="s">
        <v>37</v>
      </c>
      <c r="E70" s="230">
        <v>4</v>
      </c>
      <c r="F70" s="230">
        <v>2</v>
      </c>
      <c r="G70" s="274">
        <f t="shared" si="18"/>
        <v>8</v>
      </c>
      <c r="H70" s="200"/>
      <c r="I70" s="314">
        <f t="shared" si="17"/>
        <v>0</v>
      </c>
      <c r="J70" s="173" t="s">
        <v>409</v>
      </c>
      <c r="K70" s="174" t="s">
        <v>839</v>
      </c>
    </row>
    <row r="71" spans="1:11" s="61" customFormat="1" ht="49.5" customHeight="1" x14ac:dyDescent="0.25">
      <c r="A71" s="293" t="s">
        <v>583</v>
      </c>
      <c r="B71" s="171" t="s">
        <v>82</v>
      </c>
      <c r="C71" s="171" t="s">
        <v>83</v>
      </c>
      <c r="D71" s="172" t="s">
        <v>37</v>
      </c>
      <c r="E71" s="230">
        <v>2</v>
      </c>
      <c r="F71" s="230">
        <v>2</v>
      </c>
      <c r="G71" s="274">
        <f t="shared" si="18"/>
        <v>4</v>
      </c>
      <c r="H71" s="200"/>
      <c r="I71" s="314">
        <f t="shared" si="17"/>
        <v>0</v>
      </c>
      <c r="J71" s="173" t="s">
        <v>409</v>
      </c>
      <c r="K71" s="176" t="s">
        <v>838</v>
      </c>
    </row>
    <row r="72" spans="1:11" s="61" customFormat="1" ht="39" customHeight="1" x14ac:dyDescent="0.25">
      <c r="A72" s="293" t="s">
        <v>46</v>
      </c>
      <c r="B72" s="171" t="s">
        <v>85</v>
      </c>
      <c r="C72" s="171" t="s">
        <v>86</v>
      </c>
      <c r="D72" s="172" t="s">
        <v>37</v>
      </c>
      <c r="E72" s="230">
        <v>2</v>
      </c>
      <c r="F72" s="230">
        <v>2</v>
      </c>
      <c r="G72" s="274">
        <f t="shared" si="18"/>
        <v>4</v>
      </c>
      <c r="H72" s="200"/>
      <c r="I72" s="314">
        <f t="shared" si="17"/>
        <v>0</v>
      </c>
      <c r="J72" s="173" t="s">
        <v>409</v>
      </c>
      <c r="K72" s="174" t="s">
        <v>838</v>
      </c>
    </row>
    <row r="73" spans="1:11" s="61" customFormat="1" ht="50.25" customHeight="1" x14ac:dyDescent="0.25">
      <c r="A73" s="293" t="s">
        <v>49</v>
      </c>
      <c r="B73" s="171" t="s">
        <v>339</v>
      </c>
      <c r="C73" s="171" t="s">
        <v>88</v>
      </c>
      <c r="D73" s="172" t="s">
        <v>37</v>
      </c>
      <c r="E73" s="230">
        <v>2</v>
      </c>
      <c r="F73" s="230">
        <v>3</v>
      </c>
      <c r="G73" s="274">
        <f t="shared" si="18"/>
        <v>6</v>
      </c>
      <c r="H73" s="200"/>
      <c r="I73" s="314">
        <f t="shared" si="17"/>
        <v>0</v>
      </c>
      <c r="J73" s="173" t="s">
        <v>410</v>
      </c>
      <c r="K73" s="174" t="s">
        <v>838</v>
      </c>
    </row>
    <row r="74" spans="1:11" s="61" customFormat="1" ht="48.75" customHeight="1" x14ac:dyDescent="0.25">
      <c r="A74" s="293" t="s">
        <v>584</v>
      </c>
      <c r="B74" s="171" t="s">
        <v>90</v>
      </c>
      <c r="C74" s="171" t="s">
        <v>91</v>
      </c>
      <c r="D74" s="172" t="s">
        <v>37</v>
      </c>
      <c r="E74" s="230">
        <v>2</v>
      </c>
      <c r="F74" s="230">
        <v>3</v>
      </c>
      <c r="G74" s="274">
        <f t="shared" si="18"/>
        <v>6</v>
      </c>
      <c r="H74" s="200"/>
      <c r="I74" s="314">
        <f t="shared" si="17"/>
        <v>0</v>
      </c>
      <c r="J74" s="173" t="s">
        <v>410</v>
      </c>
      <c r="K74" s="174" t="s">
        <v>838</v>
      </c>
    </row>
    <row r="75" spans="1:11" s="87" customFormat="1" ht="50.25" customHeight="1" x14ac:dyDescent="0.25">
      <c r="A75" s="293" t="s">
        <v>585</v>
      </c>
      <c r="B75" s="181" t="s">
        <v>93</v>
      </c>
      <c r="C75" s="181" t="s">
        <v>94</v>
      </c>
      <c r="D75" s="182" t="s">
        <v>37</v>
      </c>
      <c r="E75" s="232">
        <v>2</v>
      </c>
      <c r="F75" s="232">
        <v>2</v>
      </c>
      <c r="G75" s="342">
        <f t="shared" si="18"/>
        <v>4</v>
      </c>
      <c r="H75" s="201"/>
      <c r="I75" s="316">
        <f t="shared" si="17"/>
        <v>0</v>
      </c>
      <c r="J75" s="183" t="s">
        <v>409</v>
      </c>
      <c r="K75" s="188" t="s">
        <v>838</v>
      </c>
    </row>
    <row r="76" spans="1:11" s="61" customFormat="1" ht="135" x14ac:dyDescent="0.25">
      <c r="A76" s="293" t="s">
        <v>586</v>
      </c>
      <c r="B76" s="171" t="s">
        <v>96</v>
      </c>
      <c r="C76" s="171" t="s">
        <v>97</v>
      </c>
      <c r="D76" s="172" t="s">
        <v>37</v>
      </c>
      <c r="E76" s="230">
        <v>4</v>
      </c>
      <c r="F76" s="271">
        <v>3</v>
      </c>
      <c r="G76" s="274">
        <f t="shared" si="18"/>
        <v>12</v>
      </c>
      <c r="H76" s="200"/>
      <c r="I76" s="314">
        <f t="shared" si="17"/>
        <v>0</v>
      </c>
      <c r="J76" s="173" t="s">
        <v>410</v>
      </c>
      <c r="K76" s="176" t="s">
        <v>974</v>
      </c>
    </row>
    <row r="77" spans="1:11" s="61" customFormat="1" ht="331.5" customHeight="1" x14ac:dyDescent="0.25">
      <c r="A77" s="293" t="s">
        <v>587</v>
      </c>
      <c r="B77" s="171" t="s">
        <v>99</v>
      </c>
      <c r="C77" s="286" t="s">
        <v>957</v>
      </c>
      <c r="D77" s="172" t="s">
        <v>37</v>
      </c>
      <c r="E77" s="230">
        <v>2</v>
      </c>
      <c r="F77" s="230">
        <v>3</v>
      </c>
      <c r="G77" s="274">
        <f t="shared" si="18"/>
        <v>6</v>
      </c>
      <c r="H77" s="325"/>
      <c r="I77" s="314">
        <f>E77*F77*H77</f>
        <v>0</v>
      </c>
      <c r="J77" s="173" t="s">
        <v>410</v>
      </c>
      <c r="K77" s="174" t="s">
        <v>838</v>
      </c>
    </row>
    <row r="78" spans="1:11" ht="40.5" customHeight="1" x14ac:dyDescent="0.25">
      <c r="A78" s="293" t="s">
        <v>588</v>
      </c>
      <c r="B78" s="195" t="s">
        <v>102</v>
      </c>
      <c r="C78" s="171" t="s">
        <v>103</v>
      </c>
      <c r="D78" s="186" t="s">
        <v>37</v>
      </c>
      <c r="E78" s="226">
        <v>4</v>
      </c>
      <c r="F78" s="226">
        <v>3</v>
      </c>
      <c r="G78" s="274">
        <f t="shared" si="18"/>
        <v>12</v>
      </c>
      <c r="H78" s="204"/>
      <c r="I78" s="324">
        <f t="shared" si="17"/>
        <v>0</v>
      </c>
      <c r="J78" s="179" t="s">
        <v>410</v>
      </c>
      <c r="K78" s="187" t="s">
        <v>839</v>
      </c>
    </row>
    <row r="79" spans="1:11" ht="48.75" customHeight="1" x14ac:dyDescent="0.25">
      <c r="A79" s="293" t="s">
        <v>589</v>
      </c>
      <c r="B79" s="195" t="s">
        <v>105</v>
      </c>
      <c r="C79" s="177" t="s">
        <v>106</v>
      </c>
      <c r="D79" s="186" t="s">
        <v>37</v>
      </c>
      <c r="E79" s="226">
        <v>4</v>
      </c>
      <c r="F79" s="226">
        <v>2</v>
      </c>
      <c r="G79" s="274">
        <f t="shared" si="18"/>
        <v>8</v>
      </c>
      <c r="H79" s="204"/>
      <c r="I79" s="324">
        <f t="shared" si="17"/>
        <v>0</v>
      </c>
      <c r="J79" s="179" t="s">
        <v>409</v>
      </c>
      <c r="K79" s="187" t="s">
        <v>839</v>
      </c>
    </row>
    <row r="80" spans="1:11" ht="67.5" customHeight="1" x14ac:dyDescent="0.25">
      <c r="A80" s="293" t="s">
        <v>590</v>
      </c>
      <c r="B80" s="181" t="s">
        <v>108</v>
      </c>
      <c r="C80" s="181" t="s">
        <v>109</v>
      </c>
      <c r="D80" s="154" t="s">
        <v>37</v>
      </c>
      <c r="E80" s="226">
        <v>4</v>
      </c>
      <c r="F80" s="226">
        <v>3</v>
      </c>
      <c r="G80" s="274">
        <f t="shared" si="18"/>
        <v>12</v>
      </c>
      <c r="H80" s="204"/>
      <c r="I80" s="324">
        <f t="shared" si="17"/>
        <v>0</v>
      </c>
      <c r="J80" s="179" t="s">
        <v>410</v>
      </c>
      <c r="K80" s="180" t="s">
        <v>975</v>
      </c>
    </row>
    <row r="81" spans="1:11" s="61" customFormat="1" ht="65.25" customHeight="1" x14ac:dyDescent="0.25">
      <c r="A81" s="293" t="s">
        <v>51</v>
      </c>
      <c r="B81" s="171" t="s">
        <v>521</v>
      </c>
      <c r="C81" s="181" t="s">
        <v>834</v>
      </c>
      <c r="D81" s="172" t="s">
        <v>37</v>
      </c>
      <c r="E81" s="230">
        <v>4</v>
      </c>
      <c r="F81" s="230">
        <v>2</v>
      </c>
      <c r="G81" s="274">
        <f t="shared" si="18"/>
        <v>8</v>
      </c>
      <c r="H81" s="200"/>
      <c r="I81" s="314">
        <f t="shared" si="17"/>
        <v>0</v>
      </c>
      <c r="J81" s="173" t="s">
        <v>409</v>
      </c>
      <c r="K81" s="176" t="s">
        <v>990</v>
      </c>
    </row>
    <row r="82" spans="1:11" s="61" customFormat="1" ht="91.5" customHeight="1" x14ac:dyDescent="0.25">
      <c r="A82" s="293" t="s">
        <v>591</v>
      </c>
      <c r="B82" s="171" t="s">
        <v>507</v>
      </c>
      <c r="C82" s="181" t="s">
        <v>966</v>
      </c>
      <c r="D82" s="172" t="s">
        <v>37</v>
      </c>
      <c r="E82" s="230">
        <v>2</v>
      </c>
      <c r="F82" s="230">
        <v>2</v>
      </c>
      <c r="G82" s="274">
        <f t="shared" si="18"/>
        <v>4</v>
      </c>
      <c r="H82" s="200"/>
      <c r="I82" s="314">
        <f t="shared" si="17"/>
        <v>0</v>
      </c>
      <c r="J82" s="173" t="s">
        <v>409</v>
      </c>
      <c r="K82" s="176" t="s">
        <v>991</v>
      </c>
    </row>
    <row r="83" spans="1:11" s="61" customFormat="1" ht="48" customHeight="1" x14ac:dyDescent="0.25">
      <c r="A83" s="293" t="s">
        <v>592</v>
      </c>
      <c r="B83" s="171" t="s">
        <v>112</v>
      </c>
      <c r="C83" s="171" t="s">
        <v>113</v>
      </c>
      <c r="D83" s="172" t="s">
        <v>37</v>
      </c>
      <c r="E83" s="230">
        <v>6</v>
      </c>
      <c r="F83" s="230">
        <v>2</v>
      </c>
      <c r="G83" s="274">
        <f t="shared" si="18"/>
        <v>12</v>
      </c>
      <c r="H83" s="200"/>
      <c r="I83" s="314">
        <f t="shared" si="17"/>
        <v>0</v>
      </c>
      <c r="J83" s="173" t="s">
        <v>409</v>
      </c>
      <c r="K83" s="176" t="s">
        <v>992</v>
      </c>
    </row>
    <row r="84" spans="1:11" s="61" customFormat="1" ht="89.25" customHeight="1" x14ac:dyDescent="0.25">
      <c r="A84" s="293" t="s">
        <v>54</v>
      </c>
      <c r="B84" s="181" t="s">
        <v>503</v>
      </c>
      <c r="C84" s="181" t="s">
        <v>967</v>
      </c>
      <c r="D84" s="182" t="s">
        <v>517</v>
      </c>
      <c r="E84" s="230">
        <v>10</v>
      </c>
      <c r="F84" s="230">
        <v>1</v>
      </c>
      <c r="G84" s="274">
        <f t="shared" si="18"/>
        <v>10</v>
      </c>
      <c r="H84" s="200"/>
      <c r="I84" s="314">
        <f t="shared" si="17"/>
        <v>0</v>
      </c>
      <c r="J84" s="173">
        <v>29</v>
      </c>
      <c r="K84" s="176" t="s">
        <v>379</v>
      </c>
    </row>
    <row r="85" spans="1:11" s="61" customFormat="1" ht="73.5" customHeight="1" x14ac:dyDescent="0.25">
      <c r="A85" s="293" t="s">
        <v>54</v>
      </c>
      <c r="B85" s="181" t="s">
        <v>503</v>
      </c>
      <c r="C85" s="181" t="s">
        <v>836</v>
      </c>
      <c r="D85" s="182" t="s">
        <v>517</v>
      </c>
      <c r="E85" s="230">
        <v>44</v>
      </c>
      <c r="F85" s="230">
        <v>1</v>
      </c>
      <c r="G85" s="274">
        <f t="shared" si="18"/>
        <v>44</v>
      </c>
      <c r="H85" s="200"/>
      <c r="I85" s="314">
        <f t="shared" si="17"/>
        <v>0</v>
      </c>
      <c r="J85" s="173">
        <v>28</v>
      </c>
      <c r="K85" s="176" t="s">
        <v>522</v>
      </c>
    </row>
    <row r="86" spans="1:11" s="61" customFormat="1" ht="99" customHeight="1" x14ac:dyDescent="0.25">
      <c r="A86" s="293" t="s">
        <v>54</v>
      </c>
      <c r="B86" s="181" t="s">
        <v>503</v>
      </c>
      <c r="C86" s="181" t="s">
        <v>968</v>
      </c>
      <c r="D86" s="182" t="s">
        <v>517</v>
      </c>
      <c r="E86" s="230">
        <v>80</v>
      </c>
      <c r="F86" s="230">
        <v>2</v>
      </c>
      <c r="G86" s="274">
        <f t="shared" si="18"/>
        <v>160</v>
      </c>
      <c r="H86" s="200"/>
      <c r="I86" s="314">
        <f t="shared" si="17"/>
        <v>0</v>
      </c>
      <c r="J86" s="173" t="s">
        <v>409</v>
      </c>
      <c r="K86" s="176" t="s">
        <v>342</v>
      </c>
    </row>
    <row r="87" spans="1:11" s="61" customFormat="1" ht="95.25" customHeight="1" x14ac:dyDescent="0.25">
      <c r="A87" s="293" t="s">
        <v>593</v>
      </c>
      <c r="B87" s="181" t="s">
        <v>504</v>
      </c>
      <c r="C87" s="181" t="s">
        <v>518</v>
      </c>
      <c r="D87" s="182" t="s">
        <v>37</v>
      </c>
      <c r="E87" s="230">
        <v>4</v>
      </c>
      <c r="F87" s="230">
        <v>2</v>
      </c>
      <c r="G87" s="274">
        <f t="shared" si="18"/>
        <v>8</v>
      </c>
      <c r="H87" s="200"/>
      <c r="I87" s="314">
        <f t="shared" si="17"/>
        <v>0</v>
      </c>
      <c r="J87" s="173" t="s">
        <v>409</v>
      </c>
      <c r="K87" s="176" t="s">
        <v>993</v>
      </c>
    </row>
    <row r="88" spans="1:11" ht="36.75" customHeight="1" x14ac:dyDescent="0.25">
      <c r="A88" s="293" t="s">
        <v>594</v>
      </c>
      <c r="B88" s="195" t="s">
        <v>116</v>
      </c>
      <c r="C88" s="177" t="s">
        <v>117</v>
      </c>
      <c r="D88" s="186" t="s">
        <v>37</v>
      </c>
      <c r="E88" s="226">
        <v>2</v>
      </c>
      <c r="F88" s="226">
        <v>2</v>
      </c>
      <c r="G88" s="274">
        <f t="shared" si="18"/>
        <v>4</v>
      </c>
      <c r="H88" s="204"/>
      <c r="I88" s="324">
        <f t="shared" si="17"/>
        <v>0</v>
      </c>
      <c r="J88" s="179" t="s">
        <v>409</v>
      </c>
      <c r="K88" s="187" t="s">
        <v>838</v>
      </c>
    </row>
    <row r="89" spans="1:11" s="61" customFormat="1" ht="51" customHeight="1" x14ac:dyDescent="0.25">
      <c r="A89" s="293" t="s">
        <v>595</v>
      </c>
      <c r="B89" s="171" t="s">
        <v>119</v>
      </c>
      <c r="C89" s="171" t="s">
        <v>120</v>
      </c>
      <c r="D89" s="172" t="s">
        <v>37</v>
      </c>
      <c r="E89" s="230">
        <v>1</v>
      </c>
      <c r="F89" s="230">
        <v>2</v>
      </c>
      <c r="G89" s="274">
        <f t="shared" si="18"/>
        <v>2</v>
      </c>
      <c r="H89" s="200"/>
      <c r="I89" s="314">
        <f t="shared" si="17"/>
        <v>0</v>
      </c>
      <c r="J89" s="173" t="s">
        <v>412</v>
      </c>
      <c r="K89" s="176" t="s">
        <v>994</v>
      </c>
    </row>
    <row r="90" spans="1:11" s="61" customFormat="1" ht="66.75" customHeight="1" x14ac:dyDescent="0.25">
      <c r="A90" s="293" t="s">
        <v>596</v>
      </c>
      <c r="B90" s="171" t="s">
        <v>123</v>
      </c>
      <c r="C90" s="231" t="s">
        <v>124</v>
      </c>
      <c r="D90" s="172" t="s">
        <v>37</v>
      </c>
      <c r="E90" s="230">
        <v>15</v>
      </c>
      <c r="F90" s="230">
        <v>1</v>
      </c>
      <c r="G90" s="274">
        <f t="shared" si="18"/>
        <v>15</v>
      </c>
      <c r="H90" s="200"/>
      <c r="I90" s="314">
        <f t="shared" si="17"/>
        <v>0</v>
      </c>
      <c r="J90" s="173">
        <v>28</v>
      </c>
      <c r="K90" s="184" t="s">
        <v>722</v>
      </c>
    </row>
    <row r="91" spans="1:11" s="61" customFormat="1" ht="60" x14ac:dyDescent="0.25">
      <c r="A91" s="293" t="s">
        <v>596</v>
      </c>
      <c r="B91" s="171" t="s">
        <v>123</v>
      </c>
      <c r="C91" s="231" t="s">
        <v>124</v>
      </c>
      <c r="D91" s="172" t="s">
        <v>37</v>
      </c>
      <c r="E91" s="230">
        <v>2</v>
      </c>
      <c r="F91" s="230">
        <v>2</v>
      </c>
      <c r="G91" s="274">
        <f t="shared" si="18"/>
        <v>4</v>
      </c>
      <c r="H91" s="200"/>
      <c r="I91" s="314">
        <f t="shared" si="17"/>
        <v>0</v>
      </c>
      <c r="J91" s="173" t="s">
        <v>412</v>
      </c>
      <c r="K91" s="176" t="s">
        <v>995</v>
      </c>
    </row>
    <row r="92" spans="1:11" s="61" customFormat="1" ht="36.75" customHeight="1" x14ac:dyDescent="0.25">
      <c r="A92" s="293" t="s">
        <v>597</v>
      </c>
      <c r="B92" s="171" t="s">
        <v>126</v>
      </c>
      <c r="C92" s="234" t="s">
        <v>127</v>
      </c>
      <c r="D92" s="172" t="s">
        <v>37</v>
      </c>
      <c r="E92" s="230">
        <v>9</v>
      </c>
      <c r="F92" s="230">
        <v>2</v>
      </c>
      <c r="G92" s="274">
        <f t="shared" si="18"/>
        <v>18</v>
      </c>
      <c r="H92" s="200"/>
      <c r="I92" s="314">
        <f t="shared" si="17"/>
        <v>0</v>
      </c>
      <c r="J92" s="173" t="s">
        <v>409</v>
      </c>
      <c r="K92" s="176" t="s">
        <v>996</v>
      </c>
    </row>
    <row r="93" spans="1:11" ht="36.75" customHeight="1" x14ac:dyDescent="0.25">
      <c r="A93" s="293" t="s">
        <v>598</v>
      </c>
      <c r="B93" s="171" t="s">
        <v>129</v>
      </c>
      <c r="C93" s="234" t="s">
        <v>130</v>
      </c>
      <c r="D93" s="186" t="s">
        <v>37</v>
      </c>
      <c r="E93" s="224">
        <v>3</v>
      </c>
      <c r="F93" s="224">
        <v>2</v>
      </c>
      <c r="G93" s="274">
        <f t="shared" si="18"/>
        <v>6</v>
      </c>
      <c r="H93" s="204"/>
      <c r="I93" s="324">
        <f t="shared" si="17"/>
        <v>0</v>
      </c>
      <c r="J93" s="179">
        <v>2</v>
      </c>
      <c r="K93" s="349" t="s">
        <v>375</v>
      </c>
    </row>
    <row r="94" spans="1:11" s="61" customFormat="1" ht="34.5" customHeight="1" x14ac:dyDescent="0.25">
      <c r="A94" s="293">
        <v>2.3199999999999998</v>
      </c>
      <c r="B94" s="171" t="s">
        <v>132</v>
      </c>
      <c r="C94" s="231" t="s">
        <v>133</v>
      </c>
      <c r="D94" s="172" t="s">
        <v>37</v>
      </c>
      <c r="E94" s="230">
        <v>15</v>
      </c>
      <c r="F94" s="230">
        <v>1</v>
      </c>
      <c r="G94" s="274">
        <f t="shared" si="18"/>
        <v>15</v>
      </c>
      <c r="H94" s="200"/>
      <c r="I94" s="314">
        <f t="shared" si="17"/>
        <v>0</v>
      </c>
      <c r="J94" s="173">
        <v>28</v>
      </c>
      <c r="K94" s="176" t="s">
        <v>722</v>
      </c>
    </row>
    <row r="95" spans="1:11" s="61" customFormat="1" ht="33.75" customHeight="1" x14ac:dyDescent="0.25">
      <c r="A95" s="293" t="s">
        <v>599</v>
      </c>
      <c r="B95" s="171" t="s">
        <v>132</v>
      </c>
      <c r="C95" s="231" t="s">
        <v>133</v>
      </c>
      <c r="D95" s="172" t="s">
        <v>37</v>
      </c>
      <c r="E95" s="230">
        <v>2</v>
      </c>
      <c r="F95" s="230">
        <v>2</v>
      </c>
      <c r="G95" s="274">
        <f t="shared" si="18"/>
        <v>4</v>
      </c>
      <c r="H95" s="200"/>
      <c r="I95" s="314">
        <f t="shared" si="17"/>
        <v>0</v>
      </c>
      <c r="J95" s="173" t="s">
        <v>412</v>
      </c>
      <c r="K95" s="174" t="s">
        <v>321</v>
      </c>
    </row>
    <row r="96" spans="1:11" s="61" customFormat="1" ht="36" customHeight="1" x14ac:dyDescent="0.25">
      <c r="A96" s="293" t="s">
        <v>599</v>
      </c>
      <c r="B96" s="171" t="s">
        <v>132</v>
      </c>
      <c r="C96" s="231" t="s">
        <v>133</v>
      </c>
      <c r="D96" s="172" t="s">
        <v>37</v>
      </c>
      <c r="E96" s="230">
        <v>3</v>
      </c>
      <c r="F96" s="230">
        <v>2</v>
      </c>
      <c r="G96" s="274">
        <f t="shared" si="18"/>
        <v>6</v>
      </c>
      <c r="H96" s="200"/>
      <c r="I96" s="314">
        <f t="shared" si="17"/>
        <v>0</v>
      </c>
      <c r="J96" s="173" t="s">
        <v>409</v>
      </c>
      <c r="K96" s="174" t="s">
        <v>375</v>
      </c>
    </row>
    <row r="97" spans="1:21" ht="36" customHeight="1" x14ac:dyDescent="0.25">
      <c r="A97" s="293" t="s">
        <v>600</v>
      </c>
      <c r="B97" s="195" t="s">
        <v>135</v>
      </c>
      <c r="C97" s="171" t="s">
        <v>136</v>
      </c>
      <c r="D97" s="186" t="s">
        <v>37</v>
      </c>
      <c r="E97" s="226">
        <v>6</v>
      </c>
      <c r="F97" s="226">
        <v>2</v>
      </c>
      <c r="G97" s="274">
        <f t="shared" si="18"/>
        <v>12</v>
      </c>
      <c r="H97" s="204"/>
      <c r="I97" s="324">
        <f t="shared" si="17"/>
        <v>0</v>
      </c>
      <c r="J97" s="179" t="s">
        <v>409</v>
      </c>
      <c r="K97" s="187" t="s">
        <v>721</v>
      </c>
    </row>
    <row r="98" spans="1:21" s="97" customFormat="1" ht="60" x14ac:dyDescent="0.25">
      <c r="A98" s="293" t="s">
        <v>601</v>
      </c>
      <c r="B98" s="156" t="s">
        <v>139</v>
      </c>
      <c r="C98" s="181" t="s">
        <v>140</v>
      </c>
      <c r="D98" s="154" t="s">
        <v>37</v>
      </c>
      <c r="E98" s="227">
        <v>10</v>
      </c>
      <c r="F98" s="227">
        <v>2</v>
      </c>
      <c r="G98" s="274">
        <f t="shared" si="18"/>
        <v>20</v>
      </c>
      <c r="H98" s="199"/>
      <c r="I98" s="326">
        <f t="shared" si="17"/>
        <v>0</v>
      </c>
      <c r="J98" s="191" t="s">
        <v>412</v>
      </c>
      <c r="K98" s="193" t="s">
        <v>321</v>
      </c>
    </row>
    <row r="99" spans="1:21" s="61" customFormat="1" ht="150.75" customHeight="1" x14ac:dyDescent="0.25">
      <c r="A99" s="293" t="s">
        <v>602</v>
      </c>
      <c r="B99" s="171" t="s">
        <v>142</v>
      </c>
      <c r="C99" s="171" t="s">
        <v>524</v>
      </c>
      <c r="D99" s="172" t="s">
        <v>37</v>
      </c>
      <c r="E99" s="230">
        <v>96</v>
      </c>
      <c r="F99" s="230">
        <v>2</v>
      </c>
      <c r="G99" s="274">
        <f t="shared" si="18"/>
        <v>192</v>
      </c>
      <c r="H99" s="200"/>
      <c r="I99" s="314">
        <f t="shared" si="17"/>
        <v>0</v>
      </c>
      <c r="J99" s="173" t="s">
        <v>409</v>
      </c>
      <c r="K99" s="176" t="s">
        <v>997</v>
      </c>
    </row>
    <row r="100" spans="1:21" s="87" customFormat="1" ht="51" customHeight="1" x14ac:dyDescent="0.25">
      <c r="A100" s="293" t="s">
        <v>602</v>
      </c>
      <c r="B100" s="181" t="s">
        <v>142</v>
      </c>
      <c r="C100" s="181" t="s">
        <v>143</v>
      </c>
      <c r="D100" s="182" t="s">
        <v>37</v>
      </c>
      <c r="E100" s="232">
        <v>131</v>
      </c>
      <c r="F100" s="232">
        <v>2</v>
      </c>
      <c r="G100" s="274">
        <f t="shared" si="18"/>
        <v>262</v>
      </c>
      <c r="H100" s="201"/>
      <c r="I100" s="316">
        <f t="shared" si="17"/>
        <v>0</v>
      </c>
      <c r="J100" s="183" t="s">
        <v>409</v>
      </c>
      <c r="K100" s="184" t="s">
        <v>523</v>
      </c>
    </row>
    <row r="101" spans="1:21" s="61" customFormat="1" ht="42.75" customHeight="1" x14ac:dyDescent="0.25">
      <c r="A101" s="293" t="s">
        <v>602</v>
      </c>
      <c r="B101" s="171" t="s">
        <v>142</v>
      </c>
      <c r="C101" s="171" t="s">
        <v>143</v>
      </c>
      <c r="D101" s="172" t="s">
        <v>37</v>
      </c>
      <c r="E101" s="230">
        <v>30</v>
      </c>
      <c r="F101" s="230">
        <v>1</v>
      </c>
      <c r="G101" s="274">
        <f t="shared" si="18"/>
        <v>30</v>
      </c>
      <c r="H101" s="200"/>
      <c r="I101" s="314">
        <f t="shared" si="17"/>
        <v>0</v>
      </c>
      <c r="J101" s="173">
        <v>28</v>
      </c>
      <c r="K101" s="176" t="s">
        <v>747</v>
      </c>
    </row>
    <row r="102" spans="1:21" s="61" customFormat="1" ht="37.5" customHeight="1" x14ac:dyDescent="0.25">
      <c r="A102" s="350" t="s">
        <v>602</v>
      </c>
      <c r="B102" s="264" t="s">
        <v>142</v>
      </c>
      <c r="C102" s="264" t="s">
        <v>143</v>
      </c>
      <c r="D102" s="263" t="s">
        <v>37</v>
      </c>
      <c r="E102" s="265">
        <v>10</v>
      </c>
      <c r="F102" s="265">
        <v>1</v>
      </c>
      <c r="G102" s="351">
        <f t="shared" si="18"/>
        <v>10</v>
      </c>
      <c r="H102" s="267"/>
      <c r="I102" s="352">
        <f t="shared" si="17"/>
        <v>0</v>
      </c>
      <c r="J102" s="269">
        <v>29</v>
      </c>
      <c r="K102" s="270" t="s">
        <v>386</v>
      </c>
    </row>
    <row r="103" spans="1:21" s="137" customFormat="1" ht="60" x14ac:dyDescent="0.25">
      <c r="A103" s="172" t="s">
        <v>603</v>
      </c>
      <c r="B103" s="180" t="s">
        <v>546</v>
      </c>
      <c r="C103" s="180" t="s">
        <v>305</v>
      </c>
      <c r="D103" s="186" t="s">
        <v>40</v>
      </c>
      <c r="E103" s="186">
        <v>264</v>
      </c>
      <c r="F103" s="186">
        <v>2</v>
      </c>
      <c r="G103" s="359">
        <f>E103*F103</f>
        <v>528</v>
      </c>
      <c r="H103" s="205"/>
      <c r="I103" s="205">
        <f>G103*H103</f>
        <v>0</v>
      </c>
      <c r="J103" s="179" t="s">
        <v>409</v>
      </c>
      <c r="K103" s="187" t="s">
        <v>757</v>
      </c>
      <c r="M103" s="279"/>
      <c r="N103" s="279"/>
      <c r="O103" s="279"/>
      <c r="P103" s="279"/>
      <c r="Q103" s="279"/>
      <c r="R103" s="279"/>
      <c r="S103" s="279"/>
      <c r="T103" s="279"/>
      <c r="U103" s="279"/>
    </row>
    <row r="104" spans="1:21" s="87" customFormat="1" ht="52.5" customHeight="1" x14ac:dyDescent="0.25">
      <c r="A104" s="293" t="s">
        <v>604</v>
      </c>
      <c r="B104" s="353" t="s">
        <v>145</v>
      </c>
      <c r="C104" s="353" t="s">
        <v>146</v>
      </c>
      <c r="D104" s="354" t="s">
        <v>64</v>
      </c>
      <c r="E104" s="328">
        <v>50</v>
      </c>
      <c r="F104" s="328">
        <v>2</v>
      </c>
      <c r="G104" s="274">
        <f t="shared" si="18"/>
        <v>100</v>
      </c>
      <c r="H104" s="355"/>
      <c r="I104" s="356">
        <f t="shared" si="17"/>
        <v>0</v>
      </c>
      <c r="J104" s="357" t="s">
        <v>409</v>
      </c>
      <c r="K104" s="358" t="s">
        <v>723</v>
      </c>
    </row>
    <row r="105" spans="1:21" s="87" customFormat="1" ht="50.25" customHeight="1" x14ac:dyDescent="0.25">
      <c r="A105" s="293" t="s">
        <v>605</v>
      </c>
      <c r="B105" s="181" t="s">
        <v>148</v>
      </c>
      <c r="C105" s="181" t="s">
        <v>149</v>
      </c>
      <c r="D105" s="182" t="s">
        <v>64</v>
      </c>
      <c r="E105" s="232">
        <v>10</v>
      </c>
      <c r="F105" s="232">
        <v>2</v>
      </c>
      <c r="G105" s="274">
        <f t="shared" si="18"/>
        <v>20</v>
      </c>
      <c r="H105" s="201"/>
      <c r="I105" s="316">
        <f t="shared" si="17"/>
        <v>0</v>
      </c>
      <c r="J105" s="183" t="s">
        <v>409</v>
      </c>
      <c r="K105" s="188" t="s">
        <v>723</v>
      </c>
    </row>
    <row r="106" spans="1:21" s="61" customFormat="1" ht="84.75" customHeight="1" x14ac:dyDescent="0.25">
      <c r="A106" s="293" t="s">
        <v>606</v>
      </c>
      <c r="B106" s="171" t="s">
        <v>151</v>
      </c>
      <c r="C106" s="171" t="s">
        <v>152</v>
      </c>
      <c r="D106" s="172" t="s">
        <v>37</v>
      </c>
      <c r="E106" s="230">
        <v>5</v>
      </c>
      <c r="F106" s="230">
        <v>2</v>
      </c>
      <c r="G106" s="274">
        <f t="shared" si="18"/>
        <v>10</v>
      </c>
      <c r="H106" s="200"/>
      <c r="I106" s="314">
        <f t="shared" si="17"/>
        <v>0</v>
      </c>
      <c r="J106" s="173" t="s">
        <v>409</v>
      </c>
      <c r="K106" s="176" t="s">
        <v>726</v>
      </c>
    </row>
    <row r="107" spans="1:21" s="80" customFormat="1" ht="45" customHeight="1" x14ac:dyDescent="0.25">
      <c r="A107" s="327" t="s">
        <v>607</v>
      </c>
      <c r="B107" s="181" t="s">
        <v>473</v>
      </c>
      <c r="C107" s="171" t="s">
        <v>770</v>
      </c>
      <c r="D107" s="172" t="s">
        <v>37</v>
      </c>
      <c r="E107" s="232">
        <v>4</v>
      </c>
      <c r="F107" s="232">
        <v>2</v>
      </c>
      <c r="G107" s="342">
        <f t="shared" si="18"/>
        <v>8</v>
      </c>
      <c r="H107" s="201"/>
      <c r="I107" s="316">
        <f t="shared" si="17"/>
        <v>0</v>
      </c>
      <c r="J107" s="183" t="s">
        <v>409</v>
      </c>
      <c r="K107" s="184" t="s">
        <v>725</v>
      </c>
    </row>
    <row r="108" spans="1:21" s="61" customFormat="1" ht="36" customHeight="1" x14ac:dyDescent="0.25">
      <c r="A108" s="327" t="s">
        <v>608</v>
      </c>
      <c r="B108" s="177" t="s">
        <v>772</v>
      </c>
      <c r="C108" s="171" t="s">
        <v>773</v>
      </c>
      <c r="D108" s="172" t="s">
        <v>37</v>
      </c>
      <c r="E108" s="232">
        <v>4</v>
      </c>
      <c r="F108" s="232">
        <v>2</v>
      </c>
      <c r="G108" s="342">
        <f t="shared" si="18"/>
        <v>8</v>
      </c>
      <c r="H108" s="201"/>
      <c r="I108" s="316"/>
      <c r="J108" s="183"/>
      <c r="K108" s="184" t="s">
        <v>771</v>
      </c>
    </row>
    <row r="109" spans="1:21" s="80" customFormat="1" ht="37.5" customHeight="1" x14ac:dyDescent="0.25">
      <c r="A109" s="327" t="s">
        <v>609</v>
      </c>
      <c r="B109" s="181" t="s">
        <v>121</v>
      </c>
      <c r="C109" s="181" t="s">
        <v>519</v>
      </c>
      <c r="D109" s="182" t="s">
        <v>505</v>
      </c>
      <c r="E109" s="232">
        <v>15</v>
      </c>
      <c r="F109" s="232">
        <v>2</v>
      </c>
      <c r="G109" s="342">
        <f>E109*F109</f>
        <v>30</v>
      </c>
      <c r="H109" s="201"/>
      <c r="I109" s="316">
        <f t="shared" si="17"/>
        <v>0</v>
      </c>
      <c r="J109" s="183" t="s">
        <v>727</v>
      </c>
      <c r="K109" s="184" t="s">
        <v>405</v>
      </c>
    </row>
    <row r="110" spans="1:21" s="97" customFormat="1" ht="66" customHeight="1" thickBot="1" x14ac:dyDescent="0.3">
      <c r="A110" s="327" t="s">
        <v>671</v>
      </c>
      <c r="B110" s="181" t="s">
        <v>153</v>
      </c>
      <c r="C110" s="181" t="s">
        <v>154</v>
      </c>
      <c r="D110" s="182" t="s">
        <v>40</v>
      </c>
      <c r="E110" s="227">
        <v>16</v>
      </c>
      <c r="F110" s="227">
        <v>1</v>
      </c>
      <c r="G110" s="274">
        <f t="shared" si="18"/>
        <v>16</v>
      </c>
      <c r="H110" s="199"/>
      <c r="I110" s="326">
        <f t="shared" si="17"/>
        <v>0</v>
      </c>
      <c r="J110" s="191">
        <v>27</v>
      </c>
      <c r="K110" s="193" t="s">
        <v>379</v>
      </c>
    </row>
    <row r="111" spans="1:21" ht="30.75" customHeight="1" thickBot="1" x14ac:dyDescent="0.3">
      <c r="A111" s="375" t="s">
        <v>958</v>
      </c>
      <c r="B111" s="376"/>
      <c r="C111" s="376"/>
      <c r="D111" s="376"/>
      <c r="E111" s="376"/>
      <c r="F111" s="376"/>
      <c r="G111" s="376"/>
      <c r="H111" s="376"/>
      <c r="I111" s="23">
        <f>SUM(I59:I110)</f>
        <v>0</v>
      </c>
      <c r="J111" s="63"/>
      <c r="K111" s="57"/>
    </row>
    <row r="112" spans="1:21" ht="30" customHeight="1" thickBot="1" x14ac:dyDescent="0.3">
      <c r="A112" s="373" t="s">
        <v>953</v>
      </c>
      <c r="B112" s="374"/>
      <c r="C112" s="374"/>
      <c r="D112" s="374"/>
      <c r="E112" s="374"/>
      <c r="F112" s="374"/>
      <c r="G112" s="374"/>
      <c r="H112" s="374"/>
      <c r="I112" s="160"/>
      <c r="J112" s="63"/>
      <c r="K112" s="57"/>
    </row>
    <row r="113" spans="1:11" ht="24" customHeight="1" thickBot="1" x14ac:dyDescent="0.3">
      <c r="A113" s="2" t="s">
        <v>2</v>
      </c>
      <c r="B113" s="3" t="s">
        <v>3</v>
      </c>
      <c r="C113" s="3" t="s">
        <v>4</v>
      </c>
      <c r="D113" s="3" t="s">
        <v>5</v>
      </c>
      <c r="E113" s="3" t="s">
        <v>6</v>
      </c>
      <c r="F113" s="3" t="s">
        <v>7</v>
      </c>
      <c r="G113" s="3" t="s">
        <v>474</v>
      </c>
      <c r="H113" s="3" t="s">
        <v>8</v>
      </c>
      <c r="I113" s="13" t="s">
        <v>9</v>
      </c>
      <c r="J113" s="5" t="s">
        <v>713</v>
      </c>
      <c r="K113" s="5" t="s">
        <v>315</v>
      </c>
    </row>
    <row r="114" spans="1:11" ht="25.5" x14ac:dyDescent="0.25">
      <c r="A114" s="40" t="s">
        <v>57</v>
      </c>
      <c r="B114" s="6" t="s">
        <v>192</v>
      </c>
      <c r="C114" s="6" t="s">
        <v>193</v>
      </c>
      <c r="D114" s="7" t="s">
        <v>194</v>
      </c>
      <c r="E114" s="7">
        <v>300</v>
      </c>
      <c r="F114" s="7">
        <v>1</v>
      </c>
      <c r="G114" s="343">
        <f>E114*F114</f>
        <v>300</v>
      </c>
      <c r="H114" s="37"/>
      <c r="I114" s="16">
        <f t="shared" ref="I114:I166" si="19">E114*F114*H114</f>
        <v>0</v>
      </c>
      <c r="J114" s="63">
        <v>29</v>
      </c>
      <c r="K114" s="46" t="s">
        <v>419</v>
      </c>
    </row>
    <row r="115" spans="1:11" s="61" customFormat="1" ht="38.25" x14ac:dyDescent="0.25">
      <c r="A115" s="40" t="s">
        <v>610</v>
      </c>
      <c r="B115" s="19" t="s">
        <v>196</v>
      </c>
      <c r="C115" s="19" t="s">
        <v>197</v>
      </c>
      <c r="D115" s="20" t="s">
        <v>194</v>
      </c>
      <c r="E115" s="20">
        <v>300</v>
      </c>
      <c r="F115" s="20">
        <v>1</v>
      </c>
      <c r="G115" s="343">
        <f t="shared" ref="G115:G172" si="20">E115*F115</f>
        <v>300</v>
      </c>
      <c r="H115" s="21"/>
      <c r="I115" s="58">
        <f t="shared" si="19"/>
        <v>0</v>
      </c>
      <c r="J115" s="64">
        <v>29</v>
      </c>
      <c r="K115" s="46" t="s">
        <v>419</v>
      </c>
    </row>
    <row r="116" spans="1:11" s="61" customFormat="1" ht="34.5" customHeight="1" x14ac:dyDescent="0.25">
      <c r="A116" s="40" t="s">
        <v>611</v>
      </c>
      <c r="B116" s="19" t="s">
        <v>200</v>
      </c>
      <c r="C116" s="19" t="s">
        <v>201</v>
      </c>
      <c r="D116" s="20" t="s">
        <v>185</v>
      </c>
      <c r="E116" s="88">
        <v>2</v>
      </c>
      <c r="F116" s="88">
        <v>2</v>
      </c>
      <c r="G116" s="343">
        <f t="shared" si="20"/>
        <v>4</v>
      </c>
      <c r="H116" s="101"/>
      <c r="I116" s="58">
        <f t="shared" si="19"/>
        <v>0</v>
      </c>
      <c r="J116" s="64" t="s">
        <v>409</v>
      </c>
      <c r="K116" s="60" t="s">
        <v>323</v>
      </c>
    </row>
    <row r="117" spans="1:11" s="61" customFormat="1" ht="153" x14ac:dyDescent="0.25">
      <c r="A117" s="40" t="s">
        <v>59</v>
      </c>
      <c r="B117" s="19" t="s">
        <v>508</v>
      </c>
      <c r="C117" s="19" t="s">
        <v>203</v>
      </c>
      <c r="D117" s="20" t="s">
        <v>185</v>
      </c>
      <c r="E117" s="88">
        <v>26</v>
      </c>
      <c r="F117" s="88">
        <v>2</v>
      </c>
      <c r="G117" s="343">
        <f t="shared" si="20"/>
        <v>52</v>
      </c>
      <c r="H117" s="101"/>
      <c r="I117" s="58">
        <f t="shared" si="19"/>
        <v>0</v>
      </c>
      <c r="J117" s="64" t="s">
        <v>409</v>
      </c>
      <c r="K117" s="46" t="s">
        <v>471</v>
      </c>
    </row>
    <row r="118" spans="1:11" s="61" customFormat="1" ht="25.5" x14ac:dyDescent="0.25">
      <c r="A118" s="40" t="s">
        <v>60</v>
      </c>
      <c r="B118" s="19" t="s">
        <v>205</v>
      </c>
      <c r="C118" s="19" t="s">
        <v>206</v>
      </c>
      <c r="D118" s="99" t="s">
        <v>329</v>
      </c>
      <c r="E118" s="20">
        <v>6</v>
      </c>
      <c r="F118" s="20">
        <v>1</v>
      </c>
      <c r="G118" s="343">
        <f t="shared" si="20"/>
        <v>6</v>
      </c>
      <c r="H118" s="21"/>
      <c r="I118" s="58">
        <f t="shared" si="19"/>
        <v>0</v>
      </c>
      <c r="J118" s="64">
        <v>28</v>
      </c>
      <c r="K118" s="46" t="s">
        <v>420</v>
      </c>
    </row>
    <row r="119" spans="1:11" s="61" customFormat="1" ht="26.25" customHeight="1" x14ac:dyDescent="0.25">
      <c r="A119" s="40" t="s">
        <v>61</v>
      </c>
      <c r="B119" s="19" t="s">
        <v>509</v>
      </c>
      <c r="C119" s="19" t="s">
        <v>798</v>
      </c>
      <c r="D119" s="20" t="s">
        <v>21</v>
      </c>
      <c r="E119" s="20">
        <v>1</v>
      </c>
      <c r="F119" s="20">
        <v>2</v>
      </c>
      <c r="G119" s="343">
        <f t="shared" si="20"/>
        <v>2</v>
      </c>
      <c r="H119" s="21"/>
      <c r="I119" s="58">
        <f t="shared" si="19"/>
        <v>0</v>
      </c>
      <c r="J119" s="64" t="s">
        <v>409</v>
      </c>
      <c r="K119" s="60" t="s">
        <v>322</v>
      </c>
    </row>
    <row r="120" spans="1:11" ht="38.25" x14ac:dyDescent="0.25">
      <c r="A120" s="40" t="s">
        <v>612</v>
      </c>
      <c r="B120" s="8" t="s">
        <v>209</v>
      </c>
      <c r="C120" s="8" t="s">
        <v>210</v>
      </c>
      <c r="D120" s="20" t="s">
        <v>185</v>
      </c>
      <c r="E120" s="20">
        <v>1</v>
      </c>
      <c r="F120" s="20">
        <v>2</v>
      </c>
      <c r="G120" s="343">
        <f t="shared" si="20"/>
        <v>2</v>
      </c>
      <c r="H120" s="21"/>
      <c r="I120" s="22">
        <f t="shared" si="19"/>
        <v>0</v>
      </c>
      <c r="J120" s="63" t="s">
        <v>409</v>
      </c>
      <c r="K120" s="12" t="s">
        <v>368</v>
      </c>
    </row>
    <row r="121" spans="1:11" ht="38.25" x14ac:dyDescent="0.25">
      <c r="A121" s="40" t="s">
        <v>612</v>
      </c>
      <c r="B121" s="8" t="s">
        <v>209</v>
      </c>
      <c r="C121" s="8" t="s">
        <v>210</v>
      </c>
      <c r="D121" s="20" t="s">
        <v>185</v>
      </c>
      <c r="E121" s="20">
        <v>2</v>
      </c>
      <c r="F121" s="20">
        <v>2</v>
      </c>
      <c r="G121" s="343">
        <f t="shared" si="20"/>
        <v>4</v>
      </c>
      <c r="H121" s="21"/>
      <c r="I121" s="22">
        <f t="shared" si="19"/>
        <v>0</v>
      </c>
      <c r="J121" s="63" t="s">
        <v>409</v>
      </c>
      <c r="K121" s="57" t="s">
        <v>367</v>
      </c>
    </row>
    <row r="122" spans="1:11" s="61" customFormat="1" ht="38.25" x14ac:dyDescent="0.25">
      <c r="A122" s="40" t="s">
        <v>613</v>
      </c>
      <c r="B122" s="19" t="s">
        <v>799</v>
      </c>
      <c r="C122" s="19" t="s">
        <v>212</v>
      </c>
      <c r="D122" s="20" t="s">
        <v>13</v>
      </c>
      <c r="E122" s="20">
        <v>35</v>
      </c>
      <c r="F122" s="20">
        <v>2</v>
      </c>
      <c r="G122" s="343">
        <f t="shared" si="20"/>
        <v>70</v>
      </c>
      <c r="H122" s="21"/>
      <c r="I122" s="58">
        <f t="shared" si="19"/>
        <v>0</v>
      </c>
      <c r="J122" s="64" t="s">
        <v>409</v>
      </c>
      <c r="K122" s="60" t="s">
        <v>421</v>
      </c>
    </row>
    <row r="123" spans="1:11" s="61" customFormat="1" ht="38.25" x14ac:dyDescent="0.25">
      <c r="A123" s="40" t="s">
        <v>614</v>
      </c>
      <c r="B123" s="19" t="s">
        <v>800</v>
      </c>
      <c r="C123" s="19" t="s">
        <v>351</v>
      </c>
      <c r="D123" s="20" t="s">
        <v>198</v>
      </c>
      <c r="E123" s="20">
        <v>70</v>
      </c>
      <c r="F123" s="20">
        <v>1</v>
      </c>
      <c r="G123" s="343">
        <f>E123*F123</f>
        <v>70</v>
      </c>
      <c r="H123" s="21"/>
      <c r="I123" s="58">
        <f t="shared" si="19"/>
        <v>0</v>
      </c>
      <c r="J123" s="64" t="s">
        <v>408</v>
      </c>
      <c r="K123" s="46" t="s">
        <v>422</v>
      </c>
    </row>
    <row r="124" spans="1:11" s="61" customFormat="1" ht="51" x14ac:dyDescent="0.25">
      <c r="A124" s="40" t="s">
        <v>615</v>
      </c>
      <c r="B124" s="19" t="s">
        <v>801</v>
      </c>
      <c r="C124" s="19" t="s">
        <v>213</v>
      </c>
      <c r="D124" s="20" t="s">
        <v>198</v>
      </c>
      <c r="E124" s="20">
        <v>40</v>
      </c>
      <c r="F124" s="20">
        <v>1</v>
      </c>
      <c r="G124" s="343">
        <f t="shared" si="20"/>
        <v>40</v>
      </c>
      <c r="H124" s="21"/>
      <c r="I124" s="58">
        <f t="shared" si="19"/>
        <v>0</v>
      </c>
      <c r="J124" s="64" t="s">
        <v>409</v>
      </c>
      <c r="K124" s="46" t="s">
        <v>423</v>
      </c>
    </row>
    <row r="125" spans="1:11" s="61" customFormat="1" ht="38.25" x14ac:dyDescent="0.25">
      <c r="A125" s="40" t="s">
        <v>65</v>
      </c>
      <c r="B125" s="19" t="s">
        <v>214</v>
      </c>
      <c r="C125" s="19" t="s">
        <v>215</v>
      </c>
      <c r="D125" s="20" t="s">
        <v>185</v>
      </c>
      <c r="E125" s="20">
        <v>2</v>
      </c>
      <c r="F125" s="20">
        <v>2</v>
      </c>
      <c r="G125" s="343">
        <f t="shared" si="20"/>
        <v>4</v>
      </c>
      <c r="H125" s="21"/>
      <c r="I125" s="58">
        <f t="shared" si="19"/>
        <v>0</v>
      </c>
      <c r="J125" s="64" t="s">
        <v>409</v>
      </c>
      <c r="K125" s="60" t="s">
        <v>325</v>
      </c>
    </row>
    <row r="126" spans="1:11" s="61" customFormat="1" ht="42" customHeight="1" x14ac:dyDescent="0.25">
      <c r="A126" s="40" t="s">
        <v>68</v>
      </c>
      <c r="B126" s="19" t="s">
        <v>461</v>
      </c>
      <c r="C126" s="19" t="s">
        <v>462</v>
      </c>
      <c r="D126" s="20" t="s">
        <v>216</v>
      </c>
      <c r="E126" s="20">
        <v>2</v>
      </c>
      <c r="F126" s="20">
        <v>2</v>
      </c>
      <c r="G126" s="343">
        <f t="shared" si="20"/>
        <v>4</v>
      </c>
      <c r="H126" s="21"/>
      <c r="I126" s="58">
        <f t="shared" si="19"/>
        <v>0</v>
      </c>
      <c r="J126" s="64" t="s">
        <v>409</v>
      </c>
      <c r="K126" s="60" t="s">
        <v>323</v>
      </c>
    </row>
    <row r="127" spans="1:11" s="61" customFormat="1" ht="109.5" customHeight="1" x14ac:dyDescent="0.25">
      <c r="A127" s="40" t="s">
        <v>70</v>
      </c>
      <c r="B127" s="19" t="s">
        <v>217</v>
      </c>
      <c r="C127" s="19" t="s">
        <v>218</v>
      </c>
      <c r="D127" s="20" t="s">
        <v>219</v>
      </c>
      <c r="E127" s="20"/>
      <c r="F127" s="20"/>
      <c r="G127" s="343">
        <f t="shared" si="20"/>
        <v>0</v>
      </c>
      <c r="H127" s="21"/>
      <c r="I127" s="58"/>
      <c r="J127" s="64" t="s">
        <v>409</v>
      </c>
      <c r="K127" s="19" t="s">
        <v>1017</v>
      </c>
    </row>
    <row r="128" spans="1:11" s="61" customFormat="1" ht="333.75" customHeight="1" x14ac:dyDescent="0.25">
      <c r="A128" s="40" t="s">
        <v>73</v>
      </c>
      <c r="B128" s="19" t="s">
        <v>220</v>
      </c>
      <c r="C128" s="19" t="s">
        <v>221</v>
      </c>
      <c r="D128" s="20" t="s">
        <v>185</v>
      </c>
      <c r="E128" s="88">
        <v>1522</v>
      </c>
      <c r="F128" s="88">
        <v>2</v>
      </c>
      <c r="G128" s="343">
        <f t="shared" si="20"/>
        <v>3044</v>
      </c>
      <c r="H128" s="21"/>
      <c r="I128" s="78">
        <f t="shared" si="19"/>
        <v>0</v>
      </c>
      <c r="J128" s="64" t="s">
        <v>409</v>
      </c>
      <c r="K128" s="287" t="s">
        <v>808</v>
      </c>
    </row>
    <row r="129" spans="1:11" s="61" customFormat="1" ht="118.15" customHeight="1" x14ac:dyDescent="0.25">
      <c r="A129" s="40" t="s">
        <v>73</v>
      </c>
      <c r="B129" s="19" t="s">
        <v>220</v>
      </c>
      <c r="C129" s="19" t="s">
        <v>221</v>
      </c>
      <c r="D129" s="20" t="s">
        <v>185</v>
      </c>
      <c r="E129" s="88">
        <v>2170</v>
      </c>
      <c r="F129" s="88">
        <v>2</v>
      </c>
      <c r="G129" s="343">
        <f t="shared" si="20"/>
        <v>4340</v>
      </c>
      <c r="H129" s="21"/>
      <c r="I129" s="58">
        <f t="shared" si="19"/>
        <v>0</v>
      </c>
      <c r="J129" s="64" t="s">
        <v>409</v>
      </c>
      <c r="K129" s="98" t="s">
        <v>730</v>
      </c>
    </row>
    <row r="130" spans="1:11" s="61" customFormat="1" ht="118.15" customHeight="1" x14ac:dyDescent="0.25">
      <c r="A130" s="40" t="s">
        <v>73</v>
      </c>
      <c r="B130" s="19" t="s">
        <v>220</v>
      </c>
      <c r="C130" s="19" t="s">
        <v>221</v>
      </c>
      <c r="D130" s="20" t="s">
        <v>185</v>
      </c>
      <c r="E130" s="88">
        <v>3450</v>
      </c>
      <c r="F130" s="88">
        <v>1</v>
      </c>
      <c r="G130" s="343">
        <f t="shared" si="20"/>
        <v>3450</v>
      </c>
      <c r="H130" s="21"/>
      <c r="I130" s="58">
        <f t="shared" si="19"/>
        <v>0</v>
      </c>
      <c r="J130" s="64">
        <v>28</v>
      </c>
      <c r="K130" s="98" t="s">
        <v>729</v>
      </c>
    </row>
    <row r="131" spans="1:11" s="61" customFormat="1" ht="63.75" x14ac:dyDescent="0.25">
      <c r="A131" s="40" t="s">
        <v>76</v>
      </c>
      <c r="B131" s="19" t="s">
        <v>260</v>
      </c>
      <c r="C131" s="19" t="s">
        <v>353</v>
      </c>
      <c r="D131" s="20" t="s">
        <v>185</v>
      </c>
      <c r="E131" s="20">
        <v>30</v>
      </c>
      <c r="F131" s="51">
        <v>2</v>
      </c>
      <c r="G131" s="344">
        <f>E131*F131</f>
        <v>60</v>
      </c>
      <c r="H131" s="89"/>
      <c r="I131" s="58">
        <f>E131*F131*H131</f>
        <v>0</v>
      </c>
      <c r="J131" s="64" t="s">
        <v>409</v>
      </c>
      <c r="K131" s="46" t="s">
        <v>728</v>
      </c>
    </row>
    <row r="132" spans="1:11" ht="30.75" customHeight="1" x14ac:dyDescent="0.25">
      <c r="A132" s="40" t="s">
        <v>79</v>
      </c>
      <c r="B132" s="8" t="s">
        <v>822</v>
      </c>
      <c r="C132" s="9" t="s">
        <v>261</v>
      </c>
      <c r="D132" s="20" t="s">
        <v>185</v>
      </c>
      <c r="E132" s="10">
        <v>10</v>
      </c>
      <c r="F132" s="49">
        <v>2</v>
      </c>
      <c r="G132" s="344">
        <f>E132*F132</f>
        <v>20</v>
      </c>
      <c r="H132" s="50"/>
      <c r="I132" s="22">
        <f>E132*F132*H132</f>
        <v>0</v>
      </c>
      <c r="J132" s="64" t="s">
        <v>409</v>
      </c>
      <c r="K132" s="57" t="s">
        <v>738</v>
      </c>
    </row>
    <row r="133" spans="1:11" ht="32.25" customHeight="1" x14ac:dyDescent="0.25">
      <c r="A133" s="40" t="s">
        <v>81</v>
      </c>
      <c r="B133" s="8" t="s">
        <v>823</v>
      </c>
      <c r="C133" s="9" t="s">
        <v>262</v>
      </c>
      <c r="D133" s="20" t="s">
        <v>185</v>
      </c>
      <c r="E133" s="10">
        <v>10</v>
      </c>
      <c r="F133" s="49">
        <v>2</v>
      </c>
      <c r="G133" s="344">
        <f>E133*F133</f>
        <v>20</v>
      </c>
      <c r="H133" s="50"/>
      <c r="I133" s="22">
        <f>E133*F133*H133</f>
        <v>0</v>
      </c>
      <c r="J133" s="64" t="s">
        <v>409</v>
      </c>
      <c r="K133" s="57" t="s">
        <v>738</v>
      </c>
    </row>
    <row r="134" spans="1:11" s="61" customFormat="1" ht="51" x14ac:dyDescent="0.25">
      <c r="A134" s="40" t="s">
        <v>84</v>
      </c>
      <c r="B134" s="19" t="s">
        <v>441</v>
      </c>
      <c r="C134" s="19" t="s">
        <v>442</v>
      </c>
      <c r="D134" s="20" t="s">
        <v>216</v>
      </c>
      <c r="E134" s="20">
        <v>80</v>
      </c>
      <c r="F134" s="51">
        <v>2</v>
      </c>
      <c r="G134" s="344">
        <f t="shared" ref="G134" si="21">E134*F134</f>
        <v>160</v>
      </c>
      <c r="H134" s="89"/>
      <c r="I134" s="58"/>
      <c r="J134" s="64" t="s">
        <v>409</v>
      </c>
      <c r="K134" s="60" t="s">
        <v>443</v>
      </c>
    </row>
    <row r="135" spans="1:11" s="61" customFormat="1" ht="86.25" customHeight="1" x14ac:dyDescent="0.25">
      <c r="A135" s="40" t="s">
        <v>87</v>
      </c>
      <c r="B135" s="19" t="s">
        <v>263</v>
      </c>
      <c r="C135" s="19" t="s">
        <v>769</v>
      </c>
      <c r="D135" s="20" t="s">
        <v>185</v>
      </c>
      <c r="E135" s="20">
        <v>10</v>
      </c>
      <c r="F135" s="51">
        <v>2</v>
      </c>
      <c r="G135" s="344">
        <f>E135*F135</f>
        <v>20</v>
      </c>
      <c r="H135" s="89"/>
      <c r="I135" s="58">
        <f>E135*F135*H135</f>
        <v>0</v>
      </c>
      <c r="J135" s="64" t="s">
        <v>409</v>
      </c>
      <c r="K135" s="60" t="s">
        <v>325</v>
      </c>
    </row>
    <row r="136" spans="1:11" s="61" customFormat="1" ht="178.5" customHeight="1" x14ac:dyDescent="0.25">
      <c r="A136" s="40" t="s">
        <v>89</v>
      </c>
      <c r="B136" s="19" t="s">
        <v>223</v>
      </c>
      <c r="C136" s="19" t="s">
        <v>399</v>
      </c>
      <c r="D136" s="20" t="s">
        <v>222</v>
      </c>
      <c r="E136" s="33"/>
      <c r="F136" s="20"/>
      <c r="G136" s="343">
        <f t="shared" si="20"/>
        <v>0</v>
      </c>
      <c r="H136" s="21"/>
      <c r="I136" s="58"/>
      <c r="J136" s="64" t="s">
        <v>409</v>
      </c>
      <c r="K136" s="59" t="s">
        <v>429</v>
      </c>
    </row>
    <row r="137" spans="1:11" s="61" customFormat="1" ht="195" customHeight="1" x14ac:dyDescent="0.25">
      <c r="A137" s="40" t="s">
        <v>92</v>
      </c>
      <c r="B137" s="19" t="s">
        <v>392</v>
      </c>
      <c r="C137" s="19" t="s">
        <v>399</v>
      </c>
      <c r="D137" s="20" t="s">
        <v>222</v>
      </c>
      <c r="E137" s="20"/>
      <c r="F137" s="20"/>
      <c r="G137" s="343">
        <f t="shared" si="20"/>
        <v>0</v>
      </c>
      <c r="H137" s="21"/>
      <c r="I137" s="58"/>
      <c r="J137" s="64" t="s">
        <v>409</v>
      </c>
      <c r="K137" s="59" t="s">
        <v>429</v>
      </c>
    </row>
    <row r="138" spans="1:11" s="61" customFormat="1" ht="66" customHeight="1" x14ac:dyDescent="0.25">
      <c r="A138" s="40" t="s">
        <v>95</v>
      </c>
      <c r="B138" s="19" t="s">
        <v>226</v>
      </c>
      <c r="C138" s="19" t="s">
        <v>227</v>
      </c>
      <c r="D138" s="20" t="s">
        <v>198</v>
      </c>
      <c r="E138" s="76"/>
      <c r="F138" s="76"/>
      <c r="G138" s="343">
        <f t="shared" si="20"/>
        <v>0</v>
      </c>
      <c r="H138" s="21"/>
      <c r="I138" s="58"/>
      <c r="J138" s="64" t="s">
        <v>409</v>
      </c>
      <c r="K138" s="59" t="s">
        <v>429</v>
      </c>
    </row>
    <row r="139" spans="1:11" s="61" customFormat="1" ht="226.5" customHeight="1" x14ac:dyDescent="0.25">
      <c r="A139" s="40" t="s">
        <v>98</v>
      </c>
      <c r="B139" s="19" t="s">
        <v>533</v>
      </c>
      <c r="C139" s="19" t="s">
        <v>661</v>
      </c>
      <c r="D139" s="20" t="s">
        <v>185</v>
      </c>
      <c r="E139" s="20">
        <v>100</v>
      </c>
      <c r="F139" s="20">
        <v>2</v>
      </c>
      <c r="G139" s="343">
        <f t="shared" si="20"/>
        <v>200</v>
      </c>
      <c r="H139" s="21"/>
      <c r="I139" s="58">
        <f t="shared" ref="I139" si="22">E139*F139*H139</f>
        <v>0</v>
      </c>
      <c r="J139" s="64" t="s">
        <v>409</v>
      </c>
      <c r="K139" s="46" t="s">
        <v>809</v>
      </c>
    </row>
    <row r="140" spans="1:11" s="61" customFormat="1" ht="31.5" customHeight="1" x14ac:dyDescent="0.25">
      <c r="A140" s="40" t="s">
        <v>616</v>
      </c>
      <c r="B140" s="19" t="s">
        <v>663</v>
      </c>
      <c r="C140" s="19" t="s">
        <v>662</v>
      </c>
      <c r="D140" s="20" t="s">
        <v>185</v>
      </c>
      <c r="E140" s="20">
        <v>10</v>
      </c>
      <c r="F140" s="20">
        <v>2</v>
      </c>
      <c r="G140" s="343">
        <f t="shared" si="20"/>
        <v>20</v>
      </c>
      <c r="H140" s="21"/>
      <c r="I140" s="58">
        <f t="shared" si="19"/>
        <v>0</v>
      </c>
      <c r="J140" s="64" t="s">
        <v>409</v>
      </c>
      <c r="K140" s="46" t="s">
        <v>731</v>
      </c>
    </row>
    <row r="141" spans="1:11" s="135" customFormat="1" ht="25.5" x14ac:dyDescent="0.25">
      <c r="A141" s="40" t="s">
        <v>617</v>
      </c>
      <c r="B141" s="38" t="s">
        <v>534</v>
      </c>
      <c r="C141" s="38" t="s">
        <v>535</v>
      </c>
      <c r="D141" s="91" t="s">
        <v>185</v>
      </c>
      <c r="E141" s="91">
        <v>30</v>
      </c>
      <c r="F141" s="20">
        <v>2</v>
      </c>
      <c r="G141" s="343">
        <f t="shared" si="20"/>
        <v>60</v>
      </c>
      <c r="H141" s="21"/>
      <c r="I141" s="58">
        <f t="shared" si="19"/>
        <v>0</v>
      </c>
      <c r="J141" s="64" t="s">
        <v>409</v>
      </c>
      <c r="K141" s="46" t="s">
        <v>724</v>
      </c>
    </row>
    <row r="142" spans="1:11" ht="65.25" customHeight="1" x14ac:dyDescent="0.25">
      <c r="A142" s="186" t="s">
        <v>618</v>
      </c>
      <c r="B142" s="177" t="s">
        <v>228</v>
      </c>
      <c r="C142" s="180" t="s">
        <v>229</v>
      </c>
      <c r="D142" s="178" t="s">
        <v>832</v>
      </c>
      <c r="E142" s="186" t="s">
        <v>832</v>
      </c>
      <c r="F142" s="186" t="s">
        <v>832</v>
      </c>
      <c r="G142" s="178" t="s">
        <v>959</v>
      </c>
      <c r="H142" s="204" t="s">
        <v>832</v>
      </c>
      <c r="I142" s="58"/>
      <c r="J142" s="179" t="s">
        <v>832</v>
      </c>
      <c r="K142" s="180" t="s">
        <v>1019</v>
      </c>
    </row>
    <row r="143" spans="1:11" s="61" customFormat="1" ht="46.5" customHeight="1" x14ac:dyDescent="0.25">
      <c r="A143" s="40" t="s">
        <v>619</v>
      </c>
      <c r="B143" s="19" t="s">
        <v>230</v>
      </c>
      <c r="C143" s="19" t="s">
        <v>231</v>
      </c>
      <c r="D143" s="20" t="s">
        <v>185</v>
      </c>
      <c r="E143" s="20">
        <v>35</v>
      </c>
      <c r="F143" s="20">
        <v>2</v>
      </c>
      <c r="G143" s="343">
        <f t="shared" si="20"/>
        <v>70</v>
      </c>
      <c r="H143" s="21"/>
      <c r="I143" s="59">
        <f t="shared" si="19"/>
        <v>0</v>
      </c>
      <c r="J143" s="64" t="s">
        <v>409</v>
      </c>
      <c r="K143" s="46" t="s">
        <v>430</v>
      </c>
    </row>
    <row r="144" spans="1:11" s="61" customFormat="1" ht="38.25" x14ac:dyDescent="0.25">
      <c r="A144" s="40" t="s">
        <v>101</v>
      </c>
      <c r="B144" s="19" t="s">
        <v>232</v>
      </c>
      <c r="C144" s="19" t="s">
        <v>233</v>
      </c>
      <c r="D144" s="20" t="s">
        <v>185</v>
      </c>
      <c r="E144" s="88">
        <v>72</v>
      </c>
      <c r="F144" s="88">
        <v>1</v>
      </c>
      <c r="G144" s="343">
        <f t="shared" si="20"/>
        <v>72</v>
      </c>
      <c r="H144" s="21"/>
      <c r="I144" s="58">
        <f t="shared" si="19"/>
        <v>0</v>
      </c>
      <c r="J144" s="64">
        <v>28</v>
      </c>
      <c r="K144" s="46" t="s">
        <v>683</v>
      </c>
    </row>
    <row r="145" spans="1:11" s="61" customFormat="1" ht="306" x14ac:dyDescent="0.25">
      <c r="A145" s="40" t="s">
        <v>101</v>
      </c>
      <c r="B145" s="19" t="s">
        <v>232</v>
      </c>
      <c r="C145" s="19" t="s">
        <v>233</v>
      </c>
      <c r="D145" s="20" t="s">
        <v>185</v>
      </c>
      <c r="E145" s="88">
        <v>150</v>
      </c>
      <c r="F145" s="88">
        <v>2</v>
      </c>
      <c r="G145" s="343">
        <f t="shared" si="20"/>
        <v>300</v>
      </c>
      <c r="H145" s="21"/>
      <c r="I145" s="58">
        <f t="shared" si="19"/>
        <v>0</v>
      </c>
      <c r="J145" s="64" t="s">
        <v>409</v>
      </c>
      <c r="K145" s="29" t="s">
        <v>1020</v>
      </c>
    </row>
    <row r="146" spans="1:11" s="61" customFormat="1" ht="123.75" customHeight="1" x14ac:dyDescent="0.25">
      <c r="A146" s="40" t="s">
        <v>101</v>
      </c>
      <c r="B146" s="19" t="s">
        <v>732</v>
      </c>
      <c r="C146" s="19" t="s">
        <v>333</v>
      </c>
      <c r="D146" s="20" t="s">
        <v>185</v>
      </c>
      <c r="E146" s="88">
        <v>15</v>
      </c>
      <c r="F146" s="88">
        <v>2</v>
      </c>
      <c r="G146" s="343">
        <f t="shared" si="20"/>
        <v>30</v>
      </c>
      <c r="H146" s="21"/>
      <c r="I146" s="58">
        <f t="shared" si="19"/>
        <v>0</v>
      </c>
      <c r="J146" s="64" t="s">
        <v>409</v>
      </c>
      <c r="K146" s="46" t="s">
        <v>810</v>
      </c>
    </row>
    <row r="147" spans="1:11" s="61" customFormat="1" ht="46.5" customHeight="1" x14ac:dyDescent="0.25">
      <c r="A147" s="40" t="s">
        <v>104</v>
      </c>
      <c r="B147" s="19" t="s">
        <v>234</v>
      </c>
      <c r="C147" s="19" t="s">
        <v>235</v>
      </c>
      <c r="D147" s="20" t="s">
        <v>185</v>
      </c>
      <c r="E147" s="88">
        <v>108</v>
      </c>
      <c r="F147" s="88">
        <v>2</v>
      </c>
      <c r="G147" s="343">
        <f t="shared" si="20"/>
        <v>216</v>
      </c>
      <c r="H147" s="21"/>
      <c r="I147" s="58">
        <f t="shared" si="19"/>
        <v>0</v>
      </c>
      <c r="J147" s="64" t="s">
        <v>409</v>
      </c>
      <c r="K147" s="46" t="s">
        <v>666</v>
      </c>
    </row>
    <row r="148" spans="1:11" s="61" customFormat="1" ht="25.5" x14ac:dyDescent="0.25">
      <c r="A148" s="40" t="s">
        <v>107</v>
      </c>
      <c r="B148" s="19" t="s">
        <v>236</v>
      </c>
      <c r="C148" s="19" t="s">
        <v>393</v>
      </c>
      <c r="D148" s="20" t="s">
        <v>21</v>
      </c>
      <c r="E148" s="20"/>
      <c r="F148" s="20"/>
      <c r="G148" s="343">
        <f t="shared" si="20"/>
        <v>0</v>
      </c>
      <c r="H148" s="21"/>
      <c r="I148" s="58"/>
      <c r="J148" s="64" t="s">
        <v>409</v>
      </c>
      <c r="K148" s="59" t="s">
        <v>429</v>
      </c>
    </row>
    <row r="149" spans="1:11" s="61" customFormat="1" ht="87.75" customHeight="1" x14ac:dyDescent="0.25">
      <c r="A149" s="40" t="s">
        <v>110</v>
      </c>
      <c r="B149" s="19" t="s">
        <v>373</v>
      </c>
      <c r="C149" s="19" t="s">
        <v>470</v>
      </c>
      <c r="D149" s="20" t="s">
        <v>222</v>
      </c>
      <c r="E149" s="20"/>
      <c r="F149" s="20"/>
      <c r="G149" s="343">
        <f t="shared" si="20"/>
        <v>0</v>
      </c>
      <c r="H149" s="21"/>
      <c r="I149" s="58"/>
      <c r="J149" s="64" t="s">
        <v>409</v>
      </c>
      <c r="K149" s="59" t="s">
        <v>429</v>
      </c>
    </row>
    <row r="150" spans="1:11" s="61" customFormat="1" ht="59.25" customHeight="1" x14ac:dyDescent="0.25">
      <c r="A150" s="40" t="s">
        <v>111</v>
      </c>
      <c r="B150" s="19" t="s">
        <v>455</v>
      </c>
      <c r="C150" s="19" t="s">
        <v>457</v>
      </c>
      <c r="D150" s="20" t="s">
        <v>456</v>
      </c>
      <c r="E150" s="20"/>
      <c r="F150" s="20"/>
      <c r="G150" s="343">
        <f t="shared" si="20"/>
        <v>0</v>
      </c>
      <c r="H150" s="21"/>
      <c r="I150" s="58"/>
      <c r="J150" s="64" t="s">
        <v>409</v>
      </c>
      <c r="K150" s="59" t="s">
        <v>429</v>
      </c>
    </row>
    <row r="151" spans="1:11" s="61" customFormat="1" ht="62.25" customHeight="1" x14ac:dyDescent="0.25">
      <c r="A151" s="40" t="s">
        <v>114</v>
      </c>
      <c r="B151" s="19" t="s">
        <v>464</v>
      </c>
      <c r="C151" s="19" t="s">
        <v>465</v>
      </c>
      <c r="D151" s="20" t="s">
        <v>21</v>
      </c>
      <c r="E151" s="20">
        <v>2</v>
      </c>
      <c r="F151" s="20">
        <v>2</v>
      </c>
      <c r="G151" s="343">
        <f t="shared" si="20"/>
        <v>4</v>
      </c>
      <c r="H151" s="21"/>
      <c r="I151" s="58">
        <f t="shared" si="19"/>
        <v>0</v>
      </c>
      <c r="J151" s="64" t="s">
        <v>409</v>
      </c>
      <c r="K151" s="29" t="s">
        <v>734</v>
      </c>
    </row>
    <row r="152" spans="1:11" s="61" customFormat="1" ht="48.75" customHeight="1" x14ac:dyDescent="0.25">
      <c r="A152" s="40" t="s">
        <v>115</v>
      </c>
      <c r="B152" s="19" t="s">
        <v>346</v>
      </c>
      <c r="C152" s="19" t="s">
        <v>350</v>
      </c>
      <c r="D152" s="20" t="s">
        <v>21</v>
      </c>
      <c r="E152" s="20">
        <v>20</v>
      </c>
      <c r="F152" s="20">
        <v>1</v>
      </c>
      <c r="G152" s="343">
        <f t="shared" si="20"/>
        <v>20</v>
      </c>
      <c r="H152" s="21"/>
      <c r="I152" s="58">
        <f t="shared" si="19"/>
        <v>0</v>
      </c>
      <c r="J152" s="64" t="s">
        <v>409</v>
      </c>
      <c r="K152" s="46" t="s">
        <v>431</v>
      </c>
    </row>
    <row r="153" spans="1:11" s="61" customFormat="1" ht="63" customHeight="1" x14ac:dyDescent="0.25">
      <c r="A153" s="40" t="s">
        <v>118</v>
      </c>
      <c r="B153" s="19" t="s">
        <v>237</v>
      </c>
      <c r="C153" s="19" t="s">
        <v>459</v>
      </c>
      <c r="D153" s="20" t="s">
        <v>21</v>
      </c>
      <c r="E153" s="20"/>
      <c r="F153" s="20"/>
      <c r="G153" s="343">
        <f t="shared" si="20"/>
        <v>0</v>
      </c>
      <c r="H153" s="21"/>
      <c r="I153" s="58"/>
      <c r="J153" s="64" t="s">
        <v>409</v>
      </c>
      <c r="K153" s="59" t="s">
        <v>429</v>
      </c>
    </row>
    <row r="154" spans="1:11" s="61" customFormat="1" ht="51" x14ac:dyDescent="0.25">
      <c r="A154" s="40" t="s">
        <v>118</v>
      </c>
      <c r="B154" s="19" t="s">
        <v>237</v>
      </c>
      <c r="C154" s="19" t="s">
        <v>458</v>
      </c>
      <c r="D154" s="20" t="s">
        <v>21</v>
      </c>
      <c r="E154" s="20">
        <v>14</v>
      </c>
      <c r="F154" s="20">
        <v>1</v>
      </c>
      <c r="G154" s="343">
        <f t="shared" si="20"/>
        <v>14</v>
      </c>
      <c r="H154" s="21"/>
      <c r="I154" s="58">
        <f t="shared" si="19"/>
        <v>0</v>
      </c>
      <c r="J154" s="64">
        <v>28</v>
      </c>
      <c r="K154" s="46" t="s">
        <v>735</v>
      </c>
    </row>
    <row r="155" spans="1:11" s="61" customFormat="1" ht="38.25" x14ac:dyDescent="0.25">
      <c r="A155" s="40" t="s">
        <v>621</v>
      </c>
      <c r="B155" s="19" t="s">
        <v>568</v>
      </c>
      <c r="C155" s="19" t="s">
        <v>460</v>
      </c>
      <c r="D155" s="20" t="s">
        <v>198</v>
      </c>
      <c r="E155" s="20"/>
      <c r="F155" s="20"/>
      <c r="G155" s="343">
        <f t="shared" si="20"/>
        <v>0</v>
      </c>
      <c r="H155" s="21"/>
      <c r="I155" s="58"/>
      <c r="J155" s="64" t="s">
        <v>409</v>
      </c>
      <c r="K155" s="59" t="s">
        <v>429</v>
      </c>
    </row>
    <row r="156" spans="1:11" s="61" customFormat="1" ht="41.25" customHeight="1" x14ac:dyDescent="0.25">
      <c r="A156" s="40" t="s">
        <v>622</v>
      </c>
      <c r="B156" s="19" t="s">
        <v>238</v>
      </c>
      <c r="C156" s="19" t="s">
        <v>239</v>
      </c>
      <c r="D156" s="20" t="s">
        <v>185</v>
      </c>
      <c r="E156" s="88">
        <v>20</v>
      </c>
      <c r="F156" s="88">
        <v>1</v>
      </c>
      <c r="G156" s="343">
        <f t="shared" si="20"/>
        <v>20</v>
      </c>
      <c r="H156" s="21"/>
      <c r="I156" s="58">
        <f t="shared" si="19"/>
        <v>0</v>
      </c>
      <c r="J156" s="64">
        <v>27</v>
      </c>
      <c r="K156" s="46" t="s">
        <v>736</v>
      </c>
    </row>
    <row r="157" spans="1:11" s="61" customFormat="1" ht="109.5" customHeight="1" x14ac:dyDescent="0.25">
      <c r="A157" s="40" t="s">
        <v>622</v>
      </c>
      <c r="B157" s="19" t="s">
        <v>238</v>
      </c>
      <c r="C157" s="19" t="s">
        <v>239</v>
      </c>
      <c r="D157" s="20" t="s">
        <v>185</v>
      </c>
      <c r="E157" s="88">
        <v>50</v>
      </c>
      <c r="F157" s="88">
        <v>2</v>
      </c>
      <c r="G157" s="343">
        <f t="shared" si="20"/>
        <v>100</v>
      </c>
      <c r="H157" s="21"/>
      <c r="I157" s="58">
        <f t="shared" si="19"/>
        <v>0</v>
      </c>
      <c r="J157" s="64" t="s">
        <v>409</v>
      </c>
      <c r="K157" s="46" t="s">
        <v>432</v>
      </c>
    </row>
    <row r="158" spans="1:11" s="61" customFormat="1" ht="105" customHeight="1" x14ac:dyDescent="0.25">
      <c r="A158" s="40" t="s">
        <v>122</v>
      </c>
      <c r="B158" s="19" t="s">
        <v>240</v>
      </c>
      <c r="C158" s="19" t="s">
        <v>241</v>
      </c>
      <c r="D158" s="20" t="s">
        <v>185</v>
      </c>
      <c r="E158" s="20">
        <v>142</v>
      </c>
      <c r="F158" s="20">
        <v>2</v>
      </c>
      <c r="G158" s="343">
        <f t="shared" si="20"/>
        <v>284</v>
      </c>
      <c r="H158" s="21"/>
      <c r="I158" s="58">
        <f t="shared" si="19"/>
        <v>0</v>
      </c>
      <c r="J158" s="64" t="s">
        <v>409</v>
      </c>
      <c r="K158" s="29" t="s">
        <v>1021</v>
      </c>
    </row>
    <row r="159" spans="1:11" s="61" customFormat="1" ht="43.5" customHeight="1" x14ac:dyDescent="0.25">
      <c r="A159" s="40" t="s">
        <v>125</v>
      </c>
      <c r="B159" s="19" t="s">
        <v>242</v>
      </c>
      <c r="C159" s="19" t="s">
        <v>468</v>
      </c>
      <c r="D159" s="20" t="s">
        <v>222</v>
      </c>
      <c r="E159" s="20">
        <v>54</v>
      </c>
      <c r="F159" s="20">
        <v>1</v>
      </c>
      <c r="G159" s="11">
        <f t="shared" si="20"/>
        <v>54</v>
      </c>
      <c r="H159" s="21"/>
      <c r="I159" s="59">
        <f t="shared" si="19"/>
        <v>0</v>
      </c>
      <c r="J159" s="64">
        <v>28</v>
      </c>
      <c r="K159" s="46" t="s">
        <v>737</v>
      </c>
    </row>
    <row r="160" spans="1:11" s="61" customFormat="1" ht="38.25" x14ac:dyDescent="0.25">
      <c r="A160" s="40" t="s">
        <v>125</v>
      </c>
      <c r="B160" s="19" t="s">
        <v>242</v>
      </c>
      <c r="C160" s="19" t="s">
        <v>467</v>
      </c>
      <c r="D160" s="20" t="s">
        <v>222</v>
      </c>
      <c r="E160" s="20"/>
      <c r="F160" s="20"/>
      <c r="G160" s="343">
        <f t="shared" si="20"/>
        <v>0</v>
      </c>
      <c r="H160" s="21"/>
      <c r="I160" s="58"/>
      <c r="J160" s="64" t="s">
        <v>409</v>
      </c>
      <c r="K160" s="46" t="s">
        <v>1018</v>
      </c>
    </row>
    <row r="161" spans="1:11" s="61" customFormat="1" ht="51" x14ac:dyDescent="0.25">
      <c r="A161" s="40" t="s">
        <v>128</v>
      </c>
      <c r="B161" s="19" t="s">
        <v>243</v>
      </c>
      <c r="C161" s="19" t="s">
        <v>244</v>
      </c>
      <c r="D161" s="20" t="s">
        <v>185</v>
      </c>
      <c r="E161" s="20">
        <v>51</v>
      </c>
      <c r="F161" s="20">
        <v>1</v>
      </c>
      <c r="G161" s="343">
        <f t="shared" si="20"/>
        <v>51</v>
      </c>
      <c r="H161" s="21"/>
      <c r="I161" s="58">
        <f t="shared" si="19"/>
        <v>0</v>
      </c>
      <c r="J161" s="64">
        <v>28</v>
      </c>
      <c r="K161" s="46" t="s">
        <v>433</v>
      </c>
    </row>
    <row r="162" spans="1:11" s="61" customFormat="1" ht="38.25" customHeight="1" x14ac:dyDescent="0.25">
      <c r="A162" s="40" t="s">
        <v>128</v>
      </c>
      <c r="B162" s="19" t="s">
        <v>243</v>
      </c>
      <c r="C162" s="19" t="s">
        <v>244</v>
      </c>
      <c r="D162" s="20" t="s">
        <v>185</v>
      </c>
      <c r="E162" s="20">
        <v>12</v>
      </c>
      <c r="F162" s="20">
        <v>2</v>
      </c>
      <c r="G162" s="343">
        <f t="shared" si="20"/>
        <v>24</v>
      </c>
      <c r="H162" s="21"/>
      <c r="I162" s="58">
        <f t="shared" si="19"/>
        <v>0</v>
      </c>
      <c r="J162" s="64" t="s">
        <v>412</v>
      </c>
      <c r="K162" s="60" t="s">
        <v>434</v>
      </c>
    </row>
    <row r="163" spans="1:11" ht="40.5" customHeight="1" x14ac:dyDescent="0.25">
      <c r="A163" s="40" t="s">
        <v>131</v>
      </c>
      <c r="B163" s="8" t="s">
        <v>514</v>
      </c>
      <c r="C163" s="19" t="s">
        <v>245</v>
      </c>
      <c r="D163" s="20" t="s">
        <v>185</v>
      </c>
      <c r="E163" s="41">
        <v>200</v>
      </c>
      <c r="F163" s="41">
        <v>2</v>
      </c>
      <c r="G163" s="343">
        <f t="shared" si="20"/>
        <v>400</v>
      </c>
      <c r="H163" s="28"/>
      <c r="I163" s="22">
        <f t="shared" si="19"/>
        <v>0</v>
      </c>
      <c r="J163" s="64" t="s">
        <v>409</v>
      </c>
      <c r="K163" s="12" t="s">
        <v>803</v>
      </c>
    </row>
    <row r="164" spans="1:11" s="61" customFormat="1" ht="35.25" customHeight="1" x14ac:dyDescent="0.25">
      <c r="A164" s="40" t="s">
        <v>134</v>
      </c>
      <c r="B164" s="19" t="s">
        <v>246</v>
      </c>
      <c r="C164" s="19" t="s">
        <v>247</v>
      </c>
      <c r="D164" s="20" t="s">
        <v>185</v>
      </c>
      <c r="E164" s="88">
        <v>1</v>
      </c>
      <c r="F164" s="88">
        <v>1</v>
      </c>
      <c r="G164" s="343">
        <f t="shared" si="20"/>
        <v>1</v>
      </c>
      <c r="H164" s="21"/>
      <c r="I164" s="58">
        <f t="shared" si="19"/>
        <v>0</v>
      </c>
      <c r="J164" s="64">
        <v>29</v>
      </c>
      <c r="K164" s="46" t="s">
        <v>320</v>
      </c>
    </row>
    <row r="165" spans="1:11" s="61" customFormat="1" ht="76.5" x14ac:dyDescent="0.25">
      <c r="A165" s="40" t="s">
        <v>137</v>
      </c>
      <c r="B165" s="19" t="s">
        <v>248</v>
      </c>
      <c r="C165" s="19" t="s">
        <v>249</v>
      </c>
      <c r="D165" s="20" t="s">
        <v>185</v>
      </c>
      <c r="E165" s="88">
        <v>16</v>
      </c>
      <c r="F165" s="88">
        <v>2</v>
      </c>
      <c r="G165" s="343">
        <f t="shared" si="20"/>
        <v>32</v>
      </c>
      <c r="H165" s="21"/>
      <c r="I165" s="58">
        <f t="shared" si="19"/>
        <v>0</v>
      </c>
      <c r="J165" s="64" t="s">
        <v>412</v>
      </c>
      <c r="K165" s="46" t="s">
        <v>435</v>
      </c>
    </row>
    <row r="166" spans="1:11" s="61" customFormat="1" ht="38.25" x14ac:dyDescent="0.25">
      <c r="A166" s="40" t="s">
        <v>623</v>
      </c>
      <c r="B166" s="19" t="s">
        <v>250</v>
      </c>
      <c r="C166" s="19" t="s">
        <v>251</v>
      </c>
      <c r="D166" s="20" t="s">
        <v>185</v>
      </c>
      <c r="E166" s="20">
        <v>52</v>
      </c>
      <c r="F166" s="20">
        <v>2</v>
      </c>
      <c r="G166" s="343">
        <f t="shared" si="20"/>
        <v>104</v>
      </c>
      <c r="H166" s="21"/>
      <c r="I166" s="58">
        <f t="shared" si="19"/>
        <v>0</v>
      </c>
      <c r="J166" s="64" t="s">
        <v>409</v>
      </c>
      <c r="K166" s="46" t="s">
        <v>332</v>
      </c>
    </row>
    <row r="167" spans="1:11" s="87" customFormat="1" ht="38.25" x14ac:dyDescent="0.25">
      <c r="A167" s="40" t="s">
        <v>624</v>
      </c>
      <c r="B167" s="26" t="s">
        <v>364</v>
      </c>
      <c r="C167" s="26" t="s">
        <v>366</v>
      </c>
      <c r="D167" s="33" t="s">
        <v>365</v>
      </c>
      <c r="E167" s="33">
        <v>0</v>
      </c>
      <c r="F167" s="33"/>
      <c r="G167" s="343">
        <f t="shared" si="20"/>
        <v>0</v>
      </c>
      <c r="H167" s="82"/>
      <c r="I167" s="84"/>
      <c r="J167" s="85" t="s">
        <v>409</v>
      </c>
      <c r="K167" s="29" t="s">
        <v>1017</v>
      </c>
    </row>
    <row r="168" spans="1:11" s="87" customFormat="1" ht="46.5" customHeight="1" x14ac:dyDescent="0.25">
      <c r="A168" s="40" t="s">
        <v>625</v>
      </c>
      <c r="B168" s="26" t="s">
        <v>382</v>
      </c>
      <c r="C168" s="26" t="s">
        <v>382</v>
      </c>
      <c r="D168" s="33" t="s">
        <v>383</v>
      </c>
      <c r="E168" s="33">
        <v>1</v>
      </c>
      <c r="F168" s="33">
        <v>2</v>
      </c>
      <c r="G168" s="343">
        <f t="shared" si="20"/>
        <v>2</v>
      </c>
      <c r="H168" s="82"/>
      <c r="I168" s="84">
        <f>E168*F168*H168</f>
        <v>0</v>
      </c>
      <c r="J168" s="85" t="s">
        <v>409</v>
      </c>
      <c r="K168" s="29" t="s">
        <v>320</v>
      </c>
    </row>
    <row r="169" spans="1:11" s="87" customFormat="1" ht="25.5" x14ac:dyDescent="0.25">
      <c r="A169" s="40" t="s">
        <v>138</v>
      </c>
      <c r="B169" s="26" t="s">
        <v>389</v>
      </c>
      <c r="C169" s="26" t="s">
        <v>758</v>
      </c>
      <c r="D169" s="33" t="s">
        <v>383</v>
      </c>
      <c r="E169" s="33">
        <v>0</v>
      </c>
      <c r="F169" s="33"/>
      <c r="G169" s="343">
        <f t="shared" si="20"/>
        <v>0</v>
      </c>
      <c r="H169" s="82"/>
      <c r="I169" s="84"/>
      <c r="J169" s="85" t="s">
        <v>410</v>
      </c>
      <c r="K169" s="84" t="s">
        <v>429</v>
      </c>
    </row>
    <row r="170" spans="1:11" s="87" customFormat="1" ht="83.25" customHeight="1" x14ac:dyDescent="0.25">
      <c r="A170" s="40" t="s">
        <v>141</v>
      </c>
      <c r="B170" s="112" t="s">
        <v>395</v>
      </c>
      <c r="C170" s="112" t="s">
        <v>436</v>
      </c>
      <c r="D170" s="113" t="s">
        <v>383</v>
      </c>
      <c r="E170" s="113">
        <v>0</v>
      </c>
      <c r="F170" s="113"/>
      <c r="G170" s="11">
        <f t="shared" si="20"/>
        <v>0</v>
      </c>
      <c r="H170" s="82"/>
      <c r="I170" s="84"/>
      <c r="J170" s="85" t="s">
        <v>409</v>
      </c>
      <c r="K170" s="84" t="s">
        <v>429</v>
      </c>
    </row>
    <row r="171" spans="1:11" customFormat="1" ht="30" customHeight="1" x14ac:dyDescent="0.25">
      <c r="A171" s="40" t="s">
        <v>626</v>
      </c>
      <c r="B171" s="26" t="s">
        <v>528</v>
      </c>
      <c r="C171" s="26" t="s">
        <v>529</v>
      </c>
      <c r="D171" s="33" t="s">
        <v>185</v>
      </c>
      <c r="E171" s="33">
        <v>15</v>
      </c>
      <c r="F171" s="143">
        <v>2</v>
      </c>
      <c r="G171" s="345">
        <f t="shared" si="20"/>
        <v>30</v>
      </c>
      <c r="H171" s="289"/>
      <c r="I171" s="289"/>
      <c r="J171" s="290"/>
      <c r="K171" s="290"/>
    </row>
    <row r="172" spans="1:11" customFormat="1" ht="24" customHeight="1" x14ac:dyDescent="0.25">
      <c r="A172" s="40" t="s">
        <v>627</v>
      </c>
      <c r="B172" s="26" t="s">
        <v>567</v>
      </c>
      <c r="C172" s="26" t="s">
        <v>510</v>
      </c>
      <c r="D172" s="33" t="s">
        <v>21</v>
      </c>
      <c r="E172" s="33">
        <v>6</v>
      </c>
      <c r="F172" s="143">
        <v>2</v>
      </c>
      <c r="G172" s="25">
        <f t="shared" si="20"/>
        <v>12</v>
      </c>
      <c r="H172" s="289"/>
      <c r="I172" s="289"/>
      <c r="J172" s="290"/>
      <c r="K172" s="290"/>
    </row>
    <row r="173" spans="1:11" s="61" customFormat="1" ht="38.25" x14ac:dyDescent="0.25">
      <c r="A173" s="40" t="s">
        <v>628</v>
      </c>
      <c r="B173" s="19" t="s">
        <v>264</v>
      </c>
      <c r="C173" s="19" t="s">
        <v>265</v>
      </c>
      <c r="D173" s="20" t="s">
        <v>185</v>
      </c>
      <c r="E173" s="20"/>
      <c r="F173" s="51"/>
      <c r="G173" s="344">
        <f t="shared" ref="G173:G178" si="23">E173*F173</f>
        <v>0</v>
      </c>
      <c r="H173" s="52"/>
      <c r="I173" s="58"/>
      <c r="J173" s="64" t="s">
        <v>409</v>
      </c>
      <c r="K173" s="84" t="s">
        <v>429</v>
      </c>
    </row>
    <row r="174" spans="1:11" s="61" customFormat="1" ht="38.25" x14ac:dyDescent="0.25">
      <c r="A174" s="40" t="s">
        <v>629</v>
      </c>
      <c r="B174" s="19" t="s">
        <v>266</v>
      </c>
      <c r="C174" s="19" t="s">
        <v>267</v>
      </c>
      <c r="D174" s="20" t="s">
        <v>185</v>
      </c>
      <c r="E174" s="20">
        <v>2</v>
      </c>
      <c r="F174" s="51">
        <v>2</v>
      </c>
      <c r="G174" s="344">
        <f t="shared" si="23"/>
        <v>4</v>
      </c>
      <c r="H174" s="89"/>
      <c r="I174" s="58">
        <f>E174*F174*H174</f>
        <v>0</v>
      </c>
      <c r="J174" s="64" t="s">
        <v>409</v>
      </c>
      <c r="K174" s="46" t="s">
        <v>447</v>
      </c>
    </row>
    <row r="175" spans="1:11" s="61" customFormat="1" ht="38.25" x14ac:dyDescent="0.25">
      <c r="A175" s="40" t="s">
        <v>672</v>
      </c>
      <c r="B175" s="19" t="s">
        <v>268</v>
      </c>
      <c r="C175" s="19" t="s">
        <v>269</v>
      </c>
      <c r="D175" s="20" t="s">
        <v>185</v>
      </c>
      <c r="E175" s="20">
        <v>1</v>
      </c>
      <c r="F175" s="51">
        <v>2</v>
      </c>
      <c r="G175" s="344">
        <f t="shared" si="23"/>
        <v>2</v>
      </c>
      <c r="H175" s="89"/>
      <c r="I175" s="58">
        <f>E175*F175*H175</f>
        <v>0</v>
      </c>
      <c r="J175" s="64" t="s">
        <v>409</v>
      </c>
      <c r="K175" s="60" t="s">
        <v>325</v>
      </c>
    </row>
    <row r="176" spans="1:11" s="61" customFormat="1" ht="48.75" customHeight="1" x14ac:dyDescent="0.25">
      <c r="A176" s="40" t="s">
        <v>144</v>
      </c>
      <c r="B176" s="19" t="s">
        <v>279</v>
      </c>
      <c r="C176" s="19" t="s">
        <v>280</v>
      </c>
      <c r="D176" s="20" t="s">
        <v>185</v>
      </c>
      <c r="E176" s="20">
        <v>2</v>
      </c>
      <c r="F176" s="51">
        <v>2</v>
      </c>
      <c r="G176" s="344">
        <f t="shared" si="23"/>
        <v>4</v>
      </c>
      <c r="H176" s="89"/>
      <c r="I176" s="58">
        <f>E176*F176*H176</f>
        <v>0</v>
      </c>
      <c r="J176" s="64" t="s">
        <v>409</v>
      </c>
      <c r="K176" s="60" t="s">
        <v>325</v>
      </c>
    </row>
    <row r="177" spans="1:11" s="80" customFormat="1" ht="73.5" customHeight="1" x14ac:dyDescent="0.25">
      <c r="A177" s="40" t="s">
        <v>147</v>
      </c>
      <c r="B177" s="26" t="s">
        <v>290</v>
      </c>
      <c r="C177" s="26" t="s">
        <v>291</v>
      </c>
      <c r="D177" s="33" t="s">
        <v>185</v>
      </c>
      <c r="E177" s="33">
        <v>200</v>
      </c>
      <c r="F177" s="103">
        <v>4</v>
      </c>
      <c r="G177" s="344">
        <f t="shared" si="23"/>
        <v>800</v>
      </c>
      <c r="H177" s="104"/>
      <c r="I177" s="83">
        <f>E177*F177*H177</f>
        <v>0</v>
      </c>
      <c r="J177" s="85" t="s">
        <v>409</v>
      </c>
      <c r="K177" s="29" t="s">
        <v>317</v>
      </c>
    </row>
    <row r="178" spans="1:11" s="80" customFormat="1" ht="344.25" customHeight="1" thickBot="1" x14ac:dyDescent="0.3">
      <c r="A178" s="40" t="s">
        <v>150</v>
      </c>
      <c r="B178" s="26" t="s">
        <v>292</v>
      </c>
      <c r="C178" s="26" t="s">
        <v>293</v>
      </c>
      <c r="D178" s="33" t="s">
        <v>185</v>
      </c>
      <c r="E178" s="33">
        <v>200</v>
      </c>
      <c r="F178" s="103">
        <v>2</v>
      </c>
      <c r="G178" s="344">
        <f t="shared" si="23"/>
        <v>400</v>
      </c>
      <c r="H178" s="104"/>
      <c r="I178" s="33">
        <f>E178*F178*H178</f>
        <v>0</v>
      </c>
      <c r="J178" s="85" t="s">
        <v>409</v>
      </c>
      <c r="K178" s="288" t="s">
        <v>961</v>
      </c>
    </row>
    <row r="179" spans="1:11" ht="32.25" customHeight="1" thickBot="1" x14ac:dyDescent="0.3">
      <c r="A179" s="375" t="s">
        <v>960</v>
      </c>
      <c r="B179" s="376"/>
      <c r="C179" s="376"/>
      <c r="D179" s="376"/>
      <c r="E179" s="376"/>
      <c r="F179" s="376"/>
      <c r="G179" s="376"/>
      <c r="H179" s="376"/>
      <c r="I179" s="102">
        <f>SUM(I114:I167)</f>
        <v>0</v>
      </c>
      <c r="J179" s="105"/>
      <c r="K179" s="106"/>
    </row>
    <row r="180" spans="1:11" ht="30.75" customHeight="1" thickBot="1" x14ac:dyDescent="0.3">
      <c r="A180" s="375" t="s">
        <v>962</v>
      </c>
      <c r="B180" s="376"/>
      <c r="C180" s="376"/>
      <c r="D180" s="376"/>
      <c r="E180" s="376"/>
      <c r="F180" s="376"/>
      <c r="G180" s="376"/>
      <c r="H180" s="376"/>
      <c r="I180" s="160"/>
      <c r="J180" s="63"/>
      <c r="K180" s="57"/>
    </row>
    <row r="181" spans="1:11" ht="32.25" customHeight="1" thickBot="1" x14ac:dyDescent="0.3">
      <c r="A181" s="2" t="s">
        <v>2</v>
      </c>
      <c r="B181" s="223" t="s">
        <v>3</v>
      </c>
      <c r="C181" s="223" t="s">
        <v>4</v>
      </c>
      <c r="D181" s="223" t="s">
        <v>5</v>
      </c>
      <c r="E181" s="223" t="s">
        <v>6</v>
      </c>
      <c r="F181" s="3" t="s">
        <v>7</v>
      </c>
      <c r="G181" s="3" t="s">
        <v>474</v>
      </c>
      <c r="H181" s="3" t="s">
        <v>8</v>
      </c>
      <c r="I181" s="13" t="s">
        <v>9</v>
      </c>
      <c r="J181" s="5" t="s">
        <v>713</v>
      </c>
      <c r="K181" s="5" t="s">
        <v>315</v>
      </c>
    </row>
    <row r="182" spans="1:11" s="87" customFormat="1" ht="170.25" customHeight="1" x14ac:dyDescent="0.25">
      <c r="A182" s="40" t="s">
        <v>630</v>
      </c>
      <c r="B182" s="26" t="s">
        <v>397</v>
      </c>
      <c r="C182" s="26" t="s">
        <v>763</v>
      </c>
      <c r="D182" s="33" t="s">
        <v>385</v>
      </c>
      <c r="E182" s="33">
        <v>0</v>
      </c>
      <c r="F182" s="33">
        <v>0</v>
      </c>
      <c r="G182" s="343">
        <f>E182*F182</f>
        <v>0</v>
      </c>
      <c r="H182" s="82"/>
      <c r="I182" s="84"/>
      <c r="J182" s="85" t="s">
        <v>409</v>
      </c>
      <c r="K182" s="29" t="s">
        <v>1016</v>
      </c>
    </row>
    <row r="183" spans="1:11" s="61" customFormat="1" ht="201" customHeight="1" x14ac:dyDescent="0.2">
      <c r="A183" s="15" t="s">
        <v>155</v>
      </c>
      <c r="B183" s="10" t="s">
        <v>774</v>
      </c>
      <c r="C183" s="152" t="s">
        <v>775</v>
      </c>
      <c r="D183" s="149" t="s">
        <v>216</v>
      </c>
      <c r="E183" s="20">
        <v>15</v>
      </c>
      <c r="F183" s="108">
        <v>2</v>
      </c>
      <c r="G183" s="344">
        <f>E183*F183</f>
        <v>30</v>
      </c>
      <c r="H183" s="109"/>
      <c r="I183" s="72">
        <f t="shared" ref="I183:I214" si="24">E183*F183*H183</f>
        <v>0</v>
      </c>
      <c r="J183" s="64" t="s">
        <v>409</v>
      </c>
      <c r="K183" s="60"/>
    </row>
    <row r="184" spans="1:11" s="75" customFormat="1" ht="150" x14ac:dyDescent="0.25">
      <c r="A184" s="15" t="s">
        <v>631</v>
      </c>
      <c r="B184" s="153" t="s">
        <v>776</v>
      </c>
      <c r="C184" s="154" t="s">
        <v>777</v>
      </c>
      <c r="D184" s="154" t="s">
        <v>216</v>
      </c>
      <c r="E184" s="33">
        <v>1</v>
      </c>
      <c r="F184" s="103">
        <v>2</v>
      </c>
      <c r="G184" s="346">
        <f t="shared" ref="G184:G221" si="25">E184*F184</f>
        <v>2</v>
      </c>
      <c r="H184" s="52"/>
      <c r="I184" s="22">
        <f t="shared" si="24"/>
        <v>0</v>
      </c>
      <c r="J184" s="95" t="s">
        <v>409</v>
      </c>
      <c r="K184" s="94" t="s">
        <v>429</v>
      </c>
    </row>
    <row r="185" spans="1:11" s="87" customFormat="1" ht="341.25" customHeight="1" x14ac:dyDescent="0.25">
      <c r="A185" s="15" t="s">
        <v>632</v>
      </c>
      <c r="B185" s="149" t="s">
        <v>963</v>
      </c>
      <c r="C185" s="149" t="s">
        <v>795</v>
      </c>
      <c r="D185" s="159" t="s">
        <v>185</v>
      </c>
      <c r="E185" s="159">
        <v>125</v>
      </c>
      <c r="F185" s="103">
        <v>2</v>
      </c>
      <c r="G185" s="344">
        <f t="shared" si="25"/>
        <v>250</v>
      </c>
      <c r="H185" s="104"/>
      <c r="I185" s="83">
        <f t="shared" si="24"/>
        <v>0</v>
      </c>
      <c r="J185" s="85" t="s">
        <v>409</v>
      </c>
      <c r="K185" s="29" t="s">
        <v>811</v>
      </c>
    </row>
    <row r="186" spans="1:11" s="61" customFormat="1" ht="127.5" x14ac:dyDescent="0.2">
      <c r="A186" s="15" t="s">
        <v>633</v>
      </c>
      <c r="B186" s="153" t="s">
        <v>779</v>
      </c>
      <c r="C186" s="155" t="s">
        <v>780</v>
      </c>
      <c r="D186" s="20" t="s">
        <v>185</v>
      </c>
      <c r="E186" s="20">
        <v>71</v>
      </c>
      <c r="F186" s="51">
        <v>1</v>
      </c>
      <c r="G186" s="344">
        <f t="shared" si="25"/>
        <v>71</v>
      </c>
      <c r="H186" s="52"/>
      <c r="I186" s="58">
        <f t="shared" si="24"/>
        <v>0</v>
      </c>
      <c r="J186" s="64">
        <v>28</v>
      </c>
      <c r="K186" s="46" t="s">
        <v>682</v>
      </c>
    </row>
    <row r="187" spans="1:11" s="61" customFormat="1" ht="127.5" x14ac:dyDescent="0.2">
      <c r="A187" s="15" t="s">
        <v>633</v>
      </c>
      <c r="B187" s="153" t="s">
        <v>779</v>
      </c>
      <c r="C187" s="155" t="s">
        <v>780</v>
      </c>
      <c r="D187" s="20" t="s">
        <v>185</v>
      </c>
      <c r="E187" s="20">
        <v>17</v>
      </c>
      <c r="F187" s="51">
        <v>2</v>
      </c>
      <c r="G187" s="344">
        <f t="shared" si="25"/>
        <v>34</v>
      </c>
      <c r="H187" s="52"/>
      <c r="I187" s="58">
        <f t="shared" si="24"/>
        <v>0</v>
      </c>
      <c r="J187" s="64" t="s">
        <v>412</v>
      </c>
      <c r="K187" s="46" t="s">
        <v>446</v>
      </c>
    </row>
    <row r="188" spans="1:11" s="61" customFormat="1" ht="127.5" x14ac:dyDescent="0.2">
      <c r="A188" s="15" t="s">
        <v>633</v>
      </c>
      <c r="B188" s="153" t="s">
        <v>779</v>
      </c>
      <c r="C188" s="155" t="s">
        <v>780</v>
      </c>
      <c r="D188" s="20" t="s">
        <v>185</v>
      </c>
      <c r="E188" s="20">
        <v>36</v>
      </c>
      <c r="F188" s="51">
        <v>2</v>
      </c>
      <c r="G188" s="344">
        <f t="shared" si="25"/>
        <v>72</v>
      </c>
      <c r="H188" s="52"/>
      <c r="I188" s="58">
        <f t="shared" si="24"/>
        <v>0</v>
      </c>
      <c r="J188" s="64" t="s">
        <v>409</v>
      </c>
      <c r="K188" s="46" t="s">
        <v>739</v>
      </c>
    </row>
    <row r="189" spans="1:11" s="61" customFormat="1" ht="191.25" x14ac:dyDescent="0.25">
      <c r="A189" s="15" t="s">
        <v>634</v>
      </c>
      <c r="B189" s="19" t="s">
        <v>270</v>
      </c>
      <c r="C189" s="19" t="s">
        <v>271</v>
      </c>
      <c r="D189" s="20" t="s">
        <v>185</v>
      </c>
      <c r="E189" s="20">
        <v>3</v>
      </c>
      <c r="F189" s="51">
        <v>2</v>
      </c>
      <c r="G189" s="344">
        <f t="shared" si="25"/>
        <v>6</v>
      </c>
      <c r="H189" s="52"/>
      <c r="I189" s="58">
        <f t="shared" si="24"/>
        <v>0</v>
      </c>
      <c r="J189" s="64" t="s">
        <v>409</v>
      </c>
      <c r="K189" s="46" t="s">
        <v>327</v>
      </c>
    </row>
    <row r="190" spans="1:11" s="61" customFormat="1" ht="89.25" x14ac:dyDescent="0.25">
      <c r="A190" s="15" t="s">
        <v>156</v>
      </c>
      <c r="B190" s="19" t="s">
        <v>272</v>
      </c>
      <c r="C190" s="19" t="s">
        <v>273</v>
      </c>
      <c r="D190" s="20" t="s">
        <v>185</v>
      </c>
      <c r="E190" s="20">
        <v>4</v>
      </c>
      <c r="F190" s="51">
        <v>2</v>
      </c>
      <c r="G190" s="344">
        <f t="shared" si="25"/>
        <v>8</v>
      </c>
      <c r="H190" s="52"/>
      <c r="I190" s="58">
        <f t="shared" si="24"/>
        <v>0</v>
      </c>
      <c r="J190" s="64" t="s">
        <v>409</v>
      </c>
      <c r="K190" s="46" t="s">
        <v>448</v>
      </c>
    </row>
    <row r="191" spans="1:11" s="61" customFormat="1" ht="145.5" customHeight="1" x14ac:dyDescent="0.25">
      <c r="A191" s="15" t="s">
        <v>635</v>
      </c>
      <c r="B191" s="19" t="s">
        <v>274</v>
      </c>
      <c r="C191" s="19" t="s">
        <v>275</v>
      </c>
      <c r="D191" s="20" t="s">
        <v>185</v>
      </c>
      <c r="E191" s="20">
        <v>13</v>
      </c>
      <c r="F191" s="51">
        <v>2</v>
      </c>
      <c r="G191" s="344">
        <f t="shared" si="25"/>
        <v>26</v>
      </c>
      <c r="H191" s="52"/>
      <c r="I191" s="58">
        <f t="shared" si="24"/>
        <v>0</v>
      </c>
      <c r="J191" s="64" t="s">
        <v>409</v>
      </c>
      <c r="K191" s="46" t="s">
        <v>812</v>
      </c>
    </row>
    <row r="192" spans="1:11" s="61" customFormat="1" ht="28.5" customHeight="1" x14ac:dyDescent="0.25">
      <c r="A192" s="15" t="s">
        <v>636</v>
      </c>
      <c r="B192" s="19" t="s">
        <v>276</v>
      </c>
      <c r="C192" s="26" t="s">
        <v>764</v>
      </c>
      <c r="D192" s="20" t="s">
        <v>185</v>
      </c>
      <c r="E192" s="20">
        <v>15</v>
      </c>
      <c r="F192" s="51">
        <v>2</v>
      </c>
      <c r="G192" s="344">
        <f t="shared" si="25"/>
        <v>30</v>
      </c>
      <c r="H192" s="52"/>
      <c r="I192" s="58">
        <f t="shared" si="24"/>
        <v>0</v>
      </c>
      <c r="J192" s="64" t="s">
        <v>409</v>
      </c>
      <c r="K192" s="60" t="s">
        <v>326</v>
      </c>
    </row>
    <row r="193" spans="1:11" s="87" customFormat="1" ht="344.25" customHeight="1" x14ac:dyDescent="0.25">
      <c r="A193" s="139" t="s">
        <v>637</v>
      </c>
      <c r="B193" s="292" t="s">
        <v>825</v>
      </c>
      <c r="C193" s="154" t="s">
        <v>782</v>
      </c>
      <c r="D193" s="33" t="s">
        <v>278</v>
      </c>
      <c r="E193" s="33">
        <v>254</v>
      </c>
      <c r="F193" s="103">
        <v>2</v>
      </c>
      <c r="G193" s="346">
        <f t="shared" si="25"/>
        <v>508</v>
      </c>
      <c r="H193" s="104"/>
      <c r="I193" s="83">
        <f t="shared" si="24"/>
        <v>0</v>
      </c>
      <c r="J193" s="85" t="s">
        <v>409</v>
      </c>
      <c r="K193" s="288" t="s">
        <v>964</v>
      </c>
    </row>
    <row r="194" spans="1:11" s="80" customFormat="1" ht="165" x14ac:dyDescent="0.25">
      <c r="A194" s="15" t="s">
        <v>158</v>
      </c>
      <c r="B194" s="149" t="s">
        <v>814</v>
      </c>
      <c r="C194" s="150" t="s">
        <v>783</v>
      </c>
      <c r="D194" s="33" t="s">
        <v>13</v>
      </c>
      <c r="E194" s="33">
        <v>1</v>
      </c>
      <c r="F194" s="103">
        <v>2</v>
      </c>
      <c r="G194" s="346">
        <f t="shared" si="25"/>
        <v>2</v>
      </c>
      <c r="H194" s="104"/>
      <c r="I194" s="83">
        <f t="shared" si="24"/>
        <v>0</v>
      </c>
      <c r="J194" s="85" t="s">
        <v>409</v>
      </c>
      <c r="K194" s="86" t="s">
        <v>358</v>
      </c>
    </row>
    <row r="195" spans="1:11" s="80" customFormat="1" ht="165" x14ac:dyDescent="0.25">
      <c r="A195" s="15" t="s">
        <v>638</v>
      </c>
      <c r="B195" s="291" t="s">
        <v>815</v>
      </c>
      <c r="C195" s="147" t="s">
        <v>784</v>
      </c>
      <c r="D195" s="33" t="s">
        <v>13</v>
      </c>
      <c r="E195" s="33">
        <v>1</v>
      </c>
      <c r="F195" s="103">
        <v>2</v>
      </c>
      <c r="G195" s="346">
        <f t="shared" ref="G195:G196" si="26">E195*F195</f>
        <v>2</v>
      </c>
      <c r="H195" s="104"/>
      <c r="I195" s="83">
        <f t="shared" ref="I195:I196" si="27">E195*F195*H195</f>
        <v>0</v>
      </c>
      <c r="J195" s="85" t="s">
        <v>791</v>
      </c>
      <c r="K195" s="79"/>
    </row>
    <row r="196" spans="1:11" s="80" customFormat="1" ht="165" x14ac:dyDescent="0.25">
      <c r="A196" s="15" t="s">
        <v>638</v>
      </c>
      <c r="B196" s="149" t="s">
        <v>815</v>
      </c>
      <c r="C196" s="147" t="s">
        <v>816</v>
      </c>
      <c r="D196" s="33" t="s">
        <v>13</v>
      </c>
      <c r="E196" s="33">
        <v>1</v>
      </c>
      <c r="F196" s="103">
        <v>2</v>
      </c>
      <c r="G196" s="346">
        <f t="shared" si="26"/>
        <v>2</v>
      </c>
      <c r="H196" s="104"/>
      <c r="I196" s="83">
        <f t="shared" si="27"/>
        <v>0</v>
      </c>
      <c r="J196" s="85" t="s">
        <v>792</v>
      </c>
      <c r="K196" s="79"/>
    </row>
    <row r="197" spans="1:11" s="61" customFormat="1" ht="242.25" x14ac:dyDescent="0.25">
      <c r="A197" s="15" t="s">
        <v>639</v>
      </c>
      <c r="B197" s="19" t="s">
        <v>536</v>
      </c>
      <c r="C197" s="19" t="s">
        <v>281</v>
      </c>
      <c r="D197" s="20" t="s">
        <v>185</v>
      </c>
      <c r="E197" s="20">
        <v>2</v>
      </c>
      <c r="F197" s="51">
        <v>2</v>
      </c>
      <c r="G197" s="344">
        <f t="shared" si="25"/>
        <v>4</v>
      </c>
      <c r="H197" s="52"/>
      <c r="I197" s="58">
        <f t="shared" si="24"/>
        <v>0</v>
      </c>
      <c r="J197" s="64" t="s">
        <v>409</v>
      </c>
      <c r="K197" s="60" t="s">
        <v>324</v>
      </c>
    </row>
    <row r="198" spans="1:11" s="61" customFormat="1" ht="38.25" customHeight="1" x14ac:dyDescent="0.25">
      <c r="A198" s="15" t="s">
        <v>640</v>
      </c>
      <c r="B198" s="19" t="s">
        <v>537</v>
      </c>
      <c r="C198" s="19" t="s">
        <v>283</v>
      </c>
      <c r="D198" s="20" t="s">
        <v>185</v>
      </c>
      <c r="E198" s="20">
        <v>12</v>
      </c>
      <c r="F198" s="51">
        <v>2</v>
      </c>
      <c r="G198" s="344">
        <f t="shared" si="25"/>
        <v>24</v>
      </c>
      <c r="H198" s="52"/>
      <c r="I198" s="58">
        <f t="shared" si="24"/>
        <v>0</v>
      </c>
      <c r="J198" s="64" t="s">
        <v>409</v>
      </c>
      <c r="K198" s="60" t="s">
        <v>740</v>
      </c>
    </row>
    <row r="199" spans="1:11" s="61" customFormat="1" ht="30" customHeight="1" x14ac:dyDescent="0.25">
      <c r="A199" s="15" t="s">
        <v>640</v>
      </c>
      <c r="B199" s="19" t="s">
        <v>537</v>
      </c>
      <c r="C199" s="19" t="s">
        <v>283</v>
      </c>
      <c r="D199" s="20" t="s">
        <v>185</v>
      </c>
      <c r="E199" s="20">
        <v>8</v>
      </c>
      <c r="F199" s="51">
        <v>2</v>
      </c>
      <c r="G199" s="344">
        <f t="shared" si="25"/>
        <v>16</v>
      </c>
      <c r="H199" s="52"/>
      <c r="I199" s="58">
        <f t="shared" si="24"/>
        <v>0</v>
      </c>
      <c r="J199" s="64" t="s">
        <v>409</v>
      </c>
      <c r="K199" s="46" t="s">
        <v>741</v>
      </c>
    </row>
    <row r="200" spans="1:11" s="61" customFormat="1" ht="36" customHeight="1" x14ac:dyDescent="0.25">
      <c r="A200" s="15" t="s">
        <v>640</v>
      </c>
      <c r="B200" s="19" t="s">
        <v>537</v>
      </c>
      <c r="C200" s="19" t="s">
        <v>283</v>
      </c>
      <c r="D200" s="20" t="s">
        <v>185</v>
      </c>
      <c r="E200" s="20">
        <v>37</v>
      </c>
      <c r="F200" s="51">
        <v>1</v>
      </c>
      <c r="G200" s="344">
        <f t="shared" si="25"/>
        <v>37</v>
      </c>
      <c r="H200" s="52"/>
      <c r="I200" s="58">
        <f t="shared" si="24"/>
        <v>0</v>
      </c>
      <c r="J200" s="64">
        <v>28</v>
      </c>
      <c r="K200" s="46" t="s">
        <v>742</v>
      </c>
    </row>
    <row r="201" spans="1:11" s="61" customFormat="1" ht="33" customHeight="1" x14ac:dyDescent="0.25">
      <c r="A201" s="15" t="s">
        <v>641</v>
      </c>
      <c r="B201" s="19" t="s">
        <v>282</v>
      </c>
      <c r="C201" s="19" t="s">
        <v>285</v>
      </c>
      <c r="D201" s="20" t="s">
        <v>185</v>
      </c>
      <c r="E201" s="20">
        <v>5</v>
      </c>
      <c r="F201" s="51">
        <v>2</v>
      </c>
      <c r="G201" s="344">
        <f t="shared" si="25"/>
        <v>10</v>
      </c>
      <c r="H201" s="52"/>
      <c r="I201" s="58">
        <f t="shared" si="24"/>
        <v>0</v>
      </c>
      <c r="J201" s="64" t="s">
        <v>413</v>
      </c>
      <c r="K201" s="60" t="s">
        <v>450</v>
      </c>
    </row>
    <row r="202" spans="1:11" s="61" customFormat="1" ht="35.25" customHeight="1" x14ac:dyDescent="0.25">
      <c r="A202" s="15" t="s">
        <v>161</v>
      </c>
      <c r="B202" s="19" t="s">
        <v>284</v>
      </c>
      <c r="C202" s="19" t="s">
        <v>286</v>
      </c>
      <c r="D202" s="20" t="s">
        <v>185</v>
      </c>
      <c r="E202" s="20">
        <v>8</v>
      </c>
      <c r="F202" s="51">
        <v>2</v>
      </c>
      <c r="G202" s="344">
        <f t="shared" si="25"/>
        <v>16</v>
      </c>
      <c r="H202" s="52"/>
      <c r="I202" s="58">
        <f t="shared" si="24"/>
        <v>0</v>
      </c>
      <c r="J202" s="64" t="s">
        <v>412</v>
      </c>
      <c r="K202" s="60" t="s">
        <v>379</v>
      </c>
    </row>
    <row r="203" spans="1:11" s="61" customFormat="1" ht="30" customHeight="1" x14ac:dyDescent="0.25">
      <c r="A203" s="15" t="s">
        <v>161</v>
      </c>
      <c r="B203" s="19" t="s">
        <v>284</v>
      </c>
      <c r="C203" s="19" t="s">
        <v>286</v>
      </c>
      <c r="D203" s="20" t="s">
        <v>185</v>
      </c>
      <c r="E203" s="20">
        <v>17</v>
      </c>
      <c r="F203" s="51">
        <v>1</v>
      </c>
      <c r="G203" s="344">
        <f t="shared" si="25"/>
        <v>17</v>
      </c>
      <c r="H203" s="52"/>
      <c r="I203" s="58">
        <f t="shared" si="24"/>
        <v>0</v>
      </c>
      <c r="J203" s="64">
        <v>28</v>
      </c>
      <c r="K203" s="46" t="s">
        <v>743</v>
      </c>
    </row>
    <row r="204" spans="1:11" s="61" customFormat="1" ht="36" customHeight="1" x14ac:dyDescent="0.25">
      <c r="A204" s="15" t="s">
        <v>642</v>
      </c>
      <c r="B204" s="19" t="s">
        <v>571</v>
      </c>
      <c r="C204" s="19" t="s">
        <v>287</v>
      </c>
      <c r="D204" s="20" t="s">
        <v>185</v>
      </c>
      <c r="E204" s="20">
        <v>12</v>
      </c>
      <c r="F204" s="51">
        <v>2</v>
      </c>
      <c r="G204" s="344">
        <f t="shared" si="25"/>
        <v>24</v>
      </c>
      <c r="H204" s="52"/>
      <c r="I204" s="58">
        <f t="shared" si="24"/>
        <v>0</v>
      </c>
      <c r="J204" s="64" t="s">
        <v>409</v>
      </c>
      <c r="K204" s="46" t="s">
        <v>451</v>
      </c>
    </row>
    <row r="205" spans="1:11" s="61" customFormat="1" ht="38.25" x14ac:dyDescent="0.25">
      <c r="A205" s="15" t="s">
        <v>949</v>
      </c>
      <c r="B205" s="19" t="s">
        <v>288</v>
      </c>
      <c r="C205" s="19" t="s">
        <v>289</v>
      </c>
      <c r="D205" s="20" t="s">
        <v>21</v>
      </c>
      <c r="E205" s="20">
        <v>100</v>
      </c>
      <c r="F205" s="51">
        <v>1</v>
      </c>
      <c r="G205" s="344">
        <f t="shared" si="25"/>
        <v>100</v>
      </c>
      <c r="H205" s="52"/>
      <c r="I205" s="58">
        <f t="shared" si="24"/>
        <v>0</v>
      </c>
      <c r="J205" s="64" t="s">
        <v>409</v>
      </c>
      <c r="K205" s="60" t="s">
        <v>328</v>
      </c>
    </row>
    <row r="206" spans="1:11" ht="38.25" x14ac:dyDescent="0.25">
      <c r="A206" s="15" t="s">
        <v>162</v>
      </c>
      <c r="B206" s="9" t="s">
        <v>542</v>
      </c>
      <c r="C206" s="9" t="s">
        <v>371</v>
      </c>
      <c r="D206" s="11" t="s">
        <v>185</v>
      </c>
      <c r="E206" s="11">
        <v>2</v>
      </c>
      <c r="F206" s="47">
        <v>2</v>
      </c>
      <c r="G206" s="344">
        <f t="shared" si="25"/>
        <v>4</v>
      </c>
      <c r="H206" s="53"/>
      <c r="I206" s="22">
        <f t="shared" si="24"/>
        <v>0</v>
      </c>
      <c r="J206" s="63" t="s">
        <v>409</v>
      </c>
      <c r="K206" s="12" t="s">
        <v>804</v>
      </c>
    </row>
    <row r="207" spans="1:11" ht="38.25" x14ac:dyDescent="0.25">
      <c r="A207" s="15" t="s">
        <v>162</v>
      </c>
      <c r="B207" s="9" t="s">
        <v>542</v>
      </c>
      <c r="C207" s="9" t="s">
        <v>371</v>
      </c>
      <c r="D207" s="11" t="s">
        <v>185</v>
      </c>
      <c r="E207" s="11">
        <v>24</v>
      </c>
      <c r="F207" s="47">
        <v>1</v>
      </c>
      <c r="G207" s="344">
        <f t="shared" si="25"/>
        <v>24</v>
      </c>
      <c r="H207" s="53"/>
      <c r="I207" s="22">
        <f t="shared" si="24"/>
        <v>0</v>
      </c>
      <c r="J207" s="63">
        <v>28</v>
      </c>
      <c r="K207" s="12" t="s">
        <v>745</v>
      </c>
    </row>
    <row r="208" spans="1:11" s="61" customFormat="1" ht="55.5" customHeight="1" x14ac:dyDescent="0.25">
      <c r="A208" s="139" t="s">
        <v>644</v>
      </c>
      <c r="B208" s="26" t="s">
        <v>295</v>
      </c>
      <c r="C208" s="26" t="s">
        <v>746</v>
      </c>
      <c r="D208" s="20" t="s">
        <v>185</v>
      </c>
      <c r="E208" s="20">
        <v>4</v>
      </c>
      <c r="F208" s="51">
        <v>2</v>
      </c>
      <c r="G208" s="344">
        <f t="shared" si="25"/>
        <v>8</v>
      </c>
      <c r="H208" s="52"/>
      <c r="I208" s="58">
        <f t="shared" si="24"/>
        <v>0</v>
      </c>
      <c r="J208" s="64" t="s">
        <v>409</v>
      </c>
      <c r="K208" s="60" t="s">
        <v>379</v>
      </c>
    </row>
    <row r="209" spans="1:11" s="61" customFormat="1" ht="78.75" customHeight="1" x14ac:dyDescent="0.25">
      <c r="A209" s="15" t="s">
        <v>165</v>
      </c>
      <c r="B209" s="19" t="s">
        <v>297</v>
      </c>
      <c r="C209" s="19" t="s">
        <v>354</v>
      </c>
      <c r="D209" s="20" t="s">
        <v>185</v>
      </c>
      <c r="E209" s="20">
        <v>50</v>
      </c>
      <c r="F209" s="51">
        <v>2</v>
      </c>
      <c r="G209" s="344">
        <f t="shared" si="25"/>
        <v>100</v>
      </c>
      <c r="H209" s="52"/>
      <c r="I209" s="58">
        <f t="shared" si="24"/>
        <v>0</v>
      </c>
      <c r="J209" s="64" t="s">
        <v>409</v>
      </c>
      <c r="K209" s="46" t="s">
        <v>317</v>
      </c>
    </row>
    <row r="210" spans="1:11" s="61" customFormat="1" ht="93.75" customHeight="1" x14ac:dyDescent="0.25">
      <c r="A210" s="15" t="s">
        <v>645</v>
      </c>
      <c r="B210" s="19" t="s">
        <v>298</v>
      </c>
      <c r="C210" s="19" t="s">
        <v>355</v>
      </c>
      <c r="D210" s="20" t="s">
        <v>185</v>
      </c>
      <c r="E210" s="20">
        <v>100</v>
      </c>
      <c r="F210" s="51">
        <v>2</v>
      </c>
      <c r="G210" s="344">
        <f t="shared" si="25"/>
        <v>200</v>
      </c>
      <c r="H210" s="52"/>
      <c r="I210" s="58">
        <f t="shared" si="24"/>
        <v>0</v>
      </c>
      <c r="J210" s="64" t="s">
        <v>409</v>
      </c>
      <c r="K210" s="46" t="s">
        <v>317</v>
      </c>
    </row>
    <row r="211" spans="1:11" s="87" customFormat="1" ht="38.25" x14ac:dyDescent="0.25">
      <c r="A211" s="15" t="s">
        <v>646</v>
      </c>
      <c r="B211" s="26" t="s">
        <v>299</v>
      </c>
      <c r="C211" s="26" t="s">
        <v>300</v>
      </c>
      <c r="D211" s="33" t="s">
        <v>13</v>
      </c>
      <c r="E211" s="33">
        <v>2</v>
      </c>
      <c r="F211" s="103">
        <v>2</v>
      </c>
      <c r="G211" s="344">
        <f t="shared" si="25"/>
        <v>4</v>
      </c>
      <c r="H211" s="104"/>
      <c r="I211" s="83">
        <f t="shared" si="24"/>
        <v>0</v>
      </c>
      <c r="J211" s="85" t="s">
        <v>409</v>
      </c>
      <c r="K211" s="29" t="s">
        <v>744</v>
      </c>
    </row>
    <row r="212" spans="1:11" ht="89.25" x14ac:dyDescent="0.25">
      <c r="A212" s="15" t="s">
        <v>647</v>
      </c>
      <c r="B212" s="19" t="s">
        <v>543</v>
      </c>
      <c r="C212" s="19" t="s">
        <v>1025</v>
      </c>
      <c r="D212" s="10" t="s">
        <v>40</v>
      </c>
      <c r="E212" s="11">
        <v>96</v>
      </c>
      <c r="F212" s="47">
        <v>1</v>
      </c>
      <c r="G212" s="344">
        <f t="shared" si="25"/>
        <v>96</v>
      </c>
      <c r="H212" s="48"/>
      <c r="I212" s="22">
        <f t="shared" si="24"/>
        <v>0</v>
      </c>
      <c r="J212" s="63">
        <v>28</v>
      </c>
      <c r="K212" s="12" t="s">
        <v>748</v>
      </c>
    </row>
    <row r="213" spans="1:11" s="61" customFormat="1" ht="201" customHeight="1" x14ac:dyDescent="0.25">
      <c r="A213" s="15" t="s">
        <v>648</v>
      </c>
      <c r="B213" s="19" t="s">
        <v>356</v>
      </c>
      <c r="C213" s="19" t="s">
        <v>359</v>
      </c>
      <c r="D213" s="20" t="s">
        <v>37</v>
      </c>
      <c r="E213" s="20">
        <v>3</v>
      </c>
      <c r="F213" s="51">
        <v>2</v>
      </c>
      <c r="G213" s="344">
        <f t="shared" si="25"/>
        <v>6</v>
      </c>
      <c r="H213" s="52"/>
      <c r="I213" s="58">
        <f t="shared" si="24"/>
        <v>0</v>
      </c>
      <c r="J213" s="64" t="s">
        <v>409</v>
      </c>
      <c r="K213" s="46" t="s">
        <v>749</v>
      </c>
    </row>
    <row r="214" spans="1:11" s="87" customFormat="1" ht="149.25" customHeight="1" x14ac:dyDescent="0.25">
      <c r="A214" s="139" t="s">
        <v>649</v>
      </c>
      <c r="B214" s="26" t="s">
        <v>361</v>
      </c>
      <c r="C214" s="26" t="s">
        <v>363</v>
      </c>
      <c r="D214" s="33" t="s">
        <v>362</v>
      </c>
      <c r="E214" s="33">
        <v>48</v>
      </c>
      <c r="F214" s="103">
        <v>2</v>
      </c>
      <c r="G214" s="346">
        <f t="shared" si="25"/>
        <v>96</v>
      </c>
      <c r="H214" s="104"/>
      <c r="I214" s="83">
        <f t="shared" si="24"/>
        <v>0</v>
      </c>
      <c r="J214" s="85" t="s">
        <v>409</v>
      </c>
      <c r="K214" s="86" t="s">
        <v>704</v>
      </c>
    </row>
    <row r="215" spans="1:11" s="61" customFormat="1" ht="63.75" x14ac:dyDescent="0.25">
      <c r="A215" s="15" t="s">
        <v>166</v>
      </c>
      <c r="B215" s="19" t="s">
        <v>301</v>
      </c>
      <c r="C215" s="19" t="s">
        <v>302</v>
      </c>
      <c r="D215" s="20" t="s">
        <v>40</v>
      </c>
      <c r="E215" s="20">
        <v>96</v>
      </c>
      <c r="F215" s="51">
        <v>1</v>
      </c>
      <c r="G215" s="344">
        <f t="shared" si="25"/>
        <v>96</v>
      </c>
      <c r="H215" s="52"/>
      <c r="I215" s="58">
        <f t="shared" ref="I215" si="28">E215*F215*H215</f>
        <v>0</v>
      </c>
      <c r="J215" s="64">
        <v>28</v>
      </c>
      <c r="K215" s="12" t="s">
        <v>748</v>
      </c>
    </row>
    <row r="216" spans="1:11" s="75" customFormat="1" ht="153" x14ac:dyDescent="0.25">
      <c r="A216" s="15" t="s">
        <v>169</v>
      </c>
      <c r="B216" s="110" t="s">
        <v>303</v>
      </c>
      <c r="C216" s="38" t="s">
        <v>304</v>
      </c>
      <c r="D216" s="91" t="s">
        <v>33</v>
      </c>
      <c r="E216" s="91">
        <v>500</v>
      </c>
      <c r="F216" s="92">
        <v>2</v>
      </c>
      <c r="G216" s="346">
        <f t="shared" si="25"/>
        <v>1000</v>
      </c>
      <c r="H216" s="132"/>
      <c r="I216" s="94">
        <f t="shared" ref="I216:I231" si="29">E216*F216*H216</f>
        <v>0</v>
      </c>
      <c r="J216" s="95" t="s">
        <v>409</v>
      </c>
      <c r="K216" s="74"/>
    </row>
    <row r="217" spans="1:11" s="61" customFormat="1" ht="141" customHeight="1" x14ac:dyDescent="0.25">
      <c r="A217" s="15" t="s">
        <v>172</v>
      </c>
      <c r="B217" s="19" t="s">
        <v>544</v>
      </c>
      <c r="C217" s="19" t="s">
        <v>307</v>
      </c>
      <c r="D217" s="20" t="s">
        <v>13</v>
      </c>
      <c r="E217" s="20">
        <v>18</v>
      </c>
      <c r="F217" s="51">
        <v>1</v>
      </c>
      <c r="G217" s="344">
        <f t="shared" si="25"/>
        <v>18</v>
      </c>
      <c r="H217" s="52"/>
      <c r="I217" s="58">
        <f t="shared" si="29"/>
        <v>0</v>
      </c>
      <c r="J217" s="64">
        <v>28</v>
      </c>
      <c r="K217" s="60" t="s">
        <v>750</v>
      </c>
    </row>
    <row r="218" spans="1:11" ht="153" customHeight="1" x14ac:dyDescent="0.25">
      <c r="A218" s="15" t="s">
        <v>650</v>
      </c>
      <c r="B218" s="19" t="s">
        <v>306</v>
      </c>
      <c r="C218" s="19" t="s">
        <v>309</v>
      </c>
      <c r="D218" s="20" t="s">
        <v>13</v>
      </c>
      <c r="E218" s="20">
        <v>5</v>
      </c>
      <c r="F218" s="51">
        <v>2</v>
      </c>
      <c r="G218" s="344">
        <f t="shared" si="25"/>
        <v>10</v>
      </c>
      <c r="H218" s="52"/>
      <c r="I218" s="22">
        <f t="shared" si="29"/>
        <v>0</v>
      </c>
      <c r="J218" s="63" t="s">
        <v>409</v>
      </c>
      <c r="K218" s="12" t="s">
        <v>752</v>
      </c>
    </row>
    <row r="219" spans="1:11" s="61" customFormat="1" ht="158.25" customHeight="1" x14ac:dyDescent="0.25">
      <c r="A219" s="15" t="s">
        <v>650</v>
      </c>
      <c r="B219" s="19" t="s">
        <v>308</v>
      </c>
      <c r="C219" s="19" t="s">
        <v>310</v>
      </c>
      <c r="D219" s="20" t="s">
        <v>13</v>
      </c>
      <c r="E219" s="20">
        <v>1</v>
      </c>
      <c r="F219" s="51">
        <v>1</v>
      </c>
      <c r="G219" s="344">
        <f t="shared" si="25"/>
        <v>1</v>
      </c>
      <c r="H219" s="52"/>
      <c r="I219" s="58">
        <f t="shared" si="29"/>
        <v>0</v>
      </c>
      <c r="J219" s="64">
        <v>29</v>
      </c>
      <c r="K219" s="46" t="s">
        <v>751</v>
      </c>
    </row>
    <row r="220" spans="1:11" s="75" customFormat="1" ht="153.75" customHeight="1" x14ac:dyDescent="0.25">
      <c r="A220" s="15" t="s">
        <v>175</v>
      </c>
      <c r="B220" s="110" t="s">
        <v>549</v>
      </c>
      <c r="C220" s="110" t="s">
        <v>551</v>
      </c>
      <c r="D220" s="33" t="s">
        <v>13</v>
      </c>
      <c r="E220" s="32">
        <v>1</v>
      </c>
      <c r="F220" s="131">
        <v>1</v>
      </c>
      <c r="G220" s="344">
        <f t="shared" si="25"/>
        <v>1</v>
      </c>
      <c r="H220" s="132"/>
      <c r="I220" s="94">
        <f t="shared" si="29"/>
        <v>0</v>
      </c>
      <c r="J220" s="95">
        <v>29</v>
      </c>
      <c r="K220" s="96" t="s">
        <v>379</v>
      </c>
    </row>
    <row r="221" spans="1:11" s="97" customFormat="1" ht="38.25" x14ac:dyDescent="0.25">
      <c r="A221" s="15" t="s">
        <v>653</v>
      </c>
      <c r="B221" s="38" t="s">
        <v>553</v>
      </c>
      <c r="C221" s="26" t="s">
        <v>552</v>
      </c>
      <c r="D221" s="91" t="s">
        <v>185</v>
      </c>
      <c r="E221" s="91">
        <v>2</v>
      </c>
      <c r="F221" s="92">
        <v>2</v>
      </c>
      <c r="G221" s="344">
        <f t="shared" si="25"/>
        <v>4</v>
      </c>
      <c r="H221" s="93"/>
      <c r="I221" s="94">
        <f t="shared" si="29"/>
        <v>0</v>
      </c>
      <c r="J221" s="95" t="s">
        <v>409</v>
      </c>
      <c r="K221" s="39" t="s">
        <v>805</v>
      </c>
    </row>
    <row r="222" spans="1:11" s="97" customFormat="1" ht="38.25" x14ac:dyDescent="0.25">
      <c r="A222" s="15" t="s">
        <v>653</v>
      </c>
      <c r="B222" s="38" t="s">
        <v>553</v>
      </c>
      <c r="C222" s="26" t="s">
        <v>552</v>
      </c>
      <c r="D222" s="91" t="s">
        <v>185</v>
      </c>
      <c r="E222" s="91">
        <v>24</v>
      </c>
      <c r="F222" s="92">
        <v>1</v>
      </c>
      <c r="G222" s="344">
        <f t="shared" ref="G222:G231" si="30">E222*F222</f>
        <v>24</v>
      </c>
      <c r="H222" s="93"/>
      <c r="I222" s="94">
        <f t="shared" si="29"/>
        <v>0</v>
      </c>
      <c r="J222" s="95">
        <v>28</v>
      </c>
      <c r="K222" s="12" t="s">
        <v>745</v>
      </c>
    </row>
    <row r="223" spans="1:11" ht="38.25" x14ac:dyDescent="0.25">
      <c r="A223" s="15" t="s">
        <v>176</v>
      </c>
      <c r="B223" s="9" t="s">
        <v>311</v>
      </c>
      <c r="C223" s="9" t="s">
        <v>312</v>
      </c>
      <c r="D223" s="11" t="s">
        <v>185</v>
      </c>
      <c r="E223" s="11">
        <v>4</v>
      </c>
      <c r="F223" s="47">
        <v>2</v>
      </c>
      <c r="G223" s="344">
        <f t="shared" si="30"/>
        <v>8</v>
      </c>
      <c r="H223" s="53"/>
      <c r="I223" s="22">
        <f t="shared" si="29"/>
        <v>0</v>
      </c>
      <c r="J223" s="63" t="s">
        <v>409</v>
      </c>
      <c r="K223" s="12" t="s">
        <v>452</v>
      </c>
    </row>
    <row r="224" spans="1:11" s="61" customFormat="1" ht="102.75" customHeight="1" x14ac:dyDescent="0.25">
      <c r="A224" s="15" t="s">
        <v>177</v>
      </c>
      <c r="B224" s="19" t="s">
        <v>313</v>
      </c>
      <c r="C224" s="19" t="s">
        <v>314</v>
      </c>
      <c r="D224" s="20" t="s">
        <v>185</v>
      </c>
      <c r="E224" s="20">
        <v>6</v>
      </c>
      <c r="F224" s="51">
        <v>2</v>
      </c>
      <c r="G224" s="344">
        <f t="shared" si="30"/>
        <v>12</v>
      </c>
      <c r="H224" s="52"/>
      <c r="I224" s="58">
        <f t="shared" si="29"/>
        <v>0</v>
      </c>
      <c r="J224" s="64" t="s">
        <v>409</v>
      </c>
      <c r="K224" s="60"/>
    </row>
    <row r="225" spans="1:11" s="87" customFormat="1" ht="25.5" x14ac:dyDescent="0.25">
      <c r="A225" s="139" t="s">
        <v>177</v>
      </c>
      <c r="B225" s="26" t="s">
        <v>313</v>
      </c>
      <c r="C225" s="26" t="s">
        <v>314</v>
      </c>
      <c r="D225" s="33" t="s">
        <v>185</v>
      </c>
      <c r="E225" s="33">
        <v>10</v>
      </c>
      <c r="F225" s="103">
        <v>2</v>
      </c>
      <c r="G225" s="346">
        <f t="shared" si="30"/>
        <v>20</v>
      </c>
      <c r="H225" s="104"/>
      <c r="I225" s="83">
        <f t="shared" si="29"/>
        <v>0</v>
      </c>
      <c r="J225" s="85" t="s">
        <v>409</v>
      </c>
      <c r="K225" s="29" t="s">
        <v>755</v>
      </c>
    </row>
    <row r="226" spans="1:11" s="61" customFormat="1" ht="25.5" x14ac:dyDescent="0.25">
      <c r="A226" s="15" t="s">
        <v>177</v>
      </c>
      <c r="B226" s="19" t="s">
        <v>313</v>
      </c>
      <c r="C226" s="19" t="s">
        <v>314</v>
      </c>
      <c r="D226" s="20" t="s">
        <v>185</v>
      </c>
      <c r="E226" s="20">
        <v>9</v>
      </c>
      <c r="F226" s="51">
        <v>1</v>
      </c>
      <c r="G226" s="344">
        <f t="shared" si="30"/>
        <v>9</v>
      </c>
      <c r="H226" s="52"/>
      <c r="I226" s="58">
        <f t="shared" si="29"/>
        <v>0</v>
      </c>
      <c r="J226" s="64">
        <v>28</v>
      </c>
      <c r="K226" s="46" t="s">
        <v>754</v>
      </c>
    </row>
    <row r="227" spans="1:11" s="61" customFormat="1" ht="25.5" x14ac:dyDescent="0.25">
      <c r="A227" s="15" t="s">
        <v>177</v>
      </c>
      <c r="B227" s="19" t="s">
        <v>313</v>
      </c>
      <c r="C227" s="19" t="s">
        <v>314</v>
      </c>
      <c r="D227" s="20" t="s">
        <v>185</v>
      </c>
      <c r="E227" s="20">
        <v>9</v>
      </c>
      <c r="F227" s="51">
        <v>2</v>
      </c>
      <c r="G227" s="344">
        <f t="shared" si="30"/>
        <v>18</v>
      </c>
      <c r="H227" s="52"/>
      <c r="I227" s="58">
        <f t="shared" si="29"/>
        <v>0</v>
      </c>
      <c r="J227" s="64" t="s">
        <v>409</v>
      </c>
      <c r="K227" s="46" t="s">
        <v>753</v>
      </c>
    </row>
    <row r="228" spans="1:11" ht="26.25" customHeight="1" x14ac:dyDescent="0.25">
      <c r="A228" s="15" t="s">
        <v>654</v>
      </c>
      <c r="B228" s="8" t="s">
        <v>785</v>
      </c>
      <c r="C228" s="31" t="s">
        <v>786</v>
      </c>
      <c r="D228" s="20" t="s">
        <v>185</v>
      </c>
      <c r="E228" s="10">
        <v>15</v>
      </c>
      <c r="F228" s="49">
        <v>2</v>
      </c>
      <c r="G228" s="344">
        <f t="shared" si="30"/>
        <v>30</v>
      </c>
      <c r="H228" s="48"/>
      <c r="I228" s="22">
        <f t="shared" si="29"/>
        <v>0</v>
      </c>
      <c r="J228" s="63" t="s">
        <v>409</v>
      </c>
      <c r="K228" s="57" t="s">
        <v>326</v>
      </c>
    </row>
    <row r="229" spans="1:11" s="75" customFormat="1" ht="144.75" customHeight="1" x14ac:dyDescent="0.25">
      <c r="A229" s="139" t="s">
        <v>655</v>
      </c>
      <c r="B229" s="141" t="s">
        <v>384</v>
      </c>
      <c r="C229" s="107" t="s">
        <v>768</v>
      </c>
      <c r="D229" s="32" t="s">
        <v>385</v>
      </c>
      <c r="E229" s="142">
        <v>2200</v>
      </c>
      <c r="F229" s="142">
        <v>2</v>
      </c>
      <c r="G229" s="347">
        <f t="shared" si="30"/>
        <v>4400</v>
      </c>
      <c r="H229" s="111"/>
      <c r="I229" s="94">
        <f t="shared" si="29"/>
        <v>0</v>
      </c>
      <c r="J229" s="95" t="s">
        <v>409</v>
      </c>
      <c r="K229" s="96" t="s">
        <v>379</v>
      </c>
    </row>
    <row r="230" spans="1:11" s="75" customFormat="1" ht="25.5" x14ac:dyDescent="0.25">
      <c r="A230" s="139" t="s">
        <v>656</v>
      </c>
      <c r="B230" s="141" t="s">
        <v>403</v>
      </c>
      <c r="C230" s="107" t="s">
        <v>404</v>
      </c>
      <c r="D230" s="32" t="s">
        <v>385</v>
      </c>
      <c r="E230" s="142">
        <v>20</v>
      </c>
      <c r="F230" s="142">
        <v>2</v>
      </c>
      <c r="G230" s="347">
        <f t="shared" si="30"/>
        <v>40</v>
      </c>
      <c r="H230" s="111"/>
      <c r="I230" s="94">
        <f t="shared" si="29"/>
        <v>0</v>
      </c>
      <c r="J230" s="95" t="s">
        <v>409</v>
      </c>
      <c r="K230" s="39" t="s">
        <v>453</v>
      </c>
    </row>
    <row r="231" spans="1:11" s="75" customFormat="1" ht="25.5" x14ac:dyDescent="0.25">
      <c r="A231" s="139" t="s">
        <v>656</v>
      </c>
      <c r="B231" s="141" t="s">
        <v>403</v>
      </c>
      <c r="C231" s="107" t="s">
        <v>404</v>
      </c>
      <c r="D231" s="32" t="s">
        <v>385</v>
      </c>
      <c r="E231" s="142">
        <v>20</v>
      </c>
      <c r="F231" s="142">
        <v>2</v>
      </c>
      <c r="G231" s="347">
        <f t="shared" si="30"/>
        <v>40</v>
      </c>
      <c r="H231" s="111"/>
      <c r="I231" s="94">
        <f t="shared" si="29"/>
        <v>0</v>
      </c>
      <c r="J231" s="95">
        <v>28</v>
      </c>
      <c r="K231" s="96" t="s">
        <v>765</v>
      </c>
    </row>
    <row r="232" spans="1:11" s="61" customFormat="1" ht="25.5" x14ac:dyDescent="0.25">
      <c r="A232" s="18" t="s">
        <v>657</v>
      </c>
      <c r="B232" s="19" t="s">
        <v>190</v>
      </c>
      <c r="C232" s="19" t="s">
        <v>400</v>
      </c>
      <c r="D232" s="20" t="s">
        <v>13</v>
      </c>
      <c r="E232" s="20">
        <v>3</v>
      </c>
      <c r="F232" s="20">
        <v>2</v>
      </c>
      <c r="G232" s="11">
        <f>E232*F232</f>
        <v>6</v>
      </c>
      <c r="H232" s="21"/>
      <c r="I232" s="58">
        <f>E232*F232*H232</f>
        <v>0</v>
      </c>
      <c r="J232" s="64" t="s">
        <v>409</v>
      </c>
      <c r="K232" s="46" t="s">
        <v>418</v>
      </c>
    </row>
    <row r="233" spans="1:11" s="87" customFormat="1" ht="25.5" x14ac:dyDescent="0.25">
      <c r="A233" s="18" t="s">
        <v>180</v>
      </c>
      <c r="B233" s="26" t="s">
        <v>173</v>
      </c>
      <c r="C233" s="26" t="s">
        <v>174</v>
      </c>
      <c r="D233" s="33" t="s">
        <v>21</v>
      </c>
      <c r="E233" s="33">
        <v>2</v>
      </c>
      <c r="F233" s="33">
        <v>2</v>
      </c>
      <c r="G233" s="11">
        <f>E233*F233</f>
        <v>4</v>
      </c>
      <c r="H233" s="82"/>
      <c r="I233" s="83">
        <f>E233*F233*H233</f>
        <v>0</v>
      </c>
      <c r="J233" s="64" t="s">
        <v>409</v>
      </c>
      <c r="K233" s="29" t="s">
        <v>806</v>
      </c>
    </row>
    <row r="234" spans="1:11" s="80" customFormat="1" ht="27" customHeight="1" thickBot="1" x14ac:dyDescent="0.3">
      <c r="A234" s="40" t="s">
        <v>181</v>
      </c>
      <c r="B234" s="26" t="s">
        <v>424</v>
      </c>
      <c r="C234" s="26" t="s">
        <v>425</v>
      </c>
      <c r="D234" s="33" t="s">
        <v>216</v>
      </c>
      <c r="E234" s="33">
        <v>1</v>
      </c>
      <c r="F234" s="33">
        <v>2</v>
      </c>
      <c r="G234" s="348">
        <f>E234*F234</f>
        <v>2</v>
      </c>
      <c r="H234" s="82"/>
      <c r="I234" s="83">
        <f>E234*F234*H234</f>
        <v>0</v>
      </c>
      <c r="J234" s="85" t="s">
        <v>409</v>
      </c>
      <c r="K234" s="148" t="s">
        <v>807</v>
      </c>
    </row>
    <row r="235" spans="1:11" ht="29.25" customHeight="1" thickBot="1" x14ac:dyDescent="0.3">
      <c r="A235" s="375" t="s">
        <v>981</v>
      </c>
      <c r="B235" s="376"/>
      <c r="C235" s="376"/>
      <c r="D235" s="376"/>
      <c r="E235" s="376"/>
      <c r="F235" s="376"/>
      <c r="G235" s="376"/>
      <c r="H235" s="376"/>
      <c r="I235" s="54">
        <f>SUM(I183:I228)</f>
        <v>0</v>
      </c>
      <c r="J235" s="63"/>
      <c r="K235" s="57"/>
    </row>
    <row r="236" spans="1:11" ht="31.5" customHeight="1" thickBot="1" x14ac:dyDescent="0.3">
      <c r="A236" s="373" t="s">
        <v>955</v>
      </c>
      <c r="B236" s="374"/>
      <c r="C236" s="374"/>
      <c r="D236" s="374"/>
      <c r="E236" s="374"/>
      <c r="F236" s="374"/>
      <c r="G236" s="374"/>
      <c r="H236" s="374"/>
      <c r="I236" s="160"/>
      <c r="J236" s="63"/>
      <c r="K236" s="57"/>
    </row>
    <row r="237" spans="1:11" ht="30" customHeight="1" thickBot="1" x14ac:dyDescent="0.3">
      <c r="A237" s="2" t="s">
        <v>2</v>
      </c>
      <c r="B237" s="3" t="s">
        <v>3</v>
      </c>
      <c r="C237" s="3" t="s">
        <v>4</v>
      </c>
      <c r="D237" s="3" t="s">
        <v>5</v>
      </c>
      <c r="E237" s="3" t="s">
        <v>6</v>
      </c>
      <c r="F237" s="3" t="s">
        <v>7</v>
      </c>
      <c r="G237" s="3" t="s">
        <v>474</v>
      </c>
      <c r="H237" s="3" t="s">
        <v>8</v>
      </c>
      <c r="I237" s="13" t="s">
        <v>9</v>
      </c>
      <c r="J237" s="5" t="s">
        <v>713</v>
      </c>
      <c r="K237" s="5" t="s">
        <v>315</v>
      </c>
    </row>
    <row r="238" spans="1:11" s="61" customFormat="1" ht="63.75" x14ac:dyDescent="0.25">
      <c r="A238" s="18" t="s">
        <v>191</v>
      </c>
      <c r="B238" s="19" t="s">
        <v>157</v>
      </c>
      <c r="C238" s="26" t="s">
        <v>766</v>
      </c>
      <c r="D238" s="20" t="s">
        <v>21</v>
      </c>
      <c r="E238" s="20">
        <v>2200</v>
      </c>
      <c r="F238" s="20">
        <v>1</v>
      </c>
      <c r="G238" s="11">
        <f t="shared" ref="G238:G254" si="31">E238*F238</f>
        <v>2200</v>
      </c>
      <c r="H238" s="21"/>
      <c r="I238" s="58">
        <f t="shared" ref="I238:I254" si="32">E238*F238*H238</f>
        <v>0</v>
      </c>
      <c r="J238" s="64" t="s">
        <v>409</v>
      </c>
      <c r="K238" s="60" t="s">
        <v>328</v>
      </c>
    </row>
    <row r="239" spans="1:11" s="61" customFormat="1" ht="31.5" customHeight="1" x14ac:dyDescent="0.25">
      <c r="A239" s="18" t="s">
        <v>195</v>
      </c>
      <c r="B239" s="19" t="s">
        <v>159</v>
      </c>
      <c r="C239" s="19" t="s">
        <v>160</v>
      </c>
      <c r="D239" s="20" t="s">
        <v>21</v>
      </c>
      <c r="E239" s="20">
        <v>2200</v>
      </c>
      <c r="F239" s="20">
        <v>1</v>
      </c>
      <c r="G239" s="11">
        <f t="shared" si="31"/>
        <v>2200</v>
      </c>
      <c r="H239" s="21"/>
      <c r="I239" s="58">
        <f t="shared" si="32"/>
        <v>0</v>
      </c>
      <c r="J239" s="64" t="s">
        <v>409</v>
      </c>
      <c r="K239" s="60" t="s">
        <v>328</v>
      </c>
    </row>
    <row r="240" spans="1:11" s="175" customFormat="1" ht="54.75" customHeight="1" x14ac:dyDescent="0.25">
      <c r="A240" s="18" t="s">
        <v>556</v>
      </c>
      <c r="B240" s="171" t="s">
        <v>163</v>
      </c>
      <c r="C240" s="171" t="s">
        <v>164</v>
      </c>
      <c r="D240" s="172" t="s">
        <v>21</v>
      </c>
      <c r="E240" s="172" t="s">
        <v>832</v>
      </c>
      <c r="F240" s="172" t="s">
        <v>832</v>
      </c>
      <c r="G240" s="178" t="s">
        <v>832</v>
      </c>
      <c r="H240" s="200"/>
      <c r="I240" s="84"/>
      <c r="J240" s="173" t="s">
        <v>387</v>
      </c>
      <c r="K240" s="176" t="s">
        <v>668</v>
      </c>
    </row>
    <row r="241" spans="1:13" ht="44.25" customHeight="1" x14ac:dyDescent="0.25">
      <c r="A241" s="18" t="s">
        <v>557</v>
      </c>
      <c r="B241" s="38" t="s">
        <v>167</v>
      </c>
      <c r="C241" s="39" t="s">
        <v>168</v>
      </c>
      <c r="D241" s="10" t="s">
        <v>21</v>
      </c>
      <c r="E241" s="10">
        <v>10</v>
      </c>
      <c r="F241" s="10">
        <v>1</v>
      </c>
      <c r="G241" s="11">
        <f t="shared" si="31"/>
        <v>10</v>
      </c>
      <c r="H241" s="28"/>
      <c r="I241" s="22">
        <f t="shared" si="32"/>
        <v>0</v>
      </c>
      <c r="J241" s="64" t="s">
        <v>409</v>
      </c>
      <c r="K241" s="57" t="s">
        <v>708</v>
      </c>
    </row>
    <row r="242" spans="1:13" ht="38.25" x14ac:dyDescent="0.25">
      <c r="A242" s="18" t="s">
        <v>199</v>
      </c>
      <c r="B242" s="38" t="s">
        <v>170</v>
      </c>
      <c r="C242" s="39" t="s">
        <v>171</v>
      </c>
      <c r="D242" s="10" t="s">
        <v>21</v>
      </c>
      <c r="E242" s="10">
        <v>10</v>
      </c>
      <c r="F242" s="10">
        <v>1</v>
      </c>
      <c r="G242" s="11">
        <f t="shared" si="31"/>
        <v>10</v>
      </c>
      <c r="H242" s="28"/>
      <c r="I242" s="22">
        <f t="shared" si="32"/>
        <v>0</v>
      </c>
      <c r="J242" s="64" t="s">
        <v>409</v>
      </c>
      <c r="K242" s="57" t="s">
        <v>708</v>
      </c>
    </row>
    <row r="243" spans="1:13" ht="91.5" customHeight="1" x14ac:dyDescent="0.25">
      <c r="A243" s="18" t="s">
        <v>202</v>
      </c>
      <c r="B243" s="8" t="s">
        <v>678</v>
      </c>
      <c r="C243" s="9" t="s">
        <v>679</v>
      </c>
      <c r="D243" s="10" t="s">
        <v>21</v>
      </c>
      <c r="E243" s="10">
        <v>100</v>
      </c>
      <c r="F243" s="32">
        <v>1</v>
      </c>
      <c r="G243" s="11">
        <f>E243*F243</f>
        <v>100</v>
      </c>
      <c r="H243" s="133"/>
      <c r="I243" s="17">
        <f t="shared" si="32"/>
        <v>0</v>
      </c>
      <c r="J243" s="64" t="s">
        <v>409</v>
      </c>
      <c r="K243" s="57" t="s">
        <v>756</v>
      </c>
      <c r="L243" s="137"/>
      <c r="M243" s="137"/>
    </row>
    <row r="244" spans="1:13" ht="38.25" x14ac:dyDescent="0.25">
      <c r="A244" s="18" t="s">
        <v>558</v>
      </c>
      <c r="B244" s="8" t="s">
        <v>178</v>
      </c>
      <c r="C244" s="19" t="s">
        <v>179</v>
      </c>
      <c r="D244" s="10" t="s">
        <v>21</v>
      </c>
      <c r="E244" s="10">
        <v>5000</v>
      </c>
      <c r="F244" s="10">
        <v>1</v>
      </c>
      <c r="G244" s="11">
        <f t="shared" si="31"/>
        <v>5000</v>
      </c>
      <c r="H244" s="28"/>
      <c r="I244" s="22">
        <f t="shared" si="32"/>
        <v>0</v>
      </c>
      <c r="J244" s="64" t="s">
        <v>409</v>
      </c>
      <c r="K244" s="57" t="s">
        <v>709</v>
      </c>
    </row>
    <row r="245" spans="1:13" s="61" customFormat="1" ht="127.5" x14ac:dyDescent="0.25">
      <c r="A245" s="18" t="s">
        <v>204</v>
      </c>
      <c r="B245" s="19" t="s">
        <v>802</v>
      </c>
      <c r="C245" s="19" t="s">
        <v>530</v>
      </c>
      <c r="D245" s="20" t="s">
        <v>21</v>
      </c>
      <c r="E245" s="20">
        <v>12</v>
      </c>
      <c r="F245" s="20">
        <v>1</v>
      </c>
      <c r="G245" s="11">
        <f t="shared" si="31"/>
        <v>12</v>
      </c>
      <c r="H245" s="21"/>
      <c r="I245" s="58">
        <f t="shared" si="32"/>
        <v>0</v>
      </c>
      <c r="J245" s="64" t="s">
        <v>409</v>
      </c>
      <c r="K245" s="46" t="s">
        <v>414</v>
      </c>
    </row>
    <row r="246" spans="1:13" s="87" customFormat="1" ht="90.75" customHeight="1" x14ac:dyDescent="0.25">
      <c r="A246" s="18" t="s">
        <v>559</v>
      </c>
      <c r="B246" s="26" t="s">
        <v>416</v>
      </c>
      <c r="C246" s="26" t="s">
        <v>531</v>
      </c>
      <c r="D246" s="33" t="s">
        <v>216</v>
      </c>
      <c r="E246" s="33">
        <v>2</v>
      </c>
      <c r="F246" s="33">
        <v>1</v>
      </c>
      <c r="G246" s="91">
        <f t="shared" si="31"/>
        <v>2</v>
      </c>
      <c r="H246" s="82"/>
      <c r="I246" s="83">
        <f t="shared" si="32"/>
        <v>0</v>
      </c>
      <c r="J246" s="85" t="s">
        <v>409</v>
      </c>
      <c r="K246" s="29" t="s">
        <v>370</v>
      </c>
    </row>
    <row r="247" spans="1:13" s="87" customFormat="1" ht="63.75" x14ac:dyDescent="0.25">
      <c r="A247" s="18" t="s">
        <v>207</v>
      </c>
      <c r="B247" s="26" t="s">
        <v>369</v>
      </c>
      <c r="C247" s="26" t="s">
        <v>532</v>
      </c>
      <c r="D247" s="33" t="s">
        <v>21</v>
      </c>
      <c r="E247" s="33">
        <v>2</v>
      </c>
      <c r="F247" s="33">
        <v>1</v>
      </c>
      <c r="G247" s="91">
        <f t="shared" si="31"/>
        <v>2</v>
      </c>
      <c r="H247" s="82"/>
      <c r="I247" s="83">
        <f t="shared" si="32"/>
        <v>0</v>
      </c>
      <c r="J247" s="85" t="s">
        <v>409</v>
      </c>
      <c r="K247" s="29" t="s">
        <v>370</v>
      </c>
    </row>
    <row r="248" spans="1:13" s="61" customFormat="1" ht="46.5" customHeight="1" x14ac:dyDescent="0.25">
      <c r="A248" s="18" t="s">
        <v>560</v>
      </c>
      <c r="B248" s="19" t="s">
        <v>343</v>
      </c>
      <c r="C248" s="19" t="s">
        <v>555</v>
      </c>
      <c r="D248" s="20" t="s">
        <v>21</v>
      </c>
      <c r="E248" s="20">
        <v>150</v>
      </c>
      <c r="F248" s="20">
        <v>1</v>
      </c>
      <c r="G248" s="11">
        <f t="shared" si="31"/>
        <v>150</v>
      </c>
      <c r="H248" s="21"/>
      <c r="I248" s="58">
        <f t="shared" si="32"/>
        <v>0</v>
      </c>
      <c r="J248" s="64" t="s">
        <v>409</v>
      </c>
      <c r="K248" s="60" t="s">
        <v>325</v>
      </c>
    </row>
    <row r="249" spans="1:13" s="61" customFormat="1" ht="37.5" customHeight="1" x14ac:dyDescent="0.25">
      <c r="A249" s="18" t="s">
        <v>561</v>
      </c>
      <c r="B249" s="19" t="s">
        <v>759</v>
      </c>
      <c r="C249" s="19" t="s">
        <v>760</v>
      </c>
      <c r="D249" s="20" t="s">
        <v>21</v>
      </c>
      <c r="E249" s="20">
        <v>5</v>
      </c>
      <c r="F249" s="20">
        <v>1</v>
      </c>
      <c r="G249" s="11">
        <f t="shared" si="31"/>
        <v>5</v>
      </c>
      <c r="H249" s="21"/>
      <c r="I249" s="58">
        <f>E249*F249*H249</f>
        <v>0</v>
      </c>
      <c r="J249" s="64"/>
      <c r="K249" s="60"/>
    </row>
    <row r="250" spans="1:13" s="61" customFormat="1" ht="114.75" x14ac:dyDescent="0.25">
      <c r="A250" s="18" t="s">
        <v>208</v>
      </c>
      <c r="B250" s="19" t="s">
        <v>182</v>
      </c>
      <c r="C250" s="19" t="s">
        <v>183</v>
      </c>
      <c r="D250" s="20" t="s">
        <v>21</v>
      </c>
      <c r="E250" s="20">
        <v>2200</v>
      </c>
      <c r="F250" s="20">
        <v>1</v>
      </c>
      <c r="G250" s="11">
        <f t="shared" si="31"/>
        <v>2200</v>
      </c>
      <c r="H250" s="21"/>
      <c r="I250" s="58">
        <f t="shared" si="32"/>
        <v>0</v>
      </c>
      <c r="J250" s="64" t="s">
        <v>409</v>
      </c>
      <c r="K250" s="60" t="s">
        <v>328</v>
      </c>
    </row>
    <row r="251" spans="1:13" s="61" customFormat="1" ht="25.5" x14ac:dyDescent="0.25">
      <c r="A251" s="18" t="s">
        <v>562</v>
      </c>
      <c r="B251" s="19" t="s">
        <v>670</v>
      </c>
      <c r="C251" s="26" t="s">
        <v>406</v>
      </c>
      <c r="D251" s="20" t="s">
        <v>21</v>
      </c>
      <c r="E251" s="20">
        <v>2200</v>
      </c>
      <c r="F251" s="20">
        <v>1</v>
      </c>
      <c r="G251" s="11">
        <f t="shared" si="31"/>
        <v>2200</v>
      </c>
      <c r="H251" s="21"/>
      <c r="I251" s="58">
        <f t="shared" si="32"/>
        <v>0</v>
      </c>
      <c r="J251" s="64" t="s">
        <v>409</v>
      </c>
      <c r="K251" s="60" t="s">
        <v>328</v>
      </c>
    </row>
    <row r="252" spans="1:13" ht="25.5" x14ac:dyDescent="0.25">
      <c r="A252" s="18" t="s">
        <v>211</v>
      </c>
      <c r="B252" s="9" t="s">
        <v>186</v>
      </c>
      <c r="C252" s="9" t="s">
        <v>187</v>
      </c>
      <c r="D252" s="20" t="s">
        <v>21</v>
      </c>
      <c r="E252" s="10">
        <v>30</v>
      </c>
      <c r="F252" s="10">
        <v>1</v>
      </c>
      <c r="G252" s="11">
        <f t="shared" si="31"/>
        <v>30</v>
      </c>
      <c r="H252" s="28"/>
      <c r="I252" s="22">
        <f t="shared" si="32"/>
        <v>0</v>
      </c>
      <c r="J252" s="64" t="s">
        <v>409</v>
      </c>
      <c r="K252" s="57" t="s">
        <v>711</v>
      </c>
    </row>
    <row r="253" spans="1:13" ht="38.25" customHeight="1" x14ac:dyDescent="0.25">
      <c r="A253" s="18" t="s">
        <v>563</v>
      </c>
      <c r="B253" s="9" t="s">
        <v>188</v>
      </c>
      <c r="C253" s="9" t="s">
        <v>189</v>
      </c>
      <c r="D253" s="10" t="s">
        <v>21</v>
      </c>
      <c r="E253" s="10">
        <v>2500</v>
      </c>
      <c r="F253" s="10">
        <v>1</v>
      </c>
      <c r="G253" s="11">
        <f t="shared" si="31"/>
        <v>2500</v>
      </c>
      <c r="H253" s="28"/>
      <c r="I253" s="22">
        <f t="shared" si="32"/>
        <v>0</v>
      </c>
      <c r="J253" s="64" t="s">
        <v>409</v>
      </c>
      <c r="K253" s="57" t="s">
        <v>331</v>
      </c>
    </row>
    <row r="254" spans="1:13" s="87" customFormat="1" ht="25.5" x14ac:dyDescent="0.25">
      <c r="A254" s="18" t="s">
        <v>564</v>
      </c>
      <c r="B254" s="26" t="s">
        <v>344</v>
      </c>
      <c r="C254" s="26" t="s">
        <v>417</v>
      </c>
      <c r="D254" s="113" t="s">
        <v>21</v>
      </c>
      <c r="E254" s="113">
        <v>2200</v>
      </c>
      <c r="F254" s="136">
        <v>1</v>
      </c>
      <c r="G254" s="91">
        <f t="shared" si="31"/>
        <v>2200</v>
      </c>
      <c r="H254" s="82"/>
      <c r="I254" s="84">
        <f t="shared" si="32"/>
        <v>0</v>
      </c>
      <c r="J254" s="64" t="s">
        <v>409</v>
      </c>
      <c r="K254" s="86" t="s">
        <v>328</v>
      </c>
    </row>
    <row r="255" spans="1:13" ht="65.25" customHeight="1" x14ac:dyDescent="0.25">
      <c r="A255" s="18" t="s">
        <v>565</v>
      </c>
      <c r="B255" s="8" t="s">
        <v>224</v>
      </c>
      <c r="C255" s="8" t="s">
        <v>225</v>
      </c>
      <c r="D255" s="10" t="s">
        <v>21</v>
      </c>
      <c r="E255" s="76"/>
      <c r="F255" s="76"/>
      <c r="G255" s="343">
        <f>E255*F255</f>
        <v>0</v>
      </c>
      <c r="H255" s="28"/>
      <c r="I255" s="58"/>
      <c r="J255" s="64" t="s">
        <v>409</v>
      </c>
      <c r="K255" s="84" t="s">
        <v>429</v>
      </c>
    </row>
    <row r="256" spans="1:13" ht="27" customHeight="1" thickBot="1" x14ac:dyDescent="0.3">
      <c r="A256" s="369" t="s">
        <v>982</v>
      </c>
      <c r="B256" s="370"/>
      <c r="C256" s="370"/>
      <c r="D256" s="370"/>
      <c r="E256" s="370"/>
      <c r="F256" s="370"/>
      <c r="G256" s="371"/>
      <c r="H256" s="372"/>
      <c r="I256" s="124">
        <f>SUM(I238:I254)</f>
        <v>0</v>
      </c>
      <c r="J256" s="63"/>
      <c r="K256" s="57"/>
    </row>
    <row r="257" spans="1:11" ht="28.5" customHeight="1" thickBot="1" x14ac:dyDescent="0.3">
      <c r="A257" s="369" t="s">
        <v>988</v>
      </c>
      <c r="B257" s="370"/>
      <c r="C257" s="370"/>
      <c r="D257" s="370"/>
      <c r="E257" s="370"/>
      <c r="F257" s="370"/>
      <c r="G257" s="371"/>
      <c r="H257" s="372"/>
      <c r="I257" s="55"/>
      <c r="J257" s="63"/>
      <c r="K257" s="57"/>
    </row>
    <row r="258" spans="1:11" s="75" customFormat="1" x14ac:dyDescent="0.25">
      <c r="A258" s="56"/>
      <c r="B258" s="56"/>
      <c r="C258" s="56"/>
      <c r="D258" s="56"/>
      <c r="E258" s="56"/>
      <c r="F258" s="56"/>
      <c r="G258" s="262"/>
      <c r="H258" s="145"/>
      <c r="I258" s="145"/>
      <c r="J258" s="62"/>
      <c r="K258" s="1"/>
    </row>
    <row r="259" spans="1:11" ht="13.5" customHeight="1" x14ac:dyDescent="0.25"/>
  </sheetData>
  <sheetProtection password="8F36" sheet="1" objects="1" scenarios="1"/>
  <mergeCells count="24">
    <mergeCell ref="A1:I1"/>
    <mergeCell ref="A10:H10"/>
    <mergeCell ref="A11:H11"/>
    <mergeCell ref="A2:I2"/>
    <mergeCell ref="A3:I3"/>
    <mergeCell ref="A180:H180"/>
    <mergeCell ref="A235:H235"/>
    <mergeCell ref="A26:H26"/>
    <mergeCell ref="A111:H111"/>
    <mergeCell ref="A17:H17"/>
    <mergeCell ref="A112:H112"/>
    <mergeCell ref="A179:H179"/>
    <mergeCell ref="A18:H18"/>
    <mergeCell ref="A24:H24"/>
    <mergeCell ref="A42:H42"/>
    <mergeCell ref="A56:H56"/>
    <mergeCell ref="A57:H57"/>
    <mergeCell ref="A25:H25"/>
    <mergeCell ref="A41:H41"/>
    <mergeCell ref="A256:F256"/>
    <mergeCell ref="G256:H256"/>
    <mergeCell ref="A257:F257"/>
    <mergeCell ref="G257:H257"/>
    <mergeCell ref="A236:H236"/>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40" zoomScaleNormal="140" zoomScaleSheetLayoutView="115" workbookViewId="0">
      <selection activeCell="H23" sqref="H23"/>
    </sheetView>
  </sheetViews>
  <sheetFormatPr defaultRowHeight="15" x14ac:dyDescent="0.25"/>
  <cols>
    <col min="1" max="1" width="8.42578125" customWidth="1"/>
    <col min="2" max="2" width="19.42578125" customWidth="1"/>
    <col min="3" max="3" width="36.7109375" customWidth="1"/>
    <col min="4" max="4" width="9.7109375" bestFit="1" customWidth="1"/>
    <col min="5" max="5" width="20.5703125" hidden="1" customWidth="1"/>
    <col min="6" max="6" width="18.7109375" hidden="1" customWidth="1"/>
    <col min="7" max="7" width="13.28515625" customWidth="1"/>
    <col min="8" max="8" width="10.5703125" customWidth="1"/>
    <col min="9" max="9" width="17.42578125" customWidth="1"/>
  </cols>
  <sheetData>
    <row r="1" spans="1:10" ht="15.75" thickBot="1" x14ac:dyDescent="0.3">
      <c r="A1" s="377" t="s">
        <v>0</v>
      </c>
      <c r="B1" s="377"/>
      <c r="C1" s="377"/>
      <c r="D1" s="377"/>
      <c r="E1" s="377"/>
      <c r="F1" s="377"/>
      <c r="G1" s="377"/>
      <c r="H1" s="377"/>
      <c r="I1" s="377"/>
      <c r="J1" s="1"/>
    </row>
    <row r="2" spans="1:10" ht="15.75" thickBot="1" x14ac:dyDescent="0.3">
      <c r="A2" s="383" t="s">
        <v>976</v>
      </c>
      <c r="B2" s="384"/>
      <c r="C2" s="384"/>
      <c r="D2" s="384"/>
      <c r="E2" s="384"/>
      <c r="F2" s="384"/>
      <c r="G2" s="384"/>
      <c r="H2" s="384"/>
      <c r="I2" s="115"/>
      <c r="J2" s="1"/>
    </row>
    <row r="3" spans="1:10" ht="157.5" customHeight="1" thickBot="1" x14ac:dyDescent="0.3">
      <c r="A3" s="378" t="s">
        <v>1</v>
      </c>
      <c r="B3" s="379"/>
      <c r="C3" s="379"/>
      <c r="D3" s="379"/>
      <c r="E3" s="379"/>
      <c r="F3" s="379"/>
      <c r="G3" s="379"/>
      <c r="H3" s="379"/>
      <c r="I3" s="116"/>
      <c r="J3" s="1"/>
    </row>
    <row r="4" spans="1:10" ht="26.25" thickBot="1" x14ac:dyDescent="0.3">
      <c r="A4" s="2" t="s">
        <v>2</v>
      </c>
      <c r="B4" s="3" t="s">
        <v>3</v>
      </c>
      <c r="C4" s="3" t="s">
        <v>4</v>
      </c>
      <c r="D4" s="3" t="s">
        <v>5</v>
      </c>
      <c r="E4" s="3" t="s">
        <v>6</v>
      </c>
      <c r="F4" s="3" t="s">
        <v>7</v>
      </c>
      <c r="G4" s="3" t="s">
        <v>491</v>
      </c>
      <c r="H4" s="138" t="s">
        <v>8</v>
      </c>
      <c r="I4" s="138" t="s">
        <v>9</v>
      </c>
      <c r="J4" s="1"/>
    </row>
    <row r="5" spans="1:10" ht="25.5" x14ac:dyDescent="0.25">
      <c r="A5" s="15" t="s">
        <v>10</v>
      </c>
      <c r="B5" s="66" t="s">
        <v>11</v>
      </c>
      <c r="C5" s="66" t="s">
        <v>12</v>
      </c>
      <c r="D5" s="67" t="s">
        <v>13</v>
      </c>
      <c r="E5" s="67">
        <v>100</v>
      </c>
      <c r="F5" s="67">
        <v>3</v>
      </c>
      <c r="G5" s="67">
        <f>'Conferências Temáticas'!G5+'Direitos Humanos'!G5</f>
        <v>90</v>
      </c>
      <c r="H5" s="68"/>
      <c r="I5" s="117">
        <f>H5*G5</f>
        <v>0</v>
      </c>
      <c r="J5" s="61"/>
    </row>
    <row r="6" spans="1:10" ht="25.5" x14ac:dyDescent="0.25">
      <c r="A6" s="18" t="s">
        <v>14</v>
      </c>
      <c r="B6" s="19" t="s">
        <v>15</v>
      </c>
      <c r="C6" s="19" t="s">
        <v>12</v>
      </c>
      <c r="D6" s="20" t="s">
        <v>13</v>
      </c>
      <c r="E6" s="20">
        <v>500</v>
      </c>
      <c r="F6" s="20">
        <v>3</v>
      </c>
      <c r="G6" s="67">
        <f>'Conferências Temáticas'!G6+'Direitos Humanos'!G6</f>
        <v>2300</v>
      </c>
      <c r="H6" s="69"/>
      <c r="I6" s="117">
        <f t="shared" ref="I6:I9" si="0">H6*G6</f>
        <v>0</v>
      </c>
      <c r="J6" s="61"/>
    </row>
    <row r="7" spans="1:10" ht="25.5" x14ac:dyDescent="0.25">
      <c r="A7" s="18" t="s">
        <v>16</v>
      </c>
      <c r="B7" s="19" t="s">
        <v>17</v>
      </c>
      <c r="C7" s="19" t="s">
        <v>12</v>
      </c>
      <c r="D7" s="20" t="s">
        <v>13</v>
      </c>
      <c r="E7" s="20">
        <v>100</v>
      </c>
      <c r="F7" s="20">
        <v>3</v>
      </c>
      <c r="G7" s="67">
        <f>'Conferências Temáticas'!G7+'Direitos Humanos'!G7</f>
        <v>540</v>
      </c>
      <c r="H7" s="69"/>
      <c r="I7" s="117">
        <f t="shared" si="0"/>
        <v>0</v>
      </c>
      <c r="J7" s="61"/>
    </row>
    <row r="8" spans="1:10" ht="23.25" customHeight="1" x14ac:dyDescent="0.25">
      <c r="A8" s="20" t="s">
        <v>18</v>
      </c>
      <c r="B8" s="19" t="s">
        <v>19</v>
      </c>
      <c r="C8" s="19" t="s">
        <v>20</v>
      </c>
      <c r="D8" s="20" t="s">
        <v>21</v>
      </c>
      <c r="E8" s="20">
        <f>2800</f>
        <v>2800</v>
      </c>
      <c r="F8" s="20">
        <v>3</v>
      </c>
      <c r="G8" s="20">
        <f>'Conferências Temáticas'!G8+'Direitos Humanos'!G8</f>
        <v>16890</v>
      </c>
      <c r="H8" s="70"/>
      <c r="I8" s="117">
        <f t="shared" si="0"/>
        <v>0</v>
      </c>
      <c r="J8" s="61"/>
    </row>
    <row r="9" spans="1:10" s="130" customFormat="1" ht="204.75" customHeight="1" x14ac:dyDescent="0.25">
      <c r="A9" s="33" t="s">
        <v>24</v>
      </c>
      <c r="B9" s="26" t="s">
        <v>572</v>
      </c>
      <c r="C9" s="29" t="s">
        <v>487</v>
      </c>
      <c r="D9" s="90" t="s">
        <v>255</v>
      </c>
      <c r="E9" s="33" t="e">
        <f>'Conferências Temáticas'!#REF!+'Conferências Temáticas'!G38+'Direitos Humanos'!#REF!+'Direitos Humanos'!G34</f>
        <v>#REF!</v>
      </c>
      <c r="F9" s="33"/>
      <c r="G9" s="33">
        <f>'Conferências Temáticas'!G9+'Conferências Temáticas'!G10+'Direitos Humanos'!G9</f>
        <v>1000</v>
      </c>
      <c r="H9" s="330"/>
      <c r="I9" s="331">
        <f t="shared" si="0"/>
        <v>0</v>
      </c>
      <c r="J9" s="87"/>
    </row>
    <row r="10" spans="1:10" ht="15.75" thickBot="1" x14ac:dyDescent="0.3">
      <c r="A10" s="380" t="s">
        <v>22</v>
      </c>
      <c r="B10" s="381"/>
      <c r="C10" s="381"/>
      <c r="D10" s="381"/>
      <c r="E10" s="381"/>
      <c r="F10" s="382"/>
      <c r="G10" s="382"/>
      <c r="H10" s="382"/>
      <c r="I10" s="134">
        <f>SUM(I5:I9)</f>
        <v>0</v>
      </c>
      <c r="J10" s="1"/>
    </row>
    <row r="11" spans="1:10" ht="18" customHeight="1" thickBot="1" x14ac:dyDescent="0.3">
      <c r="A11" s="378" t="s">
        <v>23</v>
      </c>
      <c r="B11" s="379"/>
      <c r="C11" s="379"/>
      <c r="D11" s="379"/>
      <c r="E11" s="379"/>
      <c r="F11" s="379"/>
      <c r="G11" s="379"/>
      <c r="H11" s="379"/>
      <c r="I11" s="116"/>
      <c r="J11" s="1"/>
    </row>
    <row r="12" spans="1:10" ht="26.25" thickBot="1" x14ac:dyDescent="0.3">
      <c r="A12" s="2" t="s">
        <v>2</v>
      </c>
      <c r="B12" s="3" t="s">
        <v>3</v>
      </c>
      <c r="C12" s="3" t="s">
        <v>4</v>
      </c>
      <c r="D12" s="3" t="s">
        <v>5</v>
      </c>
      <c r="E12" s="3" t="s">
        <v>6</v>
      </c>
      <c r="F12" s="3" t="s">
        <v>7</v>
      </c>
      <c r="G12" s="3" t="s">
        <v>491</v>
      </c>
      <c r="H12" s="138" t="s">
        <v>8</v>
      </c>
      <c r="I12" s="4" t="s">
        <v>9</v>
      </c>
      <c r="J12" s="1"/>
    </row>
    <row r="13" spans="1:10" ht="25.5" x14ac:dyDescent="0.25">
      <c r="A13" s="15" t="s">
        <v>25</v>
      </c>
      <c r="B13" s="66" t="s">
        <v>11</v>
      </c>
      <c r="C13" s="66" t="s">
        <v>12</v>
      </c>
      <c r="D13" s="67" t="s">
        <v>13</v>
      </c>
      <c r="E13" s="67">
        <v>200</v>
      </c>
      <c r="F13" s="67">
        <v>3</v>
      </c>
      <c r="G13" s="67">
        <f>'Conferências Temáticas'!G14+'Direitos Humanos'!G13</f>
        <v>220</v>
      </c>
      <c r="H13" s="68"/>
      <c r="I13" s="114">
        <f>G13*H13</f>
        <v>0</v>
      </c>
      <c r="J13" s="61"/>
    </row>
    <row r="14" spans="1:10" ht="25.5" x14ac:dyDescent="0.25">
      <c r="A14" s="15" t="s">
        <v>573</v>
      </c>
      <c r="B14" s="19" t="s">
        <v>15</v>
      </c>
      <c r="C14" s="19" t="s">
        <v>12</v>
      </c>
      <c r="D14" s="20" t="s">
        <v>13</v>
      </c>
      <c r="E14" s="20">
        <v>1500</v>
      </c>
      <c r="F14" s="67">
        <v>3</v>
      </c>
      <c r="G14" s="67">
        <f>'Conferências Temáticas'!G15+'Direitos Humanos'!G14</f>
        <v>4680</v>
      </c>
      <c r="H14" s="69"/>
      <c r="I14" s="114">
        <f t="shared" ref="I14:I16" si="1">G14*H14</f>
        <v>0</v>
      </c>
      <c r="J14" s="61"/>
    </row>
    <row r="15" spans="1:10" ht="21.75" customHeight="1" x14ac:dyDescent="0.25">
      <c r="A15" s="15" t="s">
        <v>26</v>
      </c>
      <c r="B15" s="19" t="s">
        <v>19</v>
      </c>
      <c r="C15" s="19" t="s">
        <v>20</v>
      </c>
      <c r="D15" s="20" t="s">
        <v>21</v>
      </c>
      <c r="E15" s="20">
        <v>6400</v>
      </c>
      <c r="F15" s="20">
        <v>3</v>
      </c>
      <c r="G15" s="20">
        <f>'Conferências Temáticas'!G16+'Direitos Humanos'!G15</f>
        <v>26130</v>
      </c>
      <c r="H15" s="70"/>
      <c r="I15" s="114">
        <f t="shared" si="1"/>
        <v>0</v>
      </c>
      <c r="J15" s="61"/>
    </row>
    <row r="16" spans="1:10" ht="204" customHeight="1" x14ac:dyDescent="0.25">
      <c r="A16" s="15" t="s">
        <v>29</v>
      </c>
      <c r="B16" s="19" t="s">
        <v>572</v>
      </c>
      <c r="C16" s="46" t="s">
        <v>487</v>
      </c>
      <c r="D16" s="65" t="s">
        <v>255</v>
      </c>
      <c r="E16" s="20">
        <f>'Conferências Temáticas'!G44+'Conferências Temáticas'!G45+'Direitos Humanos'!G40+'Direitos Humanos'!G41</f>
        <v>2500</v>
      </c>
      <c r="F16" s="20"/>
      <c r="G16" s="20">
        <f>'Conferências Temáticas'!G18+'Direitos Humanos'!G16+'Conferências Temáticas'!G17</f>
        <v>1500</v>
      </c>
      <c r="H16" s="70"/>
      <c r="I16" s="114">
        <f t="shared" si="1"/>
        <v>0</v>
      </c>
      <c r="J16" s="61"/>
    </row>
    <row r="17" spans="1:10" ht="15.75" thickBot="1" x14ac:dyDescent="0.3">
      <c r="A17" s="380" t="s">
        <v>27</v>
      </c>
      <c r="B17" s="381"/>
      <c r="C17" s="381"/>
      <c r="D17" s="381"/>
      <c r="E17" s="381"/>
      <c r="F17" s="382"/>
      <c r="G17" s="382"/>
      <c r="H17" s="382"/>
      <c r="I17" s="134">
        <f>SUM(I13:I16)</f>
        <v>0</v>
      </c>
      <c r="J17" s="1"/>
    </row>
    <row r="18" spans="1:10" ht="15.75" thickBot="1" x14ac:dyDescent="0.3">
      <c r="A18" s="378" t="s">
        <v>28</v>
      </c>
      <c r="B18" s="379"/>
      <c r="C18" s="379"/>
      <c r="D18" s="379"/>
      <c r="E18" s="379"/>
      <c r="F18" s="379"/>
      <c r="G18" s="379"/>
      <c r="H18" s="379"/>
      <c r="I18" s="116"/>
      <c r="J18" s="1"/>
    </row>
    <row r="19" spans="1:10" ht="24.75" customHeight="1" thickBot="1" x14ac:dyDescent="0.3">
      <c r="A19" s="2" t="s">
        <v>2</v>
      </c>
      <c r="B19" s="3" t="s">
        <v>3</v>
      </c>
      <c r="C19" s="3" t="s">
        <v>4</v>
      </c>
      <c r="D19" s="3" t="s">
        <v>5</v>
      </c>
      <c r="E19" s="3" t="s">
        <v>6</v>
      </c>
      <c r="F19" s="3" t="s">
        <v>7</v>
      </c>
      <c r="G19" s="3" t="s">
        <v>491</v>
      </c>
      <c r="H19" s="138" t="s">
        <v>8</v>
      </c>
      <c r="I19" s="4" t="s">
        <v>9</v>
      </c>
      <c r="J19" s="1"/>
    </row>
    <row r="20" spans="1:10" ht="25.5" x14ac:dyDescent="0.25">
      <c r="A20" s="15" t="s">
        <v>30</v>
      </c>
      <c r="B20" s="66" t="s">
        <v>11</v>
      </c>
      <c r="C20" s="66" t="s">
        <v>12</v>
      </c>
      <c r="D20" s="67" t="s">
        <v>13</v>
      </c>
      <c r="E20" s="67">
        <v>30</v>
      </c>
      <c r="F20" s="67">
        <v>3</v>
      </c>
      <c r="G20" s="67">
        <f>'Conferências Temáticas'!G22+'Direitos Humanos'!G20</f>
        <v>40</v>
      </c>
      <c r="H20" s="68"/>
      <c r="I20" s="114">
        <f>H20*G20</f>
        <v>0</v>
      </c>
      <c r="J20" s="61"/>
    </row>
    <row r="21" spans="1:10" ht="25.5" x14ac:dyDescent="0.25">
      <c r="A21" s="15" t="s">
        <v>574</v>
      </c>
      <c r="B21" s="19" t="s">
        <v>15</v>
      </c>
      <c r="C21" s="19" t="s">
        <v>12</v>
      </c>
      <c r="D21" s="20" t="s">
        <v>13</v>
      </c>
      <c r="E21" s="20">
        <v>185</v>
      </c>
      <c r="F21" s="20">
        <v>3</v>
      </c>
      <c r="G21" s="67">
        <f>'Conferências Temáticas'!G23+'Direitos Humanos'!G21</f>
        <v>735</v>
      </c>
      <c r="H21" s="69"/>
      <c r="I21" s="114">
        <f t="shared" ref="I21:I23" si="2">H21*G21</f>
        <v>0</v>
      </c>
      <c r="J21" s="61"/>
    </row>
    <row r="22" spans="1:10" ht="20.25" customHeight="1" x14ac:dyDescent="0.25">
      <c r="A22" s="15" t="s">
        <v>31</v>
      </c>
      <c r="B22" s="19" t="s">
        <v>19</v>
      </c>
      <c r="C22" s="19" t="s">
        <v>20</v>
      </c>
      <c r="D22" s="20" t="s">
        <v>21</v>
      </c>
      <c r="E22" s="20">
        <v>800</v>
      </c>
      <c r="F22" s="20">
        <v>3</v>
      </c>
      <c r="G22" s="67">
        <f>'Conferências Temáticas'!G24+'Direitos Humanos'!G22</f>
        <v>4150</v>
      </c>
      <c r="H22" s="71"/>
      <c r="I22" s="114">
        <f t="shared" si="2"/>
        <v>0</v>
      </c>
      <c r="J22" s="61"/>
    </row>
    <row r="23" spans="1:10" s="130" customFormat="1" ht="204.75" customHeight="1" x14ac:dyDescent="0.25">
      <c r="A23" s="139" t="s">
        <v>575</v>
      </c>
      <c r="B23" s="26" t="s">
        <v>572</v>
      </c>
      <c r="C23" s="26" t="s">
        <v>487</v>
      </c>
      <c r="D23" s="90" t="s">
        <v>255</v>
      </c>
      <c r="E23" s="90">
        <f>'Conferências Temáticas'!G139+'Conferências Temáticas'!G140+'Direitos Humanos'!G132+'Direitos Humanos'!G133</f>
        <v>640</v>
      </c>
      <c r="F23" s="33"/>
      <c r="G23" s="33">
        <f>'Conferências Temáticas'!G25+'Conferências Temáticas'!G26+'Direitos Humanos'!G23</f>
        <v>700</v>
      </c>
      <c r="H23" s="332"/>
      <c r="I23" s="333">
        <f t="shared" si="2"/>
        <v>0</v>
      </c>
    </row>
    <row r="24" spans="1:10" ht="15.75" thickBot="1" x14ac:dyDescent="0.3">
      <c r="A24" s="380" t="s">
        <v>32</v>
      </c>
      <c r="B24" s="381"/>
      <c r="C24" s="381"/>
      <c r="D24" s="381"/>
      <c r="E24" s="381"/>
      <c r="F24" s="382"/>
      <c r="G24" s="382"/>
      <c r="H24" s="382"/>
      <c r="I24" s="134">
        <f>SUM(I20:I23)</f>
        <v>0</v>
      </c>
      <c r="J24" s="1"/>
    </row>
    <row r="25" spans="1:10" ht="15.75" thickBot="1" x14ac:dyDescent="0.3">
      <c r="A25" s="380" t="s">
        <v>977</v>
      </c>
      <c r="B25" s="381"/>
      <c r="C25" s="381"/>
      <c r="D25" s="381"/>
      <c r="E25" s="381"/>
      <c r="F25" s="382"/>
      <c r="G25" s="382"/>
      <c r="H25" s="382"/>
      <c r="I25" s="134">
        <f>I24+I17+I10</f>
        <v>0</v>
      </c>
    </row>
  </sheetData>
  <mergeCells count="9">
    <mergeCell ref="A24:H24"/>
    <mergeCell ref="A25:H25"/>
    <mergeCell ref="A18:H18"/>
    <mergeCell ref="A1:I1"/>
    <mergeCell ref="A2:H2"/>
    <mergeCell ref="A3:H3"/>
    <mergeCell ref="A10:H10"/>
    <mergeCell ref="A11:H11"/>
    <mergeCell ref="A17:H17"/>
  </mergeCells>
  <pageMargins left="0.511811024" right="0.511811024" top="0.78740157499999996" bottom="0.78740157499999996" header="0.31496062000000002" footer="0.31496062000000002"/>
  <pageSetup paperSize="9" scale="97"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110" zoomScaleNormal="110" workbookViewId="0">
      <selection activeCell="B6" sqref="B6"/>
    </sheetView>
  </sheetViews>
  <sheetFormatPr defaultRowHeight="15" x14ac:dyDescent="0.25"/>
  <cols>
    <col min="2" max="2" width="28.7109375" customWidth="1"/>
    <col min="3" max="3" width="47.5703125" customWidth="1"/>
    <col min="4" max="4" width="14.5703125" customWidth="1"/>
    <col min="5" max="5" width="12.85546875" customWidth="1"/>
    <col min="6" max="6" width="13" customWidth="1"/>
    <col min="7" max="7" width="14.7109375" bestFit="1" customWidth="1"/>
  </cols>
  <sheetData>
    <row r="1" spans="1:7" ht="21.75" customHeight="1" thickBot="1" x14ac:dyDescent="0.3">
      <c r="A1" s="383" t="s">
        <v>979</v>
      </c>
      <c r="B1" s="384"/>
      <c r="C1" s="384"/>
      <c r="D1" s="384"/>
      <c r="E1" s="384"/>
      <c r="F1" s="384"/>
      <c r="G1" s="121"/>
    </row>
    <row r="2" spans="1:7" ht="21.75" customHeight="1" thickBot="1" x14ac:dyDescent="0.3">
      <c r="A2" s="378" t="s">
        <v>252</v>
      </c>
      <c r="B2" s="379"/>
      <c r="C2" s="379"/>
      <c r="D2" s="379"/>
      <c r="E2" s="379"/>
      <c r="F2" s="379"/>
      <c r="G2" s="122"/>
    </row>
    <row r="3" spans="1:7" ht="54" customHeight="1" thickBot="1" x14ac:dyDescent="0.3">
      <c r="A3" s="2" t="s">
        <v>2</v>
      </c>
      <c r="B3" s="3" t="s">
        <v>3</v>
      </c>
      <c r="C3" s="3" t="s">
        <v>4</v>
      </c>
      <c r="D3" s="13" t="s">
        <v>5</v>
      </c>
      <c r="E3" s="3" t="s">
        <v>491</v>
      </c>
      <c r="F3" s="13" t="s">
        <v>8</v>
      </c>
      <c r="G3" s="14" t="s">
        <v>9</v>
      </c>
    </row>
    <row r="4" spans="1:7" ht="30" customHeight="1" x14ac:dyDescent="0.25">
      <c r="A4" s="40" t="s">
        <v>10</v>
      </c>
      <c r="B4" s="6" t="s">
        <v>480</v>
      </c>
      <c r="C4" s="44" t="s">
        <v>253</v>
      </c>
      <c r="D4" s="45" t="s">
        <v>21</v>
      </c>
      <c r="E4" s="10">
        <f>'Conferências Temáticas'!G32+'Conferências Temáticas'!G33+'Direitos Humanos'!G28+'Direitos Humanos'!G29</f>
        <v>3940</v>
      </c>
      <c r="F4" s="118"/>
      <c r="G4" s="17">
        <f>F4*E4</f>
        <v>0</v>
      </c>
    </row>
    <row r="5" spans="1:7" ht="57" customHeight="1" x14ac:dyDescent="0.25">
      <c r="A5" s="40" t="s">
        <v>14</v>
      </c>
      <c r="B5" s="19" t="s">
        <v>479</v>
      </c>
      <c r="C5" s="46" t="s">
        <v>481</v>
      </c>
      <c r="D5" s="65" t="s">
        <v>21</v>
      </c>
      <c r="E5" s="10">
        <f>'Conferências Temáticas'!G34+'Direitos Humanos'!G30</f>
        <v>2000</v>
      </c>
      <c r="F5" s="119"/>
      <c r="G5" s="17">
        <f t="shared" ref="G5:G13" si="0">F5*E5</f>
        <v>0</v>
      </c>
    </row>
    <row r="6" spans="1:7" ht="62.25" customHeight="1" x14ac:dyDescent="0.25">
      <c r="A6" s="40" t="s">
        <v>16</v>
      </c>
      <c r="B6" s="19" t="s">
        <v>475</v>
      </c>
      <c r="C6" s="46" t="s">
        <v>254</v>
      </c>
      <c r="D6" s="65" t="s">
        <v>21</v>
      </c>
      <c r="E6" s="20">
        <f>'Conferências Temáticas'!G35+'Direitos Humanos'!G31</f>
        <v>44</v>
      </c>
      <c r="F6" s="119"/>
      <c r="G6" s="17">
        <f t="shared" si="0"/>
        <v>0</v>
      </c>
    </row>
    <row r="7" spans="1:7" ht="112.5" customHeight="1" x14ac:dyDescent="0.25">
      <c r="A7" s="40" t="s">
        <v>18</v>
      </c>
      <c r="B7" s="19" t="s">
        <v>476</v>
      </c>
      <c r="C7" s="46" t="s">
        <v>483</v>
      </c>
      <c r="D7" s="65" t="s">
        <v>256</v>
      </c>
      <c r="E7" s="20">
        <f>'Conferências Temáticas'!G36+'Direitos Humanos'!G32</f>
        <v>784</v>
      </c>
      <c r="F7" s="119"/>
      <c r="G7" s="17">
        <f t="shared" si="0"/>
        <v>0</v>
      </c>
    </row>
    <row r="8" spans="1:7" ht="109.5" customHeight="1" x14ac:dyDescent="0.25">
      <c r="A8" s="40" t="s">
        <v>24</v>
      </c>
      <c r="B8" s="26" t="s">
        <v>257</v>
      </c>
      <c r="C8" s="29" t="s">
        <v>482</v>
      </c>
      <c r="D8" s="90" t="s">
        <v>256</v>
      </c>
      <c r="E8" s="33">
        <f>'Conferências Temáticas'!G37+'Direitos Humanos'!G33</f>
        <v>784</v>
      </c>
      <c r="F8" s="120"/>
      <c r="G8" s="17">
        <f t="shared" si="0"/>
        <v>0</v>
      </c>
    </row>
    <row r="9" spans="1:7" ht="166.5" customHeight="1" x14ac:dyDescent="0.25">
      <c r="A9" s="40" t="s">
        <v>25</v>
      </c>
      <c r="B9" s="19" t="s">
        <v>484</v>
      </c>
      <c r="C9" s="46" t="s">
        <v>673</v>
      </c>
      <c r="D9" s="65" t="s">
        <v>255</v>
      </c>
      <c r="E9" s="20">
        <f>'Conferências Temáticas'!G38+'Conferências Temáticas'!G39+'Direitos Humanos'!G34+'Direitos Humanos'!G35</f>
        <v>24000</v>
      </c>
      <c r="F9" s="119"/>
      <c r="G9" s="17">
        <f t="shared" si="0"/>
        <v>0</v>
      </c>
    </row>
    <row r="10" spans="1:7" ht="180.75" customHeight="1" x14ac:dyDescent="0.25">
      <c r="A10" s="40" t="s">
        <v>573</v>
      </c>
      <c r="B10" s="19" t="s">
        <v>485</v>
      </c>
      <c r="C10" s="46" t="s">
        <v>674</v>
      </c>
      <c r="D10" s="65" t="s">
        <v>255</v>
      </c>
      <c r="E10" s="20">
        <f>'Conferências Temáticas'!G40+'Conferências Temáticas'!G41+'Direitos Humanos'!G36+'Direitos Humanos'!G37</f>
        <v>22000</v>
      </c>
      <c r="F10" s="119"/>
      <c r="G10" s="17">
        <f t="shared" si="0"/>
        <v>0</v>
      </c>
    </row>
    <row r="11" spans="1:7" ht="45" customHeight="1" x14ac:dyDescent="0.25">
      <c r="A11" s="40" t="s">
        <v>26</v>
      </c>
      <c r="B11" s="19" t="s">
        <v>477</v>
      </c>
      <c r="C11" s="46" t="s">
        <v>258</v>
      </c>
      <c r="D11" s="65" t="s">
        <v>255</v>
      </c>
      <c r="E11" s="20">
        <f>'Conferências Temáticas'!G42+'Direitos Humanos'!G38</f>
        <v>1280</v>
      </c>
      <c r="F11" s="119"/>
      <c r="G11" s="17">
        <f t="shared" si="0"/>
        <v>0</v>
      </c>
    </row>
    <row r="12" spans="1:7" s="130" customFormat="1" ht="126.75" customHeight="1" x14ac:dyDescent="0.25">
      <c r="A12" s="144" t="s">
        <v>29</v>
      </c>
      <c r="B12" s="26" t="s">
        <v>676</v>
      </c>
      <c r="C12" s="29" t="s">
        <v>675</v>
      </c>
      <c r="D12" s="90" t="s">
        <v>255</v>
      </c>
      <c r="E12" s="33">
        <f>'Conferências Temáticas'!G43+'Direitos Humanos'!G39</f>
        <v>36200</v>
      </c>
      <c r="F12" s="120"/>
      <c r="G12" s="280">
        <f t="shared" si="0"/>
        <v>0</v>
      </c>
    </row>
    <row r="13" spans="1:7" s="130" customFormat="1" ht="92.25" customHeight="1" thickBot="1" x14ac:dyDescent="0.3">
      <c r="A13" s="144" t="s">
        <v>30</v>
      </c>
      <c r="B13" s="281" t="s">
        <v>677</v>
      </c>
      <c r="C13" s="282" t="s">
        <v>259</v>
      </c>
      <c r="D13" s="283" t="s">
        <v>255</v>
      </c>
      <c r="E13" s="33">
        <f>'Conferências Temáticas'!G44+'Direitos Humanos'!G40</f>
        <v>2500</v>
      </c>
      <c r="F13" s="284"/>
      <c r="G13" s="280">
        <f t="shared" si="0"/>
        <v>0</v>
      </c>
    </row>
    <row r="14" spans="1:7" ht="15.75" thickBot="1" x14ac:dyDescent="0.3">
      <c r="A14" s="385" t="s">
        <v>978</v>
      </c>
      <c r="B14" s="386"/>
      <c r="C14" s="386"/>
      <c r="D14" s="386"/>
      <c r="E14" s="386"/>
      <c r="F14" s="386"/>
      <c r="G14" s="123">
        <f>SUM(G4:G13)</f>
        <v>0</v>
      </c>
    </row>
  </sheetData>
  <mergeCells count="3">
    <mergeCell ref="A1:F1"/>
    <mergeCell ref="A2:F2"/>
    <mergeCell ref="A14:F14"/>
  </mergeCells>
  <pageMargins left="0.51181102362204722" right="0.51181102362204722" top="0.78740157480314965" bottom="0.78740157480314965"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6"/>
  <sheetViews>
    <sheetView topLeftCell="A181" zoomScaleNormal="100" zoomScaleSheetLayoutView="115" workbookViewId="0">
      <selection activeCell="C11" sqref="C11"/>
    </sheetView>
  </sheetViews>
  <sheetFormatPr defaultRowHeight="15" x14ac:dyDescent="0.25"/>
  <cols>
    <col min="1" max="1" width="8.140625" customWidth="1"/>
    <col min="2" max="2" width="21.7109375" customWidth="1"/>
    <col min="3" max="3" width="46" customWidth="1"/>
    <col min="4" max="4" width="14.42578125" customWidth="1"/>
    <col min="5" max="5" width="13.42578125" customWidth="1"/>
    <col min="6" max="6" width="9" bestFit="1" customWidth="1"/>
    <col min="7" max="7" width="11.140625" customWidth="1"/>
  </cols>
  <sheetData>
    <row r="2" spans="1:7" x14ac:dyDescent="0.25">
      <c r="A2" s="387" t="s">
        <v>952</v>
      </c>
      <c r="B2" s="387"/>
      <c r="C2" s="387"/>
      <c r="D2" s="387"/>
      <c r="E2" s="387"/>
      <c r="F2" s="387"/>
      <c r="G2" s="387"/>
    </row>
    <row r="3" spans="1:7" ht="25.5" x14ac:dyDescent="0.25">
      <c r="A3" s="14" t="s">
        <v>2</v>
      </c>
      <c r="B3" s="14" t="s">
        <v>3</v>
      </c>
      <c r="C3" s="14" t="s">
        <v>4</v>
      </c>
      <c r="D3" s="14" t="s">
        <v>5</v>
      </c>
      <c r="E3" s="14" t="s">
        <v>490</v>
      </c>
      <c r="F3" s="14" t="s">
        <v>8</v>
      </c>
      <c r="G3" s="14" t="s">
        <v>9</v>
      </c>
    </row>
    <row r="4" spans="1:7" ht="38.25" x14ac:dyDescent="0.25">
      <c r="A4" s="20" t="s">
        <v>10</v>
      </c>
      <c r="B4" s="19" t="s">
        <v>35</v>
      </c>
      <c r="C4" s="19" t="s">
        <v>492</v>
      </c>
      <c r="D4" s="20" t="s">
        <v>505</v>
      </c>
      <c r="E4" s="20">
        <f>'Conferências Temáticas'!G48+'Direitos Humanos'!G44</f>
        <v>55</v>
      </c>
      <c r="F4" s="21"/>
      <c r="G4" s="59">
        <f>E4*F4</f>
        <v>0</v>
      </c>
    </row>
    <row r="5" spans="1:7" ht="51" x14ac:dyDescent="0.25">
      <c r="A5" s="20" t="s">
        <v>14</v>
      </c>
      <c r="B5" s="19" t="s">
        <v>39</v>
      </c>
      <c r="C5" s="19" t="s">
        <v>493</v>
      </c>
      <c r="D5" s="20" t="s">
        <v>505</v>
      </c>
      <c r="E5" s="20">
        <f>'Conferências Temáticas'!G49+'Direitos Humanos'!G45</f>
        <v>35</v>
      </c>
      <c r="F5" s="21"/>
      <c r="G5" s="59">
        <f t="shared" ref="G5:G11" si="0">E5*F5</f>
        <v>0</v>
      </c>
    </row>
    <row r="6" spans="1:7" ht="38.25" x14ac:dyDescent="0.25">
      <c r="A6" s="20" t="s">
        <v>16</v>
      </c>
      <c r="B6" s="19" t="s">
        <v>42</v>
      </c>
      <c r="C6" s="19" t="s">
        <v>498</v>
      </c>
      <c r="D6" s="20" t="s">
        <v>505</v>
      </c>
      <c r="E6" s="20">
        <f>'Conferências Temáticas'!G50+'Direitos Humanos'!G46+'Direitos Humanos'!G47</f>
        <v>170</v>
      </c>
      <c r="F6" s="21"/>
      <c r="G6" s="59">
        <f t="shared" si="0"/>
        <v>0</v>
      </c>
    </row>
    <row r="7" spans="1:7" ht="38.25" x14ac:dyDescent="0.25">
      <c r="A7" s="20" t="s">
        <v>18</v>
      </c>
      <c r="B7" s="19" t="s">
        <v>45</v>
      </c>
      <c r="C7" s="19" t="s">
        <v>497</v>
      </c>
      <c r="D7" s="20" t="s">
        <v>505</v>
      </c>
      <c r="E7" s="20">
        <f>'Conferências Temáticas'!G51+'Direitos Humanos'!G48+'Direitos Humanos'!G49</f>
        <v>57</v>
      </c>
      <c r="F7" s="21"/>
      <c r="G7" s="59">
        <f t="shared" si="0"/>
        <v>0</v>
      </c>
    </row>
    <row r="8" spans="1:7" ht="25.5" x14ac:dyDescent="0.25">
      <c r="A8" s="20" t="s">
        <v>24</v>
      </c>
      <c r="B8" s="19" t="s">
        <v>47</v>
      </c>
      <c r="C8" s="19" t="s">
        <v>496</v>
      </c>
      <c r="D8" s="20" t="s">
        <v>505</v>
      </c>
      <c r="E8" s="20">
        <f>'Conferências Temáticas'!G52+'Direitos Humanos'!G50+'Direitos Humanos'!G51</f>
        <v>113</v>
      </c>
      <c r="F8" s="21"/>
      <c r="G8" s="59">
        <f t="shared" si="0"/>
        <v>0</v>
      </c>
    </row>
    <row r="9" spans="1:7" ht="38.25" x14ac:dyDescent="0.25">
      <c r="A9" s="20" t="s">
        <v>25</v>
      </c>
      <c r="B9" s="19" t="s">
        <v>50</v>
      </c>
      <c r="C9" s="19" t="s">
        <v>495</v>
      </c>
      <c r="D9" s="20" t="s">
        <v>505</v>
      </c>
      <c r="E9" s="20">
        <f>'Conferências Temáticas'!G53+'Direitos Humanos'!G52+'Direitos Humanos'!G53</f>
        <v>57</v>
      </c>
      <c r="F9" s="21"/>
      <c r="G9" s="59">
        <f t="shared" si="0"/>
        <v>0</v>
      </c>
    </row>
    <row r="10" spans="1:7" ht="38.25" x14ac:dyDescent="0.25">
      <c r="A10" s="20" t="s">
        <v>573</v>
      </c>
      <c r="B10" s="19" t="s">
        <v>52</v>
      </c>
      <c r="C10" s="19" t="s">
        <v>494</v>
      </c>
      <c r="D10" s="20" t="s">
        <v>505</v>
      </c>
      <c r="E10" s="20">
        <f>'Conferências Temáticas'!G54+'Direitos Humanos'!G54</f>
        <v>35</v>
      </c>
      <c r="F10" s="21"/>
      <c r="G10" s="59">
        <f t="shared" si="0"/>
        <v>0</v>
      </c>
    </row>
    <row r="11" spans="1:7" ht="43.5" customHeight="1" x14ac:dyDescent="0.25">
      <c r="A11" s="20" t="s">
        <v>26</v>
      </c>
      <c r="B11" s="19" t="s">
        <v>55</v>
      </c>
      <c r="C11" s="19" t="s">
        <v>499</v>
      </c>
      <c r="D11" s="20" t="s">
        <v>505</v>
      </c>
      <c r="E11" s="20">
        <f>'Conferências Temáticas'!G55+'Direitos Humanos'!G55</f>
        <v>18</v>
      </c>
      <c r="F11" s="21"/>
      <c r="G11" s="59">
        <f t="shared" si="0"/>
        <v>0</v>
      </c>
    </row>
    <row r="12" spans="1:7" x14ac:dyDescent="0.25">
      <c r="A12" s="388" t="s">
        <v>956</v>
      </c>
      <c r="B12" s="388"/>
      <c r="C12" s="388"/>
      <c r="D12" s="388"/>
      <c r="E12" s="388"/>
      <c r="F12" s="388"/>
      <c r="G12" s="24">
        <f>SUM(G4:G11)</f>
        <v>0</v>
      </c>
    </row>
    <row r="13" spans="1:7" x14ac:dyDescent="0.25">
      <c r="A13" s="387" t="s">
        <v>948</v>
      </c>
      <c r="B13" s="387"/>
      <c r="C13" s="387"/>
      <c r="D13" s="387"/>
      <c r="E13" s="387"/>
      <c r="F13" s="387"/>
      <c r="G13" s="387"/>
    </row>
    <row r="14" spans="1:7" ht="25.5" x14ac:dyDescent="0.25">
      <c r="A14" s="14" t="s">
        <v>2</v>
      </c>
      <c r="B14" s="14" t="s">
        <v>3</v>
      </c>
      <c r="C14" s="14" t="s">
        <v>4</v>
      </c>
      <c r="D14" s="14" t="s">
        <v>5</v>
      </c>
      <c r="E14" s="14" t="s">
        <v>6</v>
      </c>
      <c r="F14" s="14" t="s">
        <v>8</v>
      </c>
      <c r="G14" s="14" t="s">
        <v>9</v>
      </c>
    </row>
    <row r="15" spans="1:7" ht="76.5" x14ac:dyDescent="0.25">
      <c r="A15" s="20" t="s">
        <v>34</v>
      </c>
      <c r="B15" s="38" t="s">
        <v>58</v>
      </c>
      <c r="C15" s="38" t="s">
        <v>334</v>
      </c>
      <c r="D15" s="10" t="s">
        <v>37</v>
      </c>
      <c r="E15" s="35">
        <f>'Conferências Temáticas'!G59+'Direitos Humanos'!G59</f>
        <v>500</v>
      </c>
      <c r="F15" s="127"/>
      <c r="G15" s="25">
        <f>E15*F15</f>
        <v>0</v>
      </c>
    </row>
    <row r="16" spans="1:7" ht="51" x14ac:dyDescent="0.25">
      <c r="A16" s="20" t="s">
        <v>38</v>
      </c>
      <c r="B16" s="8" t="s">
        <v>819</v>
      </c>
      <c r="C16" s="8" t="s">
        <v>336</v>
      </c>
      <c r="D16" s="10" t="s">
        <v>37</v>
      </c>
      <c r="E16" s="27">
        <f>'Conferências Temáticas'!G60+'Direitos Humanos'!G60</f>
        <v>252</v>
      </c>
      <c r="F16" s="28"/>
      <c r="G16" s="25">
        <f t="shared" ref="G16:G57" si="1">E16*F16</f>
        <v>0</v>
      </c>
    </row>
    <row r="17" spans="1:7" ht="114.75" x14ac:dyDescent="0.25">
      <c r="A17" s="20" t="s">
        <v>576</v>
      </c>
      <c r="B17" s="110" t="s">
        <v>547</v>
      </c>
      <c r="C17" s="110" t="s">
        <v>761</v>
      </c>
      <c r="D17" s="32" t="s">
        <v>548</v>
      </c>
      <c r="E17" s="129">
        <f>'Conferências Temáticas'!G62+'Direitos Humanos'!G61+'Conferências Temáticas'!G61</f>
        <v>36</v>
      </c>
      <c r="F17" s="111"/>
      <c r="G17" s="25">
        <f t="shared" si="1"/>
        <v>0</v>
      </c>
    </row>
    <row r="18" spans="1:7" ht="63.75" x14ac:dyDescent="0.25">
      <c r="A18" s="20" t="s">
        <v>577</v>
      </c>
      <c r="B18" s="19" t="s">
        <v>62</v>
      </c>
      <c r="C18" s="19" t="s">
        <v>63</v>
      </c>
      <c r="D18" s="20" t="s">
        <v>37</v>
      </c>
      <c r="E18" s="36">
        <f>'Conferências Temáticas'!G63+'Conferências Temáticas'!G64+'Direitos Humanos'!G62+'Direitos Humanos'!G63</f>
        <v>680</v>
      </c>
      <c r="F18" s="21"/>
      <c r="G18" s="25">
        <f t="shared" si="1"/>
        <v>0</v>
      </c>
    </row>
    <row r="19" spans="1:7" ht="38.25" x14ac:dyDescent="0.25">
      <c r="A19" s="20" t="s">
        <v>578</v>
      </c>
      <c r="B19" s="19" t="s">
        <v>66</v>
      </c>
      <c r="C19" s="19" t="s">
        <v>67</v>
      </c>
      <c r="D19" s="20" t="s">
        <v>37</v>
      </c>
      <c r="E19" s="36">
        <f>'Conferências Temáticas'!G65+'Direitos Humanos'!G64</f>
        <v>12</v>
      </c>
      <c r="F19" s="21"/>
      <c r="G19" s="25">
        <f t="shared" si="1"/>
        <v>0</v>
      </c>
    </row>
    <row r="20" spans="1:7" ht="51" x14ac:dyDescent="0.25">
      <c r="A20" s="20" t="s">
        <v>579</v>
      </c>
      <c r="B20" s="19" t="s">
        <v>69</v>
      </c>
      <c r="C20" s="19" t="s">
        <v>338</v>
      </c>
      <c r="D20" s="20" t="s">
        <v>37</v>
      </c>
      <c r="E20" s="36">
        <f>'Conferências Temáticas'!G66+'Direitos Humanos'!G65</f>
        <v>40</v>
      </c>
      <c r="F20" s="21"/>
      <c r="G20" s="25">
        <f t="shared" si="1"/>
        <v>0</v>
      </c>
    </row>
    <row r="21" spans="1:7" ht="51" x14ac:dyDescent="0.25">
      <c r="A21" s="20" t="s">
        <v>41</v>
      </c>
      <c r="B21" s="19" t="s">
        <v>71</v>
      </c>
      <c r="C21" s="19" t="s">
        <v>72</v>
      </c>
      <c r="D21" s="20" t="s">
        <v>37</v>
      </c>
      <c r="E21" s="27">
        <f>'Conferências Temáticas'!G67+'Direitos Humanos'!G66</f>
        <v>14</v>
      </c>
      <c r="F21" s="28"/>
      <c r="G21" s="25">
        <f t="shared" si="1"/>
        <v>0</v>
      </c>
    </row>
    <row r="22" spans="1:7" ht="38.25" x14ac:dyDescent="0.25">
      <c r="A22" s="20" t="s">
        <v>44</v>
      </c>
      <c r="B22" s="19" t="s">
        <v>74</v>
      </c>
      <c r="C22" s="30" t="s">
        <v>75</v>
      </c>
      <c r="D22" s="20" t="s">
        <v>37</v>
      </c>
      <c r="E22" s="36">
        <f>'Conferências Temáticas'!G68+'Direitos Humanos'!G67</f>
        <v>14</v>
      </c>
      <c r="F22" s="21"/>
      <c r="G22" s="25">
        <f t="shared" si="1"/>
        <v>0</v>
      </c>
    </row>
    <row r="23" spans="1:7" ht="38.25" x14ac:dyDescent="0.25">
      <c r="A23" s="20" t="s">
        <v>580</v>
      </c>
      <c r="B23" s="9" t="s">
        <v>472</v>
      </c>
      <c r="C23" s="19" t="s">
        <v>501</v>
      </c>
      <c r="D23" s="11" t="s">
        <v>37</v>
      </c>
      <c r="E23" s="35">
        <f>'Conferências Temáticas'!G69+'Direitos Humanos'!G68</f>
        <v>6</v>
      </c>
      <c r="F23" s="127"/>
      <c r="G23" s="25">
        <f t="shared" si="1"/>
        <v>0</v>
      </c>
    </row>
    <row r="24" spans="1:7" ht="38.25" x14ac:dyDescent="0.25">
      <c r="A24" s="20" t="s">
        <v>581</v>
      </c>
      <c r="B24" s="19" t="s">
        <v>77</v>
      </c>
      <c r="C24" s="19" t="s">
        <v>78</v>
      </c>
      <c r="D24" s="20" t="s">
        <v>37</v>
      </c>
      <c r="E24" s="36">
        <f>'Conferências Temáticas'!G70+'Direitos Humanos'!G69</f>
        <v>42</v>
      </c>
      <c r="F24" s="21"/>
      <c r="G24" s="25">
        <f t="shared" si="1"/>
        <v>0</v>
      </c>
    </row>
    <row r="25" spans="1:7" ht="38.25" x14ac:dyDescent="0.25">
      <c r="A25" s="20" t="s">
        <v>582</v>
      </c>
      <c r="B25" s="19" t="s">
        <v>411</v>
      </c>
      <c r="C25" s="19" t="s">
        <v>80</v>
      </c>
      <c r="D25" s="20" t="s">
        <v>37</v>
      </c>
      <c r="E25" s="36">
        <f>'Conferências Temáticas'!G71+'Direitos Humanos'!G70</f>
        <v>32</v>
      </c>
      <c r="F25" s="21"/>
      <c r="G25" s="25">
        <f t="shared" si="1"/>
        <v>0</v>
      </c>
    </row>
    <row r="26" spans="1:7" ht="38.25" x14ac:dyDescent="0.25">
      <c r="A26" s="20" t="s">
        <v>583</v>
      </c>
      <c r="B26" s="19" t="s">
        <v>82</v>
      </c>
      <c r="C26" s="19" t="s">
        <v>83</v>
      </c>
      <c r="D26" s="20" t="s">
        <v>37</v>
      </c>
      <c r="E26" s="36">
        <f>'Conferências Temáticas'!G72+'Direitos Humanos'!G71</f>
        <v>36</v>
      </c>
      <c r="F26" s="21"/>
      <c r="G26" s="25">
        <f t="shared" si="1"/>
        <v>0</v>
      </c>
    </row>
    <row r="27" spans="1:7" ht="25.5" x14ac:dyDescent="0.25">
      <c r="A27" s="20" t="s">
        <v>46</v>
      </c>
      <c r="B27" s="19" t="s">
        <v>85</v>
      </c>
      <c r="C27" s="19" t="s">
        <v>86</v>
      </c>
      <c r="D27" s="20" t="s">
        <v>37</v>
      </c>
      <c r="E27" s="36">
        <f>'Conferências Temáticas'!G73+'Direitos Humanos'!G72</f>
        <v>14</v>
      </c>
      <c r="F27" s="21"/>
      <c r="G27" s="25">
        <f t="shared" si="1"/>
        <v>0</v>
      </c>
    </row>
    <row r="28" spans="1:7" ht="38.25" x14ac:dyDescent="0.25">
      <c r="A28" s="20" t="s">
        <v>49</v>
      </c>
      <c r="B28" s="19" t="s">
        <v>339</v>
      </c>
      <c r="C28" s="19" t="s">
        <v>88</v>
      </c>
      <c r="D28" s="20" t="s">
        <v>37</v>
      </c>
      <c r="E28" s="36">
        <f>'Conferências Temáticas'!G74+'Direitos Humanos'!G73</f>
        <v>16</v>
      </c>
      <c r="F28" s="21"/>
      <c r="G28" s="25">
        <f t="shared" si="1"/>
        <v>0</v>
      </c>
    </row>
    <row r="29" spans="1:7" ht="38.25" x14ac:dyDescent="0.25">
      <c r="A29" s="20" t="s">
        <v>584</v>
      </c>
      <c r="B29" s="19" t="s">
        <v>90</v>
      </c>
      <c r="C29" s="19" t="s">
        <v>91</v>
      </c>
      <c r="D29" s="20" t="s">
        <v>37</v>
      </c>
      <c r="E29" s="36">
        <f>'Conferências Temáticas'!G75+'Direitos Humanos'!G74</f>
        <v>18</v>
      </c>
      <c r="F29" s="21"/>
      <c r="G29" s="25">
        <f t="shared" si="1"/>
        <v>0</v>
      </c>
    </row>
    <row r="30" spans="1:7" ht="38.25" x14ac:dyDescent="0.25">
      <c r="A30" s="20" t="s">
        <v>585</v>
      </c>
      <c r="B30" s="26" t="s">
        <v>93</v>
      </c>
      <c r="C30" s="26" t="s">
        <v>94</v>
      </c>
      <c r="D30" s="33" t="s">
        <v>37</v>
      </c>
      <c r="E30" s="81">
        <f>'Conferências Temáticas'!G76+'Direitos Humanos'!G75</f>
        <v>14</v>
      </c>
      <c r="F30" s="82"/>
      <c r="G30" s="25">
        <f t="shared" si="1"/>
        <v>0</v>
      </c>
    </row>
    <row r="31" spans="1:7" ht="102" x14ac:dyDescent="0.25">
      <c r="A31" s="20" t="s">
        <v>586</v>
      </c>
      <c r="B31" s="19" t="s">
        <v>96</v>
      </c>
      <c r="C31" s="19" t="s">
        <v>97</v>
      </c>
      <c r="D31" s="20" t="s">
        <v>37</v>
      </c>
      <c r="E31" s="36">
        <f>'Conferências Temáticas'!G77+'Direitos Humanos'!G76</f>
        <v>28</v>
      </c>
      <c r="F31" s="21"/>
      <c r="G31" s="25">
        <f t="shared" si="1"/>
        <v>0</v>
      </c>
    </row>
    <row r="32" spans="1:7" ht="408" x14ac:dyDescent="0.25">
      <c r="A32" s="20" t="s">
        <v>587</v>
      </c>
      <c r="B32" s="19" t="s">
        <v>99</v>
      </c>
      <c r="C32" s="19" t="s">
        <v>100</v>
      </c>
      <c r="D32" s="20" t="s">
        <v>37</v>
      </c>
      <c r="E32" s="36">
        <f>'Conferências Temáticas'!G78+'Direitos Humanos'!G77</f>
        <v>18</v>
      </c>
      <c r="F32" s="21"/>
      <c r="G32" s="25">
        <f t="shared" si="1"/>
        <v>0</v>
      </c>
    </row>
    <row r="33" spans="1:7" ht="25.5" x14ac:dyDescent="0.25">
      <c r="A33" s="20" t="s">
        <v>588</v>
      </c>
      <c r="B33" s="8" t="s">
        <v>102</v>
      </c>
      <c r="C33" s="19" t="s">
        <v>103</v>
      </c>
      <c r="D33" s="10" t="s">
        <v>37</v>
      </c>
      <c r="E33" s="27">
        <f>'Conferências Temáticas'!G79+'Direitos Humanos'!G78</f>
        <v>36</v>
      </c>
      <c r="F33" s="28"/>
      <c r="G33" s="25">
        <f t="shared" si="1"/>
        <v>0</v>
      </c>
    </row>
    <row r="34" spans="1:7" ht="25.5" x14ac:dyDescent="0.25">
      <c r="A34" s="20" t="s">
        <v>589</v>
      </c>
      <c r="B34" s="8" t="s">
        <v>105</v>
      </c>
      <c r="C34" s="9" t="s">
        <v>106</v>
      </c>
      <c r="D34" s="10" t="s">
        <v>37</v>
      </c>
      <c r="E34" s="27">
        <f>'Conferências Temáticas'!G80+'Direitos Humanos'!G79</f>
        <v>16</v>
      </c>
      <c r="F34" s="28"/>
      <c r="G34" s="25">
        <f t="shared" si="1"/>
        <v>0</v>
      </c>
    </row>
    <row r="35" spans="1:7" ht="51" x14ac:dyDescent="0.25">
      <c r="A35" s="20" t="s">
        <v>590</v>
      </c>
      <c r="B35" s="26" t="s">
        <v>108</v>
      </c>
      <c r="C35" s="26" t="s">
        <v>109</v>
      </c>
      <c r="D35" s="32" t="s">
        <v>37</v>
      </c>
      <c r="E35" s="27">
        <f>'Conferências Temáticas'!G81+'Direitos Humanos'!G80</f>
        <v>24</v>
      </c>
      <c r="F35" s="28"/>
      <c r="G35" s="25">
        <f t="shared" si="1"/>
        <v>0</v>
      </c>
    </row>
    <row r="36" spans="1:7" ht="51" x14ac:dyDescent="0.25">
      <c r="A36" s="20" t="s">
        <v>51</v>
      </c>
      <c r="B36" s="19" t="s">
        <v>521</v>
      </c>
      <c r="C36" s="26" t="s">
        <v>502</v>
      </c>
      <c r="D36" s="20" t="s">
        <v>37</v>
      </c>
      <c r="E36" s="36">
        <f>'Conferências Temáticas'!G82+'Direitos Humanos'!G81</f>
        <v>24</v>
      </c>
      <c r="F36" s="21"/>
      <c r="G36" s="25">
        <f t="shared" si="1"/>
        <v>0</v>
      </c>
    </row>
    <row r="37" spans="1:7" ht="51" x14ac:dyDescent="0.25">
      <c r="A37" s="20" t="s">
        <v>591</v>
      </c>
      <c r="B37" s="19" t="s">
        <v>507</v>
      </c>
      <c r="C37" s="26" t="s">
        <v>789</v>
      </c>
      <c r="D37" s="20" t="s">
        <v>37</v>
      </c>
      <c r="E37" s="36">
        <f>'Conferências Temáticas'!G83+'Direitos Humanos'!G82</f>
        <v>12</v>
      </c>
      <c r="F37" s="21"/>
      <c r="G37" s="25">
        <f t="shared" si="1"/>
        <v>0</v>
      </c>
    </row>
    <row r="38" spans="1:7" ht="25.5" x14ac:dyDescent="0.25">
      <c r="A38" s="20" t="s">
        <v>592</v>
      </c>
      <c r="B38" s="19" t="s">
        <v>112</v>
      </c>
      <c r="C38" s="19" t="s">
        <v>113</v>
      </c>
      <c r="D38" s="20" t="s">
        <v>37</v>
      </c>
      <c r="E38" s="36">
        <f>'Conferências Temáticas'!G84+'Direitos Humanos'!G83</f>
        <v>52</v>
      </c>
      <c r="F38" s="21"/>
      <c r="G38" s="25">
        <f t="shared" si="1"/>
        <v>0</v>
      </c>
    </row>
    <row r="39" spans="1:7" ht="55.5" x14ac:dyDescent="0.25">
      <c r="A39" s="20" t="s">
        <v>54</v>
      </c>
      <c r="B39" s="26" t="s">
        <v>503</v>
      </c>
      <c r="C39" s="26" t="s">
        <v>762</v>
      </c>
      <c r="D39" s="33" t="s">
        <v>517</v>
      </c>
      <c r="E39" s="36">
        <f>'Conferências Temáticas'!G85+'Conferências Temáticas'!G86+'Direitos Humanos'!G84+'Direitos Humanos'!G85+'Direitos Humanos'!G86</f>
        <v>934</v>
      </c>
      <c r="F39" s="21"/>
      <c r="G39" s="25">
        <f t="shared" si="1"/>
        <v>0</v>
      </c>
    </row>
    <row r="40" spans="1:7" s="130" customFormat="1" ht="84" customHeight="1" x14ac:dyDescent="0.25">
      <c r="A40" s="20" t="s">
        <v>593</v>
      </c>
      <c r="B40" s="26" t="s">
        <v>504</v>
      </c>
      <c r="C40" s="26" t="s">
        <v>820</v>
      </c>
      <c r="D40" s="33" t="s">
        <v>37</v>
      </c>
      <c r="E40" s="81">
        <f>'Conferências Temáticas'!G87+'Direitos Humanos'!G87</f>
        <v>24</v>
      </c>
      <c r="F40" s="82"/>
      <c r="G40" s="158">
        <f t="shared" si="1"/>
        <v>0</v>
      </c>
    </row>
    <row r="41" spans="1:7" ht="25.5" x14ac:dyDescent="0.25">
      <c r="A41" s="20" t="s">
        <v>594</v>
      </c>
      <c r="B41" s="8" t="s">
        <v>116</v>
      </c>
      <c r="C41" s="9" t="s">
        <v>117</v>
      </c>
      <c r="D41" s="10" t="s">
        <v>37</v>
      </c>
      <c r="E41" s="27">
        <f>'Conferências Temáticas'!G88+'Direitos Humanos'!G88</f>
        <v>12</v>
      </c>
      <c r="F41" s="28"/>
      <c r="G41" s="25">
        <f t="shared" si="1"/>
        <v>0</v>
      </c>
    </row>
    <row r="42" spans="1:7" ht="38.25" x14ac:dyDescent="0.25">
      <c r="A42" s="20" t="s">
        <v>595</v>
      </c>
      <c r="B42" s="19" t="s">
        <v>119</v>
      </c>
      <c r="C42" s="19" t="s">
        <v>120</v>
      </c>
      <c r="D42" s="20" t="s">
        <v>37</v>
      </c>
      <c r="E42" s="36">
        <f>'Conferências Temáticas'!G89+'Direitos Humanos'!G89</f>
        <v>14</v>
      </c>
      <c r="F42" s="21"/>
      <c r="G42" s="25">
        <f t="shared" si="1"/>
        <v>0</v>
      </c>
    </row>
    <row r="43" spans="1:7" ht="51" x14ac:dyDescent="0.25">
      <c r="A43" s="20" t="s">
        <v>596</v>
      </c>
      <c r="B43" s="19" t="s">
        <v>123</v>
      </c>
      <c r="C43" s="30" t="s">
        <v>124</v>
      </c>
      <c r="D43" s="20" t="s">
        <v>37</v>
      </c>
      <c r="E43" s="36">
        <f>'Conferências Temáticas'!G90+'Conferências Temáticas'!G91+'Direitos Humanos'!G90+'Direitos Humanos'!G91</f>
        <v>135</v>
      </c>
      <c r="F43" s="21"/>
      <c r="G43" s="25">
        <f t="shared" si="1"/>
        <v>0</v>
      </c>
    </row>
    <row r="44" spans="1:7" ht="25.5" x14ac:dyDescent="0.25">
      <c r="A44" s="20" t="s">
        <v>597</v>
      </c>
      <c r="B44" s="19" t="s">
        <v>126</v>
      </c>
      <c r="C44" s="34" t="s">
        <v>127</v>
      </c>
      <c r="D44" s="20" t="s">
        <v>37</v>
      </c>
      <c r="E44" s="36">
        <f>'Conferências Temáticas'!G93+'Conferências Temáticas'!G94+'Direitos Humanos'!G92</f>
        <v>67</v>
      </c>
      <c r="F44" s="21"/>
      <c r="G44" s="25">
        <f t="shared" si="1"/>
        <v>0</v>
      </c>
    </row>
    <row r="45" spans="1:7" ht="25.5" x14ac:dyDescent="0.25">
      <c r="A45" s="20" t="s">
        <v>598</v>
      </c>
      <c r="B45" s="19" t="s">
        <v>129</v>
      </c>
      <c r="C45" s="34" t="s">
        <v>130</v>
      </c>
      <c r="D45" s="10" t="s">
        <v>37</v>
      </c>
      <c r="E45" s="35">
        <f>'Conferências Temáticas'!G95+'Conferências Temáticas'!G96+'Direitos Humanos'!G93</f>
        <v>42</v>
      </c>
      <c r="F45" s="28"/>
      <c r="G45" s="25">
        <f t="shared" si="1"/>
        <v>0</v>
      </c>
    </row>
    <row r="46" spans="1:7" ht="25.5" x14ac:dyDescent="0.25">
      <c r="A46" s="20" t="s">
        <v>599</v>
      </c>
      <c r="B46" s="19" t="s">
        <v>132</v>
      </c>
      <c r="C46" s="30" t="s">
        <v>133</v>
      </c>
      <c r="D46" s="20" t="s">
        <v>37</v>
      </c>
      <c r="E46" s="36">
        <f>'Conferências Temáticas'!G97+'Conferências Temáticas'!G98+'Conferências Temáticas'!G99+'Conferências Temáticas'!G100+'Direitos Humanos'!G94+'Direitos Humanos'!G95+'Direitos Humanos'!G96</f>
        <v>181</v>
      </c>
      <c r="F46" s="21"/>
      <c r="G46" s="25">
        <f t="shared" si="1"/>
        <v>0</v>
      </c>
    </row>
    <row r="47" spans="1:7" ht="25.5" x14ac:dyDescent="0.25">
      <c r="A47" s="20" t="s">
        <v>600</v>
      </c>
      <c r="B47" s="8" t="s">
        <v>135</v>
      </c>
      <c r="C47" s="19" t="s">
        <v>136</v>
      </c>
      <c r="D47" s="10" t="s">
        <v>37</v>
      </c>
      <c r="E47" s="27">
        <f>'Conferências Temáticas'!G101+'Direitos Humanos'!G97</f>
        <v>36</v>
      </c>
      <c r="F47" s="28"/>
      <c r="G47" s="25">
        <f t="shared" si="1"/>
        <v>0</v>
      </c>
    </row>
    <row r="48" spans="1:7" ht="38.25" x14ac:dyDescent="0.25">
      <c r="A48" s="20" t="s">
        <v>601</v>
      </c>
      <c r="B48" s="110" t="s">
        <v>139</v>
      </c>
      <c r="C48" s="26" t="s">
        <v>140</v>
      </c>
      <c r="D48" s="32" t="s">
        <v>37</v>
      </c>
      <c r="E48" s="129">
        <f>'Conferências Temáticas'!G102+'Direitos Humanos'!G98</f>
        <v>60</v>
      </c>
      <c r="F48" s="73"/>
      <c r="G48" s="25">
        <f t="shared" si="1"/>
        <v>0</v>
      </c>
    </row>
    <row r="49" spans="1:7" ht="38.25" x14ac:dyDescent="0.25">
      <c r="A49" s="20" t="s">
        <v>602</v>
      </c>
      <c r="B49" s="19" t="s">
        <v>142</v>
      </c>
      <c r="C49" s="26" t="s">
        <v>506</v>
      </c>
      <c r="D49" s="20" t="s">
        <v>37</v>
      </c>
      <c r="E49" s="36">
        <f>'Conferências Temáticas'!G103+'Conferências Temáticas'!G104+'Conferências Temáticas'!G105+'Conferências Temáticas'!G106+'Conferências Temáticas'!G107+'Direitos Humanos'!G99+'Direitos Humanos'!G100+'Direitos Humanos'!G101+'Direitos Humanos'!G102</f>
        <v>1474</v>
      </c>
      <c r="F49" s="21"/>
      <c r="G49" s="25">
        <f t="shared" si="1"/>
        <v>0</v>
      </c>
    </row>
    <row r="50" spans="1:7" ht="38.25" x14ac:dyDescent="0.25">
      <c r="A50" s="20" t="s">
        <v>603</v>
      </c>
      <c r="B50" s="12" t="s">
        <v>546</v>
      </c>
      <c r="C50" s="12" t="s">
        <v>305</v>
      </c>
      <c r="D50" s="10" t="s">
        <v>40</v>
      </c>
      <c r="E50" s="42">
        <f>'Conferências Temáticas'!G108+'Direitos Humanos'!G103</f>
        <v>3696</v>
      </c>
      <c r="F50" s="43"/>
      <c r="G50" s="25">
        <f t="shared" si="1"/>
        <v>0</v>
      </c>
    </row>
    <row r="51" spans="1:7" ht="38.25" x14ac:dyDescent="0.25">
      <c r="A51" s="20" t="s">
        <v>604</v>
      </c>
      <c r="B51" s="19" t="s">
        <v>145</v>
      </c>
      <c r="C51" s="19" t="s">
        <v>146</v>
      </c>
      <c r="D51" s="20" t="s">
        <v>64</v>
      </c>
      <c r="E51" s="36">
        <f>'Conferências Temáticas'!G109+'Conferências Temáticas'!G111+'Direitos Humanos'!G104</f>
        <v>344</v>
      </c>
      <c r="F51" s="21"/>
      <c r="G51" s="25">
        <f t="shared" si="1"/>
        <v>0</v>
      </c>
    </row>
    <row r="52" spans="1:7" ht="38.25" x14ac:dyDescent="0.25">
      <c r="A52" s="20" t="s">
        <v>605</v>
      </c>
      <c r="B52" s="19" t="s">
        <v>148</v>
      </c>
      <c r="C52" s="19" t="s">
        <v>149</v>
      </c>
      <c r="D52" s="20" t="s">
        <v>64</v>
      </c>
      <c r="E52" s="36">
        <f>'Conferências Temáticas'!G110+'Conferências Temáticas'!G112+'Direitos Humanos'!G105</f>
        <v>80</v>
      </c>
      <c r="F52" s="21"/>
      <c r="G52" s="25">
        <f t="shared" si="1"/>
        <v>0</v>
      </c>
    </row>
    <row r="53" spans="1:7" ht="63.75" x14ac:dyDescent="0.25">
      <c r="A53" s="20" t="s">
        <v>606</v>
      </c>
      <c r="B53" s="19" t="s">
        <v>151</v>
      </c>
      <c r="C53" s="19" t="s">
        <v>152</v>
      </c>
      <c r="D53" s="20" t="s">
        <v>37</v>
      </c>
      <c r="E53" s="36">
        <f>'Conferências Temáticas'!G113+'Direitos Humanos'!G106</f>
        <v>50</v>
      </c>
      <c r="F53" s="21"/>
      <c r="G53" s="25">
        <f t="shared" si="1"/>
        <v>0</v>
      </c>
    </row>
    <row r="54" spans="1:7" ht="29.25" customHeight="1" x14ac:dyDescent="0.25">
      <c r="A54" s="20" t="s">
        <v>607</v>
      </c>
      <c r="B54" s="9" t="s">
        <v>473</v>
      </c>
      <c r="C54" s="19" t="s">
        <v>770</v>
      </c>
      <c r="D54" s="20" t="s">
        <v>37</v>
      </c>
      <c r="E54" s="36">
        <f>'Conferências Temáticas'!G114+'Direitos Humanos'!G107</f>
        <v>40</v>
      </c>
      <c r="F54" s="21"/>
      <c r="G54" s="25">
        <f t="shared" si="1"/>
        <v>0</v>
      </c>
    </row>
    <row r="55" spans="1:7" s="146" customFormat="1" ht="25.5" x14ac:dyDescent="0.25">
      <c r="A55" s="20" t="s">
        <v>608</v>
      </c>
      <c r="B55" s="9" t="s">
        <v>772</v>
      </c>
      <c r="C55" s="19" t="s">
        <v>773</v>
      </c>
      <c r="D55" s="20" t="s">
        <v>37</v>
      </c>
      <c r="E55" s="36">
        <f>'Conferências Temáticas'!G115+'Direitos Humanos'!G108</f>
        <v>40</v>
      </c>
      <c r="F55" s="21"/>
      <c r="G55" s="25"/>
    </row>
    <row r="56" spans="1:7" s="130" customFormat="1" ht="20.25" customHeight="1" x14ac:dyDescent="0.25">
      <c r="A56" s="20" t="s">
        <v>609</v>
      </c>
      <c r="B56" s="26" t="s">
        <v>121</v>
      </c>
      <c r="C56" s="26" t="s">
        <v>352</v>
      </c>
      <c r="D56" s="33" t="s">
        <v>796</v>
      </c>
      <c r="E56" s="81">
        <f>'Conferências Temáticas'!G116+'Direitos Humanos'!G109</f>
        <v>90</v>
      </c>
      <c r="F56" s="82"/>
      <c r="G56" s="25">
        <f t="shared" si="1"/>
        <v>0</v>
      </c>
    </row>
    <row r="57" spans="1:7" s="130" customFormat="1" ht="38.25" x14ac:dyDescent="0.25">
      <c r="A57" s="20" t="s">
        <v>671</v>
      </c>
      <c r="B57" s="26" t="s">
        <v>153</v>
      </c>
      <c r="C57" s="26" t="s">
        <v>154</v>
      </c>
      <c r="D57" s="33" t="s">
        <v>40</v>
      </c>
      <c r="E57" s="129">
        <f>'Conferências Temáticas'!G117+'Direitos Humanos'!G110</f>
        <v>80</v>
      </c>
      <c r="F57" s="111"/>
      <c r="G57" s="25">
        <f t="shared" si="1"/>
        <v>0</v>
      </c>
    </row>
    <row r="58" spans="1:7" x14ac:dyDescent="0.25">
      <c r="A58" s="388" t="s">
        <v>958</v>
      </c>
      <c r="B58" s="388"/>
      <c r="C58" s="388"/>
      <c r="D58" s="388"/>
      <c r="E58" s="388"/>
      <c r="F58" s="388"/>
      <c r="G58" s="24">
        <f>SUM(G15:G57)</f>
        <v>0</v>
      </c>
    </row>
    <row r="59" spans="1:7" x14ac:dyDescent="0.25">
      <c r="A59" s="387" t="s">
        <v>953</v>
      </c>
      <c r="B59" s="387"/>
      <c r="C59" s="387"/>
      <c r="D59" s="387"/>
      <c r="E59" s="387"/>
      <c r="F59" s="387"/>
      <c r="G59" s="387"/>
    </row>
    <row r="60" spans="1:7" ht="25.5" x14ac:dyDescent="0.25">
      <c r="A60" s="14" t="s">
        <v>2</v>
      </c>
      <c r="B60" s="14" t="s">
        <v>3</v>
      </c>
      <c r="C60" s="14" t="s">
        <v>4</v>
      </c>
      <c r="D60" s="14" t="s">
        <v>5</v>
      </c>
      <c r="E60" s="14" t="s">
        <v>6</v>
      </c>
      <c r="F60" s="14" t="s">
        <v>8</v>
      </c>
      <c r="G60" s="14" t="s">
        <v>9</v>
      </c>
    </row>
    <row r="61" spans="1:7" ht="25.5" x14ac:dyDescent="0.25">
      <c r="A61" s="10" t="s">
        <v>57</v>
      </c>
      <c r="B61" s="8" t="s">
        <v>192</v>
      </c>
      <c r="C61" s="8" t="s">
        <v>193</v>
      </c>
      <c r="D61" s="10" t="s">
        <v>194</v>
      </c>
      <c r="E61" s="10">
        <f>'Conferências Temáticas'!G121+'Direitos Humanos'!G114</f>
        <v>900</v>
      </c>
      <c r="F61" s="28"/>
      <c r="G61" s="17">
        <f>E61*F61</f>
        <v>0</v>
      </c>
    </row>
    <row r="62" spans="1:7" ht="38.25" x14ac:dyDescent="0.25">
      <c r="A62" s="10" t="s">
        <v>610</v>
      </c>
      <c r="B62" s="19" t="s">
        <v>196</v>
      </c>
      <c r="C62" s="19" t="s">
        <v>197</v>
      </c>
      <c r="D62" s="20" t="s">
        <v>194</v>
      </c>
      <c r="E62" s="20">
        <f>'Conferências Temáticas'!G122+'Direitos Humanos'!G115</f>
        <v>900</v>
      </c>
      <c r="F62" s="21"/>
      <c r="G62" s="17">
        <f t="shared" ref="G62:G109" si="2">E62*F62</f>
        <v>0</v>
      </c>
    </row>
    <row r="63" spans="1:7" x14ac:dyDescent="0.25">
      <c r="A63" s="10" t="s">
        <v>611</v>
      </c>
      <c r="B63" s="19" t="s">
        <v>200</v>
      </c>
      <c r="C63" s="19" t="s">
        <v>201</v>
      </c>
      <c r="D63" s="20" t="s">
        <v>185</v>
      </c>
      <c r="E63" s="88">
        <f>'Conferências Temáticas'!G123+'Direitos Humanos'!G116</f>
        <v>12</v>
      </c>
      <c r="F63" s="101"/>
      <c r="G63" s="17">
        <f t="shared" si="2"/>
        <v>0</v>
      </c>
    </row>
    <row r="64" spans="1:7" x14ac:dyDescent="0.25">
      <c r="A64" s="10" t="s">
        <v>59</v>
      </c>
      <c r="B64" s="19" t="s">
        <v>508</v>
      </c>
      <c r="C64" s="19" t="s">
        <v>203</v>
      </c>
      <c r="D64" s="20" t="s">
        <v>185</v>
      </c>
      <c r="E64" s="88">
        <f>'Conferências Temáticas'!G124+'Direitos Humanos'!G117</f>
        <v>172</v>
      </c>
      <c r="F64" s="101"/>
      <c r="G64" s="17">
        <f t="shared" si="2"/>
        <v>0</v>
      </c>
    </row>
    <row r="65" spans="1:7" ht="25.5" x14ac:dyDescent="0.25">
      <c r="A65" s="10" t="s">
        <v>60</v>
      </c>
      <c r="B65" s="19" t="s">
        <v>205</v>
      </c>
      <c r="C65" s="19" t="s">
        <v>206</v>
      </c>
      <c r="D65" s="33" t="s">
        <v>329</v>
      </c>
      <c r="E65" s="20">
        <f>'Conferências Temáticas'!G124+'Direitos Humanos'!G118</f>
        <v>126</v>
      </c>
      <c r="F65" s="21"/>
      <c r="G65" s="17">
        <f t="shared" si="2"/>
        <v>0</v>
      </c>
    </row>
    <row r="66" spans="1:7" x14ac:dyDescent="0.25">
      <c r="A66" s="10" t="s">
        <v>61</v>
      </c>
      <c r="B66" s="19" t="s">
        <v>509</v>
      </c>
      <c r="C66" s="19" t="s">
        <v>798</v>
      </c>
      <c r="D66" s="20" t="s">
        <v>21</v>
      </c>
      <c r="E66" s="20">
        <f>'Conferências Temáticas'!G126+'Direitos Humanos'!G119</f>
        <v>4</v>
      </c>
      <c r="F66" s="21"/>
      <c r="G66" s="17">
        <f t="shared" si="2"/>
        <v>0</v>
      </c>
    </row>
    <row r="67" spans="1:7" ht="38.25" x14ac:dyDescent="0.25">
      <c r="A67" s="10" t="s">
        <v>612</v>
      </c>
      <c r="B67" s="8" t="s">
        <v>209</v>
      </c>
      <c r="C67" s="8" t="s">
        <v>210</v>
      </c>
      <c r="D67" s="20" t="s">
        <v>185</v>
      </c>
      <c r="E67" s="20">
        <f>'Conferências Temáticas'!G127+'Conferências Temáticas'!G128+'Direitos Humanos'!G120+'Direitos Humanos'!G121</f>
        <v>14</v>
      </c>
      <c r="F67" s="21"/>
      <c r="G67" s="17">
        <f t="shared" si="2"/>
        <v>0</v>
      </c>
    </row>
    <row r="68" spans="1:7" ht="38.25" x14ac:dyDescent="0.25">
      <c r="A68" s="10" t="s">
        <v>613</v>
      </c>
      <c r="B68" s="19" t="s">
        <v>525</v>
      </c>
      <c r="C68" s="19" t="s">
        <v>212</v>
      </c>
      <c r="D68" s="20" t="s">
        <v>13</v>
      </c>
      <c r="E68" s="20">
        <f>'Conferências Temáticas'!G129+'Direitos Humanos'!G122</f>
        <v>454</v>
      </c>
      <c r="F68" s="21"/>
      <c r="G68" s="17">
        <f t="shared" si="2"/>
        <v>0</v>
      </c>
    </row>
    <row r="69" spans="1:7" ht="51" x14ac:dyDescent="0.25">
      <c r="A69" s="10" t="s">
        <v>614</v>
      </c>
      <c r="B69" s="19" t="s">
        <v>800</v>
      </c>
      <c r="C69" s="19" t="s">
        <v>526</v>
      </c>
      <c r="D69" s="20" t="s">
        <v>198</v>
      </c>
      <c r="E69" s="20">
        <f>'Conferências Temáticas'!G130+'Direitos Humanos'!G123</f>
        <v>530</v>
      </c>
      <c r="F69" s="21"/>
      <c r="G69" s="17">
        <f t="shared" si="2"/>
        <v>0</v>
      </c>
    </row>
    <row r="70" spans="1:7" ht="51" x14ac:dyDescent="0.25">
      <c r="A70" s="10" t="s">
        <v>615</v>
      </c>
      <c r="B70" s="19" t="s">
        <v>801</v>
      </c>
      <c r="C70" s="19" t="s">
        <v>213</v>
      </c>
      <c r="D70" s="20" t="s">
        <v>198</v>
      </c>
      <c r="E70" s="20">
        <f>'Conferências Temáticas'!G131+'Direitos Humanos'!G124</f>
        <v>239.92</v>
      </c>
      <c r="F70" s="21"/>
      <c r="G70" s="17">
        <f t="shared" si="2"/>
        <v>0</v>
      </c>
    </row>
    <row r="71" spans="1:7" ht="38.25" x14ac:dyDescent="0.25">
      <c r="A71" s="10" t="s">
        <v>65</v>
      </c>
      <c r="B71" s="19" t="s">
        <v>214</v>
      </c>
      <c r="C71" s="19" t="s">
        <v>215</v>
      </c>
      <c r="D71" s="20" t="s">
        <v>185</v>
      </c>
      <c r="E71" s="20">
        <f>'Conferências Temáticas'!G132+'Direitos Humanos'!G125</f>
        <v>12</v>
      </c>
      <c r="F71" s="21"/>
      <c r="G71" s="17">
        <f t="shared" si="2"/>
        <v>0</v>
      </c>
    </row>
    <row r="72" spans="1:7" x14ac:dyDescent="0.25">
      <c r="A72" s="10" t="s">
        <v>68</v>
      </c>
      <c r="B72" s="19" t="s">
        <v>461</v>
      </c>
      <c r="C72" s="19" t="s">
        <v>462</v>
      </c>
      <c r="D72" s="20" t="s">
        <v>216</v>
      </c>
      <c r="E72" s="20">
        <f>'Conferências Temáticas'!G133+'Direitos Humanos'!G126</f>
        <v>12</v>
      </c>
      <c r="F72" s="21"/>
      <c r="G72" s="17">
        <f t="shared" si="2"/>
        <v>0</v>
      </c>
    </row>
    <row r="73" spans="1:7" ht="25.5" x14ac:dyDescent="0.25">
      <c r="A73" s="10" t="s">
        <v>70</v>
      </c>
      <c r="B73" s="19" t="s">
        <v>217</v>
      </c>
      <c r="C73" s="19" t="s">
        <v>218</v>
      </c>
      <c r="D73" s="20" t="s">
        <v>219</v>
      </c>
      <c r="E73" s="20">
        <f>'Conferências Temáticas'!G134+'Direitos Humanos'!G127</f>
        <v>2520</v>
      </c>
      <c r="F73" s="21"/>
      <c r="G73" s="17">
        <f t="shared" si="2"/>
        <v>0</v>
      </c>
    </row>
    <row r="74" spans="1:7" ht="25.5" x14ac:dyDescent="0.25">
      <c r="A74" s="10" t="s">
        <v>73</v>
      </c>
      <c r="B74" s="19" t="s">
        <v>220</v>
      </c>
      <c r="C74" s="19" t="s">
        <v>221</v>
      </c>
      <c r="D74" s="20" t="s">
        <v>185</v>
      </c>
      <c r="E74" s="88">
        <f>'Conferências Temáticas'!G135+'Conferências Temáticas'!G136+'Conferências Temáticas'!G137+'Direitos Humanos'!G128+'Direitos Humanos'!G129+'Direitos Humanos'!G130</f>
        <v>51434</v>
      </c>
      <c r="F74" s="21"/>
      <c r="G74" s="17">
        <f t="shared" si="2"/>
        <v>0</v>
      </c>
    </row>
    <row r="75" spans="1:7" ht="63.75" x14ac:dyDescent="0.25">
      <c r="A75" s="10" t="s">
        <v>76</v>
      </c>
      <c r="B75" s="19" t="s">
        <v>260</v>
      </c>
      <c r="C75" s="19" t="s">
        <v>353</v>
      </c>
      <c r="D75" s="20" t="s">
        <v>185</v>
      </c>
      <c r="E75" s="20">
        <f>'Conferências Temáticas'!G138+'Direitos Humanos'!G131</f>
        <v>180</v>
      </c>
      <c r="F75" s="125"/>
      <c r="G75" s="59">
        <f>E75*F75</f>
        <v>0</v>
      </c>
    </row>
    <row r="76" spans="1:7" ht="25.5" x14ac:dyDescent="0.25">
      <c r="A76" s="10" t="s">
        <v>79</v>
      </c>
      <c r="B76" s="8" t="s">
        <v>822</v>
      </c>
      <c r="C76" s="9" t="s">
        <v>261</v>
      </c>
      <c r="D76" s="20" t="s">
        <v>185</v>
      </c>
      <c r="E76" s="10">
        <f>'Conferências Temáticas'!G139+'Direitos Humanos'!G132</f>
        <v>320</v>
      </c>
      <c r="F76" s="126"/>
      <c r="G76" s="59">
        <f>E76*F76</f>
        <v>0</v>
      </c>
    </row>
    <row r="77" spans="1:7" ht="25.5" x14ac:dyDescent="0.25">
      <c r="A77" s="10" t="s">
        <v>81</v>
      </c>
      <c r="B77" s="8" t="s">
        <v>1023</v>
      </c>
      <c r="C77" s="9" t="s">
        <v>262</v>
      </c>
      <c r="D77" s="20" t="s">
        <v>185</v>
      </c>
      <c r="E77" s="10">
        <f>'Conferências Temáticas'!G140+'Direitos Humanos'!G133</f>
        <v>320</v>
      </c>
      <c r="F77" s="126"/>
      <c r="G77" s="59">
        <f>E77*F77</f>
        <v>0</v>
      </c>
    </row>
    <row r="78" spans="1:7" ht="51" x14ac:dyDescent="0.25">
      <c r="A78" s="10" t="s">
        <v>84</v>
      </c>
      <c r="B78" s="19" t="s">
        <v>441</v>
      </c>
      <c r="C78" s="19" t="s">
        <v>442</v>
      </c>
      <c r="D78" s="20" t="s">
        <v>185</v>
      </c>
      <c r="E78" s="20">
        <f>'Conferências Temáticas'!G141+'Direitos Humanos'!G134</f>
        <v>560</v>
      </c>
      <c r="F78" s="125"/>
      <c r="G78" s="59">
        <f>E78*F78</f>
        <v>0</v>
      </c>
    </row>
    <row r="79" spans="1:7" ht="82.5" customHeight="1" x14ac:dyDescent="0.25">
      <c r="A79" s="10" t="s">
        <v>87</v>
      </c>
      <c r="B79" s="19" t="s">
        <v>263</v>
      </c>
      <c r="C79" s="19" t="s">
        <v>769</v>
      </c>
      <c r="D79" s="20" t="s">
        <v>185</v>
      </c>
      <c r="E79" s="20">
        <f>'Conferências Temáticas'!G142+'Direitos Humanos'!G135</f>
        <v>60</v>
      </c>
      <c r="F79" s="125"/>
      <c r="G79" s="59">
        <f>E79*F79</f>
        <v>0</v>
      </c>
    </row>
    <row r="80" spans="1:7" ht="165.75" x14ac:dyDescent="0.25">
      <c r="A80" s="10" t="s">
        <v>89</v>
      </c>
      <c r="B80" s="19" t="s">
        <v>223</v>
      </c>
      <c r="C80" s="19" t="s">
        <v>399</v>
      </c>
      <c r="D80" s="20" t="s">
        <v>222</v>
      </c>
      <c r="E80" s="33">
        <f>'Conferências Temáticas'!G143+'Direitos Humanos'!G136</f>
        <v>1188</v>
      </c>
      <c r="F80" s="21"/>
      <c r="G80" s="17">
        <f t="shared" si="2"/>
        <v>0</v>
      </c>
    </row>
    <row r="81" spans="1:7" ht="165.75" x14ac:dyDescent="0.25">
      <c r="A81" s="10" t="s">
        <v>92</v>
      </c>
      <c r="B81" s="19" t="s">
        <v>392</v>
      </c>
      <c r="C81" s="19" t="s">
        <v>399</v>
      </c>
      <c r="D81" s="20" t="s">
        <v>222</v>
      </c>
      <c r="E81" s="20">
        <f>'Conferências Temáticas'!G144+'Direitos Humanos'!G137</f>
        <v>6808.5</v>
      </c>
      <c r="F81" s="21"/>
      <c r="G81" s="17">
        <f t="shared" si="2"/>
        <v>0</v>
      </c>
    </row>
    <row r="82" spans="1:7" x14ac:dyDescent="0.25">
      <c r="A82" s="10" t="s">
        <v>95</v>
      </c>
      <c r="B82" s="19" t="s">
        <v>226</v>
      </c>
      <c r="C82" s="19" t="s">
        <v>227</v>
      </c>
      <c r="D82" s="20" t="s">
        <v>198</v>
      </c>
      <c r="E82" s="20">
        <f>'Conferências Temáticas'!G145+'Direitos Humanos'!G138</f>
        <v>500</v>
      </c>
      <c r="F82" s="21"/>
      <c r="G82" s="17">
        <f t="shared" si="2"/>
        <v>0</v>
      </c>
    </row>
    <row r="83" spans="1:7" s="61" customFormat="1" ht="12.75" x14ac:dyDescent="0.25">
      <c r="A83" s="10" t="s">
        <v>98</v>
      </c>
      <c r="B83" s="19" t="s">
        <v>533</v>
      </c>
      <c r="C83" s="19" t="s">
        <v>661</v>
      </c>
      <c r="D83" s="20" t="s">
        <v>185</v>
      </c>
      <c r="E83" s="20">
        <f>'Conferências Temáticas'!G146+'Direitos Humanos'!G139</f>
        <v>840</v>
      </c>
      <c r="F83" s="20"/>
      <c r="G83" s="17">
        <f t="shared" si="2"/>
        <v>0</v>
      </c>
    </row>
    <row r="84" spans="1:7" x14ac:dyDescent="0.25">
      <c r="A84" s="10" t="s">
        <v>616</v>
      </c>
      <c r="B84" s="19" t="s">
        <v>664</v>
      </c>
      <c r="C84" s="19" t="s">
        <v>662</v>
      </c>
      <c r="D84" s="20" t="s">
        <v>185</v>
      </c>
      <c r="E84" s="20">
        <f>'Conferências Temáticas'!G147+'Direitos Humanos'!G140</f>
        <v>60</v>
      </c>
      <c r="F84" s="21"/>
      <c r="G84" s="17">
        <f t="shared" si="2"/>
        <v>0</v>
      </c>
    </row>
    <row r="85" spans="1:7" ht="25.5" x14ac:dyDescent="0.25">
      <c r="A85" s="10" t="s">
        <v>617</v>
      </c>
      <c r="B85" s="19" t="s">
        <v>534</v>
      </c>
      <c r="C85" s="19" t="s">
        <v>535</v>
      </c>
      <c r="D85" s="20" t="s">
        <v>185</v>
      </c>
      <c r="E85" s="20">
        <f>'Conferências Temáticas'!G148+'Direitos Humanos'!G141</f>
        <v>180</v>
      </c>
      <c r="F85" s="21"/>
      <c r="G85" s="17">
        <f t="shared" si="2"/>
        <v>0</v>
      </c>
    </row>
    <row r="86" spans="1:7" x14ac:dyDescent="0.25">
      <c r="A86" s="10" t="s">
        <v>618</v>
      </c>
      <c r="B86" s="9" t="s">
        <v>228</v>
      </c>
      <c r="C86" s="12" t="s">
        <v>229</v>
      </c>
      <c r="D86" s="11" t="s">
        <v>365</v>
      </c>
      <c r="E86" s="10">
        <f>'Conferências Temáticas'!G149</f>
        <v>200</v>
      </c>
      <c r="F86" s="43"/>
      <c r="G86" s="17">
        <f t="shared" si="2"/>
        <v>0</v>
      </c>
    </row>
    <row r="87" spans="1:7" ht="38.25" x14ac:dyDescent="0.25">
      <c r="A87" s="10" t="s">
        <v>619</v>
      </c>
      <c r="B87" s="19" t="s">
        <v>230</v>
      </c>
      <c r="C87" s="19" t="s">
        <v>231</v>
      </c>
      <c r="D87" s="20" t="s">
        <v>185</v>
      </c>
      <c r="E87" s="20">
        <f>'Conferências Temáticas'!G150+'Direitos Humanos'!G143</f>
        <v>454</v>
      </c>
      <c r="F87" s="21"/>
      <c r="G87" s="17">
        <f t="shared" si="2"/>
        <v>0</v>
      </c>
    </row>
    <row r="88" spans="1:7" ht="38.25" x14ac:dyDescent="0.25">
      <c r="A88" s="10" t="s">
        <v>101</v>
      </c>
      <c r="B88" s="19" t="s">
        <v>232</v>
      </c>
      <c r="C88" s="19" t="s">
        <v>233</v>
      </c>
      <c r="D88" s="20" t="s">
        <v>185</v>
      </c>
      <c r="E88" s="88">
        <f>'Conferências Temáticas'!G151+'Conferências Temáticas'!G152+'Direitos Humanos'!G145+'Direitos Humanos'!G144</f>
        <v>1580</v>
      </c>
      <c r="F88" s="21"/>
      <c r="G88" s="17">
        <f t="shared" si="2"/>
        <v>0</v>
      </c>
    </row>
    <row r="89" spans="1:7" ht="25.5" x14ac:dyDescent="0.25">
      <c r="A89" s="10" t="s">
        <v>620</v>
      </c>
      <c r="B89" s="19" t="s">
        <v>732</v>
      </c>
      <c r="C89" s="19" t="s">
        <v>333</v>
      </c>
      <c r="D89" s="20" t="s">
        <v>185</v>
      </c>
      <c r="E89" s="88">
        <f>'Conferências Temáticas'!G153+'Direitos Humanos'!G146</f>
        <v>114</v>
      </c>
      <c r="F89" s="21"/>
      <c r="G89" s="17">
        <f t="shared" si="2"/>
        <v>0</v>
      </c>
    </row>
    <row r="90" spans="1:7" ht="38.25" x14ac:dyDescent="0.25">
      <c r="A90" s="10" t="s">
        <v>104</v>
      </c>
      <c r="B90" s="19" t="s">
        <v>234</v>
      </c>
      <c r="C90" s="19" t="s">
        <v>235</v>
      </c>
      <c r="D90" s="20" t="s">
        <v>185</v>
      </c>
      <c r="E90" s="88">
        <f>'Conferências Temáticas'!G154+'Direitos Humanos'!G147+'Conferências Temáticas'!G155</f>
        <v>968</v>
      </c>
      <c r="F90" s="21"/>
      <c r="G90" s="17">
        <f t="shared" si="2"/>
        <v>0</v>
      </c>
    </row>
    <row r="91" spans="1:7" ht="25.5" x14ac:dyDescent="0.25">
      <c r="A91" s="10" t="s">
        <v>107</v>
      </c>
      <c r="B91" s="19" t="s">
        <v>236</v>
      </c>
      <c r="C91" s="19" t="s">
        <v>393</v>
      </c>
      <c r="D91" s="20" t="s">
        <v>21</v>
      </c>
      <c r="E91" s="20">
        <f>'Conferências Temáticas'!G156+'Direitos Humanos'!G148</f>
        <v>150</v>
      </c>
      <c r="F91" s="21"/>
      <c r="G91" s="17">
        <f t="shared" si="2"/>
        <v>0</v>
      </c>
    </row>
    <row r="92" spans="1:7" ht="76.5" x14ac:dyDescent="0.25">
      <c r="A92" s="10" t="s">
        <v>110</v>
      </c>
      <c r="B92" s="19" t="s">
        <v>373</v>
      </c>
      <c r="C92" s="19" t="s">
        <v>469</v>
      </c>
      <c r="D92" s="20" t="s">
        <v>222</v>
      </c>
      <c r="E92" s="20">
        <f>'Conferências Temáticas'!G157+'Direitos Humanos'!G149</f>
        <v>1500</v>
      </c>
      <c r="F92" s="21"/>
      <c r="G92" s="17">
        <f t="shared" si="2"/>
        <v>0</v>
      </c>
    </row>
    <row r="93" spans="1:7" ht="38.25" x14ac:dyDescent="0.25">
      <c r="A93" s="10" t="s">
        <v>111</v>
      </c>
      <c r="B93" s="19" t="s">
        <v>455</v>
      </c>
      <c r="C93" s="19" t="s">
        <v>457</v>
      </c>
      <c r="D93" s="20" t="s">
        <v>456</v>
      </c>
      <c r="E93" s="20">
        <f>'Conferências Temáticas'!G157+'Direitos Humanos'!G150</f>
        <v>1500</v>
      </c>
      <c r="F93" s="21"/>
      <c r="G93" s="17">
        <f t="shared" si="2"/>
        <v>0</v>
      </c>
    </row>
    <row r="94" spans="1:7" ht="38.25" x14ac:dyDescent="0.25">
      <c r="A94" s="10" t="s">
        <v>114</v>
      </c>
      <c r="B94" s="26" t="s">
        <v>464</v>
      </c>
      <c r="C94" s="26" t="s">
        <v>465</v>
      </c>
      <c r="D94" s="33" t="s">
        <v>21</v>
      </c>
      <c r="E94" s="33">
        <f>'Conferências Temáticas'!G159+'Direitos Humanos'!G151</f>
        <v>10</v>
      </c>
      <c r="F94" s="77"/>
      <c r="G94" s="17">
        <f t="shared" si="2"/>
        <v>0</v>
      </c>
    </row>
    <row r="95" spans="1:7" ht="38.25" x14ac:dyDescent="0.25">
      <c r="A95" s="10" t="s">
        <v>115</v>
      </c>
      <c r="B95" s="19" t="s">
        <v>346</v>
      </c>
      <c r="C95" s="19" t="s">
        <v>350</v>
      </c>
      <c r="D95" s="20" t="s">
        <v>21</v>
      </c>
      <c r="E95" s="20">
        <f>'Conferências Temáticas'!G160+'Direitos Humanos'!G152</f>
        <v>36</v>
      </c>
      <c r="F95" s="21"/>
      <c r="G95" s="17">
        <f t="shared" si="2"/>
        <v>0</v>
      </c>
    </row>
    <row r="96" spans="1:7" ht="51" x14ac:dyDescent="0.25">
      <c r="A96" s="10" t="s">
        <v>118</v>
      </c>
      <c r="B96" s="19" t="s">
        <v>512</v>
      </c>
      <c r="C96" s="19" t="s">
        <v>1006</v>
      </c>
      <c r="D96" s="20" t="s">
        <v>21</v>
      </c>
      <c r="E96" s="20">
        <f>'Conferências Temáticas'!G161+'Conferências Temáticas'!G162+'Direitos Humanos'!G153+'Direitos Humanos'!G154</f>
        <v>212</v>
      </c>
      <c r="F96" s="21"/>
      <c r="G96" s="17">
        <f t="shared" si="2"/>
        <v>0</v>
      </c>
    </row>
    <row r="97" spans="1:7" ht="38.25" x14ac:dyDescent="0.25">
      <c r="A97" s="10" t="s">
        <v>621</v>
      </c>
      <c r="B97" s="19" t="s">
        <v>511</v>
      </c>
      <c r="C97" s="19" t="s">
        <v>347</v>
      </c>
      <c r="D97" s="20" t="s">
        <v>198</v>
      </c>
      <c r="E97" s="20">
        <f>'Conferências Temáticas'!G163+'Direitos Humanos'!G155</f>
        <v>96</v>
      </c>
      <c r="F97" s="21"/>
      <c r="G97" s="17">
        <f t="shared" si="2"/>
        <v>0</v>
      </c>
    </row>
    <row r="98" spans="1:7" x14ac:dyDescent="0.25">
      <c r="A98" s="10" t="s">
        <v>622</v>
      </c>
      <c r="B98" s="19" t="s">
        <v>515</v>
      </c>
      <c r="C98" s="19" t="s">
        <v>239</v>
      </c>
      <c r="D98" s="20" t="s">
        <v>185</v>
      </c>
      <c r="E98" s="88">
        <f>'Conferências Temáticas'!G164+'Direitos Humanos'!G156+'Direitos Humanos'!G157+'Conferências Temáticas'!G165</f>
        <v>388</v>
      </c>
      <c r="F98" s="21"/>
      <c r="G98" s="17">
        <f t="shared" si="2"/>
        <v>0</v>
      </c>
    </row>
    <row r="99" spans="1:7" ht="25.5" x14ac:dyDescent="0.25">
      <c r="A99" s="10" t="s">
        <v>122</v>
      </c>
      <c r="B99" s="19" t="s">
        <v>240</v>
      </c>
      <c r="C99" s="19" t="s">
        <v>241</v>
      </c>
      <c r="D99" s="20" t="s">
        <v>185</v>
      </c>
      <c r="E99" s="20">
        <f>'Conferências Temáticas'!G166+'Direitos Humanos'!G158</f>
        <v>1284</v>
      </c>
      <c r="F99" s="21"/>
      <c r="G99" s="17">
        <f t="shared" si="2"/>
        <v>0</v>
      </c>
    </row>
    <row r="100" spans="1:7" ht="38.25" x14ac:dyDescent="0.25">
      <c r="A100" s="10" t="s">
        <v>125</v>
      </c>
      <c r="B100" s="19" t="s">
        <v>242</v>
      </c>
      <c r="C100" s="19" t="s">
        <v>513</v>
      </c>
      <c r="D100" s="20" t="s">
        <v>222</v>
      </c>
      <c r="E100" s="20">
        <f>'Conferências Temáticas'!G167+'Conferências Temáticas'!G168+'Direitos Humanos'!G159+'Direitos Humanos'!G160</f>
        <v>376</v>
      </c>
      <c r="F100" s="21"/>
      <c r="G100" s="17">
        <f t="shared" si="2"/>
        <v>0</v>
      </c>
    </row>
    <row r="101" spans="1:7" ht="25.5" x14ac:dyDescent="0.25">
      <c r="A101" s="10" t="s">
        <v>128</v>
      </c>
      <c r="B101" s="19" t="s">
        <v>243</v>
      </c>
      <c r="C101" s="19" t="s">
        <v>244</v>
      </c>
      <c r="D101" s="20" t="s">
        <v>185</v>
      </c>
      <c r="E101" s="20">
        <f>'Conferências Temáticas'!G169+'Conferências Temáticas'!G170+'Direitos Humanos'!G161+'Direitos Humanos'!G162</f>
        <v>408</v>
      </c>
      <c r="F101" s="21"/>
      <c r="G101" s="17">
        <f t="shared" si="2"/>
        <v>0</v>
      </c>
    </row>
    <row r="102" spans="1:7" x14ac:dyDescent="0.25">
      <c r="A102" s="10" t="s">
        <v>131</v>
      </c>
      <c r="B102" s="8" t="s">
        <v>514</v>
      </c>
      <c r="C102" s="19" t="s">
        <v>245</v>
      </c>
      <c r="D102" s="20" t="s">
        <v>185</v>
      </c>
      <c r="E102" s="41">
        <f>'Conferências Temáticas'!G171+'Direitos Humanos'!G163</f>
        <v>1200</v>
      </c>
      <c r="F102" s="28"/>
      <c r="G102" s="17">
        <f t="shared" si="2"/>
        <v>0</v>
      </c>
    </row>
    <row r="103" spans="1:7" ht="25.5" x14ac:dyDescent="0.25">
      <c r="A103" s="10" t="s">
        <v>134</v>
      </c>
      <c r="B103" s="19" t="s">
        <v>246</v>
      </c>
      <c r="C103" s="19" t="s">
        <v>247</v>
      </c>
      <c r="D103" s="20" t="s">
        <v>185</v>
      </c>
      <c r="E103" s="88">
        <f>'Conferências Temáticas'!G172+'Direitos Humanos'!G164</f>
        <v>13</v>
      </c>
      <c r="F103" s="21"/>
      <c r="G103" s="17">
        <f t="shared" si="2"/>
        <v>0</v>
      </c>
    </row>
    <row r="104" spans="1:7" x14ac:dyDescent="0.25">
      <c r="A104" s="10" t="s">
        <v>137</v>
      </c>
      <c r="B104" s="19" t="s">
        <v>248</v>
      </c>
      <c r="C104" s="19" t="s">
        <v>249</v>
      </c>
      <c r="D104" s="20" t="s">
        <v>185</v>
      </c>
      <c r="E104" s="88">
        <f>'Conferências Temáticas'!G173+'Direitos Humanos'!G165</f>
        <v>112</v>
      </c>
      <c r="F104" s="21"/>
      <c r="G104" s="17">
        <f t="shared" si="2"/>
        <v>0</v>
      </c>
    </row>
    <row r="105" spans="1:7" x14ac:dyDescent="0.25">
      <c r="A105" s="10" t="s">
        <v>623</v>
      </c>
      <c r="B105" s="19" t="s">
        <v>250</v>
      </c>
      <c r="C105" s="19" t="s">
        <v>251</v>
      </c>
      <c r="D105" s="20" t="s">
        <v>185</v>
      </c>
      <c r="E105" s="20">
        <f>'Conferências Temáticas'!G174+'Direitos Humanos'!G166</f>
        <v>584</v>
      </c>
      <c r="F105" s="21"/>
      <c r="G105" s="17">
        <f t="shared" si="2"/>
        <v>0</v>
      </c>
    </row>
    <row r="106" spans="1:7" ht="38.25" x14ac:dyDescent="0.25">
      <c r="A106" s="10" t="s">
        <v>624</v>
      </c>
      <c r="B106" s="26" t="s">
        <v>364</v>
      </c>
      <c r="C106" s="26" t="s">
        <v>366</v>
      </c>
      <c r="D106" s="33" t="s">
        <v>365</v>
      </c>
      <c r="E106" s="33">
        <f>'Conferências Temáticas'!G175+'Direitos Humanos'!G167</f>
        <v>2400</v>
      </c>
      <c r="F106" s="82"/>
      <c r="G106" s="17">
        <f t="shared" si="2"/>
        <v>0</v>
      </c>
    </row>
    <row r="107" spans="1:7" x14ac:dyDescent="0.25">
      <c r="A107" s="10" t="s">
        <v>625</v>
      </c>
      <c r="B107" s="26" t="s">
        <v>382</v>
      </c>
      <c r="C107" s="26" t="s">
        <v>382</v>
      </c>
      <c r="D107" s="33" t="s">
        <v>383</v>
      </c>
      <c r="E107" s="33">
        <f>'Conferências Temáticas'!G176+'Direitos Humanos'!G168</f>
        <v>18</v>
      </c>
      <c r="F107" s="82"/>
      <c r="G107" s="17">
        <f t="shared" si="2"/>
        <v>0</v>
      </c>
    </row>
    <row r="108" spans="1:7" ht="25.5" x14ac:dyDescent="0.25">
      <c r="A108" s="10" t="s">
        <v>138</v>
      </c>
      <c r="B108" s="26" t="s">
        <v>389</v>
      </c>
      <c r="C108" s="26" t="s">
        <v>758</v>
      </c>
      <c r="D108" s="33" t="s">
        <v>383</v>
      </c>
      <c r="E108" s="33">
        <f>'Conferências Temáticas'!G177+'Direitos Humanos'!G169</f>
        <v>45</v>
      </c>
      <c r="F108" s="82"/>
      <c r="G108" s="17">
        <f t="shared" si="2"/>
        <v>0</v>
      </c>
    </row>
    <row r="109" spans="1:7" ht="76.5" x14ac:dyDescent="0.25">
      <c r="A109" s="10" t="s">
        <v>141</v>
      </c>
      <c r="B109" s="26" t="s">
        <v>395</v>
      </c>
      <c r="C109" s="26" t="s">
        <v>436</v>
      </c>
      <c r="D109" s="33" t="s">
        <v>383</v>
      </c>
      <c r="E109" s="33">
        <f>'Conferências Temáticas'!G178+'Direitos Humanos'!G170</f>
        <v>150</v>
      </c>
      <c r="F109" s="82"/>
      <c r="G109" s="17">
        <f t="shared" si="2"/>
        <v>0</v>
      </c>
    </row>
    <row r="110" spans="1:7" ht="25.5" x14ac:dyDescent="0.25">
      <c r="A110" s="10" t="s">
        <v>626</v>
      </c>
      <c r="B110" s="26" t="s">
        <v>528</v>
      </c>
      <c r="C110" s="26" t="s">
        <v>529</v>
      </c>
      <c r="D110" s="33" t="s">
        <v>185</v>
      </c>
      <c r="E110" s="140">
        <f>'Conferências Temáticas'!G179+'Direitos Humanos'!G171</f>
        <v>90</v>
      </c>
      <c r="F110" s="77"/>
      <c r="G110" s="17">
        <f>E110*F110</f>
        <v>0</v>
      </c>
    </row>
    <row r="111" spans="1:7" x14ac:dyDescent="0.25">
      <c r="A111" s="10" t="s">
        <v>627</v>
      </c>
      <c r="B111" s="26" t="s">
        <v>567</v>
      </c>
      <c r="C111" s="26" t="s">
        <v>510</v>
      </c>
      <c r="D111" s="33" t="s">
        <v>21</v>
      </c>
      <c r="E111" s="140">
        <f>'Conferências Temáticas'!G180+'Direitos Humanos'!G172</f>
        <v>36</v>
      </c>
      <c r="F111" s="77"/>
      <c r="G111" s="17">
        <f>E111*F111</f>
        <v>0</v>
      </c>
    </row>
    <row r="112" spans="1:7" s="130" customFormat="1" ht="38.25" x14ac:dyDescent="0.25">
      <c r="A112" s="10" t="s">
        <v>628</v>
      </c>
      <c r="B112" s="26" t="s">
        <v>264</v>
      </c>
      <c r="C112" s="26" t="s">
        <v>265</v>
      </c>
      <c r="D112" s="33" t="s">
        <v>185</v>
      </c>
      <c r="E112" s="33">
        <f>'Conferências Temáticas'!G181+'Direitos Humanos'!G173</f>
        <v>480</v>
      </c>
      <c r="F112" s="82"/>
      <c r="G112" s="84">
        <f t="shared" ref="G112:G117" si="3">E112*F112</f>
        <v>0</v>
      </c>
    </row>
    <row r="113" spans="1:7" ht="38.25" x14ac:dyDescent="0.25">
      <c r="A113" s="10" t="s">
        <v>629</v>
      </c>
      <c r="B113" s="19" t="s">
        <v>266</v>
      </c>
      <c r="C113" s="19" t="s">
        <v>267</v>
      </c>
      <c r="D113" s="20" t="s">
        <v>185</v>
      </c>
      <c r="E113" s="20">
        <f>'Conferências Temáticas'!G182+'Direitos Humanos'!G174</f>
        <v>12</v>
      </c>
      <c r="F113" s="125"/>
      <c r="G113" s="59">
        <f t="shared" si="3"/>
        <v>0</v>
      </c>
    </row>
    <row r="114" spans="1:7" ht="38.25" x14ac:dyDescent="0.25">
      <c r="A114" s="10" t="s">
        <v>672</v>
      </c>
      <c r="B114" s="19" t="s">
        <v>268</v>
      </c>
      <c r="C114" s="19" t="s">
        <v>269</v>
      </c>
      <c r="D114" s="20" t="s">
        <v>185</v>
      </c>
      <c r="E114" s="20">
        <f>'Conferências Temáticas'!G183+'Direitos Humanos'!G175</f>
        <v>6</v>
      </c>
      <c r="F114" s="125"/>
      <c r="G114" s="59">
        <f t="shared" si="3"/>
        <v>0</v>
      </c>
    </row>
    <row r="115" spans="1:7" x14ac:dyDescent="0.25">
      <c r="A115" s="10" t="s">
        <v>144</v>
      </c>
      <c r="B115" s="19" t="s">
        <v>279</v>
      </c>
      <c r="C115" s="19" t="s">
        <v>280</v>
      </c>
      <c r="D115" s="20" t="s">
        <v>185</v>
      </c>
      <c r="E115" s="20">
        <f>'Conferências Temáticas'!G184+'Direitos Humanos'!G176</f>
        <v>12</v>
      </c>
      <c r="F115" s="125"/>
      <c r="G115" s="59">
        <f t="shared" si="3"/>
        <v>0</v>
      </c>
    </row>
    <row r="116" spans="1:7" s="130" customFormat="1" ht="25.5" x14ac:dyDescent="0.25">
      <c r="A116" s="10" t="s">
        <v>147</v>
      </c>
      <c r="B116" s="26" t="s">
        <v>290</v>
      </c>
      <c r="C116" s="26" t="s">
        <v>541</v>
      </c>
      <c r="D116" s="33" t="s">
        <v>185</v>
      </c>
      <c r="E116" s="33">
        <f>'Conferências Temáticas'!G185+'Direitos Humanos'!G177</f>
        <v>2000</v>
      </c>
      <c r="F116" s="82"/>
      <c r="G116" s="59">
        <f t="shared" si="3"/>
        <v>0</v>
      </c>
    </row>
    <row r="117" spans="1:7" s="130" customFormat="1" ht="51" x14ac:dyDescent="0.25">
      <c r="A117" s="10" t="s">
        <v>150</v>
      </c>
      <c r="B117" s="26" t="s">
        <v>292</v>
      </c>
      <c r="C117" s="26" t="s">
        <v>540</v>
      </c>
      <c r="D117" s="33" t="s">
        <v>185</v>
      </c>
      <c r="E117" s="33">
        <f>'Conferências Temáticas'!G186+'Direitos Humanos'!G178</f>
        <v>600</v>
      </c>
      <c r="F117" s="82"/>
      <c r="G117" s="59">
        <f t="shared" si="3"/>
        <v>0</v>
      </c>
    </row>
    <row r="118" spans="1:7" x14ac:dyDescent="0.25">
      <c r="A118" s="388" t="s">
        <v>980</v>
      </c>
      <c r="B118" s="388"/>
      <c r="C118" s="388"/>
      <c r="D118" s="388"/>
      <c r="E118" s="388"/>
      <c r="F118" s="388"/>
      <c r="G118" s="151">
        <f>SUM(G61:G117)</f>
        <v>0</v>
      </c>
    </row>
    <row r="119" spans="1:7" x14ac:dyDescent="0.25">
      <c r="A119" s="387" t="s">
        <v>1024</v>
      </c>
      <c r="B119" s="387"/>
      <c r="C119" s="387"/>
      <c r="D119" s="387"/>
      <c r="E119" s="387"/>
      <c r="F119" s="387"/>
      <c r="G119" s="121"/>
    </row>
    <row r="120" spans="1:7" ht="25.5" x14ac:dyDescent="0.25">
      <c r="A120" s="14" t="s">
        <v>2</v>
      </c>
      <c r="B120" s="14" t="s">
        <v>3</v>
      </c>
      <c r="C120" s="14" t="s">
        <v>4</v>
      </c>
      <c r="D120" s="14" t="s">
        <v>5</v>
      </c>
      <c r="E120" s="14" t="s">
        <v>6</v>
      </c>
      <c r="F120" s="14" t="s">
        <v>8</v>
      </c>
      <c r="G120" s="14" t="s">
        <v>9</v>
      </c>
    </row>
    <row r="121" spans="1:7" ht="127.5" x14ac:dyDescent="0.25">
      <c r="A121" s="157" t="s">
        <v>630</v>
      </c>
      <c r="B121" s="26" t="s">
        <v>397</v>
      </c>
      <c r="C121" s="26" t="s">
        <v>790</v>
      </c>
      <c r="D121" s="33" t="s">
        <v>385</v>
      </c>
      <c r="E121" s="33">
        <f>'Conferências Temáticas'!G190+'Direitos Humanos'!G182</f>
        <v>1</v>
      </c>
      <c r="F121" s="82"/>
      <c r="G121" s="17">
        <f>E121*F121</f>
        <v>0</v>
      </c>
    </row>
    <row r="122" spans="1:7" ht="175.5" customHeight="1" x14ac:dyDescent="0.25">
      <c r="A122" s="157" t="s">
        <v>155</v>
      </c>
      <c r="B122" s="10" t="s">
        <v>774</v>
      </c>
      <c r="C122" s="152" t="s">
        <v>775</v>
      </c>
      <c r="D122" s="149" t="s">
        <v>216</v>
      </c>
      <c r="E122" s="20">
        <f>'Conferências Temáticas'!G191+'Direitos Humanos'!G183</f>
        <v>150</v>
      </c>
      <c r="F122" s="21"/>
      <c r="G122" s="59">
        <f>E122*F122</f>
        <v>0</v>
      </c>
    </row>
    <row r="123" spans="1:7" ht="135" x14ac:dyDescent="0.25">
      <c r="A123" s="157" t="s">
        <v>631</v>
      </c>
      <c r="B123" s="153" t="s">
        <v>776</v>
      </c>
      <c r="C123" s="154" t="s">
        <v>793</v>
      </c>
      <c r="D123" s="149" t="s">
        <v>216</v>
      </c>
      <c r="E123" s="33">
        <f>'Conferências Temáticas'!G192+'Direitos Humanos'!G184</f>
        <v>7</v>
      </c>
      <c r="F123" s="77"/>
      <c r="G123" s="59">
        <f t="shared" ref="G123:G159" si="4">E123*F123</f>
        <v>0</v>
      </c>
    </row>
    <row r="124" spans="1:7" ht="195" x14ac:dyDescent="0.25">
      <c r="A124" s="157" t="s">
        <v>632</v>
      </c>
      <c r="B124" s="149" t="s">
        <v>778</v>
      </c>
      <c r="C124" s="149" t="s">
        <v>795</v>
      </c>
      <c r="D124" s="33" t="s">
        <v>185</v>
      </c>
      <c r="E124" s="33">
        <f>'Conferências Temáticas'!G193+'Direitos Humanos'!G185</f>
        <v>1010</v>
      </c>
      <c r="F124" s="82"/>
      <c r="G124" s="59">
        <f t="shared" si="4"/>
        <v>0</v>
      </c>
    </row>
    <row r="125" spans="1:7" ht="128.25" x14ac:dyDescent="0.25">
      <c r="A125" s="157" t="s">
        <v>633</v>
      </c>
      <c r="B125" s="153" t="s">
        <v>779</v>
      </c>
      <c r="C125" s="155" t="s">
        <v>794</v>
      </c>
      <c r="D125" s="20" t="s">
        <v>185</v>
      </c>
      <c r="E125" s="20">
        <f>'Conferências Temáticas'!G195+'Conferências Temáticas'!G196+'Conferências Temáticas'!G197+'Direitos Humanos'!G186+'Direitos Humanos'!G187+'Direitos Humanos'!G188</f>
        <v>619</v>
      </c>
      <c r="F125" s="21"/>
      <c r="G125" s="59">
        <f t="shared" si="4"/>
        <v>0</v>
      </c>
    </row>
    <row r="126" spans="1:7" ht="191.25" x14ac:dyDescent="0.25">
      <c r="A126" s="157" t="s">
        <v>634</v>
      </c>
      <c r="B126" s="19" t="s">
        <v>270</v>
      </c>
      <c r="C126" s="26" t="s">
        <v>271</v>
      </c>
      <c r="D126" s="20" t="s">
        <v>185</v>
      </c>
      <c r="E126" s="20">
        <f>'Conferências Temáticas'!G198+'Direitos Humanos'!G189</f>
        <v>14</v>
      </c>
      <c r="F126" s="21"/>
      <c r="G126" s="59">
        <f t="shared" si="4"/>
        <v>0</v>
      </c>
    </row>
    <row r="127" spans="1:7" ht="89.25" x14ac:dyDescent="0.25">
      <c r="A127" s="157" t="s">
        <v>156</v>
      </c>
      <c r="B127" s="19" t="s">
        <v>272</v>
      </c>
      <c r="C127" s="19" t="s">
        <v>787</v>
      </c>
      <c r="D127" s="20" t="s">
        <v>185</v>
      </c>
      <c r="E127" s="20">
        <f>'Conferências Temáticas'!G199+'Direitos Humanos'!G190</f>
        <v>48</v>
      </c>
      <c r="F127" s="21"/>
      <c r="G127" s="59"/>
    </row>
    <row r="128" spans="1:7" ht="76.5" x14ac:dyDescent="0.25">
      <c r="A128" s="157" t="s">
        <v>635</v>
      </c>
      <c r="B128" s="19" t="s">
        <v>274</v>
      </c>
      <c r="C128" s="19" t="s">
        <v>788</v>
      </c>
      <c r="D128" s="20" t="s">
        <v>185</v>
      </c>
      <c r="E128" s="20">
        <f>'Conferências Temáticas'!G200+'Direitos Humanos'!G191</f>
        <v>86</v>
      </c>
      <c r="F128" s="21"/>
      <c r="G128" s="59">
        <f t="shared" si="4"/>
        <v>0</v>
      </c>
    </row>
    <row r="129" spans="1:7" x14ac:dyDescent="0.25">
      <c r="A129" s="157" t="s">
        <v>636</v>
      </c>
      <c r="B129" s="19" t="s">
        <v>276</v>
      </c>
      <c r="C129" s="19" t="s">
        <v>277</v>
      </c>
      <c r="D129" s="20" t="s">
        <v>185</v>
      </c>
      <c r="E129" s="20">
        <f>'Conferências Temáticas'!G201+'Direitos Humanos'!G192</f>
        <v>90</v>
      </c>
      <c r="F129" s="21"/>
      <c r="G129" s="59">
        <f t="shared" si="4"/>
        <v>0</v>
      </c>
    </row>
    <row r="130" spans="1:7" ht="315" x14ac:dyDescent="0.25">
      <c r="A130" s="157" t="s">
        <v>637</v>
      </c>
      <c r="B130" s="149" t="s">
        <v>781</v>
      </c>
      <c r="C130" s="149" t="s">
        <v>782</v>
      </c>
      <c r="D130" s="33" t="s">
        <v>278</v>
      </c>
      <c r="E130" s="33">
        <f>'Conferências Temáticas'!G202+'Direitos Humanos'!G193</f>
        <v>2923</v>
      </c>
      <c r="F130" s="77"/>
      <c r="G130" s="59">
        <f t="shared" si="4"/>
        <v>0</v>
      </c>
    </row>
    <row r="131" spans="1:7" ht="165" x14ac:dyDescent="0.25">
      <c r="A131" s="157" t="s">
        <v>158</v>
      </c>
      <c r="B131" s="149" t="s">
        <v>814</v>
      </c>
      <c r="C131" s="150" t="s">
        <v>813</v>
      </c>
      <c r="D131" s="20" t="s">
        <v>13</v>
      </c>
      <c r="E131" s="20">
        <f>'Conferências Temáticas'!G203+'Direitos Humanos'!G194</f>
        <v>6</v>
      </c>
      <c r="F131" s="21"/>
      <c r="G131" s="59">
        <f t="shared" si="4"/>
        <v>0</v>
      </c>
    </row>
    <row r="132" spans="1:7" ht="180" x14ac:dyDescent="0.25">
      <c r="A132" s="157" t="s">
        <v>638</v>
      </c>
      <c r="B132" s="154" t="s">
        <v>815</v>
      </c>
      <c r="C132" s="150" t="s">
        <v>817</v>
      </c>
      <c r="D132" s="33" t="s">
        <v>13</v>
      </c>
      <c r="E132" s="33">
        <f>'Conferências Temáticas'!G204+'Direitos Humanos'!G194+'Conferências Temáticas'!G205+'Direitos Humanos'!G196</f>
        <v>14</v>
      </c>
      <c r="F132" s="21"/>
      <c r="G132" s="59">
        <f t="shared" si="4"/>
        <v>0</v>
      </c>
    </row>
    <row r="133" spans="1:7" ht="242.25" x14ac:dyDescent="0.25">
      <c r="A133" s="157" t="s">
        <v>639</v>
      </c>
      <c r="B133" s="19" t="s">
        <v>536</v>
      </c>
      <c r="C133" s="19" t="s">
        <v>281</v>
      </c>
      <c r="D133" s="20" t="s">
        <v>185</v>
      </c>
      <c r="E133" s="20">
        <f>'Conferências Temáticas'!G206+'Direitos Humanos'!G197</f>
        <v>12</v>
      </c>
      <c r="F133" s="21"/>
      <c r="G133" s="59">
        <f t="shared" si="4"/>
        <v>0</v>
      </c>
    </row>
    <row r="134" spans="1:7" x14ac:dyDescent="0.25">
      <c r="A134" s="157" t="s">
        <v>640</v>
      </c>
      <c r="B134" s="19" t="s">
        <v>537</v>
      </c>
      <c r="C134" s="19" t="s">
        <v>283</v>
      </c>
      <c r="D134" s="20" t="s">
        <v>185</v>
      </c>
      <c r="E134" s="20">
        <f>'Conferências Temáticas'!G207+'Conferências Temáticas'!G208+'Conferências Temáticas'!G209+'Direitos Humanos'!G198+'Direitos Humanos'!G199+'Direitos Humanos'!G200+'Conferências Temáticas'!G210</f>
        <v>310</v>
      </c>
      <c r="F134" s="21"/>
      <c r="G134" s="59">
        <f t="shared" si="4"/>
        <v>0</v>
      </c>
    </row>
    <row r="135" spans="1:7" x14ac:dyDescent="0.25">
      <c r="A135" s="157" t="s">
        <v>641</v>
      </c>
      <c r="B135" s="19" t="s">
        <v>282</v>
      </c>
      <c r="C135" s="19" t="s">
        <v>285</v>
      </c>
      <c r="D135" s="20" t="s">
        <v>185</v>
      </c>
      <c r="E135" s="20">
        <f>'Conferências Temáticas'!G211+'Direitos Humanos'!G201</f>
        <v>30</v>
      </c>
      <c r="F135" s="21"/>
      <c r="G135" s="59">
        <f t="shared" si="4"/>
        <v>0</v>
      </c>
    </row>
    <row r="136" spans="1:7" x14ac:dyDescent="0.25">
      <c r="A136" s="157" t="s">
        <v>161</v>
      </c>
      <c r="B136" s="19" t="s">
        <v>284</v>
      </c>
      <c r="C136" s="19" t="s">
        <v>286</v>
      </c>
      <c r="D136" s="20" t="s">
        <v>185</v>
      </c>
      <c r="E136" s="20">
        <f>'Conferências Temáticas'!G212+'Conferências Temáticas'!G213+'Direitos Humanos'!G202+'Direitos Humanos'!G203</f>
        <v>137</v>
      </c>
      <c r="F136" s="21"/>
      <c r="G136" s="59">
        <f t="shared" si="4"/>
        <v>0</v>
      </c>
    </row>
    <row r="137" spans="1:7" x14ac:dyDescent="0.25">
      <c r="A137" s="157" t="s">
        <v>642</v>
      </c>
      <c r="B137" s="19" t="s">
        <v>571</v>
      </c>
      <c r="C137" s="19" t="s">
        <v>287</v>
      </c>
      <c r="D137" s="20" t="s">
        <v>185</v>
      </c>
      <c r="E137" s="20">
        <f>'Conferências Temáticas'!G214+'Direitos Humanos'!G204</f>
        <v>104</v>
      </c>
      <c r="F137" s="21"/>
      <c r="G137" s="59">
        <f t="shared" si="4"/>
        <v>0</v>
      </c>
    </row>
    <row r="138" spans="1:7" ht="38.25" x14ac:dyDescent="0.25">
      <c r="A138" s="157" t="s">
        <v>949</v>
      </c>
      <c r="B138" s="19" t="s">
        <v>288</v>
      </c>
      <c r="C138" s="19" t="s">
        <v>289</v>
      </c>
      <c r="D138" s="20" t="s">
        <v>21</v>
      </c>
      <c r="E138" s="20">
        <f>'Conferências Temáticas'!G215+'Direitos Humanos'!G205</f>
        <v>300</v>
      </c>
      <c r="F138" s="21"/>
      <c r="G138" s="59">
        <f t="shared" si="4"/>
        <v>0</v>
      </c>
    </row>
    <row r="139" spans="1:7" ht="38.25" x14ac:dyDescent="0.25">
      <c r="A139" s="157" t="s">
        <v>162</v>
      </c>
      <c r="B139" s="9" t="s">
        <v>542</v>
      </c>
      <c r="C139" s="9" t="s">
        <v>371</v>
      </c>
      <c r="D139" s="11" t="s">
        <v>185</v>
      </c>
      <c r="E139" s="11">
        <f>'Conferências Temáticas'!G216+'Conferências Temáticas'!G217+'Direitos Humanos'!G206+'Direitos Humanos'!G207</f>
        <v>88</v>
      </c>
      <c r="F139" s="127"/>
      <c r="G139" s="59">
        <f t="shared" si="4"/>
        <v>0</v>
      </c>
    </row>
    <row r="140" spans="1:7" ht="38.25" x14ac:dyDescent="0.25">
      <c r="A140" s="157" t="s">
        <v>643</v>
      </c>
      <c r="B140" s="19" t="s">
        <v>294</v>
      </c>
      <c r="C140" s="19" t="s">
        <v>296</v>
      </c>
      <c r="D140" s="20" t="s">
        <v>185</v>
      </c>
      <c r="E140" s="20">
        <f>'Conferências Temáticas'!G218+'Conferências Temáticas'!G220+'Conferências Temáticas'!G219</f>
        <v>32</v>
      </c>
      <c r="F140" s="21"/>
      <c r="G140" s="59">
        <f t="shared" si="4"/>
        <v>0</v>
      </c>
    </row>
    <row r="141" spans="1:7" ht="38.25" x14ac:dyDescent="0.25">
      <c r="A141" s="157" t="s">
        <v>644</v>
      </c>
      <c r="B141" s="19" t="s">
        <v>295</v>
      </c>
      <c r="C141" s="19" t="s">
        <v>377</v>
      </c>
      <c r="D141" s="20" t="s">
        <v>185</v>
      </c>
      <c r="E141" s="20">
        <f>'Conferências Temáticas'!G221+'Direitos Humanos'!G208</f>
        <v>24</v>
      </c>
      <c r="F141" s="21"/>
      <c r="G141" s="59">
        <f t="shared" si="4"/>
        <v>0</v>
      </c>
    </row>
    <row r="142" spans="1:7" ht="63.75" x14ac:dyDescent="0.25">
      <c r="A142" s="157" t="s">
        <v>165</v>
      </c>
      <c r="B142" s="19" t="s">
        <v>297</v>
      </c>
      <c r="C142" s="19" t="s">
        <v>354</v>
      </c>
      <c r="D142" s="20" t="s">
        <v>185</v>
      </c>
      <c r="E142" s="20">
        <f>'Conferências Temáticas'!G222+'Direitos Humanos'!G209</f>
        <v>340</v>
      </c>
      <c r="F142" s="21"/>
      <c r="G142" s="59">
        <f t="shared" si="4"/>
        <v>0</v>
      </c>
    </row>
    <row r="143" spans="1:7" ht="102" x14ac:dyDescent="0.25">
      <c r="A143" s="157" t="s">
        <v>645</v>
      </c>
      <c r="B143" s="19" t="s">
        <v>298</v>
      </c>
      <c r="C143" s="19" t="s">
        <v>818</v>
      </c>
      <c r="D143" s="20" t="s">
        <v>185</v>
      </c>
      <c r="E143" s="20">
        <f>'Conferências Temáticas'!G223+'Direitos Humanos'!G210</f>
        <v>400</v>
      </c>
      <c r="F143" s="21"/>
      <c r="G143" s="59">
        <f t="shared" si="4"/>
        <v>0</v>
      </c>
    </row>
    <row r="144" spans="1:7" ht="38.25" x14ac:dyDescent="0.25">
      <c r="A144" s="157" t="s">
        <v>646</v>
      </c>
      <c r="B144" s="26" t="s">
        <v>299</v>
      </c>
      <c r="C144" s="26" t="s">
        <v>300</v>
      </c>
      <c r="D144" s="33" t="s">
        <v>13</v>
      </c>
      <c r="E144" s="33">
        <f>'Conferências Temáticas'!G224+'Direitos Humanos'!G211</f>
        <v>14</v>
      </c>
      <c r="F144" s="82"/>
      <c r="G144" s="59">
        <f t="shared" si="4"/>
        <v>0</v>
      </c>
    </row>
    <row r="145" spans="1:7" ht="89.25" x14ac:dyDescent="0.25">
      <c r="A145" s="157" t="s">
        <v>647</v>
      </c>
      <c r="B145" s="19" t="s">
        <v>543</v>
      </c>
      <c r="C145" s="19" t="s">
        <v>1025</v>
      </c>
      <c r="D145" s="10" t="s">
        <v>40</v>
      </c>
      <c r="E145" s="11">
        <f>'Conferências Temáticas'!G225+'Direitos Humanos'!G212</f>
        <v>640</v>
      </c>
      <c r="F145" s="28"/>
      <c r="G145" s="59">
        <f t="shared" si="4"/>
        <v>0</v>
      </c>
    </row>
    <row r="146" spans="1:7" ht="178.5" x14ac:dyDescent="0.25">
      <c r="A146" s="157" t="s">
        <v>648</v>
      </c>
      <c r="B146" s="19" t="s">
        <v>356</v>
      </c>
      <c r="C146" s="19" t="s">
        <v>359</v>
      </c>
      <c r="D146" s="20" t="s">
        <v>37</v>
      </c>
      <c r="E146" s="20">
        <f>'Conferências Temáticas'!G226+'Conferências Temáticas'!G227+'Direitos Humanos'!G213</f>
        <v>32</v>
      </c>
      <c r="F146" s="21"/>
      <c r="G146" s="59">
        <f t="shared" si="4"/>
        <v>0</v>
      </c>
    </row>
    <row r="147" spans="1:7" ht="114.75" x14ac:dyDescent="0.25">
      <c r="A147" s="157" t="s">
        <v>649</v>
      </c>
      <c r="B147" s="26" t="s">
        <v>361</v>
      </c>
      <c r="C147" s="26" t="s">
        <v>363</v>
      </c>
      <c r="D147" s="33" t="s">
        <v>362</v>
      </c>
      <c r="E147" s="33">
        <f>'Conferências Temáticas'!G228+'Direitos Humanos'!G214</f>
        <v>306</v>
      </c>
      <c r="F147" s="77"/>
      <c r="G147" s="59">
        <f t="shared" si="4"/>
        <v>0</v>
      </c>
    </row>
    <row r="148" spans="1:7" ht="63.75" x14ac:dyDescent="0.25">
      <c r="A148" s="157" t="s">
        <v>166</v>
      </c>
      <c r="B148" s="19" t="s">
        <v>301</v>
      </c>
      <c r="C148" s="19" t="s">
        <v>302</v>
      </c>
      <c r="D148" s="20" t="s">
        <v>40</v>
      </c>
      <c r="E148" s="20">
        <f>'Conferências Temáticas'!G229+'Direitos Humanos'!G215</f>
        <v>480</v>
      </c>
      <c r="F148" s="21"/>
      <c r="G148" s="59">
        <f t="shared" si="4"/>
        <v>0</v>
      </c>
    </row>
    <row r="149" spans="1:7" ht="153" x14ac:dyDescent="0.25">
      <c r="A149" s="157" t="s">
        <v>169</v>
      </c>
      <c r="B149" s="110" t="s">
        <v>303</v>
      </c>
      <c r="C149" s="38" t="s">
        <v>304</v>
      </c>
      <c r="D149" s="91" t="s">
        <v>33</v>
      </c>
      <c r="E149" s="91">
        <f>'Conferências Temáticas'!G232+'Direitos Humanos'!G216</f>
        <v>3500</v>
      </c>
      <c r="F149" s="73"/>
      <c r="G149" s="59">
        <f t="shared" si="4"/>
        <v>0</v>
      </c>
    </row>
    <row r="150" spans="1:7" ht="127.5" x14ac:dyDescent="0.25">
      <c r="A150" s="157" t="s">
        <v>172</v>
      </c>
      <c r="B150" s="19" t="s">
        <v>544</v>
      </c>
      <c r="C150" s="19" t="s">
        <v>307</v>
      </c>
      <c r="D150" s="20" t="s">
        <v>13</v>
      </c>
      <c r="E150" s="20">
        <f>'Conferências Temáticas'!G233+'Direitos Humanos'!G217</f>
        <v>66</v>
      </c>
      <c r="F150" s="21"/>
      <c r="G150" s="59">
        <f t="shared" si="4"/>
        <v>0</v>
      </c>
    </row>
    <row r="151" spans="1:7" ht="127.5" x14ac:dyDescent="0.25">
      <c r="A151" s="157" t="s">
        <v>650</v>
      </c>
      <c r="B151" s="19" t="s">
        <v>306</v>
      </c>
      <c r="C151" s="19" t="s">
        <v>309</v>
      </c>
      <c r="D151" s="20" t="s">
        <v>13</v>
      </c>
      <c r="E151" s="20">
        <f>'Conferências Temáticas'!G235+'Conferências Temáticas'!G234+'Direitos Humanos'!G218</f>
        <v>39</v>
      </c>
      <c r="F151" s="21"/>
      <c r="G151" s="59">
        <f t="shared" si="4"/>
        <v>0</v>
      </c>
    </row>
    <row r="152" spans="1:7" ht="127.5" x14ac:dyDescent="0.25">
      <c r="A152" s="157" t="s">
        <v>651</v>
      </c>
      <c r="B152" s="19" t="s">
        <v>308</v>
      </c>
      <c r="C152" s="19" t="s">
        <v>310</v>
      </c>
      <c r="D152" s="20" t="s">
        <v>13</v>
      </c>
      <c r="E152" s="20">
        <f>'Conferências Temáticas'!G236+'Conferências Temáticas'!G237+'Direitos Humanos'!G219</f>
        <v>13</v>
      </c>
      <c r="F152" s="21"/>
      <c r="G152" s="59">
        <f t="shared" si="4"/>
        <v>0</v>
      </c>
    </row>
    <row r="153" spans="1:7" ht="127.5" x14ac:dyDescent="0.25">
      <c r="A153" s="157" t="s">
        <v>652</v>
      </c>
      <c r="B153" s="110" t="s">
        <v>550</v>
      </c>
      <c r="C153" s="110" t="s">
        <v>545</v>
      </c>
      <c r="D153" s="33" t="s">
        <v>13</v>
      </c>
      <c r="E153" s="32">
        <v>6</v>
      </c>
      <c r="F153" s="73"/>
      <c r="G153" s="59">
        <f t="shared" si="4"/>
        <v>0</v>
      </c>
    </row>
    <row r="154" spans="1:7" ht="127.5" x14ac:dyDescent="0.25">
      <c r="A154" s="157" t="s">
        <v>175</v>
      </c>
      <c r="B154" s="110" t="s">
        <v>549</v>
      </c>
      <c r="C154" s="110" t="s">
        <v>551</v>
      </c>
      <c r="D154" s="33" t="s">
        <v>13</v>
      </c>
      <c r="E154" s="32">
        <v>2</v>
      </c>
      <c r="F154" s="73"/>
      <c r="G154" s="59">
        <f t="shared" si="4"/>
        <v>0</v>
      </c>
    </row>
    <row r="155" spans="1:7" ht="38.25" x14ac:dyDescent="0.25">
      <c r="A155" s="157" t="s">
        <v>653</v>
      </c>
      <c r="B155" s="38" t="s">
        <v>553</v>
      </c>
      <c r="C155" s="26" t="s">
        <v>552</v>
      </c>
      <c r="D155" s="91" t="s">
        <v>185</v>
      </c>
      <c r="E155" s="91">
        <f>'Conferências Temáticas'!G240+'Direitos Humanos'!G221+'Direitos Humanos'!G222</f>
        <v>36</v>
      </c>
      <c r="F155" s="128"/>
      <c r="G155" s="59">
        <f t="shared" si="4"/>
        <v>0</v>
      </c>
    </row>
    <row r="156" spans="1:7" ht="38.25" x14ac:dyDescent="0.25">
      <c r="A156" s="157" t="s">
        <v>176</v>
      </c>
      <c r="B156" s="9" t="s">
        <v>311</v>
      </c>
      <c r="C156" s="9" t="s">
        <v>312</v>
      </c>
      <c r="D156" s="11" t="s">
        <v>185</v>
      </c>
      <c r="E156" s="11">
        <f>'Conferências Temáticas'!G243+'Conferências Temáticas'!G245+'Direitos Humanos'!G223</f>
        <v>52</v>
      </c>
      <c r="F156" s="127"/>
      <c r="G156" s="59">
        <f t="shared" si="4"/>
        <v>0</v>
      </c>
    </row>
    <row r="157" spans="1:7" ht="25.5" x14ac:dyDescent="0.25">
      <c r="A157" s="157" t="s">
        <v>177</v>
      </c>
      <c r="B157" s="19" t="s">
        <v>313</v>
      </c>
      <c r="C157" s="19" t="s">
        <v>314</v>
      </c>
      <c r="D157" s="20" t="s">
        <v>185</v>
      </c>
      <c r="E157" s="20">
        <f>'Conferências Temáticas'!G246+'Conferências Temáticas'!G247+'Conferências Temáticas'!G248+'Conferências Temáticas'!G249+'Conferências Temáticas'!G250+'Direitos Humanos'!G224+'Direitos Humanos'!G225+'Direitos Humanos'!G226+'Direitos Humanos'!G227</f>
        <v>223</v>
      </c>
      <c r="F157" s="21"/>
      <c r="G157" s="59">
        <f t="shared" si="4"/>
        <v>0</v>
      </c>
    </row>
    <row r="158" spans="1:7" x14ac:dyDescent="0.25">
      <c r="A158" s="157" t="s">
        <v>654</v>
      </c>
      <c r="B158" s="8" t="s">
        <v>785</v>
      </c>
      <c r="C158" s="31" t="s">
        <v>786</v>
      </c>
      <c r="D158" s="33" t="s">
        <v>185</v>
      </c>
      <c r="E158" s="32">
        <f>'Conferências Temáticas'!G251+'Direitos Humanos'!G228</f>
        <v>90</v>
      </c>
      <c r="F158" s="28"/>
      <c r="G158" s="59">
        <f t="shared" si="4"/>
        <v>0</v>
      </c>
    </row>
    <row r="159" spans="1:7" ht="127.5" x14ac:dyDescent="0.25">
      <c r="A159" s="157" t="s">
        <v>655</v>
      </c>
      <c r="B159" s="141" t="s">
        <v>384</v>
      </c>
      <c r="C159" s="107" t="s">
        <v>768</v>
      </c>
      <c r="D159" s="32" t="s">
        <v>385</v>
      </c>
      <c r="E159" s="142">
        <f>'Conferências Temáticas'!G252+'Conferências Temáticas'!G253+'Direitos Humanos'!G229</f>
        <v>11400</v>
      </c>
      <c r="F159" s="100"/>
      <c r="G159" s="59">
        <f t="shared" si="4"/>
        <v>0</v>
      </c>
    </row>
    <row r="160" spans="1:7" ht="25.5" x14ac:dyDescent="0.25">
      <c r="A160" s="157" t="s">
        <v>656</v>
      </c>
      <c r="B160" s="141" t="s">
        <v>403</v>
      </c>
      <c r="C160" s="107" t="s">
        <v>404</v>
      </c>
      <c r="D160" s="32" t="s">
        <v>385</v>
      </c>
      <c r="E160" s="142">
        <f>'Conferências Temáticas'!G254+'Conferências Temáticas'!G255+'Direitos Humanos'!G230+'Direitos Humanos'!G231</f>
        <v>320</v>
      </c>
      <c r="F160" s="100"/>
      <c r="G160" s="59">
        <f>E160*F160</f>
        <v>0</v>
      </c>
    </row>
    <row r="161" spans="1:7" s="130" customFormat="1" ht="25.5" x14ac:dyDescent="0.25">
      <c r="A161" s="157" t="s">
        <v>657</v>
      </c>
      <c r="B161" s="26" t="s">
        <v>190</v>
      </c>
      <c r="C161" s="26" t="s">
        <v>415</v>
      </c>
      <c r="D161" s="33" t="s">
        <v>13</v>
      </c>
      <c r="E161" s="33">
        <f>'Conferências Temáticas'!G256+'Direitos Humanos'!G232</f>
        <v>38</v>
      </c>
      <c r="F161" s="82"/>
      <c r="G161" s="84">
        <f>E161*F161</f>
        <v>0</v>
      </c>
    </row>
    <row r="162" spans="1:7" s="130" customFormat="1" ht="25.5" x14ac:dyDescent="0.25">
      <c r="A162" s="157" t="s">
        <v>180</v>
      </c>
      <c r="B162" s="26" t="s">
        <v>173</v>
      </c>
      <c r="C162" s="26" t="s">
        <v>174</v>
      </c>
      <c r="D162" s="33" t="s">
        <v>21</v>
      </c>
      <c r="E162" s="33">
        <f>'Conferências Temáticas'!G257+'Direitos Humanos'!G233</f>
        <v>36</v>
      </c>
      <c r="F162" s="82"/>
      <c r="G162" s="84">
        <f>E162*F162</f>
        <v>0</v>
      </c>
    </row>
    <row r="163" spans="1:7" x14ac:dyDescent="0.25">
      <c r="A163" s="157" t="s">
        <v>181</v>
      </c>
      <c r="B163" s="26" t="s">
        <v>424</v>
      </c>
      <c r="C163" s="26" t="s">
        <v>527</v>
      </c>
      <c r="D163" s="33" t="s">
        <v>216</v>
      </c>
      <c r="E163" s="33">
        <f>'Conferências Temáticas'!G258+'Direitos Humanos'!G234</f>
        <v>14</v>
      </c>
      <c r="F163" s="77"/>
      <c r="G163" s="17">
        <f>E163*F163</f>
        <v>0</v>
      </c>
    </row>
    <row r="164" spans="1:7" x14ac:dyDescent="0.25">
      <c r="A164" s="388" t="s">
        <v>981</v>
      </c>
      <c r="B164" s="388"/>
      <c r="C164" s="388"/>
      <c r="D164" s="388"/>
      <c r="E164" s="388"/>
      <c r="F164" s="388"/>
      <c r="G164" s="151">
        <f>SUM(G121:G163)</f>
        <v>0</v>
      </c>
    </row>
    <row r="165" spans="1:7" x14ac:dyDescent="0.25">
      <c r="A165" s="387" t="s">
        <v>955</v>
      </c>
      <c r="B165" s="387"/>
      <c r="C165" s="387"/>
      <c r="D165" s="387"/>
      <c r="E165" s="387"/>
      <c r="F165" s="387"/>
      <c r="G165" s="121"/>
    </row>
    <row r="166" spans="1:7" ht="25.5" x14ac:dyDescent="0.25">
      <c r="A166" s="14" t="s">
        <v>2</v>
      </c>
      <c r="B166" s="14" t="s">
        <v>3</v>
      </c>
      <c r="C166" s="14" t="s">
        <v>4</v>
      </c>
      <c r="D166" s="14" t="s">
        <v>5</v>
      </c>
      <c r="E166" s="14" t="s">
        <v>6</v>
      </c>
      <c r="F166" s="14" t="s">
        <v>8</v>
      </c>
      <c r="G166" s="14" t="s">
        <v>9</v>
      </c>
    </row>
    <row r="167" spans="1:7" ht="63.75" x14ac:dyDescent="0.25">
      <c r="A167" s="20" t="s">
        <v>191</v>
      </c>
      <c r="B167" s="19" t="s">
        <v>157</v>
      </c>
      <c r="C167" s="26" t="s">
        <v>566</v>
      </c>
      <c r="D167" s="20" t="s">
        <v>21</v>
      </c>
      <c r="E167" s="20">
        <f>'Conferências Temáticas'!G262+'Direitos Humanos'!G238</f>
        <v>6400</v>
      </c>
      <c r="F167" s="21"/>
      <c r="G167" s="59">
        <f t="shared" ref="G167:G183" si="5">E167*F167</f>
        <v>0</v>
      </c>
    </row>
    <row r="168" spans="1:7" ht="25.5" x14ac:dyDescent="0.25">
      <c r="A168" s="20" t="s">
        <v>195</v>
      </c>
      <c r="B168" s="19" t="s">
        <v>159</v>
      </c>
      <c r="C168" s="19" t="s">
        <v>160</v>
      </c>
      <c r="D168" s="20" t="s">
        <v>21</v>
      </c>
      <c r="E168" s="20">
        <f>'Conferências Temáticas'!G263+'Direitos Humanos'!G239</f>
        <v>6400</v>
      </c>
      <c r="F168" s="21"/>
      <c r="G168" s="59">
        <f t="shared" si="5"/>
        <v>0</v>
      </c>
    </row>
    <row r="169" spans="1:7" ht="25.5" x14ac:dyDescent="0.25">
      <c r="A169" s="20" t="s">
        <v>556</v>
      </c>
      <c r="B169" s="19" t="s">
        <v>163</v>
      </c>
      <c r="C169" s="19" t="s">
        <v>164</v>
      </c>
      <c r="D169" s="20" t="s">
        <v>21</v>
      </c>
      <c r="E169" s="20">
        <f>'Conferências Temáticas'!G264</f>
        <v>500</v>
      </c>
      <c r="F169" s="21"/>
      <c r="G169" s="59">
        <f t="shared" si="5"/>
        <v>0</v>
      </c>
    </row>
    <row r="170" spans="1:7" x14ac:dyDescent="0.25">
      <c r="A170" s="20" t="s">
        <v>557</v>
      </c>
      <c r="B170" s="38" t="s">
        <v>167</v>
      </c>
      <c r="C170" s="39" t="s">
        <v>168</v>
      </c>
      <c r="D170" s="32" t="s">
        <v>21</v>
      </c>
      <c r="E170" s="10">
        <f>'Conferências Temáticas'!G265+'Direitos Humanos'!G241</f>
        <v>60</v>
      </c>
      <c r="F170" s="28"/>
      <c r="G170" s="59">
        <f t="shared" si="5"/>
        <v>0</v>
      </c>
    </row>
    <row r="171" spans="1:7" ht="38.25" x14ac:dyDescent="0.25">
      <c r="A171" s="20" t="s">
        <v>199</v>
      </c>
      <c r="B171" s="38" t="s">
        <v>170</v>
      </c>
      <c r="C171" s="39" t="s">
        <v>171</v>
      </c>
      <c r="D171" s="32" t="s">
        <v>21</v>
      </c>
      <c r="E171" s="10">
        <f>'Conferências Temáticas'!G266+'Direitos Humanos'!G242</f>
        <v>60</v>
      </c>
      <c r="F171" s="28"/>
      <c r="G171" s="59">
        <f t="shared" si="5"/>
        <v>0</v>
      </c>
    </row>
    <row r="172" spans="1:7" s="1" customFormat="1" ht="25.5" x14ac:dyDescent="0.25">
      <c r="A172" s="20" t="s">
        <v>202</v>
      </c>
      <c r="B172" s="8" t="s">
        <v>678</v>
      </c>
      <c r="C172" s="9" t="s">
        <v>679</v>
      </c>
      <c r="D172" s="10" t="s">
        <v>21</v>
      </c>
      <c r="E172" s="10">
        <f>'Conferências Temáticas'!G267+'Direitos Humanos'!G243</f>
        <v>200</v>
      </c>
      <c r="F172" s="32"/>
      <c r="G172" s="59"/>
    </row>
    <row r="173" spans="1:7" ht="38.25" x14ac:dyDescent="0.25">
      <c r="A173" s="20" t="s">
        <v>558</v>
      </c>
      <c r="B173" s="8" t="s">
        <v>178</v>
      </c>
      <c r="C173" s="19" t="s">
        <v>179</v>
      </c>
      <c r="D173" s="10" t="s">
        <v>21</v>
      </c>
      <c r="E173" s="10">
        <f>'Conferências Temáticas'!G268+'Direitos Humanos'!G244</f>
        <v>15000</v>
      </c>
      <c r="F173" s="28"/>
      <c r="G173" s="59">
        <f t="shared" si="5"/>
        <v>0</v>
      </c>
    </row>
    <row r="174" spans="1:7" ht="89.25" x14ac:dyDescent="0.25">
      <c r="A174" s="20" t="s">
        <v>204</v>
      </c>
      <c r="B174" s="19" t="s">
        <v>802</v>
      </c>
      <c r="C174" s="19" t="s">
        <v>530</v>
      </c>
      <c r="D174" s="20" t="s">
        <v>21</v>
      </c>
      <c r="E174" s="20">
        <f>'Conferências Temáticas'!G269+'Direitos Humanos'!G245</f>
        <v>28</v>
      </c>
      <c r="F174" s="21"/>
      <c r="G174" s="59">
        <f t="shared" si="5"/>
        <v>0</v>
      </c>
    </row>
    <row r="175" spans="1:7" s="130" customFormat="1" ht="59.25" customHeight="1" x14ac:dyDescent="0.25">
      <c r="A175" s="20" t="s">
        <v>559</v>
      </c>
      <c r="B175" s="26" t="s">
        <v>416</v>
      </c>
      <c r="C175" s="26" t="s">
        <v>531</v>
      </c>
      <c r="D175" s="33" t="s">
        <v>216</v>
      </c>
      <c r="E175" s="33">
        <f>'Conferências Temáticas'!G270+'Direitos Humanos'!G246</f>
        <v>6</v>
      </c>
      <c r="F175" s="82"/>
      <c r="G175" s="84">
        <f t="shared" si="5"/>
        <v>0</v>
      </c>
    </row>
    <row r="176" spans="1:7" s="130" customFormat="1" ht="63.75" x14ac:dyDescent="0.25">
      <c r="A176" s="20" t="s">
        <v>207</v>
      </c>
      <c r="B176" s="26" t="s">
        <v>369</v>
      </c>
      <c r="C176" s="26" t="s">
        <v>532</v>
      </c>
      <c r="D176" s="33" t="s">
        <v>21</v>
      </c>
      <c r="E176" s="33">
        <f>'Conferências Temáticas'!G271+'Direitos Humanos'!G247</f>
        <v>4</v>
      </c>
      <c r="F176" s="82"/>
      <c r="G176" s="59">
        <f t="shared" si="5"/>
        <v>0</v>
      </c>
    </row>
    <row r="177" spans="1:7" ht="25.5" x14ac:dyDescent="0.25">
      <c r="A177" s="20" t="s">
        <v>560</v>
      </c>
      <c r="B177" s="19" t="s">
        <v>343</v>
      </c>
      <c r="C177" s="19" t="s">
        <v>555</v>
      </c>
      <c r="D177" s="20" t="s">
        <v>21</v>
      </c>
      <c r="E177" s="20">
        <f>'Conferências Temáticas'!G272+'Direitos Humanos'!G248</f>
        <v>450</v>
      </c>
      <c r="F177" s="21"/>
      <c r="G177" s="59">
        <f t="shared" si="5"/>
        <v>0</v>
      </c>
    </row>
    <row r="178" spans="1:7" ht="114.75" x14ac:dyDescent="0.25">
      <c r="A178" s="20" t="s">
        <v>561</v>
      </c>
      <c r="B178" s="19" t="s">
        <v>182</v>
      </c>
      <c r="C178" s="19" t="s">
        <v>463</v>
      </c>
      <c r="D178" s="20" t="s">
        <v>21</v>
      </c>
      <c r="E178" s="20">
        <f>'Conferências Temáticas'!G274+'Direitos Humanos'!G250</f>
        <v>6400</v>
      </c>
      <c r="F178" s="21"/>
      <c r="G178" s="59">
        <f t="shared" si="5"/>
        <v>0</v>
      </c>
    </row>
    <row r="179" spans="1:7" s="61" customFormat="1" ht="25.5" x14ac:dyDescent="0.25">
      <c r="A179" s="20" t="s">
        <v>208</v>
      </c>
      <c r="B179" s="19" t="s">
        <v>759</v>
      </c>
      <c r="C179" s="19" t="s">
        <v>760</v>
      </c>
      <c r="D179" s="20" t="s">
        <v>21</v>
      </c>
      <c r="E179" s="20">
        <f>'Conferências Temáticas'!G273+'Direitos Humanos'!G249</f>
        <v>20</v>
      </c>
      <c r="F179" s="20"/>
      <c r="G179" s="11"/>
    </row>
    <row r="180" spans="1:7" ht="25.5" x14ac:dyDescent="0.25">
      <c r="A180" s="20" t="s">
        <v>562</v>
      </c>
      <c r="B180" s="19" t="s">
        <v>184</v>
      </c>
      <c r="C180" s="26" t="s">
        <v>406</v>
      </c>
      <c r="D180" s="20" t="s">
        <v>21</v>
      </c>
      <c r="E180" s="20">
        <f>'Conferências Temáticas'!G275+'Direitos Humanos'!G251</f>
        <v>6400</v>
      </c>
      <c r="F180" s="21"/>
      <c r="G180" s="59">
        <f t="shared" si="5"/>
        <v>0</v>
      </c>
    </row>
    <row r="181" spans="1:7" ht="25.5" x14ac:dyDescent="0.25">
      <c r="A181" s="20" t="s">
        <v>211</v>
      </c>
      <c r="B181" s="9" t="s">
        <v>186</v>
      </c>
      <c r="C181" s="9" t="s">
        <v>187</v>
      </c>
      <c r="D181" s="20" t="s">
        <v>21</v>
      </c>
      <c r="E181" s="10">
        <f>'Conferências Temáticas'!G276+'Direitos Humanos'!G252</f>
        <v>60</v>
      </c>
      <c r="F181" s="28"/>
      <c r="G181" s="59">
        <f t="shared" si="5"/>
        <v>0</v>
      </c>
    </row>
    <row r="182" spans="1:7" ht="25.5" x14ac:dyDescent="0.25">
      <c r="A182" s="20" t="s">
        <v>563</v>
      </c>
      <c r="B182" s="9" t="s">
        <v>188</v>
      </c>
      <c r="C182" s="9" t="s">
        <v>189</v>
      </c>
      <c r="D182" s="10" t="s">
        <v>21</v>
      </c>
      <c r="E182" s="10">
        <f>'Conferências Temáticas'!G277+'Direitos Humanos'!G253</f>
        <v>7500</v>
      </c>
      <c r="F182" s="28"/>
      <c r="G182" s="59">
        <f t="shared" si="5"/>
        <v>0</v>
      </c>
    </row>
    <row r="183" spans="1:7" s="130" customFormat="1" ht="25.5" x14ac:dyDescent="0.25">
      <c r="A183" s="20" t="s">
        <v>564</v>
      </c>
      <c r="B183" s="26" t="s">
        <v>344</v>
      </c>
      <c r="C183" s="26" t="s">
        <v>417</v>
      </c>
      <c r="D183" s="33" t="s">
        <v>21</v>
      </c>
      <c r="E183" s="33">
        <f>'Conferências Temáticas'!G278+'Direitos Humanos'!G254</f>
        <v>6400</v>
      </c>
      <c r="F183" s="82"/>
      <c r="G183" s="59">
        <f t="shared" si="5"/>
        <v>0</v>
      </c>
    </row>
    <row r="184" spans="1:7" ht="25.5" x14ac:dyDescent="0.25">
      <c r="A184" s="20" t="s">
        <v>565</v>
      </c>
      <c r="B184" s="8" t="s">
        <v>224</v>
      </c>
      <c r="C184" s="8" t="s">
        <v>225</v>
      </c>
      <c r="D184" s="10" t="s">
        <v>21</v>
      </c>
      <c r="E184" s="10">
        <f>'Conferências Temáticas'!G279+'Direitos Humanos'!G255</f>
        <v>10</v>
      </c>
      <c r="F184" s="28"/>
      <c r="G184" s="17">
        <f>E184*F184</f>
        <v>0</v>
      </c>
    </row>
    <row r="185" spans="1:7" s="146" customFormat="1" x14ac:dyDescent="0.25">
      <c r="A185" s="388" t="s">
        <v>982</v>
      </c>
      <c r="B185" s="388"/>
      <c r="C185" s="388"/>
      <c r="D185" s="388"/>
      <c r="E185" s="388"/>
      <c r="F185" s="388"/>
      <c r="G185" s="24">
        <f>SUM(G167:G184)</f>
        <v>0</v>
      </c>
    </row>
    <row r="186" spans="1:7" x14ac:dyDescent="0.25">
      <c r="A186" s="388" t="s">
        <v>658</v>
      </c>
      <c r="B186" s="388"/>
      <c r="C186" s="388"/>
      <c r="D186" s="388"/>
      <c r="E186" s="388"/>
      <c r="F186" s="388"/>
      <c r="G186" s="24">
        <f>G13+G59+G119+G165</f>
        <v>0</v>
      </c>
    </row>
  </sheetData>
  <mergeCells count="11">
    <mergeCell ref="A2:G2"/>
    <mergeCell ref="A13:G13"/>
    <mergeCell ref="A186:F186"/>
    <mergeCell ref="A12:F12"/>
    <mergeCell ref="A58:F58"/>
    <mergeCell ref="A118:F118"/>
    <mergeCell ref="A119:F119"/>
    <mergeCell ref="A165:F165"/>
    <mergeCell ref="A59:G59"/>
    <mergeCell ref="A164:F164"/>
    <mergeCell ref="A185:F185"/>
  </mergeCells>
  <pageMargins left="0.511811024" right="0.511811024" top="0.78740157499999996" bottom="0.78740157499999996" header="0.31496062000000002" footer="0.31496062000000002"/>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Conferências Temáticas</vt:lpstr>
      <vt:lpstr>Direitos Humanos</vt:lpstr>
      <vt:lpstr>HOSPEDAGEM</vt:lpstr>
      <vt:lpstr>Alimentaçao</vt:lpstr>
      <vt:lpstr>INFRA E LOGISTICA</vt:lpstr>
      <vt:lpstr>'Conferências Temáticas'!Area_de_impressao</vt:lpstr>
      <vt:lpstr>HOSPEDAGEM!Area_de_impressao</vt:lpstr>
      <vt:lpstr>'INFRA E LOGISTICA'!Area_de_impressao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Cybele Modesto</dc:creator>
  <cp:lastModifiedBy>Hugo Nister Pessoa Texeira</cp:lastModifiedBy>
  <cp:lastPrinted>2016-02-03T14:59:29Z</cp:lastPrinted>
  <dcterms:created xsi:type="dcterms:W3CDTF">2016-01-02T09:52:07Z</dcterms:created>
  <dcterms:modified xsi:type="dcterms:W3CDTF">2016-03-04T14:40:16Z</dcterms:modified>
</cp:coreProperties>
</file>