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7.xml" ContentType="application/vnd.openxmlformats-officedocument.spreadsheetml.comment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I Plan Consolid" sheetId="1" state="visible" r:id="rId2"/>
    <sheet name="III Deslocamentos" sheetId="2" state="visible" r:id="rId3"/>
    <sheet name="IV Caract. Imóveis e Equipes" sheetId="3" state="visible" r:id="rId4"/>
    <sheet name="V Quadro-Resumo Mão de Obra" sheetId="4" state="visible" r:id="rId5"/>
    <sheet name="V Eng. Civil ou Arq. e Eng. Ele" sheetId="5" state="visible" r:id="rId6"/>
    <sheet name="V Encarregado CGT" sheetId="6" state="visible" r:id="rId7"/>
    <sheet name="V GEXNIT" sheetId="7" state="visible" r:id="rId8"/>
    <sheet name="V GEXDUQ" sheetId="8" state="visible" r:id="rId9"/>
    <sheet name="V GEXCGT" sheetId="9" state="visible" r:id="rId10"/>
    <sheet name="VI Equipamentos" sheetId="10" state="visible" r:id="rId11"/>
    <sheet name="VII-B Materiais" sheetId="11" state="visible" r:id="rId12"/>
    <sheet name="VIII Uniformes e EPI's" sheetId="12" state="visible" r:id="rId13"/>
    <sheet name="IX ISS" sheetId="13" state="visible" r:id="rId14"/>
    <sheet name="X BDI" sheetId="14" state="visible" r:id="rId15"/>
    <sheet name="XI Cronograma de Desembolso" sheetId="15" state="visible" r:id="rId16"/>
  </sheets>
  <definedNames>
    <definedName function="false" hidden="false" localSheetId="0" name="_xlnm.Print_Area" vbProcedure="false">'II Plan Consolid'!$A$1:$J$79</definedName>
    <definedName function="false" hidden="false" localSheetId="1" name="_xlnm.Print_Area" vbProcedure="false">'III Deslocamentos'!$A$1:$M$120</definedName>
    <definedName function="false" hidden="false" localSheetId="2" name="_xlnm.Print_Area" vbProcedure="false">'IV Caract. Imóveis e Equipes'!$A$1:$K$72</definedName>
    <definedName function="false" hidden="false" localSheetId="5" name="_xlnm.Print_Area" vbProcedure="false">'V Encarregado CGT'!$A$1:$D$120</definedName>
    <definedName function="false" hidden="false" localSheetId="4" name="_xlnm.Print_Area" vbProcedure="false">'V Eng. Civil ou Arq. e Eng. Ele'!$A$1:$D$120</definedName>
    <definedName function="false" hidden="false" localSheetId="8" name="_xlnm.Print_Area" vbProcedure="false">'V GEXCGT'!$A$1:$G$115</definedName>
    <definedName function="false" hidden="false" localSheetId="7" name="_xlnm.Print_Area" vbProcedure="false">'V GEXDUQ'!$A$1:$G$115</definedName>
    <definedName function="false" hidden="false" localSheetId="6" name="_xlnm.Print_Area" vbProcedure="false">'V GEXNIT'!$A$1:$G$115</definedName>
    <definedName function="false" hidden="false" localSheetId="3" name="_xlnm.Print_Area" vbProcedure="false">'V Quadro-Resumo Mão de Obra'!$A$1:$G$18</definedName>
    <definedName function="false" hidden="false" localSheetId="10" name="_xlnm.Print_Area" vbProcedure="false">'VII-B Materiais'!$A$1:$F$194</definedName>
    <definedName function="false" hidden="false" localSheetId="11" name="_xlnm.Print_Area" vbProcedure="false">'VIII Uniformes e EPI''s'!$A$1:$H$11</definedName>
    <definedName function="false" hidden="false" localSheetId="13" name="_xlnm.Print_Area" vbProcedure="false">'X BDI'!$A$1:$C$94</definedName>
    <definedName function="false" hidden="false" localSheetId="14" name="_xlnm.Print_Area" vbProcedure="false">'XI Cronograma de Desembolso'!$A$1:$H$20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18" authorId="0">
      <text>
        <r>
          <rPr>
            <b val="true"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 xml:space="preserve">Valor Mensal da Mão de Obra e Deslocamentos, Pedágios e Pernoites</t>
        </r>
      </text>
    </comment>
    <comment ref="J18" authorId="0">
      <text>
        <r>
          <rPr>
            <b val="true"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 xml:space="preserve">Valor Mensal de Materiais e Equipamentos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 xml:space="preserve">Fórmula dos dias úteis no mês: [(365/7)*5 - 9]/12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 xml:space="preserve">Fórmula dos dias úteis no mês: [(365/7)*5 - 9]/12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 xml:space="preserve">Fórmula dos dias úteis no mês: [(365/7)*5 - 9]/12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 xml:space="preserve"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<sst xmlns="http://schemas.openxmlformats.org/spreadsheetml/2006/main" count="3009" uniqueCount="1030">
  <si>
    <t xml:space="preserve">ANEXO II – PLANILHA ESTIMATIVA DE CUSTOS CONSOLIDADA</t>
  </si>
  <si>
    <t xml:space="preserve">QUADRO-RESUMO DO VALOR MENSAL DOS SERVIÇOS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</si>
  <si>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</si>
  <si>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</si>
  <si>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</si>
  <si>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</si>
  <si>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Unitário</t>
  </si>
  <si>
    <t xml:space="preserve">Subtotal</t>
  </si>
  <si>
    <t xml:space="preserve">A</t>
  </si>
  <si>
    <t xml:space="preserve">Mão de Obra (ANEXO V)</t>
  </si>
  <si>
    <t xml:space="preserve">Mês</t>
  </si>
  <si>
    <t xml:space="preserve">B</t>
  </si>
  <si>
    <t xml:space="preserve">Materiais (35% do Valor Mensal da Mão de Obra)</t>
  </si>
  <si>
    <t xml:space="preserve">C</t>
  </si>
  <si>
    <t xml:space="preserve">Equipamentos (ANEXO VI)</t>
  </si>
  <si>
    <t xml:space="preserve">D</t>
  </si>
  <si>
    <t xml:space="preserve">Deslocamentos, Pedágios e Pernoites (ANEXO III)</t>
  </si>
  <si>
    <t xml:space="preserve">DESCONTO SOBRE MATERIAIS</t>
  </si>
  <si>
    <t xml:space="preserve">Materiais sem Desconto</t>
  </si>
  <si>
    <r>
      <rPr>
        <b val="true"/>
        <sz val="11"/>
        <color rgb="FF000000"/>
        <rFont val="Arial"/>
        <family val="2"/>
        <charset val="1"/>
      </rPr>
      <t xml:space="preserve">Fator de Desconto “K” </t>
    </r>
    <r>
      <rPr>
        <b val="true"/>
        <sz val="11"/>
        <color rgb="FF000000"/>
        <rFont val="Arial"/>
        <family val="2"/>
      </rPr>
      <t xml:space="preserve">(0 ≤ K &lt; 1)</t>
    </r>
  </si>
  <si>
    <t xml:space="preserve">Materiais com Desconto</t>
  </si>
  <si>
    <t xml:space="preserve">E</t>
  </si>
  <si>
    <t xml:space="preserve">Valor Mensal da Mão de Obra e Deslocamentos, Pedágios e Pernoites (A+D)</t>
  </si>
  <si>
    <t xml:space="preserve">F</t>
  </si>
  <si>
    <t xml:space="preserve">Valor Mensal de Materiais e Equipamentos (B+C)</t>
  </si>
  <si>
    <t xml:space="preserve">Valor Mensal dos Serviços, sem BDI</t>
  </si>
  <si>
    <t xml:space="preserve">QUADRO-RESUMO DO VALOR MENSAL DOS SERVIÇOS POR UNIDADE</t>
  </si>
  <si>
    <t xml:space="preserve">Área Considerada (m²)</t>
  </si>
  <si>
    <t xml:space="preserve">ISS</t>
  </si>
  <si>
    <t xml:space="preserve">BDI com ISS</t>
  </si>
  <si>
    <t xml:space="preserve">BDI sem ISS</t>
  </si>
  <si>
    <t xml:space="preserve">Valor Unitário com BDI com ISS</t>
  </si>
  <si>
    <t xml:space="preserve">Valor Unitário com BDI sem ISS</t>
  </si>
  <si>
    <t xml:space="preserve">Subtotal Serviços de Manutenção Predial</t>
  </si>
  <si>
    <t xml:space="preserve">Subtotal Materiais e Equipamentos</t>
  </si>
  <si>
    <t xml:space="preserve">GEX Niterói</t>
  </si>
  <si>
    <t xml:space="preserve">APS Niterói – Centro</t>
  </si>
  <si>
    <t xml:space="preserve">APS Niterói – Bairro de Fátima</t>
  </si>
  <si>
    <t xml:space="preserve">CEDOCPREV Niterói</t>
  </si>
  <si>
    <t xml:space="preserve">APS Niterói – Barreto</t>
  </si>
  <si>
    <t xml:space="preserve">APS São Gonçalo – Paraíso</t>
  </si>
  <si>
    <t xml:space="preserve">APS São Gonçalo – Centro</t>
  </si>
  <si>
    <t xml:space="preserve">APS Maricá</t>
  </si>
  <si>
    <t xml:space="preserve">APS Itaboraí</t>
  </si>
  <si>
    <t xml:space="preserve">APS Rio Bonito</t>
  </si>
  <si>
    <t xml:space="preserve">APS Tanguá</t>
  </si>
  <si>
    <t xml:space="preserve">APS Silva Jardim</t>
  </si>
  <si>
    <t xml:space="preserve">APS São Pedro da Aldeia</t>
  </si>
  <si>
    <t xml:space="preserve">APS Araruama</t>
  </si>
  <si>
    <t xml:space="preserve">APS Cabo Frio</t>
  </si>
  <si>
    <t xml:space="preserve">APS Arraial do Cabo</t>
  </si>
  <si>
    <t xml:space="preserve">Almoxarifado Niterói</t>
  </si>
  <si>
    <t xml:space="preserve">Depósito Niterói</t>
  </si>
  <si>
    <t xml:space="preserve">GEX / APS Duque de Caxias</t>
  </si>
  <si>
    <t xml:space="preserve">APS Belford Roxo</t>
  </si>
  <si>
    <t xml:space="preserve">APS Jardim Primavera</t>
  </si>
  <si>
    <t xml:space="preserve">APS Itaguai</t>
  </si>
  <si>
    <t xml:space="preserve">APS Japeri</t>
  </si>
  <si>
    <t xml:space="preserve">APS Mage</t>
  </si>
  <si>
    <t xml:space="preserve">APS Mesquita</t>
  </si>
  <si>
    <t xml:space="preserve">APS Nilopolis</t>
  </si>
  <si>
    <t xml:space="preserve">APS Nova Iguaçu</t>
  </si>
  <si>
    <t xml:space="preserve">APS Paracambi</t>
  </si>
  <si>
    <t xml:space="preserve">APS Queimados</t>
  </si>
  <si>
    <t xml:space="preserve">APS São João de Meriti</t>
  </si>
  <si>
    <t xml:space="preserve">APS BI Duque de Caxias</t>
  </si>
  <si>
    <t xml:space="preserve">APS Guapimirim</t>
  </si>
  <si>
    <t xml:space="preserve">CEDOCPREV Duque de Caxias</t>
  </si>
  <si>
    <t xml:space="preserve">GEX / APS Campos dos Goytacazes</t>
  </si>
  <si>
    <t xml:space="preserve">APS BI Campos dos Goytacazes</t>
  </si>
  <si>
    <t xml:space="preserve">APS Cambuci</t>
  </si>
  <si>
    <t xml:space="preserve">APS Cardoso Moreira</t>
  </si>
  <si>
    <t xml:space="preserve">APS Itaocara</t>
  </si>
  <si>
    <t xml:space="preserve">APS Italva</t>
  </si>
  <si>
    <t xml:space="preserve">APS Itaperuna</t>
  </si>
  <si>
    <t xml:space="preserve">APS Miracema</t>
  </si>
  <si>
    <t xml:space="preserve">APS Natividade</t>
  </si>
  <si>
    <t xml:space="preserve">APS Porciúncula</t>
  </si>
  <si>
    <t xml:space="preserve">APS Santo Antônio de Pádua</t>
  </si>
  <si>
    <t xml:space="preserve">APS São Fidelis</t>
  </si>
  <si>
    <t xml:space="preserve">APS São João da Barra</t>
  </si>
  <si>
    <t xml:space="preserve">APS Casimiro de Abreu</t>
  </si>
  <si>
    <t xml:space="preserve">APS Macaé</t>
  </si>
  <si>
    <t xml:space="preserve">Procuradoria Federal Especializada – INSS</t>
  </si>
  <si>
    <t xml:space="preserve">Quadra (Depósito)</t>
  </si>
  <si>
    <t xml:space="preserve">APS Bom Jesus do Itabapoana</t>
  </si>
  <si>
    <t xml:space="preserve">APS São Francisco do Itabapoana</t>
  </si>
  <si>
    <t xml:space="preserve">Valor Total</t>
  </si>
  <si>
    <t xml:space="preserve">Valor Mensal dos Serviços, com BDI</t>
  </si>
  <si>
    <t xml:space="preserve">QUADRO-RESUMO DA CONTRATAÇÃO</t>
  </si>
  <si>
    <t xml:space="preserve">I</t>
  </si>
  <si>
    <t xml:space="preserve">ÁREA TOTAL DAS UNIDADES</t>
  </si>
  <si>
    <t xml:space="preserve">m²</t>
  </si>
  <si>
    <t xml:space="preserve">II</t>
  </si>
  <si>
    <t xml:space="preserve">CUSTO MÉDIO MENSAL POR M²</t>
  </si>
  <si>
    <t xml:space="preserve">R$/m²</t>
  </si>
  <si>
    <t xml:space="preserve">III</t>
  </si>
  <si>
    <t xml:space="preserve">VALOR TOTAL MENSAL</t>
  </si>
  <si>
    <t xml:space="preserve">R$</t>
  </si>
  <si>
    <t xml:space="preserve">IV</t>
  </si>
  <si>
    <t xml:space="preserve">VALOR TOTAL GLOBAL</t>
  </si>
  <si>
    <t xml:space="preserve">ANEXO III A – PLANILHA ESTIMATIVA DE DESLOCAMENTOS (QUILOMETRAGEM, PERNOITES E PEDÁGIOS)</t>
  </si>
  <si>
    <t xml:space="preserve">DESLOCAMENTOS PARA MANUTENÇÃO PREVENTIVA E CORRETIVA</t>
  </si>
  <si>
    <t xml:space="preserve">ITEM</t>
  </si>
  <si>
    <t xml:space="preserve">EQUIPE</t>
  </si>
  <si>
    <t xml:space="preserve">SEMANA</t>
  </si>
  <si>
    <t xml:space="preserve">UNIDADE</t>
  </si>
  <si>
    <t xml:space="preserve">DIA</t>
  </si>
  <si>
    <t xml:space="preserve">REFERÊNCIA DE ORIGEM</t>
  </si>
  <si>
    <t xml:space="preserve">DISTÂNCIA DE IDA (KM)</t>
  </si>
  <si>
    <t xml:space="preserve">DISTÂNCIA DE RETORNO (KM)</t>
  </si>
  <si>
    <t xml:space="preserve">DISTÂNCIA TOTAL (KM)</t>
  </si>
  <si>
    <t xml:space="preserve">TEMPO DE DESLOCAMENTO (HORAS)</t>
  </si>
  <si>
    <t xml:space="preserve">DURAÇÃO VISITA (TOTAL DIAS)</t>
  </si>
  <si>
    <t xml:space="preserve">PERNOITES</t>
  </si>
  <si>
    <t xml:space="preserve">PEDÁGIOS</t>
  </si>
  <si>
    <t xml:space="preserve">GEX/APS DUQUE DE CAXIAS</t>
  </si>
  <si>
    <t xml:space="preserve">GEXDUQ</t>
  </si>
  <si>
    <t xml:space="preserve">CEDOCPREV</t>
  </si>
  <si>
    <t xml:space="preserve">APS BI D CAXIAS</t>
  </si>
  <si>
    <t xml:space="preserve">APS SAO JOAO DE MERITI</t>
  </si>
  <si>
    <t xml:space="preserve">APS BELFORD ROXO</t>
  </si>
  <si>
    <t xml:space="preserve">-</t>
  </si>
  <si>
    <t xml:space="preserve">APS JARDIM PRIMAVERA</t>
  </si>
  <si>
    <t xml:space="preserve">APS MAGE</t>
  </si>
  <si>
    <t xml:space="preserve">APS GUAPIMIRIM</t>
  </si>
  <si>
    <t xml:space="preserve">APS NOVA IGUAÇU</t>
  </si>
  <si>
    <t xml:space="preserve">APS MESQUITA</t>
  </si>
  <si>
    <t xml:space="preserve">APS NILOPOLIS</t>
  </si>
  <si>
    <t xml:space="preserve">APS ITAGUAI</t>
  </si>
  <si>
    <t xml:space="preserve">APS QUEIMADOS</t>
  </si>
  <si>
    <t xml:space="preserve">APS JAPERI</t>
  </si>
  <si>
    <t xml:space="preserve">APS PARACAMBI</t>
  </si>
  <si>
    <t xml:space="preserve">APS NITEROI – BAIRRO FATIMA</t>
  </si>
  <si>
    <t xml:space="preserve">GEXNIT</t>
  </si>
  <si>
    <t xml:space="preserve">APS NITEROI – BARRETO</t>
  </si>
  <si>
    <t xml:space="preserve">APS SAO GONÇALO – PARAISO</t>
  </si>
  <si>
    <t xml:space="preserve">APS SAO GONÇALO</t>
  </si>
  <si>
    <t xml:space="preserve">APS ARRAIAL DO CABO</t>
  </si>
  <si>
    <t xml:space="preserve">APS CABO FRIO</t>
  </si>
  <si>
    <t xml:space="preserve">APS MARICÁ</t>
  </si>
  <si>
    <t xml:space="preserve">APS ITABORAÍ</t>
  </si>
  <si>
    <t xml:space="preserve">APS RIO BONITO</t>
  </si>
  <si>
    <t xml:space="preserve">DEPÓSITO</t>
  </si>
  <si>
    <t xml:space="preserve">APS TANGUÁ</t>
  </si>
  <si>
    <t xml:space="preserve">APS SILVA JARDIM</t>
  </si>
  <si>
    <t xml:space="preserve">APS SAO PEDRO DA ALDEIA</t>
  </si>
  <si>
    <t xml:space="preserve">APS ARARUAMA</t>
  </si>
  <si>
    <t xml:space="preserve">APSBI- CAMPOS DOS GOYTACAZES</t>
  </si>
  <si>
    <t xml:space="preserve">GEXCGT</t>
  </si>
  <si>
    <t xml:space="preserve">QUADRA (depósito)</t>
  </si>
  <si>
    <t xml:space="preserve">APS SÃO FIDELIS</t>
  </si>
  <si>
    <t xml:space="preserve">APS CAMBUCI</t>
  </si>
  <si>
    <t xml:space="preserve">APS ITAOCARA</t>
  </si>
  <si>
    <t xml:space="preserve">APS CARDOSO MOREIRA</t>
  </si>
  <si>
    <t xml:space="preserve">APS ITALVA</t>
  </si>
  <si>
    <t xml:space="preserve">APS BOM JESUS DO ITABAPOANA</t>
  </si>
  <si>
    <t xml:space="preserve">APS ITAPERUNA</t>
  </si>
  <si>
    <t xml:space="preserve">APS NATIVIDADE</t>
  </si>
  <si>
    <t xml:space="preserve">APS SÃO JOÃO DA BARRA</t>
  </si>
  <si>
    <t xml:space="preserve">APS MACAÉ</t>
  </si>
  <si>
    <t xml:space="preserve">APS CASIMIRO DE ABREU</t>
  </si>
  <si>
    <t xml:space="preserve">APS SÃO FRANCISCO DO ITABAPOANA</t>
  </si>
  <si>
    <t xml:space="preserve">APS SANTO ANTÔNIO DE PÁDUA</t>
  </si>
  <si>
    <t xml:space="preserve">APS MIRACEMA</t>
  </si>
  <si>
    <t xml:space="preserve">APS PORCIÚNCULA</t>
  </si>
  <si>
    <t xml:space="preserve">GEX CAMPOS DOS GOYTACAZES</t>
  </si>
  <si>
    <t xml:space="preserve">APS CENTRO - CAMPOS DOS GOYTACAZES</t>
  </si>
  <si>
    <t xml:space="preserve">PROCURADORIA FEDERAL ESPECIALIZADA - INSS</t>
  </si>
  <si>
    <t xml:space="preserve">GEX NITERÓI</t>
  </si>
  <si>
    <t xml:space="preserve">APS NITEROI CENTRO</t>
  </si>
  <si>
    <t xml:space="preserve">ALMOXARIFADO</t>
  </si>
  <si>
    <t xml:space="preserve">TOTAIS</t>
  </si>
  <si>
    <t xml:space="preserve">DESLOCAMENTOS PARA SERVIÇOS EVENTUAIS</t>
  </si>
  <si>
    <t xml:space="preserve">DURAÇÃO (TOTAL DIAS)</t>
  </si>
  <si>
    <t xml:space="preserve">PERNOITE</t>
  </si>
  <si>
    <t xml:space="preserve">PEDÁGIO</t>
  </si>
  <si>
    <t xml:space="preserve">Banco</t>
  </si>
  <si>
    <t xml:space="preserve">Código</t>
  </si>
  <si>
    <t xml:space="preserve">SBC</t>
  </si>
  <si>
    <t xml:space="preserve">CUSTO QUILOMETRO VOLKSWAGEN GOL 1.0 ANO 2020</t>
  </si>
  <si>
    <t xml:space="preserve">R$/KM</t>
  </si>
  <si>
    <t xml:space="preserve">1.1</t>
  </si>
  <si>
    <t xml:space="preserve">SINAPI</t>
  </si>
  <si>
    <t xml:space="preserve">GASOLINA COMUM</t>
  </si>
  <si>
    <t xml:space="preserve">L</t>
  </si>
  <si>
    <t xml:space="preserve">1.2</t>
  </si>
  <si>
    <t xml:space="preserve">PNEU 155x13 4 LONAS GOL(/1000)</t>
  </si>
  <si>
    <t xml:space="preserve">UN</t>
  </si>
  <si>
    <t xml:space="preserve">1.3</t>
  </si>
  <si>
    <t xml:space="preserve">LAVAGEM E LUBRIFICACAO VEICULO PEQUENO (/1000)</t>
  </si>
  <si>
    <t xml:space="preserve">H</t>
  </si>
  <si>
    <t xml:space="preserve">1.4</t>
  </si>
  <si>
    <t xml:space="preserve">OLEO LUBRIFICANTE TRANSMISSAO (/1000)</t>
  </si>
  <si>
    <t xml:space="preserve">1.5</t>
  </si>
  <si>
    <t xml:space="preserve">MANUTENCAO SISTEMA IGNICAO P.(/1000)</t>
  </si>
  <si>
    <t xml:space="preserve">1.6</t>
  </si>
  <si>
    <t xml:space="preserve">AMORTECEDOR VEICULO PEQUENO (/1000)</t>
  </si>
  <si>
    <t xml:space="preserve">1.7</t>
  </si>
  <si>
    <t xml:space="preserve">SEGURO VOLKSWAGEN GOL 1.0 ANO 2020 (/1000)</t>
  </si>
  <si>
    <t xml:space="preserve">1.8</t>
  </si>
  <si>
    <t xml:space="preserve">VOLKSWAGEN GOL 1.0 ANO 2020 (/1000)</t>
  </si>
  <si>
    <t xml:space="preserve">1.9</t>
  </si>
  <si>
    <t xml:space="preserve">REPOSICAO CAPITAL VOLKSWAGEN GOL 1.0 ANO 2020 (/1000)</t>
  </si>
  <si>
    <t xml:space="preserve">1.10</t>
  </si>
  <si>
    <t xml:space="preserve">IPVA VOLKSWAGEN GOL 1.0 ANO 2020 (/1000)</t>
  </si>
  <si>
    <t xml:space="preserve">CUSTO DA PERNOITE POR MEMBRO DA EQUIPE</t>
  </si>
  <si>
    <t xml:space="preserve">2.1</t>
  </si>
  <si>
    <t xml:space="preserve">HOSPEDAGEM HOTEL 3 ESTRELAS</t>
  </si>
  <si>
    <t xml:space="preserve">2.2</t>
  </si>
  <si>
    <t xml:space="preserve">REFEIÇÃO/JANTAR</t>
  </si>
  <si>
    <t xml:space="preserve">RESUMO DAS ESTIMATIVAS DE DESLOCAMENTOS E PERNOITES</t>
  </si>
  <si>
    <t xml:space="preserve">Valor Mensal</t>
  </si>
  <si>
    <t xml:space="preserve">Valor Anual</t>
  </si>
  <si>
    <t xml:space="preserve">%</t>
  </si>
  <si>
    <t xml:space="preserve">Estimativa - Deslocamentos para Manutenção Preventiva/Corretiva</t>
  </si>
  <si>
    <t xml:space="preserve">Estimativa - Pedágios e outras Tarifas para Manutenção Preventiva/Corretiva</t>
  </si>
  <si>
    <t xml:space="preserve">Estimativa - Pernoites para Manutenção Preventiva/Corretiva (5 FUNCIONÁRIOS) </t>
  </si>
  <si>
    <t xml:space="preserve">Estimativa - Deslocamentos para Serviços Eventuais</t>
  </si>
  <si>
    <t xml:space="preserve">Estimativa - Pedágios e outras Tarifas para Serviços Eventuais</t>
  </si>
  <si>
    <t xml:space="preserve">Estimativa - Pernoites para Serviços Eventuais (5 FUNCIONÁRIOS) </t>
  </si>
  <si>
    <t xml:space="preserve">ANEXO IV – PLANILHA DE CARACTERIZAÇÃO DOS IMÓVEIS E DIMENSIONAMENTO DE EQUIPES</t>
  </si>
  <si>
    <t xml:space="preserve">CARACTERIZAÇÃO DO IMÓVEL</t>
  </si>
  <si>
    <t xml:space="preserve">VISITAS TÉCNICAS</t>
  </si>
  <si>
    <t xml:space="preserve">Área da Unidade (m²)</t>
  </si>
  <si>
    <t xml:space="preserve">Área Efetivamente Utilizada (m²)</t>
  </si>
  <si>
    <t xml:space="preserve">Idade Estimada (Anos)</t>
  </si>
  <si>
    <t xml:space="preserve">Indicador de Estado de Conservação (Ross-Heidecke)</t>
  </si>
  <si>
    <t xml:space="preserve">Coeficiente do Estado de Conservação (%)</t>
  </si>
  <si>
    <t xml:space="preserve">Depreciação Estimada (Ross-Heidecke)</t>
  </si>
  <si>
    <t xml:space="preserve">Duração Visita (Total Dias)</t>
  </si>
  <si>
    <t xml:space="preserve">Duração (Total Dias da Equipe)</t>
  </si>
  <si>
    <t xml:space="preserve">Equipe</t>
  </si>
  <si>
    <t xml:space="preserve">h</t>
  </si>
  <si>
    <t xml:space="preserve">e</t>
  </si>
  <si>
    <t xml:space="preserve">f</t>
  </si>
  <si>
    <t xml:space="preserve">c</t>
  </si>
  <si>
    <t xml:space="preserve">a</t>
  </si>
  <si>
    <t xml:space="preserve">CÁLCULO - QUANTIDADE DE EQUIPE MÍNIMA =</t>
  </si>
  <si>
    <t xml:space="preserve">Portanto, será necessário:</t>
  </si>
  <si>
    <t xml:space="preserve">Equipes Mínimas</t>
  </si>
  <si>
    <t xml:space="preserve">TABELA DE CARACTERÍSTICAS DAS EDIFICAÇÕES PARA ROSS-HEIDECKE</t>
  </si>
  <si>
    <t xml:space="preserve">CARACTERÍSTICAS FÍSICAS</t>
  </si>
  <si>
    <t xml:space="preserve">COEFICIENTE C</t>
  </si>
  <si>
    <t xml:space="preserve">CARACTERÍSTICAS</t>
  </si>
  <si>
    <t xml:space="preserve">NOVO</t>
  </si>
  <si>
    <t xml:space="preserve">Edificação nova ou com reforma geral e substancial, com menos de dois anos, que apresente apenas sinais de desgaste natural da pintura.</t>
  </si>
  <si>
    <t xml:space="preserve">b</t>
  </si>
  <si>
    <t xml:space="preserve">ENTRE NOVO E REGULAR</t>
  </si>
  <si>
    <t xml:space="preserve">Edificação nova ou com reforma geral e substancial, com menos de dois anos, que apresente necessidade apenas de uma demão leve de pintura para recompor a sua aparência.</t>
  </si>
  <si>
    <t xml:space="preserve">REGULAR</t>
  </si>
  <si>
    <t xml:space="preserve">Edificação seminova ou com reforma geral e substancial entre 2 e 5 anos, cujo estado geral possa ser recuperado apenas com reparos de eventuais fissuras superficiais localizadas e /ou pintura externa e interna.</t>
  </si>
  <si>
    <t xml:space="preserve">d</t>
  </si>
  <si>
    <t xml:space="preserve">ENTRE REGULAR E REPAROS SIMPLES</t>
  </si>
  <si>
    <t xml:space="preserve">Edificação seminova ou com reforma geral e substancial entre 2 e 5 anos, cujo estado geral possa ser recuperado com reparo de fissuras e trincas localizadas e superficiais e pintura externa e interna.</t>
  </si>
  <si>
    <t xml:space="preserve">REPAROS SIMPLES</t>
  </si>
  <si>
    <t xml:space="preserve">Edificação cujo estado geral possa ser recuperado com pintura interna e externa, após reparos de fissuras e trincas superficiais generalizadas, sem recuperação do sistema estrutural. Eventualmente, revisão do sistema hidráulico e elétrico.</t>
  </si>
  <si>
    <t xml:space="preserve">ENTRE REPAROS SIMPLES E IMPORTANTES</t>
  </si>
  <si>
    <t xml:space="preserve"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</si>
  <si>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 xml:space="preserve">g</t>
  </si>
  <si>
    <t xml:space="preserve">REPAROS IMPORTANTES</t>
  </si>
  <si>
    <t xml:space="preserve"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</si>
  <si>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 xml:space="preserve">ENTRE REPAROS IMPORTANTES E SEM VALOR</t>
  </si>
  <si>
    <t xml:space="preserve"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</si>
  <si>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 xml:space="preserve">i</t>
  </si>
  <si>
    <t xml:space="preserve">SEM VALOR</t>
  </si>
  <si>
    <t xml:space="preserve">Edificação em estado de ruína.</t>
  </si>
  <si>
    <t xml:space="preserve">ANEXO V - QUADRO-RESUMO DO VALOR MENSAL DA MÃO DE OBRA</t>
  </si>
  <si>
    <t xml:space="preserve">Categoria Profissional</t>
  </si>
  <si>
    <t xml:space="preserve">CBO</t>
  </si>
  <si>
    <t xml:space="preserve">Engenheiro Civil ou Arquiteto</t>
  </si>
  <si>
    <t xml:space="preserve">2142-05 ou 2141-05</t>
  </si>
  <si>
    <t xml:space="preserve">Engenheiro Eletricista</t>
  </si>
  <si>
    <t xml:space="preserve">2143-05</t>
  </si>
  <si>
    <t xml:space="preserve">Encarregado de Manutenção Predial (GEXCGT)</t>
  </si>
  <si>
    <t xml:space="preserve">7102-05</t>
  </si>
  <si>
    <t xml:space="preserve">Eletricista de Manutenção Predial (GEXNIT)</t>
  </si>
  <si>
    <t xml:space="preserve">7321-05</t>
  </si>
  <si>
    <t xml:space="preserve">Eletricista de Manutenção Predial (GEXDUQ)</t>
  </si>
  <si>
    <t xml:space="preserve">Eletricista de Manutenção Predial (GEXCGT)</t>
  </si>
  <si>
    <t xml:space="preserve">G</t>
  </si>
  <si>
    <t xml:space="preserve">Oficial de Manutenção Predial (GEXNIT)</t>
  </si>
  <si>
    <t xml:space="preserve">5143-25</t>
  </si>
  <si>
    <t xml:space="preserve">Oficial de Manutenção Predial (GEXDUQ)</t>
  </si>
  <si>
    <t xml:space="preserve">Oficial de Manutenção Predial (GEXCGT)</t>
  </si>
  <si>
    <t xml:space="preserve">J</t>
  </si>
  <si>
    <t xml:space="preserve">Instalador-reparador de redes telefônicas e de dados (GEXNIT)</t>
  </si>
  <si>
    <t xml:space="preserve">7321-30</t>
  </si>
  <si>
    <t xml:space="preserve">K</t>
  </si>
  <si>
    <t xml:space="preserve">Instalador-reparador de redes telefônicas e de dados (GEXDUQ)</t>
  </si>
  <si>
    <t xml:space="preserve">Instalador-reparador de redes telefônicas e de dados (GEXCGT)</t>
  </si>
  <si>
    <t xml:space="preserve">M</t>
  </si>
  <si>
    <t xml:space="preserve">Auxiliar de Manutenção Predial (GEXNIT)</t>
  </si>
  <si>
    <t xml:space="preserve">5143-10</t>
  </si>
  <si>
    <t xml:space="preserve">N</t>
  </si>
  <si>
    <t xml:space="preserve">Auxiliar de Manutenção Predial (GEXDUQ)</t>
  </si>
  <si>
    <t xml:space="preserve">O</t>
  </si>
  <si>
    <t xml:space="preserve">Auxiliar de Manutenção Predial (GEXCGT)</t>
  </si>
  <si>
    <t xml:space="preserve">Valor Total da Mão de Obra</t>
  </si>
  <si>
    <t xml:space="preserve">ANEXO V – PLANILHA DE CUSTOS E FORMAÇÃO DE PREÇOS</t>
  </si>
  <si>
    <t xml:space="preserve">Nº do Processo:</t>
  </si>
  <si>
    <t xml:space="preserve">S.M. vigente (Lei nº 14.013 - 10/06/2020)</t>
  </si>
  <si>
    <t xml:space="preserve">Licitação Nº: _____/__________</t>
  </si>
  <si>
    <t xml:space="preserve">Dia __/__/__ às __:__ horas</t>
  </si>
  <si>
    <t xml:space="preserve">DISCRIMINAÇÃO DOS SERVIÇOS (DADOS REFERENTES À CONTRATAÇÃO)</t>
  </si>
  <si>
    <t xml:space="preserve">Data de apresentação da proposta (dia/mês/ano):</t>
  </si>
  <si>
    <t xml:space="preserve">Município/UF:</t>
  </si>
  <si>
    <t xml:space="preserve">NIT, DUQ e CGT</t>
  </si>
  <si>
    <t xml:space="preserve">Ano do Acordo, Convenção ou Dissídio Coletivo:</t>
  </si>
  <si>
    <t xml:space="preserve">Lei 4950-A/66</t>
  </si>
  <si>
    <t xml:space="preserve">Número de meses de execução contratual:</t>
  </si>
  <si>
    <t xml:space="preserve">IDENTIFICAÇÃO DO SERVIÇO</t>
  </si>
  <si>
    <t xml:space="preserve">Tipo de Serviço</t>
  </si>
  <si>
    <t xml:space="preserve">Unidade de Medida</t>
  </si>
  <si>
    <t xml:space="preserve">Quantidade Total</t>
  </si>
  <si>
    <t xml:space="preserve">Manutenção Predial</t>
  </si>
  <si>
    <t xml:space="preserve">Área (m²)</t>
  </si>
  <si>
    <t xml:space="preserve">Dados para composição dos custos referentes a mão de obra</t>
  </si>
  <si>
    <t xml:space="preserve">Tipo de Serviço (mesmo serviço com características distintas)</t>
  </si>
  <si>
    <t xml:space="preserve">Classificação Brasileira de Ocupações (CBO)</t>
  </si>
  <si>
    <t xml:space="preserve">2142-05 ou 2141-05 / 2143-05</t>
  </si>
  <si>
    <t xml:space="preserve">Salário Normativo da Categoria Profissional</t>
  </si>
  <si>
    <t xml:space="preserve">Categoria Profissional (vinculada à execução contratual)</t>
  </si>
  <si>
    <t xml:space="preserve">Eng. Civil ou Arquiteto e Eng. Eletricista</t>
  </si>
  <si>
    <t xml:space="preserve">Data-Base da Categoria (dia/mês/ano)</t>
  </si>
  <si>
    <t xml:space="preserve">Módulo 1 - Composição da Remuneração</t>
  </si>
  <si>
    <t xml:space="preserve">Composição da Remuneração</t>
  </si>
  <si>
    <t xml:space="preserve">Percentual (%)</t>
  </si>
  <si>
    <t xml:space="preserve">Valor (R$)</t>
  </si>
  <si>
    <t xml:space="preserve">Salário-Base</t>
  </si>
  <si>
    <t xml:space="preserve">Adicional de Periculosidade</t>
  </si>
  <si>
    <t xml:space="preserve">Adicional de Insalubridade</t>
  </si>
  <si>
    <t xml:space="preserve">Adicional Noturno</t>
  </si>
  <si>
    <t xml:space="preserve">Adicional de Hora Noturna Reduzida</t>
  </si>
  <si>
    <t xml:space="preserve">Outros (especificar)</t>
  </si>
  <si>
    <t xml:space="preserve">Total</t>
  </si>
  <si>
    <t xml:space="preserve">Módulo 2 - Encargos e Benefícios Anuais, Mensais e Diários</t>
  </si>
  <si>
    <t xml:space="preserve">Submódulo 2.1 - 13º (décimo terceiro) Salário, Férias e Adicional de Férias</t>
  </si>
  <si>
    <t xml:space="preserve">13º (décimo terceiro) Salário, Férias e Adicional de Férias</t>
  </si>
  <si>
    <t xml:space="preserve">13º (décimo terceiro) Salário</t>
  </si>
  <si>
    <t xml:space="preserve">Férias e Adicional de Férias</t>
  </si>
  <si>
    <t xml:space="preserve">Submódulo 2.2 - Encargos Previdenciários (GPS), Fundo de Garantia por Tempo de Serviço (FGTS) e outras contribuições</t>
  </si>
  <si>
    <t xml:space="preserve">GPS, FGTS e outras contribuições</t>
  </si>
  <si>
    <t xml:space="preserve">INSS</t>
  </si>
  <si>
    <t xml:space="preserve">Salário Educação</t>
  </si>
  <si>
    <t xml:space="preserve">SAT</t>
  </si>
  <si>
    <t xml:space="preserve">SESC ou SESI</t>
  </si>
  <si>
    <t xml:space="preserve">SENAI - SENAC</t>
  </si>
  <si>
    <t xml:space="preserve">SEBRAE</t>
  </si>
  <si>
    <t xml:space="preserve">INCRA</t>
  </si>
  <si>
    <t xml:space="preserve">FGTS</t>
  </si>
  <si>
    <t xml:space="preserve">Submódulo 2.3 - Benefícios Mensais e Diários</t>
  </si>
  <si>
    <t xml:space="preserve">2.3</t>
  </si>
  <si>
    <t xml:space="preserve">Benefícios Mensais e Diários</t>
  </si>
  <si>
    <t xml:space="preserve">Transporte</t>
  </si>
  <si>
    <t xml:space="preserve">Auxílio-Refeição/Alimentação</t>
  </si>
  <si>
    <t xml:space="preserve">Assistência Médica e Familiar</t>
  </si>
  <si>
    <t xml:space="preserve">Quadro-Resumo do Módulo 2 - Encargos e Benefícios anuais, mensais e diários</t>
  </si>
  <si>
    <t xml:space="preserve">Encargos e Benefícios Anuais, Mensais e Diários</t>
  </si>
  <si>
    <t xml:space="preserve">Módulo 3 - Provisão para Rescisão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</si>
  <si>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</si>
  <si>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</si>
  <si>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</si>
  <si>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</si>
  <si>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</si>
  <si>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</si>
  <si>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do FGTS e contribuição social sobre o Aviso Prévio Trabalhado</t>
  </si>
  <si>
    <t xml:space="preserve">Módulo 4 - Custo de Reposição do Profissional Ausente</t>
  </si>
  <si>
    <t xml:space="preserve">Submódulo 4.1 - Ausências Legais</t>
  </si>
  <si>
    <t xml:space="preserve">4.1</t>
  </si>
  <si>
    <t xml:space="preserve">Ausências Legais</t>
  </si>
  <si>
    <t xml:space="preserve">Substituto na cobertura de Férias</t>
  </si>
  <si>
    <t xml:space="preserve">Substituto na cobertura de Ausências Legais</t>
  </si>
  <si>
    <t xml:space="preserve">Substituto na cobertura de Licença-Paternidade</t>
  </si>
  <si>
    <t xml:space="preserve">Substituto na cobertura de Ausência por acidente de trabalho</t>
  </si>
  <si>
    <t xml:space="preserve">Substituto na cobertura de Afastamento Maternidade</t>
  </si>
  <si>
    <t xml:space="preserve">Substituto na cobertura de Outras ausências (especificar)</t>
  </si>
  <si>
    <t xml:space="preserve">Submódulo 4.2 - Substituto na Intrajornada</t>
  </si>
  <si>
    <t xml:space="preserve">4.2</t>
  </si>
  <si>
    <t xml:space="preserve">Substituto na Intrajornada</t>
  </si>
  <si>
    <t xml:space="preserve">Substituto na cobertura de Intervalo para repouso ou alimentação</t>
  </si>
  <si>
    <t xml:space="preserve">Quadro-Resumo do Módulo 4 - Custo de Reposição do Profissional Ausente</t>
  </si>
  <si>
    <t xml:space="preserve">Custo de Reposição do Profissional Ausente</t>
  </si>
  <si>
    <t xml:space="preserve">Módulo 5 - Insumos Diversos</t>
  </si>
  <si>
    <t xml:space="preserve">Uniformes</t>
  </si>
  <si>
    <t xml:space="preserve">Materiais</t>
  </si>
  <si>
    <t xml:space="preserve">Equipamentos</t>
  </si>
  <si>
    <t xml:space="preserve">Mão de obra vinculada à execução contratual (valor por empregado)</t>
  </si>
  <si>
    <t xml:space="preserve">Valor Total por Empregado</t>
  </si>
  <si>
    <t xml:space="preserve">Nº dias úteis no mês</t>
  </si>
  <si>
    <t xml:space="preserve">Desconto transporte</t>
  </si>
  <si>
    <t xml:space="preserve">Desconto alimentação</t>
  </si>
  <si>
    <t xml:space="preserve">Campos dos Goytacazes/RJ</t>
  </si>
  <si>
    <t xml:space="preserve">Encarregado de manutenção predial</t>
  </si>
  <si>
    <t xml:space="preserve">Convenção Coletiva de Trabalho 2019/2020</t>
  </si>
  <si>
    <t xml:space="preserve">Nº dias úteis no mês:</t>
  </si>
  <si>
    <t xml:space="preserve">Número de Registro no MTE:</t>
  </si>
  <si>
    <t xml:space="preserve">RJ001448/2019</t>
  </si>
  <si>
    <t xml:space="preserve">Desconto transporte:</t>
  </si>
  <si>
    <t xml:space="preserve">Data de Registro no MTE:</t>
  </si>
  <si>
    <t xml:space="preserve">Desconto alimentação:</t>
  </si>
  <si>
    <t xml:space="preserve">Dia ____/____/______ às ___:___ horas</t>
  </si>
  <si>
    <t xml:space="preserve">IDENTIFICAÇÃO E DISCRIMINAÇÃO DO SERVIÇO</t>
  </si>
  <si>
    <t xml:space="preserve">Manutenção Predial Preventiva e Corretiva</t>
  </si>
  <si>
    <t xml:space="preserve">Niterói/RJ</t>
  </si>
  <si>
    <t xml:space="preserve"> Área (m²)</t>
  </si>
  <si>
    <t xml:space="preserve">Eletricista</t>
  </si>
  <si>
    <t xml:space="preserve">Instalador/reparador de redes telefônicas/dados</t>
  </si>
  <si>
    <t xml:space="preserve">Oficial</t>
  </si>
  <si>
    <t xml:space="preserve">Auxiliar</t>
  </si>
  <si>
    <t xml:space="preserve">Convenção Coletiva de Trabalho 2020/2021</t>
  </si>
  <si>
    <t xml:space="preserve">RJ000897/2020</t>
  </si>
  <si>
    <t xml:space="preserve">Duque de Caxias/RJ</t>
  </si>
  <si>
    <t xml:space="preserve">RJ001865/2019</t>
  </si>
  <si>
    <t xml:space="preserve">ANEXO VI – EQUIPAMENTOS</t>
  </si>
  <si>
    <t xml:space="preserve">Preço</t>
  </si>
  <si>
    <t xml:space="preserve">Total do Item</t>
  </si>
  <si>
    <t xml:space="preserve">Unitário</t>
  </si>
  <si>
    <t xml:space="preserve">Parcial</t>
  </si>
  <si>
    <t xml:space="preserve">Equipamentos e Ferramentas</t>
  </si>
  <si>
    <t xml:space="preserve">BOLSA DE LONA PARA FERRAMENTAS 50 X 35 X 25 CM</t>
  </si>
  <si>
    <t xml:space="preserve">UNID.</t>
  </si>
  <si>
    <t xml:space="preserve">ALICATE DE CORTE DIAGONAL 6 " COM ISOLAMENTO</t>
  </si>
  <si>
    <t xml:space="preserve">ESTILETE DE METAL, LAMINA 18 MM</t>
  </si>
  <si>
    <t xml:space="preserve">ESCOVA DE ACO, COM CABO, 4 X 15 FILEIRAS DE CERDAS</t>
  </si>
  <si>
    <t xml:space="preserve">PRUMO DE CENTRO EM ACO 400 G</t>
  </si>
  <si>
    <t xml:space="preserve">PRUMO DE PAREDE EM ACO 700 A 750 G</t>
  </si>
  <si>
    <t xml:space="preserve">ESCADA DUPLA DE ABRIR EM ALUMINIO, MODELO PINTOR, 8 DEGRAUS</t>
  </si>
  <si>
    <t xml:space="preserve">ESCADA EXTENSIVEL EM ALUMINIO COM 6,00 M EXTENDIDA</t>
  </si>
  <si>
    <t xml:space="preserve">DESEMPENADEIRA DE ACO DENTADA 12 X 25 CM, DENTES 8 X 8 MM, CABO FECHADO DE MADEIRA</t>
  </si>
  <si>
    <t xml:space="preserve">DESEMPENADEIRA DE ACO LISA 12 X 25 CM COM CABO FECHADO DE MADEIRA</t>
  </si>
  <si>
    <t xml:space="preserve">1.11</t>
  </si>
  <si>
    <t xml:space="preserve">DESEMPENADEIRA PLASTICA LISA 14 X 27 CM</t>
  </si>
  <si>
    <t xml:space="preserve">1.12</t>
  </si>
  <si>
    <t xml:space="preserve">ESPATULA DE ACO INOX COM CABO DE MADEIRA, LARGURA 8 CM</t>
  </si>
  <si>
    <t xml:space="preserve">1.13</t>
  </si>
  <si>
    <t xml:space="preserve">ESPATULA DE PLASTICO LISA, LARGURA 10 CM</t>
  </si>
  <si>
    <t xml:space="preserve">1.14</t>
  </si>
  <si>
    <t xml:space="preserve">ROLO DE LA DE CARNEIRO 23 CM (SEM CABO)</t>
  </si>
  <si>
    <t xml:space="preserve">1.15</t>
  </si>
  <si>
    <t xml:space="preserve">ROLO DE ESPUMA POLIESTER 23 CM (SEM CABO)</t>
  </si>
  <si>
    <t xml:space="preserve">1.16</t>
  </si>
  <si>
    <t xml:space="preserve">ESTOPA</t>
  </si>
  <si>
    <t xml:space="preserve">KG</t>
  </si>
  <si>
    <t xml:space="preserve">1.17</t>
  </si>
  <si>
    <t xml:space="preserve">ENXADA ESTREITA 25 X 23 CM COM CABO</t>
  </si>
  <si>
    <t xml:space="preserve">1.18</t>
  </si>
  <si>
    <t xml:space="preserve">REGUA DE ALUMINIO PARA PEDREIRO 2 X 1"</t>
  </si>
  <si>
    <t xml:space="preserve">1.19</t>
  </si>
  <si>
    <t xml:space="preserve">ALICATE DE GASISTA (PRESSAO) 10" </t>
  </si>
  <si>
    <t xml:space="preserve">1.20</t>
  </si>
  <si>
    <t xml:space="preserve">ALICATE UNIVERSAL ISOLADO 8" VONDER</t>
  </si>
  <si>
    <t xml:space="preserve">1.21</t>
  </si>
  <si>
    <t xml:space="preserve">ARCO DE SERRA MANUAL AJUSTAVEL COM LAMINA SPARTA</t>
  </si>
  <si>
    <t xml:space="preserve">1.22</t>
  </si>
  <si>
    <t xml:space="preserve">CHAVE INGLESA 10" VONDER</t>
  </si>
  <si>
    <t xml:space="preserve">1.23</t>
  </si>
  <si>
    <t xml:space="preserve">PONTEIRO DE ACO PARA DESBASTE COM EMPUNHADURA 10" X 3/4"</t>
  </si>
  <si>
    <t xml:space="preserve">1.24</t>
  </si>
  <si>
    <t xml:space="preserve">TALHADEIRA DE ACO CHATA DE 5/16 X 12" MOMFORT</t>
  </si>
  <si>
    <t xml:space="preserve">1.25</t>
  </si>
  <si>
    <t xml:space="preserve">COLHER DE PEDREIRO TAMANHO 8" TRAMONTINA</t>
  </si>
  <si>
    <t xml:space="preserve">1.26</t>
  </si>
  <si>
    <t xml:space="preserve">ALICATE CRIMPAR RJ45/RJ11 REFORCADO</t>
  </si>
  <si>
    <t xml:space="preserve">1.27</t>
  </si>
  <si>
    <t xml:space="preserve">ALICATE VOLTIMETRO AMPERIMETRO DIGITAL CATEGORIA III 600V 302</t>
  </si>
  <si>
    <t xml:space="preserve">1.28</t>
  </si>
  <si>
    <t xml:space="preserve">ALICATE PRENSA TERMINAL RJ11/12/45 VONDER</t>
  </si>
  <si>
    <t xml:space="preserve">1.29</t>
  </si>
  <si>
    <t xml:space="preserve">MARTELO TIPO UNHA 25"</t>
  </si>
  <si>
    <t xml:space="preserve">1.30</t>
  </si>
  <si>
    <t xml:space="preserve">SERROTE DE ACO 18" RAMADA DIAMANTE</t>
  </si>
  <si>
    <t xml:space="preserve">1.31</t>
  </si>
  <si>
    <t xml:space="preserve">SERRA MARMORE MAKITA 1450W 3 DISCOS</t>
  </si>
  <si>
    <t xml:space="preserve">1.32</t>
  </si>
  <si>
    <t xml:space="preserve">ESMERILHADEIRA ANGULAR 4.1/2" BOSCH 850W 127V COM 3 DISCOS GWS850</t>
  </si>
  <si>
    <t xml:space="preserve">1.33</t>
  </si>
  <si>
    <t xml:space="preserve">FURADEIRA IMPACTO BOSCH 3/8" 450W 127V</t>
  </si>
  <si>
    <t xml:space="preserve">1.34</t>
  </si>
  <si>
    <t xml:space="preserve">PLAINA MANUAL PARA MADEIRA NUMERO 4 VONDER</t>
  </si>
  <si>
    <t xml:space="preserve">1.35</t>
  </si>
  <si>
    <t xml:space="preserve">SERRA CIRCULAR MAKITA-MADEIRA-714 110V</t>
  </si>
  <si>
    <t xml:space="preserve">1.36</t>
  </si>
  <si>
    <t xml:space="preserve">PINCEL 2 1/2" TIGRE</t>
  </si>
  <si>
    <t xml:space="preserve">1.37</t>
  </si>
  <si>
    <t xml:space="preserve">PINCEL 2" TIGRE</t>
  </si>
  <si>
    <t xml:space="preserve">1.38</t>
  </si>
  <si>
    <t xml:space="preserve">PINCEL 3" TIGRE</t>
  </si>
  <si>
    <t xml:space="preserve">1.39</t>
  </si>
  <si>
    <t xml:space="preserve">ALMOTOLIA DE METAL COM ALCA BICO RIGIDO BREMEN</t>
  </si>
  <si>
    <t xml:space="preserve">1.40</t>
  </si>
  <si>
    <t xml:space="preserve">BROXA DE CAIACAO RETANGULAR 15CM ATLAS</t>
  </si>
  <si>
    <t xml:space="preserve">1.41</t>
  </si>
  <si>
    <t xml:space="preserve">PA DE BICO 4 TARZA COM CABO E MANOPLA</t>
  </si>
  <si>
    <t xml:space="preserve">1.42</t>
  </si>
  <si>
    <t xml:space="preserve">PICARETA ESTREITA COM CABO DE MADEIRA 90CM VERMELHA</t>
  </si>
  <si>
    <t xml:space="preserve">1.43</t>
  </si>
  <si>
    <t xml:space="preserve">FORMAO CHANFRADO 3/4"</t>
  </si>
  <si>
    <t xml:space="preserve">1.44</t>
  </si>
  <si>
    <t xml:space="preserve">BALDE DE CHAPA METALICA PARA ARGAMASSA 10L</t>
  </si>
  <si>
    <t xml:space="preserve">1.45</t>
  </si>
  <si>
    <t xml:space="preserve">CAVADEIRA ARTICULADA COM 2 CABOS</t>
  </si>
  <si>
    <t xml:space="preserve">1.46</t>
  </si>
  <si>
    <t xml:space="preserve">TESTADOR DE CABO DE CABO CAT-5 CAT-6 LAN RJ11 RJ45 PAINEL COM LED</t>
  </si>
  <si>
    <t xml:space="preserve">1.47</t>
  </si>
  <si>
    <t xml:space="preserve">ALICATE PUNCH DOWN MP-110</t>
  </si>
  <si>
    <t xml:space="preserve">1.48</t>
  </si>
  <si>
    <t xml:space="preserve">DISCO DIAMANTADO STAMACO 105MM FURO 20MM</t>
  </si>
  <si>
    <t xml:space="preserve">1.49</t>
  </si>
  <si>
    <t xml:space="preserve">CONJUNTO BROCAS ACO RAPIDO IRWIN 13 PECAS</t>
  </si>
  <si>
    <t xml:space="preserve">1.50</t>
  </si>
  <si>
    <t xml:space="preserve">CM</t>
  </si>
  <si>
    <t xml:space="preserve">CAIXA DE FERRAMENTAS METALICA SANFONADA COM 5 GAVETAS</t>
  </si>
  <si>
    <t xml:space="preserve">1.51</t>
  </si>
  <si>
    <t xml:space="preserve">ALICATE BOMBA D'AGUA 10"</t>
  </si>
  <si>
    <t xml:space="preserve">1.52</t>
  </si>
  <si>
    <t xml:space="preserve">ALICATE DE BICO MEIA-CANA 6" ISOLADO</t>
  </si>
  <si>
    <t xml:space="preserve">1.53</t>
  </si>
  <si>
    <t xml:space="preserve">CHAVE GRIFO COM MORDENTES EM ACO 14"</t>
  </si>
  <si>
    <t xml:space="preserve">1.54</t>
  </si>
  <si>
    <t xml:space="preserve">CHAVE GRIFO COM MORDENTES EM ACO 18"</t>
  </si>
  <si>
    <t xml:space="preserve">1.55</t>
  </si>
  <si>
    <t xml:space="preserve">JOGO DE CHAVES FIXAS 6 A 22MM COM 8 PECAS</t>
  </si>
  <si>
    <t xml:space="preserve">1.56</t>
  </si>
  <si>
    <t xml:space="preserve">KIT DE CHAVES DE FENDA E PHILLIPS COM 6 PECAS E PONTAS INTERCAMBIAVEIS</t>
  </si>
  <si>
    <t xml:space="preserve">1.57</t>
  </si>
  <si>
    <t xml:space="preserve">TRENA METALICA 10M AUTOTRAVA</t>
  </si>
  <si>
    <t xml:space="preserve">1.58</t>
  </si>
  <si>
    <t xml:space="preserve">TRENA FITA DE FIBRA DE VIDRO 50M</t>
  </si>
  <si>
    <t xml:space="preserve">1.59</t>
  </si>
  <si>
    <t xml:space="preserve">MARRETA OITAVADA COM CABO DE MADEIRA 1 KG</t>
  </si>
  <si>
    <t xml:space="preserve">1.60</t>
  </si>
  <si>
    <t xml:space="preserve">MARRETA 5 KG COM CABO DE MADEIRA</t>
  </si>
  <si>
    <t xml:space="preserve">1.61</t>
  </si>
  <si>
    <t xml:space="preserve">PASSA FIO COM ALMA DE ACO E REVESTIMENTO PLASTICO 20M</t>
  </si>
  <si>
    <t xml:space="preserve">1.62</t>
  </si>
  <si>
    <t xml:space="preserve">CHAVE TESTE DIGITAL DE VOLTAGEM E CORRENTE ELETRICA 12-250 V</t>
  </si>
  <si>
    <t xml:space="preserve">1.63</t>
  </si>
  <si>
    <t xml:space="preserve">ALICATE DESCASCADOR DE FIOS PROFISSIONAL 8"</t>
  </si>
  <si>
    <t xml:space="preserve">1.64</t>
  </si>
  <si>
    <t xml:space="preserve">FERRO DE SOLDA COM SUPORTE DE METAL 40 W</t>
  </si>
  <si>
    <t xml:space="preserve">1.65</t>
  </si>
  <si>
    <t xml:space="preserve">PARAFUSADEIRA PHILCO FORCE COM MANDRIL E MALETA COM 50 ACESSORIOS - BIVOLT</t>
  </si>
  <si>
    <t xml:space="preserve">1.66</t>
  </si>
  <si>
    <t xml:space="preserve">JOGO DE CHAVES COMBINADAS DE 6 A 19MM COM 11 PECAS</t>
  </si>
  <si>
    <t xml:space="preserve">1.67</t>
  </si>
  <si>
    <t xml:space="preserve">EXTENSAO ELETRICA 20M CABO PP 2X1,5 MM</t>
  </si>
  <si>
    <t xml:space="preserve">1.68</t>
  </si>
  <si>
    <t xml:space="preserve">INVERSORA DE SOLDA ELETRICA 160A</t>
  </si>
  <si>
    <t xml:space="preserve">1.69</t>
  </si>
  <si>
    <t xml:space="preserve">RISCADOR PARA PISOS E AZULEJOS TIPO CANETA</t>
  </si>
  <si>
    <t xml:space="preserve">1.70</t>
  </si>
  <si>
    <t xml:space="preserve">NIVEL DE ALUMINIO COM BASE MAGNETICA 3 BOLHAS</t>
  </si>
  <si>
    <t xml:space="preserve">Previsão Mensal do Gasto com Manutenção e Depreciação de Equipamentos, sem BDI</t>
  </si>
  <si>
    <t xml:space="preserve">MANUTENÇÃO DE EQUIPAMENTOS (GASTO MENSAL) – ADOTADO 0,5% A.M., COM BASE NO TCPO (ED. PINI) PARA EQUIPAMENTOS DE PEQUENO PORTE (~1,5HP), COM UTILIZAÇÃO, EM MÉDIA, DE 83 H/MÊS.</t>
  </si>
  <si>
    <t xml:space="preserve">DEPRECIAÇÃO MENSAL DE EQUIPAMENTOS – ADOTADO 20,00% AO ANO ~ 1,67% AO MÊS, CONFORME ANEXO III DA INSTRUÇÃO NORMATIVA RFB Nº 1700, DE 14 DE MARÇO DE 2017.</t>
  </si>
  <si>
    <t xml:space="preserve">ANEXO VII – PLANILHA COMPLEMENTAR DE MATERIAIS</t>
  </si>
  <si>
    <t xml:space="preserve">INSTALAÇÕES CIVIS</t>
  </si>
  <si>
    <t xml:space="preserve">PORTA SANFONADA PVC PRATICA EASY LOCK 210x90cm CINZA ARAFORROS</t>
  </si>
  <si>
    <t xml:space="preserve">FECHADURA CILINDRICA CROMADA PARA DIVISORIA SOPRANO</t>
  </si>
  <si>
    <t xml:space="preserve">PERSIANA VERTICAL PVC OU TECIDO</t>
  </si>
  <si>
    <t xml:space="preserve">M²</t>
  </si>
  <si>
    <t xml:space="preserve">PERSIANA HORIZONTAL ALUMINIO SLIM 16mm</t>
  </si>
  <si>
    <t xml:space="preserve">PERSIANA HORIZONTAL ALUMINIO 25mm</t>
  </si>
  <si>
    <t xml:space="preserve">VIDRO MINI BOREAL 4mm</t>
  </si>
  <si>
    <t xml:space="preserve">MOLDURA ALUMINIO A28 ANODIZADO 12cm PARA ESPELHO</t>
  </si>
  <si>
    <t xml:space="preserve">ADESIVO JATEADO PARA VIDRO</t>
  </si>
  <si>
    <t xml:space="preserve">SUPORTE PARA CONDENSADOR ATE 12.000 BTU'S</t>
  </si>
  <si>
    <t xml:space="preserve">SUPORTE PARA CONDENSADOR ATE 24.000 BTU'S</t>
  </si>
  <si>
    <t xml:space="preserve">TELHA POLICARBONATO ALVEOLAR BRONZE 10mm 2,10 x 6,00m COM TRATAMENTO UV</t>
  </si>
  <si>
    <t xml:space="preserve">ESTRUTURA ALUMINIO PARA FIXACAO CHAPA POLICARBONATO 5mm</t>
  </si>
  <si>
    <t xml:space="preserve">CHAPA POLICARBONATO 6mm COMPACTO CRISTAL</t>
  </si>
  <si>
    <t xml:space="preserve">ORSE</t>
  </si>
  <si>
    <t xml:space="preserve">TUBO INDUSTRIAL EM ACO QUADRADO DIM 25 X 25 MM, E = 3,17 MM, 2,127 KG/M</t>
  </si>
  <si>
    <t xml:space="preserve">TUBO INDUSTRIAL EM ACO QUADRADO DIM 50 X 50 MM, E = 2,00 MM, 4,476 KG/M</t>
  </si>
  <si>
    <t xml:space="preserve">TUBO INDUSTRIAL EM ACO RETANGULAR DIM 25 X 25 MM, E = 3,17 MM, 6,825 KG/M</t>
  </si>
  <si>
    <t xml:space="preserve">ALUGUEL DE CACAMBA 48 HORAS</t>
  </si>
  <si>
    <t xml:space="preserve">ENTULHO EM CAMINHAO CUSTO BOTA/FORA POR M³</t>
  </si>
  <si>
    <t xml:space="preserve">M³</t>
  </si>
  <si>
    <t xml:space="preserve">COPIA DE CHAVE COMUM</t>
  </si>
  <si>
    <t xml:space="preserve">COPIA DE CHAVE TETRA</t>
  </si>
  <si>
    <t xml:space="preserve">ABERTURA DE PORTA</t>
  </si>
  <si>
    <t xml:space="preserve">INSTALAÇÕES ELÉTRICAS E SPDA</t>
  </si>
  <si>
    <t xml:space="preserve">CANALETA TERMOPLASTICA 20x12mm, COM DIVISORIA (REF. LEGRAND 308 01)</t>
  </si>
  <si>
    <t xml:space="preserve">CANALETA TERMOPLASTICA 20x12mm, SEM DIVISORIA (REF. LEGRAND 308 02)</t>
  </si>
  <si>
    <t xml:space="preserve">CANALETA TERMOPLASTICA 50x20mm, COM DIVISORIA (REF. LEGRAND 300 24)</t>
  </si>
  <si>
    <t xml:space="preserve">2.4</t>
  </si>
  <si>
    <t xml:space="preserve">CAIXA DE SOBREPOR P/ FIXACAO EM CANALETA 20x12mm (REF. LEGRAND 891 48)</t>
  </si>
  <si>
    <t xml:space="preserve">2.5</t>
  </si>
  <si>
    <t xml:space="preserve">COTOVELO 90º P/ CANALETA 20x12mm (REF. LEGRAND 309 90X)</t>
  </si>
  <si>
    <t xml:space="preserve">2.6</t>
  </si>
  <si>
    <t xml:space="preserve">COTOVELO EXTERNO P/ CANALETA 20x12mm (REF. LEGRAND 309 92X)</t>
  </si>
  <si>
    <t xml:space="preserve">2.7</t>
  </si>
  <si>
    <t xml:space="preserve">COTOVELO INTERNO P/ CANALETA 20x12mm (REF. LEGRAND 309 91X)</t>
  </si>
  <si>
    <t xml:space="preserve">2.8</t>
  </si>
  <si>
    <t xml:space="preserve">LUVA P/ CANALETA 20x12mm (REF. LEGRAND 309 94X)</t>
  </si>
  <si>
    <t xml:space="preserve">2.9</t>
  </si>
  <si>
    <t xml:space="preserve">COTOVELO EXTERNO P/ CANALETA 50x20mm (REF. LEGRAND 299 02X)</t>
  </si>
  <si>
    <t xml:space="preserve">2.10</t>
  </si>
  <si>
    <t xml:space="preserve">COTOVELO INTERNO P/ CANALETA 50x20mm (REF. LEGRAND 299 03X)</t>
  </si>
  <si>
    <t xml:space="preserve">2.11</t>
  </si>
  <si>
    <t xml:space="preserve">DERIVACAO EM T P/ CANALETA 50x20mm (REF. LEGRAND 299 04X)</t>
  </si>
  <si>
    <t xml:space="preserve">2.12</t>
  </si>
  <si>
    <t xml:space="preserve">LUVA P/ CANALETA 50x20mm (REF. LEGRAND 299 05X)</t>
  </si>
  <si>
    <t xml:space="preserve">2.13</t>
  </si>
  <si>
    <t xml:space="preserve">TAMPA DE EXTREMIDADE P/ CANALETA 50x20mm (REF. LEGRAND 299 00X)</t>
  </si>
  <si>
    <t xml:space="preserve">2.14</t>
  </si>
  <si>
    <t xml:space="preserve">ELETROCALHA METALICA PERFURADA 100x50x3000mm</t>
  </si>
  <si>
    <t xml:space="preserve">2.15</t>
  </si>
  <si>
    <t xml:space="preserve">ELETROCALHA METALICA PERFURADA 200x100x3000mm</t>
  </si>
  <si>
    <t xml:space="preserve">2.16</t>
  </si>
  <si>
    <t xml:space="preserve">CRUZETA 100x50mm P/ ELETROCALHA METALICA</t>
  </si>
  <si>
    <t xml:space="preserve">2.17</t>
  </si>
  <si>
    <t xml:space="preserve">CURVA DE INVERSAO 100x50mm P/ ELETROCALHA METALICA</t>
  </si>
  <si>
    <t xml:space="preserve">2.18</t>
  </si>
  <si>
    <t xml:space="preserve">CURVA DE INVERSAO 200x100mm P/ ELETROCALHA METALICA</t>
  </si>
  <si>
    <t xml:space="preserve">2.19</t>
  </si>
  <si>
    <t xml:space="preserve">CURVA HORIZONTAL 100x50mm P/ ELETROCALHA METALICA, COM ANGULO 45º</t>
  </si>
  <si>
    <t xml:space="preserve">2.20</t>
  </si>
  <si>
    <t xml:space="preserve">CURVA HORIZONTAL 100x50mm P/ ELETROCALHA METALICA, COM ANGULO 90º </t>
  </si>
  <si>
    <t xml:space="preserve">2.21</t>
  </si>
  <si>
    <t xml:space="preserve">CURVA HORIZONTAL 200x100mm P/ ELETROCALHA METALICA, COM ANGULO 90º</t>
  </si>
  <si>
    <t xml:space="preserve">2.22</t>
  </si>
  <si>
    <t xml:space="preserve">CURVA VERTICAL 100x50mm P/ ELETROCALHA METALICA, COM ANGULO 90º</t>
  </si>
  <si>
    <t xml:space="preserve">2.23</t>
  </si>
  <si>
    <t xml:space="preserve">CURVA VERTICAL 200x100mm P/ ELETROCALHA METALICA, COM ANGULO 90º</t>
  </si>
  <si>
    <t xml:space="preserve">2.24</t>
  </si>
  <si>
    <t xml:space="preserve">DESVIO A DIREITA 100x50mm P/ ELETROCALHA METALICA</t>
  </si>
  <si>
    <t xml:space="preserve">2.25</t>
  </si>
  <si>
    <t xml:space="preserve">DESVIO A DIREITA 200x100mm P/ ELETROCALHA METALICA</t>
  </si>
  <si>
    <t xml:space="preserve">2.26</t>
  </si>
  <si>
    <t xml:space="preserve">DESVIO A ESQUERDA 100x50mm P/ ELETROCALHA METALICA</t>
  </si>
  <si>
    <t xml:space="preserve">2.27</t>
  </si>
  <si>
    <t xml:space="preserve">DESVIO A ESQUERDA 200x100mm P/ ELETROCALHA METALICA</t>
  </si>
  <si>
    <t xml:space="preserve">2.28</t>
  </si>
  <si>
    <t xml:space="preserve">EMENDA INTERNA 100x50mm C/ BASE LISA PERFURADA P/ ELETROCALHA METALICA</t>
  </si>
  <si>
    <t xml:space="preserve">2.29</t>
  </si>
  <si>
    <t xml:space="preserve">EMENDA INTERNA 200x100 mm C/ BASE LISA PERFURADA P/ ELETROCALHA METALICA</t>
  </si>
  <si>
    <t xml:space="preserve">2.30</t>
  </si>
  <si>
    <t xml:space="preserve">FLANGE 100x50mm P/ ELETROCALHA METALICA</t>
  </si>
  <si>
    <t xml:space="preserve">2.31</t>
  </si>
  <si>
    <t xml:space="preserve">FLANGE 200x100mm P/ ELETROCALHA METALICA</t>
  </si>
  <si>
    <t xml:space="preserve">2.32</t>
  </si>
  <si>
    <t xml:space="preserve">REDUCAO CONCENTRICA 200x100mm P/ ELETROCALHA METALICA</t>
  </si>
  <si>
    <t xml:space="preserve">2.33</t>
  </si>
  <si>
    <t xml:space="preserve">REDUCAO A DIREITA 200x100mm P/ ELETROCALHA METALICA</t>
  </si>
  <si>
    <t xml:space="preserve">2.34</t>
  </si>
  <si>
    <t xml:space="preserve">REDUCAO A ESQUERDA 200x100mm P/ ELETROCALHA METALICA</t>
  </si>
  <si>
    <t xml:space="preserve">2.35</t>
  </si>
  <si>
    <t xml:space="preserve">SUPORTE VERTICAL 100x50mm P/ FIXACAO DE ELETROCALHA METALICA</t>
  </si>
  <si>
    <t xml:space="preserve">2.36</t>
  </si>
  <si>
    <t xml:space="preserve">SUPORTE VERTICAL 200x100mm P/ FIXACAO DE ELETROCALHA METALICA</t>
  </si>
  <si>
    <t xml:space="preserve">2.37</t>
  </si>
  <si>
    <t xml:space="preserve">"T" HORIZONTAL 100x50mm P/ ELETROCALHA METALICA</t>
  </si>
  <si>
    <t xml:space="preserve">2.38</t>
  </si>
  <si>
    <t xml:space="preserve">"T" HORIZONTAL 200x100mm P/ ELETROCALHA METALICA</t>
  </si>
  <si>
    <t xml:space="preserve">2.39</t>
  </si>
  <si>
    <t xml:space="preserve">"T" VERTICAL 100x50mm P/ ELETROCALHA METALICA</t>
  </si>
  <si>
    <t xml:space="preserve">2.40</t>
  </si>
  <si>
    <t xml:space="preserve">"T" VERTICAL 200x100mm P/ ELETROCALHA METALICA</t>
  </si>
  <si>
    <t xml:space="preserve">2.41</t>
  </si>
  <si>
    <t xml:space="preserve">PERFILADO METALICO PERFURADO 38x38x6000mm, CHAPA 16</t>
  </si>
  <si>
    <t xml:space="preserve">2.42</t>
  </si>
  <si>
    <t xml:space="preserve">JUNCAO INTERNA "I" P/ PERFILADO METALICO</t>
  </si>
  <si>
    <t xml:space="preserve">2.43</t>
  </si>
  <si>
    <t xml:space="preserve">JUNCAO INTERNA "L" P/ PERFILADO METALICO</t>
  </si>
  <si>
    <t xml:space="preserve">2.44</t>
  </si>
  <si>
    <t xml:space="preserve">JUNCAO INTERNA "T" P/ PERFILADO METALICO</t>
  </si>
  <si>
    <t xml:space="preserve">2.45</t>
  </si>
  <si>
    <t xml:space="preserve">JUNCAO INTERNA "X" P/ PERFILADO METALICO</t>
  </si>
  <si>
    <t xml:space="preserve">2.46</t>
  </si>
  <si>
    <t xml:space="preserve">CANTONEIRA ZZ P/ FIXACAO DE PERFILADO METALICO</t>
  </si>
  <si>
    <t xml:space="preserve">2.47</t>
  </si>
  <si>
    <t xml:space="preserve">SAPATA P/ PERFILADO METALICO</t>
  </si>
  <si>
    <t xml:space="preserve">2.48</t>
  </si>
  <si>
    <t xml:space="preserve">SAIDA P/ PERFILADO METALICO</t>
  </si>
  <si>
    <t xml:space="preserve">2.49</t>
  </si>
  <si>
    <t xml:space="preserve">GANCHO CURTO P/ PERFILADO METALICO</t>
  </si>
  <si>
    <t xml:space="preserve">2.50</t>
  </si>
  <si>
    <t xml:space="preserve">GANCHO LONGO P/ PERFILADO METALICO</t>
  </si>
  <si>
    <t xml:space="preserve">2.51</t>
  </si>
  <si>
    <t xml:space="preserve">CAIXA COM TOMADA 10A-250V P/ PERFILADO METALICO</t>
  </si>
  <si>
    <t xml:space="preserve">2.52</t>
  </si>
  <si>
    <t xml:space="preserve">TAMPA DE ENCAIXE P/ PERFILADO METALICO 38mm</t>
  </si>
  <si>
    <t xml:space="preserve">2.53</t>
  </si>
  <si>
    <t xml:space="preserve">POSTE LUMINARIA PARA JARDIM BALIZADOR 50CM E27</t>
  </si>
  <si>
    <t xml:space="preserve">2.54</t>
  </si>
  <si>
    <t xml:space="preserve">LAMPADA LED TUBULAR T5 15W 115CM OSRAM</t>
  </si>
  <si>
    <t xml:space="preserve">2.55</t>
  </si>
  <si>
    <t xml:space="preserve">FILTRO DE LINHA BIVOLT COM 4 TOMADAS 2P+T</t>
  </si>
  <si>
    <t xml:space="preserve">2.56</t>
  </si>
  <si>
    <t xml:space="preserve">FILTRO DE LINHA BIVOLT COM 5 TOMADAS 2P+T</t>
  </si>
  <si>
    <t xml:space="preserve">2.57</t>
  </si>
  <si>
    <t xml:space="preserve">ELETRODUTO GALVANIZADO 20MM 3/4"</t>
  </si>
  <si>
    <t xml:space="preserve">2.58</t>
  </si>
  <si>
    <t xml:space="preserve">ELETRODUTO GALVANIZADO 25MM 1"</t>
  </si>
  <si>
    <t xml:space="preserve">2.59</t>
  </si>
  <si>
    <t xml:space="preserve">ELETRODUTO GALVANIZADO 32MM 1 1/4"</t>
  </si>
  <si>
    <t xml:space="preserve">2.60</t>
  </si>
  <si>
    <t xml:space="preserve">ELETRODUTO GALVANIZADO 40MM 1 1/2"</t>
  </si>
  <si>
    <t xml:space="preserve">2.61</t>
  </si>
  <si>
    <t xml:space="preserve">ELETRODUTO GALVANIZADO 50MM 2"</t>
  </si>
  <si>
    <t xml:space="preserve">2.62</t>
  </si>
  <si>
    <t xml:space="preserve">ELETRODUTO GALVANIZADO 65MM 2 1/2"</t>
  </si>
  <si>
    <t xml:space="preserve">2.63</t>
  </si>
  <si>
    <t xml:space="preserve">ELETRODUTO GALVANIZADO 80MM 3"</t>
  </si>
  <si>
    <t xml:space="preserve">2.64</t>
  </si>
  <si>
    <t xml:space="preserve">ELETRODUTO GALVANIZADO 100MM 4"</t>
  </si>
  <si>
    <t xml:space="preserve">2.65</t>
  </si>
  <si>
    <t xml:space="preserve">KIT DE VEDAÇÃO IP54 P/ CONDULETE MULTIPLO DE ALUMINIO TIPO X DE 3/4"</t>
  </si>
  <si>
    <t xml:space="preserve">2.66</t>
  </si>
  <si>
    <t xml:space="preserve">KIT DE VEDAÇÃO IP54 P/ CONDULETE MULTIPLO DE ALUMINIO TIPO X DE 1"</t>
  </si>
  <si>
    <t xml:space="preserve">2.67</t>
  </si>
  <si>
    <t xml:space="preserve">IOPES</t>
  </si>
  <si>
    <t xml:space="preserve">CONJUNTO DE ESTAIAMENTO TIPO RIGIDO 1,5M CADA ESTAIS X 1.1/2" (REF. TEL 440)</t>
  </si>
  <si>
    <t xml:space="preserve">2.68</t>
  </si>
  <si>
    <t xml:space="preserve">CONJUNTO DE ESTAIAMENTO TIPO RIGIDO 2M CADA ESTAIS X 2" (REF. TEL 453)</t>
  </si>
  <si>
    <t xml:space="preserve">2.69</t>
  </si>
  <si>
    <t xml:space="preserve">ABRACADEIRA GUIA P/ MASTRO REFORCADA P/ 1 DESCIDA 1.1/2" (REF. TEL 340)</t>
  </si>
  <si>
    <t xml:space="preserve">2.70</t>
  </si>
  <si>
    <t xml:space="preserve">ABRACADEIRA GUIA P/ MASTRO SIMPLES P/ 1 DESCIDA 1.1/2" (REF. TEL 320)</t>
  </si>
  <si>
    <t xml:space="preserve">2.71</t>
  </si>
  <si>
    <t xml:space="preserve">ABRACADEIRA GUIA P/ MASTRO REFORCADA P/ 1 DESCIDA 2" (REF. TEL 350)</t>
  </si>
  <si>
    <t xml:space="preserve">2.72</t>
  </si>
  <si>
    <t xml:space="preserve">ABRACADEIRA GUIA P/ MASTRO SIMPLES P/ 1 DESCIDA 2" (REF. TEL 330)</t>
  </si>
  <si>
    <t xml:space="preserve">2.73</t>
  </si>
  <si>
    <t xml:space="preserve">SUPORTE P/ SINALIZADOR EM MASTRO, P/ FIXACAO EM TUBO DE 1.1/2" OU 2" (REF. TEL 610 E 611)</t>
  </si>
  <si>
    <t xml:space="preserve">2.74</t>
  </si>
  <si>
    <t xml:space="preserve">PRESILHA DE LATAO PARA CABOS 35 - 50MM2 (REF. TEL 744)</t>
  </si>
  <si>
    <t xml:space="preserve">2.75</t>
  </si>
  <si>
    <t xml:space="preserve">FIXADOR OMEGA EM LATAO FURO 5.5MM P/ CABOS 35MM2 (REF. TEL 733)</t>
  </si>
  <si>
    <t xml:space="preserve">2.76</t>
  </si>
  <si>
    <t xml:space="preserve">FIXADOR UNIVERSAL EM LATAO ESTANHADO PARA CABOS 16 A 70MM2 (REF. TEL 5024)</t>
  </si>
  <si>
    <t xml:space="preserve">2.77</t>
  </si>
  <si>
    <t xml:space="preserve">GRAMPO TIPO UNHA EM COBRE PARA CABOS 16 - 50MM² (REF. TEL 720)</t>
  </si>
  <si>
    <t xml:space="preserve">2.78</t>
  </si>
  <si>
    <t xml:space="preserve">BARRA CHATA EM ACO GALV. A FOGO 7/8" X 1/8" X 3M (REF. TEL 761)</t>
  </si>
  <si>
    <t xml:space="preserve">2.79</t>
  </si>
  <si>
    <t xml:space="preserve">BARRA CHATA EM ALUMINIO 7/8" X 1/8" X 3M (REF. TEL 771)</t>
  </si>
  <si>
    <t xml:space="preserve">2.80</t>
  </si>
  <si>
    <t xml:space="preserve">CURVA 90º DE BARRA CHATA EM ALUMINIO 7/8" X 1/8" X 300M (REF. TEL 778)</t>
  </si>
  <si>
    <t xml:space="preserve">2.81</t>
  </si>
  <si>
    <t xml:space="preserve">CAIXA DE INSPECAO EM POLIAMIDA, 150 X 110 X 70mm (REF. TEL 541)</t>
  </si>
  <si>
    <t xml:space="preserve">2.82</t>
  </si>
  <si>
    <t xml:space="preserve">CONECTOR DE MEDICAO EM LATAO C/ 2 PARAFUSOS (REF. TEL 562)</t>
  </si>
  <si>
    <t xml:space="preserve">2.83</t>
  </si>
  <si>
    <t xml:space="preserve">CONECTOR DE MEDICAO EM BRONZE C/ 4 PARAFUSOS (REF. TEL 560)</t>
  </si>
  <si>
    <t xml:space="preserve">2.84</t>
  </si>
  <si>
    <t xml:space="preserve">CORDOALHA FLEXIVEL (JUMPER) 25 X 100MM C/ 2 FUROS (REF. TEL 5701)</t>
  </si>
  <si>
    <t xml:space="preserve">2.85</t>
  </si>
  <si>
    <t xml:space="preserve">CAIXA DE EQUIPOTENCIALIZACAO EM ACO C/ 9 TERMINAIS, 380X320X175MM (REF. TEL 903)</t>
  </si>
  <si>
    <t xml:space="preserve">2.86</t>
  </si>
  <si>
    <t xml:space="preserve">CAIXA DE EQUIPOTENCIALIZACAO EM POLIPROPILENO C/ 5 TERMINAIS, 180X150X90MM (REF. TEL 902)</t>
  </si>
  <si>
    <t xml:space="preserve">2.87</t>
  </si>
  <si>
    <t xml:space="preserve">SIURB</t>
  </si>
  <si>
    <t xml:space="preserve">HASTE DE ATERRAMENTO TIPO COPPERWELD ALTA CAMADA DE COBRE 5/8" X 3M (REF. TEL 5839)</t>
  </si>
  <si>
    <t xml:space="preserve">2.88</t>
  </si>
  <si>
    <t xml:space="preserve">HASTE DE ATERRAMENTO TIPO COPPERWELD ALTA CAMADA DE COBRE 3/4" X 3M (REF. TEL 5838)</t>
  </si>
  <si>
    <t xml:space="preserve">2.89</t>
  </si>
  <si>
    <t xml:space="preserve">CONECTOR PARA HASTE TIPO COPPERWELD (REF. TEL 585)</t>
  </si>
  <si>
    <t xml:space="preserve">2.90</t>
  </si>
  <si>
    <t xml:space="preserve">TAMPA EM FERRO FUNDIDO C/ ESCOTILHA, DN = 300 MM, P/ CAIXA DE INSPEÇÃO (REF. TEL 536)</t>
  </si>
  <si>
    <t xml:space="preserve">2.91</t>
  </si>
  <si>
    <t xml:space="preserve">CONECTOR CABO-HASTE EM BRONZE NATURAL P/ 2 CABOS DE COBRE 16 - 70MM² (REF. TEL 580)</t>
  </si>
  <si>
    <t xml:space="preserve">2.92</t>
  </si>
  <si>
    <t xml:space="preserve">CONECTOR PARALELO EM BRONZE COM PARAFUSO P/ CABOS DE COBRE 16 - 50MM² (REF. TEL 731)</t>
  </si>
  <si>
    <t xml:space="preserve">2.93</t>
  </si>
  <si>
    <t xml:space="preserve">CONECTOR MINIGAR EM LATAO PARA CABOS 16 - 50MM² (REF. TEL 583)</t>
  </si>
  <si>
    <t xml:space="preserve">2.94</t>
  </si>
  <si>
    <t xml:space="preserve">OLEO MINERAL PARA DISJUNTOR OU TRANSFORMADOR</t>
  </si>
  <si>
    <t xml:space="preserve">INSTALAÇÕES LÓGICAS E TELEFÔNICAS</t>
  </si>
  <si>
    <t xml:space="preserve">3.1</t>
  </si>
  <si>
    <t xml:space="preserve">CONECTOR RJ 11</t>
  </si>
  <si>
    <t xml:space="preserve">3.2</t>
  </si>
  <si>
    <t xml:space="preserve">EMENDA RJ 11</t>
  </si>
  <si>
    <t xml:space="preserve">3.3</t>
  </si>
  <si>
    <t xml:space="preserve">CABO DE REDE RJ-45 COM 5 METROS (PATCH CORD)</t>
  </si>
  <si>
    <t xml:space="preserve">3.4</t>
  </si>
  <si>
    <t xml:space="preserve">CABO DE REDE RJ-45 COM 10 METROS (PATCH CORD)</t>
  </si>
  <si>
    <t xml:space="preserve">3.5</t>
  </si>
  <si>
    <t xml:space="preserve">TOMADA PARA TELEFONE RJ11 COMPLETA</t>
  </si>
  <si>
    <t xml:space="preserve">3.6</t>
  </si>
  <si>
    <t xml:space="preserve">BANDEJA PARA RACK 19", DESLIZANTE, PERFURADA, 400MM DE PROFUNDIDADE</t>
  </si>
  <si>
    <t xml:space="preserve">3.7</t>
  </si>
  <si>
    <t xml:space="preserve">RÉGUA COM 8 TOMADAS PARA RACK DE REDE</t>
  </si>
  <si>
    <t xml:space="preserve">3.8</t>
  </si>
  <si>
    <t xml:space="preserve">PLACA 4”X2” PARA TOMADA RJ-45 CAT 6 – PARA 02 MÓDULOS</t>
  </si>
  <si>
    <t xml:space="preserve">3.9</t>
  </si>
  <si>
    <t xml:space="preserve">CRIMPAGEM, CERTIFICACAO E IDENTIFICACAO DOS CABOS UTP</t>
  </si>
  <si>
    <t xml:space="preserve">PT</t>
  </si>
  <si>
    <t xml:space="preserve">3.10</t>
  </si>
  <si>
    <t xml:space="preserve">TOMADA RJ-45 CAT 5E CONJUNTO COM PLACA, SUPORTE E MODULO</t>
  </si>
  <si>
    <t xml:space="preserve">3.11</t>
  </si>
  <si>
    <t xml:space="preserve">TOMADA DUPLA PARA LÓGICA RJ45, 4"X2", EMBUTIR, COMPLETA, REF.0605, FAME OU SIMILAR</t>
  </si>
  <si>
    <t xml:space="preserve">INSTALAÇÕES HIDROSSANITÁRIAS</t>
  </si>
  <si>
    <t xml:space="preserve">ACABAMENTO PARA VALVULA DE DESCARGA BENEFIT DOCOL PARA PCD</t>
  </si>
  <si>
    <t xml:space="preserve">ACABAMENTO PARA VALVULA DE DESCARGA ECO CONFORTO HYDRA PARA PCD</t>
  </si>
  <si>
    <t xml:space="preserve">4.3</t>
  </si>
  <si>
    <t xml:space="preserve">ACABAMENTO PARA VALVULA DE DESCARGA 1.1/4" E 1.1/2" LUXO CROMADO HYDRA</t>
  </si>
  <si>
    <t xml:space="preserve">4.4</t>
  </si>
  <si>
    <t xml:space="preserve">ACABAMENTO PARA VALVULA DE DESCARGA CROMADO LUXUS DOCOL</t>
  </si>
  <si>
    <t xml:space="preserve">4.5</t>
  </si>
  <si>
    <t xml:space="preserve">REPARO DE VÁLVULA DE DESCARGA</t>
  </si>
  <si>
    <t xml:space="preserve">4.6</t>
  </si>
  <si>
    <t xml:space="preserve">ASSENTO PARA VASO LINHA VOGUE CONFORTO PCD AP52 DECA</t>
  </si>
  <si>
    <t xml:space="preserve">4.7</t>
  </si>
  <si>
    <t xml:space="preserve">SUPORTE PARA ESPELHO PCD COM BARRAS DE APOIO LATERAIS</t>
  </si>
  <si>
    <t xml:space="preserve">4.8</t>
  </si>
  <si>
    <t xml:space="preserve">TORNEIRA ALAVANCA PARA PCD 1173.C.CONFORTO DECA</t>
  </si>
  <si>
    <t xml:space="preserve">4.9</t>
  </si>
  <si>
    <t xml:space="preserve">TORNEIRA ALAVANCA PARA PCD AUTOMATICA BICA ALTA MOVEL NBR9050 CERTIVA</t>
  </si>
  <si>
    <t xml:space="preserve">4.10</t>
  </si>
  <si>
    <t xml:space="preserve">TORNEIRA ALAVANCA PARA PCD AUTOMATICA BICA BAIXA NBR9050 CERTIVA</t>
  </si>
  <si>
    <t xml:space="preserve">4.11</t>
  </si>
  <si>
    <t xml:space="preserve">GRELHA (RALO) FERRO FUNDIDO COM REQUADRO 20x20cm</t>
  </si>
  <si>
    <t xml:space="preserve">4.12</t>
  </si>
  <si>
    <t xml:space="preserve">TAMPA CEGA QUADRADA BRANCA 150mm</t>
  </si>
  <si>
    <t xml:space="preserve">4.13</t>
  </si>
  <si>
    <t xml:space="preserve">TAMPA CEGA QUADRADA EM INOX 150mm</t>
  </si>
  <si>
    <t xml:space="preserve">4.14</t>
  </si>
  <si>
    <t xml:space="preserve">TAMPAO FERRO FUNDIDO 30 X 30 CM</t>
  </si>
  <si>
    <t xml:space="preserve">4.15</t>
  </si>
  <si>
    <t xml:space="preserve">KIT COMPLETO UNIVERSAL PARA CAIXA ACOPLADA</t>
  </si>
  <si>
    <t xml:space="preserve">4.16</t>
  </si>
  <si>
    <t xml:space="preserve">REPARO DE TORNEIRA 1/4 DE VOLTA</t>
  </si>
  <si>
    <t xml:space="preserve">INSTALAÇÕES DE COMBATE A INCÊNDIO E SINALIZAÇÃO VISUAL</t>
  </si>
  <si>
    <t xml:space="preserve">5.1</t>
  </si>
  <si>
    <t xml:space="preserve">CPOS</t>
  </si>
  <si>
    <t xml:space="preserve">RECARGA DE EXTINTOR AGUA PRESSURIZADA (AP) 2A 10 LITROS, COM SUBSTITUICAO PROVISORIA POR EQUIPAMENTO DE ESPECIFICACAO EQUIVALENTE</t>
  </si>
  <si>
    <t xml:space="preserve">5.2</t>
  </si>
  <si>
    <t xml:space="preserve">RECARGA DE EXTINTOR GAS CARBONICO (CO2) 4 KG, COM SUBSTITUICAO PROVISORIA POR EQUIPAMENTO DE ESPECIFICACAO EQUIVALENTE</t>
  </si>
  <si>
    <t xml:space="preserve">5.3</t>
  </si>
  <si>
    <t xml:space="preserve">RECARGA DE EXTINTOR GAS CARBONICO (CO2) 6 KG, COM SUBSTITUICAO PROVISORIA POR EQUIPAMENTO DE ESPECIFICACAO EQUIVALENTE</t>
  </si>
  <si>
    <t xml:space="preserve">5.4</t>
  </si>
  <si>
    <t xml:space="preserve">RECARGA DE EXTINTOR PO QUIMICO SECO (PQS) 20BC 4 KG, COM SUBSTITUICAO PROVISORIA POR EQUIPAMENTO DE ESPECIFICACAO EQUIVALENTE</t>
  </si>
  <si>
    <t xml:space="preserve">5.5</t>
  </si>
  <si>
    <t xml:space="preserve">RECARGA DE EXTINTOR PO QUIMICO SECO (PQS) 20BC 6 KG, COM SUBSTITUICAO PROVISORIA POR EQUIPAMENTO DE ESPECIFICACAO EQUIVALENTE</t>
  </si>
  <si>
    <t xml:space="preserve">5.6</t>
  </si>
  <si>
    <t xml:space="preserve">RECARGA DE EXTINTOR PO QUIMICO SECO (PQS) 30BC 8 KG, COM SUBSTITUICAO PROVISORIA POR EQUIPAMENTO DE ESPECIFICACAO EQUIVALENTE</t>
  </si>
  <si>
    <t xml:space="preserve">5.7</t>
  </si>
  <si>
    <t xml:space="preserve">RECARGA DE EXTINTOR PO QUIMICO SECO (PQS) 40BC 12 KG, COM SUBSTITUICAO PROVISORIA POR EQUIPAMENTO DE ESPECIFICACAO EQUIVALENTE</t>
  </si>
  <si>
    <t xml:space="preserve">5.8</t>
  </si>
  <si>
    <t xml:space="preserve">RECARGA DE EXTINTOR ABC 4 KG, COM SUBSTITUICAO PROVISORIA POR EQUIPAMENTO DE ESPECIFICACAO EQUIVALENTE</t>
  </si>
  <si>
    <t xml:space="preserve">5.9</t>
  </si>
  <si>
    <t xml:space="preserve">RECARGA DE EXTINTOR ABC 6 KG, COM SUBSTITUICAO PROVISORIA POR EQUIPAMENTO DE ESPECIFICACAO EQUIVALENTE</t>
  </si>
  <si>
    <t xml:space="preserve">5.10</t>
  </si>
  <si>
    <t xml:space="preserve">EXTINTOR PO QUIMICO SECO (PQS) ABC 4KG</t>
  </si>
  <si>
    <t xml:space="preserve">5.11</t>
  </si>
  <si>
    <t xml:space="preserve">EXTINTOR PO QUIMICO SECO (PQS) ABC 6KG</t>
  </si>
  <si>
    <t xml:space="preserve">5.12</t>
  </si>
  <si>
    <t xml:space="preserve">SUPORTE DE PAREDE PARA EXTINTOR DE INCENDIO</t>
  </si>
  <si>
    <t xml:space="preserve">5.13</t>
  </si>
  <si>
    <t xml:space="preserve">SUPORTE DE PISO PARA EXTINTOR DE INCENDIO</t>
  </si>
  <si>
    <t xml:space="preserve">5.14</t>
  </si>
  <si>
    <t xml:space="preserve">TESTE HIDROSTATICO E PINTURA DE EXTINTOR AP/CO2/PQS ATE 12 KG</t>
  </si>
  <si>
    <t xml:space="preserve">5.15</t>
  </si>
  <si>
    <t xml:space="preserve">TESTE EM MANGUEIRA DE INCENDIO</t>
  </si>
  <si>
    <t xml:space="preserve">5.16</t>
  </si>
  <si>
    <t xml:space="preserve">PLACA DE SINALIZACAO ADESIVO DE SOLO PARA EXTINTORES/HIDRANTES 1,0x1,0m</t>
  </si>
  <si>
    <t xml:space="preserve">5.17</t>
  </si>
  <si>
    <t xml:space="preserve">PLACA DE SINALIZACAO FOTOLUMINESCENTE EXTINTOR INCENDIO 20x20cm</t>
  </si>
  <si>
    <t xml:space="preserve">5.18</t>
  </si>
  <si>
    <t xml:space="preserve">TAMPAO STORZ 1.1/2" PARA HIDRANTE INCENDIO</t>
  </si>
  <si>
    <t xml:space="preserve">5.19</t>
  </si>
  <si>
    <t xml:space="preserve">PRESSOSTATO ALTA/BAIXA COM REARME MANUAL REF. KP15</t>
  </si>
  <si>
    <t xml:space="preserve">5.20</t>
  </si>
  <si>
    <t xml:space="preserve">PRESSOSTATO KPI 35 DANFOSS 2 A 14 BAR</t>
  </si>
  <si>
    <t xml:space="preserve">5.21</t>
  </si>
  <si>
    <t xml:space="preserve">PRESSOSTATO KPI 36 DANFOSS 2 A 12 BAR</t>
  </si>
  <si>
    <t xml:space="preserve">5.22</t>
  </si>
  <si>
    <t xml:space="preserve">PLACA DE SINALIZACAO DE SEGURANCA CONTRA INCENDIO, FOTOLUMINESCENTE, 40x40cm, ESPESSURA 2mm, EM PVC, ANTI-CHAMAS (SIMBOLOS, CORES E PICTOGRAMAS CONFORME NBR 13434)</t>
  </si>
  <si>
    <t xml:space="preserve">5.23</t>
  </si>
  <si>
    <t xml:space="preserve">PLACA DE SINALIZACAO DE SEGURANCA CONTRA INCENDIO, FOTOLUMINESCENTE, 40x80cm, ESPESSURA 2mm, EM PVC, ANTI-CHAMAS (SIMBOLOS, CORES E PICTOGRAMAS CONFORME NBR 13434)</t>
  </si>
  <si>
    <t xml:space="preserve">5.24</t>
  </si>
  <si>
    <t xml:space="preserve">PLACA DE SINALIZACAO DE SEGURANCA CONTRA INCENDIO, FOTOLUMINESCENTE, 60x30cm, ESPESSURA 2mm, EM PVC, ANTI-CHAMAS (SIMBOLOS, CORES E PICTOGRAMAS CONFORME NBR 13434)</t>
  </si>
  <si>
    <t xml:space="preserve">5.25</t>
  </si>
  <si>
    <t xml:space="preserve">ANEL DE BORRACHA PARA GUIA DE DEFICIENTE EM CORRIMAO</t>
  </si>
  <si>
    <t xml:space="preserve">5.26</t>
  </si>
  <si>
    <t xml:space="preserve">PLACA METALICA PARA CORRIMAO EM BRAILLE, DIM 90 X 25 MM</t>
  </si>
  <si>
    <t xml:space="preserve">5.27</t>
  </si>
  <si>
    <t xml:space="preserve">FITA 3M COLANTE ANTIDERRAPANTE PARA DEGRAUS ESCADAS</t>
  </si>
  <si>
    <t xml:space="preserve">5.28</t>
  </si>
  <si>
    <t xml:space="preserve">FITA DE DEMARCACAO PVC 15MM X 50M (AMARELA, VERMELHA, BRANCA, PRETA, ETC.)</t>
  </si>
  <si>
    <t xml:space="preserve">5.29</t>
  </si>
  <si>
    <t xml:space="preserve">FITA 3M DUPLA FACE FIXA FORTE 24 MM X 2 M</t>
  </si>
  <si>
    <t xml:space="preserve">5.30</t>
  </si>
  <si>
    <t xml:space="preserve">FP 01 (1) – FAIXA DE PORTA IDENTIFICACAO DE ENTRADA (LOGO INSS DIREITA)</t>
  </si>
  <si>
    <t xml:space="preserve">5.31</t>
  </si>
  <si>
    <t xml:space="preserve">FP 01 (2) – FAIXA DE PORTA IDENTIFICACAO DE ENTRADA (LOGO INSS ESQUERDA)</t>
  </si>
  <si>
    <t xml:space="preserve">5.32</t>
  </si>
  <si>
    <t xml:space="preserve">FPC 01 – FAIXA DE PORTA COMPLEMENTAR (COM HORARIO DE ATENDIMENTO)</t>
  </si>
  <si>
    <t xml:space="preserve">5.33</t>
  </si>
  <si>
    <t xml:space="preserve">FPC 01 – FAIXA DE PORTA COMPLEMENTAR (COM HORARIO DE FUNCIONAMENTO)</t>
  </si>
  <si>
    <t xml:space="preserve">5.34</t>
  </si>
  <si>
    <t xml:space="preserve">AEHA – AVISO PARA ENTRADA (HORARIO DE ATENDIMENTO)</t>
  </si>
  <si>
    <t xml:space="preserve">5.35</t>
  </si>
  <si>
    <t xml:space="preserve">AEHA – AVISO PARA ENTRADA (HORARIO DE FUNCIONAMENTO)</t>
  </si>
  <si>
    <t xml:space="preserve">5.36</t>
  </si>
  <si>
    <t xml:space="preserve">PS 01 – PLACA SUSPENSA DE IDENTIFICACAO DE SETOR (ATENDIMENTO)</t>
  </si>
  <si>
    <t xml:space="preserve">5.37</t>
  </si>
  <si>
    <t xml:space="preserve">PS 02 – PLACA SUSPENSA DE IDENTIFICACAO DE SETOR (RECEPCAO)</t>
  </si>
  <si>
    <t xml:space="preserve">5.38</t>
  </si>
  <si>
    <t xml:space="preserve">PS 03 – PLACA SUSPENSA DE IDENTIFICACAO DE SETOR (PERICIA MEDICA)</t>
  </si>
  <si>
    <t xml:space="preserve">5.39</t>
  </si>
  <si>
    <t xml:space="preserve">FIP 01 – FAIXA DE IDENTIFICACAO DE PORTA (INTERNA) ADESIVADA DIRETAMENTE SOBRE A PORTA</t>
  </si>
  <si>
    <t xml:space="preserve">5.40</t>
  </si>
  <si>
    <t xml:space="preserve">PI – PLACA DE INFORMACAO FIXADA NA PAREDE OU SUSPENSA</t>
  </si>
  <si>
    <t xml:space="preserve">5.41</t>
  </si>
  <si>
    <t xml:space="preserve">NBMA – NUMERACAO DE BALCAO E MESA DE ATENDIMENTO</t>
  </si>
  <si>
    <t xml:space="preserve">5.42</t>
  </si>
  <si>
    <t xml:space="preserve">AM – AVISO PARA MESA</t>
  </si>
  <si>
    <t xml:space="preserve">5.43</t>
  </si>
  <si>
    <t xml:space="preserve">APDM1 – AVISO PARA PORTA COM DETECTOR DE METAIS (PORTAL)</t>
  </si>
  <si>
    <t xml:space="preserve">5.44</t>
  </si>
  <si>
    <t xml:space="preserve">PIT – PLACA DE IDENTIFICACAO TATIL</t>
  </si>
  <si>
    <t xml:space="preserve">5.45</t>
  </si>
  <si>
    <t xml:space="preserve">PIC – PICTOGRAMAS DIVERSOS (PIC 01 - PIC 53)</t>
  </si>
  <si>
    <t xml:space="preserve">ANEXO VIII – UNIFORMES E EPI’S</t>
  </si>
  <si>
    <t xml:space="preserve">Quantidade Anual</t>
  </si>
  <si>
    <t xml:space="preserve">CALCA COMPRIDA TIPO BRIM, JEANS, SARJA OU SIMILAR</t>
  </si>
  <si>
    <t xml:space="preserve">CAMISA DE BRIM COM BOLSO, OU SIMILAR, COM EMBLEMA DA EMPRESA</t>
  </si>
  <si>
    <t xml:space="preserve">BOTA DE SEGURANCA COM BIQUEIRA DE ACO E COLARINHO ACOLCHOADO</t>
  </si>
  <si>
    <t xml:space="preserve">PAR</t>
  </si>
  <si>
    <t xml:space="preserve">OCULOS DE SEGURANCA</t>
  </si>
  <si>
    <t xml:space="preserve">LUVA DE SEGURANCA</t>
  </si>
  <si>
    <t xml:space="preserve">CAPACETE DE SEGURANCA</t>
  </si>
  <si>
    <t xml:space="preserve">CRACHA DE IDENTIFICACAO EM PLASTICO</t>
  </si>
  <si>
    <t xml:space="preserve">Total Anual</t>
  </si>
  <si>
    <t xml:space="preserve">Total Mensal</t>
  </si>
  <si>
    <t xml:space="preserve">ANEXO IX: PLANILHA DE CÁLCULO DO ISS</t>
  </si>
  <si>
    <t xml:space="preserve">Unidade Administrativa</t>
  </si>
  <si>
    <t xml:space="preserve">Endereço Completo</t>
  </si>
  <si>
    <t xml:space="preserve">Percentual de Área por Unidade</t>
  </si>
  <si>
    <t xml:space="preserve">Valor por Unidade</t>
  </si>
  <si>
    <t xml:space="preserve">Valor do ISS a Recolher</t>
  </si>
  <si>
    <t xml:space="preserve">PRAÇA SÃO SALVADOR, 45/47 - CENTRO - CAMPOS DOS GOYTACAZES</t>
  </si>
  <si>
    <t xml:space="preserve">RUA TREZE DE MAIO, 70 - CENTRO - CAMPOS DOS GOYTACAZES</t>
  </si>
  <si>
    <t xml:space="preserve">RUA MARIA JACOB, 33 - CENTRO - CAMBUCI</t>
  </si>
  <si>
    <t xml:space="preserve">RUA ALEXANDRE ASSEF, 87 - CENTRO - CARDOSO MOREIRA</t>
  </si>
  <si>
    <t xml:space="preserve">PRAÇA CORONEL GUIMARÃES, 11 - CENTRO - ITAOCARA</t>
  </si>
  <si>
    <t xml:space="preserve">RUA CORONEL LUIS SALLES, 152 - CENTRO - ITALVA</t>
  </si>
  <si>
    <t xml:space="preserve">RUA SENADOR FRANCISCO SÁ TINOCO, 92 - CENTRO - ITAPERUNA</t>
  </si>
  <si>
    <t xml:space="preserve">RUA MARECHAL FLORIANO, 99/109 - CENTRO - MIRACEMA</t>
  </si>
  <si>
    <t xml:space="preserve">AV. AMARAL PEIXOTO, 39 - CENTRO - NATIVIDADE</t>
  </si>
  <si>
    <t xml:space="preserve">PRAÇA SANTO ANTÔNIO, 35 - CENTRO - PORCIÚNCULA</t>
  </si>
  <si>
    <t xml:space="preserve">AV. JOSÉ HOMEM DA COSTA, 583 - BEIRA RIO - STO ANTÔNIO PÁDUA</t>
  </si>
  <si>
    <t xml:space="preserve">AV. SETE DE SETEMBRO, 443 - CENTRO - SÃO FIDELIS</t>
  </si>
  <si>
    <t xml:space="preserve">RUA JOAQUIM TOMAZ AQUINO FILHO, 132 - CENTRO - SAO JOÃO DA BARRA</t>
  </si>
  <si>
    <t xml:space="preserve">RUA DOMINGOS BENTO DE BARROS, 67 - CENTRO - CASIMIRO DE ABREU RJ</t>
  </si>
  <si>
    <t xml:space="preserve">RUA FRANCISCO PORTELA, 569 - CENTRO - MACAÉ (INCLUI O SUBSOLO E EXCLUI 3º PAV)</t>
  </si>
  <si>
    <t xml:space="preserve">PRAÇA SÃO SALVADOR, 62 - CENTRO - CAMPOS DOS GOYTACAZES</t>
  </si>
  <si>
    <t xml:space="preserve">RUA VISCONDE DE ALVARENGA, 154 – PARQUE LEOPOLDINA – CAMPOS DOS GOYTACAZES</t>
  </si>
  <si>
    <t xml:space="preserve">AV. GOVERNADOR ROBERTO SILVEIRA, 102 - CENTRO - BOM JESUS DO ITABAPOANA</t>
  </si>
  <si>
    <t xml:space="preserve">AV. ANTONIO CELSO, 55 - CENTRO - SÃO FRANCISCO DO ITABAPOANA</t>
  </si>
  <si>
    <t xml:space="preserve">AV MARECHAL DEODORO, 1119 - 25 DE AGOSTO - DUQUE DE CAXIAS</t>
  </si>
  <si>
    <t xml:space="preserve">RUA BENJAMIM PINTO DIAS, 895 - CENTRO</t>
  </si>
  <si>
    <t xml:space="preserve">AV. MOACYR PADILHA, 205 - JARDIM PRIMAVERA - DUQUE DE CAXIAS</t>
  </si>
  <si>
    <t xml:space="preserve">RUA MONTEIRO DE AZEVEDO, 34  - CENTRO</t>
  </si>
  <si>
    <t xml:space="preserve">RUA ARI SCHIAVO, 993 - SANTA INES</t>
  </si>
  <si>
    <t xml:space="preserve">AV. SIMAO DA MOTA, 785 - CENTRO</t>
  </si>
  <si>
    <t xml:space="preserve">PRAÇA EDSON PASSOS, 50 C/ AV CASTELO BRANCO, 95 - CENTRO</t>
  </si>
  <si>
    <t xml:space="preserve">AV. MIRANDELA, 333,337,343,347,351 - CENTRO</t>
  </si>
  <si>
    <t xml:space="preserve">RUA ESTADOS UNIDOS, 300 - JARDIM METROPOLES</t>
  </si>
  <si>
    <t xml:space="preserve">AV. AMERICO RODRIGUES FERREIRA, 290 - CENTRO</t>
  </si>
  <si>
    <t xml:space="preserve">ESTRADA CARLOS SAMPAIO, 7 - CENTRO</t>
  </si>
  <si>
    <t xml:space="preserve">AV. AUTOMOVEL CLUB, 2384 - VILAR DOS TELES</t>
  </si>
  <si>
    <t xml:space="preserve">AV. NILO PEÇANHA, 782 - CENTRO</t>
  </si>
  <si>
    <t xml:space="preserve">ESTRADA DO BANANAL, 1919 - CENTRO</t>
  </si>
  <si>
    <t xml:space="preserve">AV. NILO PEÇANHA, 236 - CENTRO</t>
  </si>
  <si>
    <t xml:space="preserve">RUA DR BORMAN, 6 - 5º AO 11º ANDAR - CENTRO</t>
  </si>
  <si>
    <t xml:space="preserve">RUA VISCONDE DE URUGUAI, 531 - CENTRO</t>
  </si>
  <si>
    <t xml:space="preserve">RUA DES. ATHAYDE PARREIRAS, 266 - BL B - BAIRRO DE FATIMA</t>
  </si>
  <si>
    <t xml:space="preserve">RUA DES. ATHAYDE PARREIRAS, 266 - BL C - BAIRRO DE FATIMA</t>
  </si>
  <si>
    <t xml:space="preserve">RUA BENJAMIM CONSTANT, 350 - BARRETO</t>
  </si>
  <si>
    <t xml:space="preserve">RUA COMANDANTE ARY PARREIRAS, 76 E 78 - PORTO VELHO</t>
  </si>
  <si>
    <t xml:space="preserve">RUA CEL. MOREIRA CESAR, 169 - CENTRO</t>
  </si>
  <si>
    <t xml:space="preserve">RUA DOMICIO DA GAMA, 115</t>
  </si>
  <si>
    <t xml:space="preserve">RUA DR MACEDO, 238 - CENTRO</t>
  </si>
  <si>
    <t xml:space="preserve">AV. MANOEL DUARTE, 715 - CENTRO</t>
  </si>
  <si>
    <t xml:space="preserve">RUA PRESEIDENTE DUTRA C/ RUA XV NOVEMBRO, LOTE 39 - SITIO MANGUEIRAS</t>
  </si>
  <si>
    <t xml:space="preserve">RUA PADRE AVILA, LOTE 2F</t>
  </si>
  <si>
    <t xml:space="preserve">RUA DR FRANCISCO S SANTO, 82</t>
  </si>
  <si>
    <t xml:space="preserve">RODOVIA AMARAL PEIXOTO, KM 85, 125 - CENTRO</t>
  </si>
  <si>
    <t xml:space="preserve">AV. NILO PEÇANHA, 57</t>
  </si>
  <si>
    <t xml:space="preserve">RUA BENJAMIM CONSTANT, 48 - CENTRO</t>
  </si>
  <si>
    <t xml:space="preserve">RUA CEL GOMES MACHADO, 112 - CENTRO</t>
  </si>
  <si>
    <t xml:space="preserve">RUA MANGARATIBA, 22 - LOJAS A E B - SANTA ROSA</t>
  </si>
  <si>
    <t xml:space="preserve">VALOR TOTAL MENSAL (EXCLUINDO MATERIAIS E EQUIPAMENTOS):</t>
  </si>
  <si>
    <t xml:space="preserve">ANEXO X – BDI</t>
  </si>
  <si>
    <t xml:space="preserve">BDI PARA ITENS DE MERO FORNECIMENTO DE MATERIAIS E EQUIPAMENTOS</t>
  </si>
  <si>
    <t xml:space="preserve">Composição do BDI para materiais/equipamentos</t>
  </si>
  <si>
    <t xml:space="preserve">AC</t>
  </si>
  <si>
    <t xml:space="preserve">Administração Central</t>
  </si>
  <si>
    <t xml:space="preserve">S+G</t>
  </si>
  <si>
    <t xml:space="preserve">Seguro + Garantia</t>
  </si>
  <si>
    <t xml:space="preserve">R</t>
  </si>
  <si>
    <t xml:space="preserve">Risco</t>
  </si>
  <si>
    <t xml:space="preserve">DF</t>
  </si>
  <si>
    <t xml:space="preserve">Despesa Financeira</t>
  </si>
  <si>
    <t xml:space="preserve">Lucro</t>
  </si>
  <si>
    <t xml:space="preserve">T</t>
  </si>
  <si>
    <t xml:space="preserve">Tributos</t>
  </si>
  <si>
    <t xml:space="preserve">PIS</t>
  </si>
  <si>
    <t xml:space="preserve">COFINS</t>
  </si>
  <si>
    <t xml:space="preserve">CPRB</t>
  </si>
  <si>
    <t xml:space="preserve">Benefícios e Despesas Indiretas (BDI)</t>
  </si>
  <si>
    <t xml:space="preserve">BDI PARA SERVIÇOS DE MANUTENÇÃO PREDIAL</t>
  </si>
  <si>
    <t xml:space="preserve">Composição do BDI para municípios com ISS de 1%</t>
  </si>
  <si>
    <t xml:space="preserve">Composição do BDI para municípios com ISS de 2%</t>
  </si>
  <si>
    <t xml:space="preserve">Composição do BDI para municípios com ISS de 2,5%</t>
  </si>
  <si>
    <t xml:space="preserve">Composição do BDI para municípios com ISS de 3%</t>
  </si>
  <si>
    <t xml:space="preserve">Composição do BDI para municípios com ISS de 4%</t>
  </si>
  <si>
    <t xml:space="preserve">Composição do BDI para municípios com ISS de 5%</t>
  </si>
  <si>
    <t xml:space="preserve">ANEXO XI – CRONOGRAMA DE DESEMBOLSO MÁXIMO</t>
  </si>
  <si>
    <t xml:space="preserve">1º Mês</t>
  </si>
  <si>
    <t xml:space="preserve">2º Mês</t>
  </si>
  <si>
    <t xml:space="preserve">3º Mês</t>
  </si>
  <si>
    <t xml:space="preserve">4º Mês</t>
  </si>
  <si>
    <t xml:space="preserve">5º Mês</t>
  </si>
  <si>
    <t xml:space="preserve">6º Mês</t>
  </si>
  <si>
    <t xml:space="preserve">Total com BDI por Mês</t>
  </si>
  <si>
    <t xml:space="preserve">Percentual por Mês</t>
  </si>
  <si>
    <t xml:space="preserve">Total com BDI Acumulado</t>
  </si>
  <si>
    <t xml:space="preserve">Percentual Acumulado</t>
  </si>
  <si>
    <t xml:space="preserve">7º Mês</t>
  </si>
  <si>
    <t xml:space="preserve">8º Mês</t>
  </si>
  <si>
    <t xml:space="preserve">9º Mês</t>
  </si>
  <si>
    <t xml:space="preserve">10º Mês</t>
  </si>
  <si>
    <t xml:space="preserve">11º Mês</t>
  </si>
  <si>
    <t xml:space="preserve">12º Mês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</si>
</sst>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&quot;R$ &quot;#,##0.00"/>
    <numFmt numFmtId="166" formatCode="#,##0.00"/>
    <numFmt numFmtId="167" formatCode="0%"/>
    <numFmt numFmtId="168" formatCode="0.00%"/>
    <numFmt numFmtId="169" formatCode="0.0%"/>
    <numFmt numFmtId="170" formatCode="0.00"/>
    <numFmt numFmtId="171" formatCode="@"/>
    <numFmt numFmtId="172" formatCode="0"/>
    <numFmt numFmtId="173" formatCode="0.00&quot; Km&quot;"/>
    <numFmt numFmtId="174" formatCode="[HH]\:MM"/>
    <numFmt numFmtId="175" formatCode="0&quot; dias&quot;"/>
    <numFmt numFmtId="176" formatCode="&quot; R$ &quot;* #,##0.00\ ;&quot;-R$ &quot;* #,##0.00\ ;&quot; R$ &quot;* \-#\ ;@\ "/>
    <numFmt numFmtId="177" formatCode="0.00&quot; h&quot;"/>
    <numFmt numFmtId="178" formatCode="HH:MM"/>
    <numFmt numFmtId="179" formatCode="0,000.00&quot; Km&quot;"/>
    <numFmt numFmtId="180" formatCode="[$R$-416]\ #,##0.00;[RED]\-[$R$-416]\ #,##0.00"/>
    <numFmt numFmtId="181" formatCode="0.0000"/>
    <numFmt numFmtId="182" formatCode="0.000%"/>
    <numFmt numFmtId="183" formatCode="D/M/YYYY"/>
    <numFmt numFmtId="184" formatCode="_-&quot;R$ &quot;* #,##0.00_-;&quot;-R$ &quot;* #,##0.00_-;_-&quot;R$ &quot;* \-??_-;_-@_-"/>
    <numFmt numFmtId="185" formatCode="#,##0"/>
    <numFmt numFmtId="186" formatCode="&quot; R$ &quot;* #,##0.00\ ;&quot;-R$ &quot;* #,##0.00\ ;&quot; R$ &quot;* \-#.0\ ;@\ "/>
    <numFmt numFmtId="187" formatCode="#,###.00"/>
    <numFmt numFmtId="188" formatCode="&quot;R$&quot;#,##0.00"/>
    <numFmt numFmtId="189" formatCode="[$R$-416]\ #,##0.00;\-[$R$-416]\ #,##0.0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Arial"/>
      <family val="2"/>
    </font>
    <font>
      <b val="true"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Mang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6"/>
      <name val="Arial"/>
      <family val="2"/>
      <charset val="1"/>
    </font>
    <font>
      <sz val="9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15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7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2" fontId="8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7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7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6" fontId="8" fillId="0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7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3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7" fillId="7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0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8" fontId="7" fillId="0" borderId="1" xfId="19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" fillId="7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6" fontId="4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4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7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8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18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72" fontId="19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4" fillId="0" borderId="7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82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8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8" fillId="7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7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86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6" fontId="8" fillId="0" borderId="1" xfId="17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80" fontId="8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7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88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7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60" zoomScalePageLayoutView="100" workbookViewId="0">
      <selection pane="topLeft" activeCell="S27" activeCellId="0" sqref="S27"/>
    </sheetView>
  </sheetViews>
  <sheetFormatPr defaultRowHeight="14.25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40.15"/>
    <col collapsed="false" customWidth="true" hidden="false" outlineLevel="0" max="3" min="3" style="1" width="13.35"/>
    <col collapsed="false" customWidth="false" hidden="false" outlineLevel="0" max="6" min="4" style="1" width="11.52"/>
    <col collapsed="false" customWidth="true" hidden="false" outlineLevel="0" max="8" min="7" style="1" width="15.42"/>
    <col collapsed="false" customWidth="true" hidden="false" outlineLevel="0" max="9" min="9" style="1" width="15.71"/>
    <col collapsed="false" customWidth="true" hidden="false" outlineLevel="0" max="10" min="10" style="1" width="16"/>
    <col collapsed="false" customWidth="true" hidden="false" outlineLevel="0" max="1025" min="11" style="1" width="8.71"/>
  </cols>
  <sheetData>
    <row r="1" s="3" customFormat="true" ht="20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3" customFormat="tru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3" customFormat="true" ht="15" hidden="false" customHeight="true" outlineLevel="0" collapsed="false">
      <c r="A3" s="5" t="s">
        <v>2</v>
      </c>
      <c r="B3" s="5" t="s">
        <v>3</v>
      </c>
      <c r="C3" s="5"/>
      <c r="D3" s="5"/>
      <c r="E3" s="5"/>
      <c r="F3" s="5"/>
      <c r="G3" s="5" t="s">
        <v>4</v>
      </c>
      <c r="H3" s="5" t="s">
        <v>5</v>
      </c>
      <c r="I3" s="5" t="s">
        <v>6</v>
      </c>
      <c r="J3" s="5" t="s">
        <v>7</v>
      </c>
    </row>
    <row r="4" s="3" customFormat="true" ht="15" hidden="false" customHeight="false" outlineLevel="0" collapsed="false">
      <c r="A4" s="6" t="s">
        <v>8</v>
      </c>
      <c r="B4" s="7" t="s">
        <v>9</v>
      </c>
      <c r="C4" s="7"/>
      <c r="D4" s="7"/>
      <c r="E4" s="7"/>
      <c r="F4" s="7"/>
      <c r="G4" s="8" t="s">
        <v>10</v>
      </c>
      <c r="H4" s="6" t="n">
        <v>1</v>
      </c>
      <c r="I4" s="9" t="n">
        <f aca="false">'V Quadro-Resumo Mão de Obra'!G18</f>
        <v>0</v>
      </c>
      <c r="J4" s="10" t="n">
        <f aca="false">H4*I4</f>
        <v>0</v>
      </c>
    </row>
    <row r="5" s="3" customFormat="true" ht="15" hidden="false" customHeight="false" outlineLevel="0" collapsed="false">
      <c r="A5" s="6" t="s">
        <v>11</v>
      </c>
      <c r="B5" s="11" t="s">
        <v>12</v>
      </c>
      <c r="C5" s="11"/>
      <c r="D5" s="11"/>
      <c r="E5" s="11"/>
      <c r="F5" s="11"/>
      <c r="G5" s="8" t="s">
        <v>10</v>
      </c>
      <c r="H5" s="6" t="n">
        <v>1</v>
      </c>
      <c r="I5" s="9" t="n">
        <f aca="false">0.35*I4</f>
        <v>0</v>
      </c>
      <c r="J5" s="10" t="n">
        <f aca="false">H5*I5</f>
        <v>0</v>
      </c>
    </row>
    <row r="6" s="3" customFormat="true" ht="15" hidden="false" customHeight="false" outlineLevel="0" collapsed="false">
      <c r="A6" s="6" t="s">
        <v>13</v>
      </c>
      <c r="B6" s="7" t="s">
        <v>14</v>
      </c>
      <c r="C6" s="7"/>
      <c r="D6" s="7"/>
      <c r="E6" s="7"/>
      <c r="F6" s="7"/>
      <c r="G6" s="8" t="s">
        <v>10</v>
      </c>
      <c r="H6" s="6" t="n">
        <v>1</v>
      </c>
      <c r="I6" s="9" t="n">
        <f aca="false">'VI Equipamentos'!G77</f>
        <v>0</v>
      </c>
      <c r="J6" s="10" t="n">
        <f aca="false">H6*I6</f>
        <v>0</v>
      </c>
    </row>
    <row r="7" s="3" customFormat="true" ht="15" hidden="false" customHeight="false" outlineLevel="0" collapsed="false">
      <c r="A7" s="6" t="s">
        <v>15</v>
      </c>
      <c r="B7" s="7" t="s">
        <v>16</v>
      </c>
      <c r="C7" s="7"/>
      <c r="D7" s="7"/>
      <c r="E7" s="7"/>
      <c r="F7" s="7"/>
      <c r="G7" s="6" t="s">
        <v>10</v>
      </c>
      <c r="H7" s="6" t="n">
        <v>1</v>
      </c>
      <c r="I7" s="9" t="n">
        <f aca="false">'III Deslocamentos'!K120</f>
        <v>0</v>
      </c>
      <c r="J7" s="10" t="n">
        <f aca="false">H7*I7</f>
        <v>0</v>
      </c>
    </row>
    <row r="8" s="3" customFormat="true" ht="1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="3" customFormat="true" ht="15" hidden="false" customHeight="false" outlineLevel="0" collapsed="false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</row>
    <row r="10" s="3" customFormat="true" ht="15" hidden="false" customHeight="false" outlineLevel="0" collapsed="false">
      <c r="A10" s="14" t="s">
        <v>18</v>
      </c>
      <c r="B10" s="14"/>
      <c r="C10" s="14"/>
      <c r="D10" s="14" t="s">
        <v>19</v>
      </c>
      <c r="E10" s="14"/>
      <c r="F10" s="14"/>
      <c r="G10" s="14"/>
      <c r="H10" s="14" t="s">
        <v>20</v>
      </c>
      <c r="I10" s="14"/>
      <c r="J10" s="14"/>
    </row>
    <row r="11" s="3" customFormat="true" ht="15" hidden="false" customHeight="false" outlineLevel="0" collapsed="false">
      <c r="A11" s="15" t="n">
        <f aca="false">J5</f>
        <v>0</v>
      </c>
      <c r="B11" s="15"/>
      <c r="C11" s="15"/>
      <c r="D11" s="16"/>
      <c r="E11" s="16"/>
      <c r="F11" s="16"/>
      <c r="G11" s="16"/>
      <c r="H11" s="15" t="n">
        <f aca="false">A11*(1-D11)</f>
        <v>0</v>
      </c>
      <c r="I11" s="15"/>
      <c r="J11" s="15"/>
    </row>
    <row r="12" s="3" customFormat="tru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="3" customFormat="true" ht="15" hidden="false" customHeight="false" outlineLevel="0" collapsed="false">
      <c r="A13" s="6" t="s">
        <v>21</v>
      </c>
      <c r="B13" s="7" t="s">
        <v>22</v>
      </c>
      <c r="C13" s="7"/>
      <c r="D13" s="7"/>
      <c r="E13" s="7"/>
      <c r="F13" s="7"/>
      <c r="G13" s="7"/>
      <c r="H13" s="7"/>
      <c r="I13" s="7"/>
      <c r="J13" s="17" t="n">
        <f aca="false">J4+J7</f>
        <v>0</v>
      </c>
    </row>
    <row r="14" s="3" customFormat="true" ht="15" hidden="false" customHeight="false" outlineLevel="0" collapsed="false">
      <c r="A14" s="6" t="s">
        <v>23</v>
      </c>
      <c r="B14" s="7" t="s">
        <v>24</v>
      </c>
      <c r="C14" s="7"/>
      <c r="D14" s="7"/>
      <c r="E14" s="7"/>
      <c r="F14" s="7"/>
      <c r="G14" s="7"/>
      <c r="H14" s="7"/>
      <c r="I14" s="7"/>
      <c r="J14" s="17" t="n">
        <f aca="false">J6+H11</f>
        <v>0</v>
      </c>
    </row>
    <row r="15" s="3" customFormat="true" ht="15" hidden="false" customHeight="false" outlineLevel="0" collapsed="false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9" t="n">
        <f aca="false">J13+J14</f>
        <v>0</v>
      </c>
    </row>
    <row r="16" s="3" customFormat="true" ht="1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="3" customFormat="true" ht="15" hidden="false" customHeight="true" outlineLevel="0" collapsed="false">
      <c r="A17" s="4" t="s">
        <v>26</v>
      </c>
      <c r="B17" s="4"/>
      <c r="C17" s="4"/>
      <c r="D17" s="4"/>
      <c r="E17" s="4"/>
      <c r="F17" s="4"/>
      <c r="G17" s="4"/>
      <c r="H17" s="4"/>
      <c r="I17" s="4"/>
      <c r="J17" s="4"/>
    </row>
    <row r="18" s="3" customFormat="true" ht="52.2" hidden="false" customHeight="false" outlineLevel="0" collapsed="false">
      <c r="A18" s="5" t="s">
        <v>2</v>
      </c>
      <c r="B18" s="5" t="s">
        <v>3</v>
      </c>
      <c r="C18" s="5" t="s">
        <v>27</v>
      </c>
      <c r="D18" s="5" t="s">
        <v>28</v>
      </c>
      <c r="E18" s="5" t="s">
        <v>29</v>
      </c>
      <c r="F18" s="5" t="s">
        <v>30</v>
      </c>
      <c r="G18" s="5" t="s">
        <v>31</v>
      </c>
      <c r="H18" s="5" t="s">
        <v>32</v>
      </c>
      <c r="I18" s="5" t="s">
        <v>33</v>
      </c>
      <c r="J18" s="5" t="s">
        <v>34</v>
      </c>
    </row>
    <row r="19" s="3" customFormat="true" ht="15" hidden="false" customHeight="true" outlineLevel="0" collapsed="false">
      <c r="A19" s="6" t="n">
        <v>1</v>
      </c>
      <c r="B19" s="7" t="s">
        <v>35</v>
      </c>
      <c r="C19" s="21" t="n">
        <v>2356.92</v>
      </c>
      <c r="D19" s="22" t="n">
        <v>0.03</v>
      </c>
      <c r="E19" s="23" t="n">
        <f aca="false">'X BDI'!C68</f>
        <v>0.0309278350515465</v>
      </c>
      <c r="F19" s="23" t="n">
        <f aca="false">'X BDI'!$C$15</f>
        <v>0.0471204188481675</v>
      </c>
      <c r="G19" s="24" t="n">
        <f aca="false">($J$13/$C$71)*(1+E19)</f>
        <v>0</v>
      </c>
      <c r="H19" s="24" t="n">
        <f aca="false">($J$14/$C$71)*(1+F19)</f>
        <v>0</v>
      </c>
      <c r="I19" s="17" t="n">
        <f aca="false">C19*G19</f>
        <v>0</v>
      </c>
      <c r="J19" s="17" t="n">
        <f aca="false">C19*H19</f>
        <v>0</v>
      </c>
    </row>
    <row r="20" s="3" customFormat="true" ht="15" hidden="false" customHeight="true" outlineLevel="0" collapsed="false">
      <c r="A20" s="6" t="n">
        <v>2</v>
      </c>
      <c r="B20" s="7" t="s">
        <v>36</v>
      </c>
      <c r="C20" s="21" t="n">
        <v>655.71</v>
      </c>
      <c r="D20" s="22" t="n">
        <v>0.03</v>
      </c>
      <c r="E20" s="23" t="n">
        <f aca="false">'X BDI'!C68</f>
        <v>0.0309278350515465</v>
      </c>
      <c r="F20" s="23" t="n">
        <f aca="false">'X BDI'!$C$15</f>
        <v>0.0471204188481675</v>
      </c>
      <c r="G20" s="24" t="n">
        <f aca="false">($J$13/$C$71)*(1+E20)</f>
        <v>0</v>
      </c>
      <c r="H20" s="24" t="n">
        <f aca="false">($J$14/$C$71)*(1+F20)</f>
        <v>0</v>
      </c>
      <c r="I20" s="17" t="n">
        <f aca="false">C20*G20</f>
        <v>0</v>
      </c>
      <c r="J20" s="17" t="n">
        <f aca="false">C20*H20</f>
        <v>0</v>
      </c>
    </row>
    <row r="21" s="3" customFormat="true" ht="15" hidden="false" customHeight="true" outlineLevel="0" collapsed="false">
      <c r="A21" s="6" t="n">
        <v>3</v>
      </c>
      <c r="B21" s="7" t="s">
        <v>37</v>
      </c>
      <c r="C21" s="21" t="n">
        <v>3959.6</v>
      </c>
      <c r="D21" s="22" t="n">
        <v>0.03</v>
      </c>
      <c r="E21" s="23" t="n">
        <f aca="false">'X BDI'!C68</f>
        <v>0.0309278350515465</v>
      </c>
      <c r="F21" s="23" t="n">
        <f aca="false">'X BDI'!$C$15</f>
        <v>0.0471204188481675</v>
      </c>
      <c r="G21" s="24" t="n">
        <f aca="false">($J$13/$C$71)*(1+E21)</f>
        <v>0</v>
      </c>
      <c r="H21" s="24" t="n">
        <f aca="false">($J$14/$C$71)*(1+F21)</f>
        <v>0</v>
      </c>
      <c r="I21" s="17" t="n">
        <f aca="false">C21*G21</f>
        <v>0</v>
      </c>
      <c r="J21" s="17" t="n">
        <f aca="false">C21*H21</f>
        <v>0</v>
      </c>
    </row>
    <row r="22" s="3" customFormat="true" ht="15" hidden="false" customHeight="true" outlineLevel="0" collapsed="false">
      <c r="A22" s="6" t="n">
        <v>4</v>
      </c>
      <c r="B22" s="7" t="s">
        <v>38</v>
      </c>
      <c r="C22" s="21" t="n">
        <v>2600.55</v>
      </c>
      <c r="D22" s="22" t="n">
        <v>0.03</v>
      </c>
      <c r="E22" s="23" t="n">
        <f aca="false">'X BDI'!C68</f>
        <v>0.0309278350515465</v>
      </c>
      <c r="F22" s="23" t="n">
        <f aca="false">'X BDI'!$C$15</f>
        <v>0.0471204188481675</v>
      </c>
      <c r="G22" s="24" t="n">
        <f aca="false">($J$13/$C$71)*(1+E22)</f>
        <v>0</v>
      </c>
      <c r="H22" s="24" t="n">
        <f aca="false">($J$14/$C$71)*(1+F22)</f>
        <v>0</v>
      </c>
      <c r="I22" s="17" t="n">
        <f aca="false">C22*G22</f>
        <v>0</v>
      </c>
      <c r="J22" s="17" t="n">
        <f aca="false">C22*H22</f>
        <v>0</v>
      </c>
    </row>
    <row r="23" s="3" customFormat="true" ht="15" hidden="false" customHeight="true" outlineLevel="0" collapsed="false">
      <c r="A23" s="6" t="n">
        <v>5</v>
      </c>
      <c r="B23" s="7" t="s">
        <v>39</v>
      </c>
      <c r="C23" s="21" t="n">
        <v>980</v>
      </c>
      <c r="D23" s="22" t="n">
        <v>0.03</v>
      </c>
      <c r="E23" s="23" t="n">
        <f aca="false">'X BDI'!C68</f>
        <v>0.0309278350515465</v>
      </c>
      <c r="F23" s="23" t="n">
        <f aca="false">'X BDI'!$C$15</f>
        <v>0.0471204188481675</v>
      </c>
      <c r="G23" s="24" t="n">
        <f aca="false">($J$13/$C$71)*(1+E23)</f>
        <v>0</v>
      </c>
      <c r="H23" s="24" t="n">
        <f aca="false">($J$14/$C$71)*(1+F23)</f>
        <v>0</v>
      </c>
      <c r="I23" s="17" t="n">
        <f aca="false">C23*G23</f>
        <v>0</v>
      </c>
      <c r="J23" s="17" t="n">
        <f aca="false">C23*H23</f>
        <v>0</v>
      </c>
    </row>
    <row r="24" s="3" customFormat="true" ht="15" hidden="false" customHeight="true" outlineLevel="0" collapsed="false">
      <c r="A24" s="6" t="n">
        <v>6</v>
      </c>
      <c r="B24" s="7" t="s">
        <v>40</v>
      </c>
      <c r="C24" s="21" t="n">
        <v>674.86</v>
      </c>
      <c r="D24" s="22" t="n">
        <v>0.05</v>
      </c>
      <c r="E24" s="23" t="n">
        <f aca="false">'X BDI'!C94</f>
        <v>0.0526315789473684</v>
      </c>
      <c r="F24" s="23" t="n">
        <f aca="false">'X BDI'!$C$15</f>
        <v>0.0471204188481675</v>
      </c>
      <c r="G24" s="24" t="n">
        <f aca="false">($J$13/$C$71)*(1+E24)</f>
        <v>0</v>
      </c>
      <c r="H24" s="24" t="n">
        <f aca="false">($J$14/$C$71)*(1+F24)</f>
        <v>0</v>
      </c>
      <c r="I24" s="17" t="n">
        <f aca="false">C24*G24</f>
        <v>0</v>
      </c>
      <c r="J24" s="17" t="n">
        <f aca="false">C24*H24</f>
        <v>0</v>
      </c>
    </row>
    <row r="25" s="3" customFormat="true" ht="15" hidden="false" customHeight="true" outlineLevel="0" collapsed="false">
      <c r="A25" s="6" t="n">
        <v>7</v>
      </c>
      <c r="B25" s="7" t="s">
        <v>41</v>
      </c>
      <c r="C25" s="21" t="n">
        <v>4295.06</v>
      </c>
      <c r="D25" s="22" t="n">
        <v>0.05</v>
      </c>
      <c r="E25" s="23" t="n">
        <f aca="false">'X BDI'!C94</f>
        <v>0.0526315789473684</v>
      </c>
      <c r="F25" s="23" t="n">
        <f aca="false">'X BDI'!$C$15</f>
        <v>0.0471204188481675</v>
      </c>
      <c r="G25" s="24" t="n">
        <f aca="false">($J$13/$C$71)*(1+E25)</f>
        <v>0</v>
      </c>
      <c r="H25" s="24" t="n">
        <f aca="false">($J$14/$C$71)*(1+F25)</f>
        <v>0</v>
      </c>
      <c r="I25" s="17" t="n">
        <f aca="false">C25*G25</f>
        <v>0</v>
      </c>
      <c r="J25" s="17" t="n">
        <f aca="false">C25*H25</f>
        <v>0</v>
      </c>
    </row>
    <row r="26" s="3" customFormat="true" ht="15" hidden="false" customHeight="true" outlineLevel="0" collapsed="false">
      <c r="A26" s="6" t="n">
        <v>8</v>
      </c>
      <c r="B26" s="7" t="s">
        <v>42</v>
      </c>
      <c r="C26" s="21" t="n">
        <v>214.7</v>
      </c>
      <c r="D26" s="22" t="n">
        <v>0.05</v>
      </c>
      <c r="E26" s="23" t="n">
        <f aca="false">'X BDI'!C94</f>
        <v>0.0526315789473684</v>
      </c>
      <c r="F26" s="23" t="n">
        <f aca="false">'X BDI'!$C$15</f>
        <v>0.0471204188481675</v>
      </c>
      <c r="G26" s="24" t="n">
        <f aca="false">($J$13/$C$71)*(1+E26)</f>
        <v>0</v>
      </c>
      <c r="H26" s="24" t="n">
        <f aca="false">($J$14/$C$71)*(1+F26)</f>
        <v>0</v>
      </c>
      <c r="I26" s="17" t="n">
        <f aca="false">C26*G26</f>
        <v>0</v>
      </c>
      <c r="J26" s="17" t="n">
        <f aca="false">C26*H26</f>
        <v>0</v>
      </c>
    </row>
    <row r="27" s="3" customFormat="true" ht="15" hidden="false" customHeight="true" outlineLevel="0" collapsed="false">
      <c r="A27" s="6" t="n">
        <v>9</v>
      </c>
      <c r="B27" s="7" t="s">
        <v>43</v>
      </c>
      <c r="C27" s="21" t="n">
        <v>818.88</v>
      </c>
      <c r="D27" s="22" t="n">
        <v>0.02</v>
      </c>
      <c r="E27" s="23" t="n">
        <f aca="false">'X BDI'!C42</f>
        <v>0.0204081632653061</v>
      </c>
      <c r="F27" s="23" t="n">
        <f aca="false">'X BDI'!$C$15</f>
        <v>0.0471204188481675</v>
      </c>
      <c r="G27" s="24" t="n">
        <f aca="false">($J$13/$C$71)*(1+E27)</f>
        <v>0</v>
      </c>
      <c r="H27" s="24" t="n">
        <f aca="false">($J$14/$C$71)*(1+F27)</f>
        <v>0</v>
      </c>
      <c r="I27" s="17" t="n">
        <f aca="false">C27*G27</f>
        <v>0</v>
      </c>
      <c r="J27" s="17" t="n">
        <f aca="false">C27*H27</f>
        <v>0</v>
      </c>
    </row>
    <row r="28" s="3" customFormat="true" ht="15" hidden="false" customHeight="true" outlineLevel="0" collapsed="false">
      <c r="A28" s="6" t="n">
        <v>10</v>
      </c>
      <c r="B28" s="7" t="s">
        <v>44</v>
      </c>
      <c r="C28" s="21" t="n">
        <v>382.94</v>
      </c>
      <c r="D28" s="22" t="n">
        <v>0.02</v>
      </c>
      <c r="E28" s="23" t="n">
        <f aca="false">'X BDI'!C42</f>
        <v>0.0204081632653061</v>
      </c>
      <c r="F28" s="23" t="n">
        <f aca="false">'X BDI'!$C$15</f>
        <v>0.0471204188481675</v>
      </c>
      <c r="G28" s="24" t="n">
        <f aca="false">($J$13/$C$71)*(1+E28)</f>
        <v>0</v>
      </c>
      <c r="H28" s="24" t="n">
        <f aca="false">($J$14/$C$71)*(1+F28)</f>
        <v>0</v>
      </c>
      <c r="I28" s="17" t="n">
        <f aca="false">C28*G28</f>
        <v>0</v>
      </c>
      <c r="J28" s="17" t="n">
        <f aca="false">C28*H28</f>
        <v>0</v>
      </c>
    </row>
    <row r="29" s="3" customFormat="true" ht="15" hidden="false" customHeight="true" outlineLevel="0" collapsed="false">
      <c r="A29" s="6" t="n">
        <v>11</v>
      </c>
      <c r="B29" s="7" t="s">
        <v>45</v>
      </c>
      <c r="C29" s="21" t="n">
        <v>340.8</v>
      </c>
      <c r="D29" s="22" t="n">
        <v>0.05</v>
      </c>
      <c r="E29" s="23" t="n">
        <f aca="false">'X BDI'!C94</f>
        <v>0.0526315789473684</v>
      </c>
      <c r="F29" s="23" t="n">
        <f aca="false">'X BDI'!$C$15</f>
        <v>0.0471204188481675</v>
      </c>
      <c r="G29" s="24" t="n">
        <f aca="false">($J$13/$C$71)*(1+E29)</f>
        <v>0</v>
      </c>
      <c r="H29" s="24" t="n">
        <f aca="false">($J$14/$C$71)*(1+F29)</f>
        <v>0</v>
      </c>
      <c r="I29" s="17" t="n">
        <f aca="false">C29*G29</f>
        <v>0</v>
      </c>
      <c r="J29" s="17" t="n">
        <f aca="false">C29*H29</f>
        <v>0</v>
      </c>
    </row>
    <row r="30" s="3" customFormat="true" ht="15" hidden="false" customHeight="true" outlineLevel="0" collapsed="false">
      <c r="A30" s="6" t="n">
        <v>12</v>
      </c>
      <c r="B30" s="7" t="s">
        <v>46</v>
      </c>
      <c r="C30" s="21" t="n">
        <v>330</v>
      </c>
      <c r="D30" s="22" t="n">
        <v>0.05</v>
      </c>
      <c r="E30" s="23" t="n">
        <f aca="false">'X BDI'!C94</f>
        <v>0.0526315789473684</v>
      </c>
      <c r="F30" s="23" t="n">
        <f aca="false">'X BDI'!$C$15</f>
        <v>0.0471204188481675</v>
      </c>
      <c r="G30" s="24" t="n">
        <f aca="false">($J$13/$C$71)*(1+E30)</f>
        <v>0</v>
      </c>
      <c r="H30" s="24" t="n">
        <f aca="false">($J$14/$C$71)*(1+F30)</f>
        <v>0</v>
      </c>
      <c r="I30" s="17" t="n">
        <f aca="false">C30*G30</f>
        <v>0</v>
      </c>
      <c r="J30" s="17" t="n">
        <f aca="false">C30*H30</f>
        <v>0</v>
      </c>
    </row>
    <row r="31" s="3" customFormat="true" ht="15" hidden="false" customHeight="true" outlineLevel="0" collapsed="false">
      <c r="A31" s="6" t="n">
        <v>13</v>
      </c>
      <c r="B31" s="7" t="s">
        <v>47</v>
      </c>
      <c r="C31" s="21" t="n">
        <v>218.2</v>
      </c>
      <c r="D31" s="22" t="n">
        <v>0.05</v>
      </c>
      <c r="E31" s="23" t="n">
        <f aca="false">'X BDI'!C94</f>
        <v>0.0526315789473684</v>
      </c>
      <c r="F31" s="23" t="n">
        <f aca="false">'X BDI'!$C$15</f>
        <v>0.0471204188481675</v>
      </c>
      <c r="G31" s="24" t="n">
        <f aca="false">($J$13/$C$71)*(1+E31)</f>
        <v>0</v>
      </c>
      <c r="H31" s="24" t="n">
        <f aca="false">($J$14/$C$71)*(1+F31)</f>
        <v>0</v>
      </c>
      <c r="I31" s="17" t="n">
        <f aca="false">C31*G31</f>
        <v>0</v>
      </c>
      <c r="J31" s="17" t="n">
        <f aca="false">C31*H31</f>
        <v>0</v>
      </c>
    </row>
    <row r="32" s="3" customFormat="true" ht="15" hidden="false" customHeight="true" outlineLevel="0" collapsed="false">
      <c r="A32" s="6" t="n">
        <v>14</v>
      </c>
      <c r="B32" s="7" t="s">
        <v>48</v>
      </c>
      <c r="C32" s="21" t="n">
        <v>572.54</v>
      </c>
      <c r="D32" s="22" t="n">
        <v>0.03</v>
      </c>
      <c r="E32" s="23" t="n">
        <f aca="false">'X BDI'!C68</f>
        <v>0.0309278350515465</v>
      </c>
      <c r="F32" s="23" t="n">
        <f aca="false">'X BDI'!$C$15</f>
        <v>0.0471204188481675</v>
      </c>
      <c r="G32" s="24" t="n">
        <f aca="false">($J$13/$C$71)*(1+E32)</f>
        <v>0</v>
      </c>
      <c r="H32" s="24" t="n">
        <f aca="false">($J$14/$C$71)*(1+F32)</f>
        <v>0</v>
      </c>
      <c r="I32" s="17" t="n">
        <f aca="false">C32*G32</f>
        <v>0</v>
      </c>
      <c r="J32" s="17" t="n">
        <f aca="false">C32*H32</f>
        <v>0</v>
      </c>
    </row>
    <row r="33" s="3" customFormat="true" ht="15" hidden="false" customHeight="true" outlineLevel="0" collapsed="false">
      <c r="A33" s="6" t="n">
        <v>15</v>
      </c>
      <c r="B33" s="7" t="s">
        <v>49</v>
      </c>
      <c r="C33" s="21" t="n">
        <v>2990.82</v>
      </c>
      <c r="D33" s="22" t="n">
        <v>0.05</v>
      </c>
      <c r="E33" s="23" t="n">
        <f aca="false">'X BDI'!C94</f>
        <v>0.0526315789473684</v>
      </c>
      <c r="F33" s="23" t="n">
        <f aca="false">'X BDI'!$C$15</f>
        <v>0.0471204188481675</v>
      </c>
      <c r="G33" s="24" t="n">
        <f aca="false">($J$13/$C$71)*(1+E33)</f>
        <v>0</v>
      </c>
      <c r="H33" s="24" t="n">
        <f aca="false">($J$14/$C$71)*(1+F33)</f>
        <v>0</v>
      </c>
      <c r="I33" s="17" t="n">
        <f aca="false">C33*G33</f>
        <v>0</v>
      </c>
      <c r="J33" s="17" t="n">
        <f aca="false">C33*H33</f>
        <v>0</v>
      </c>
    </row>
    <row r="34" s="3" customFormat="true" ht="15" hidden="false" customHeight="true" outlineLevel="0" collapsed="false">
      <c r="A34" s="6" t="n">
        <v>16</v>
      </c>
      <c r="B34" s="7" t="s">
        <v>50</v>
      </c>
      <c r="C34" s="21" t="n">
        <v>151.15</v>
      </c>
      <c r="D34" s="22" t="n">
        <v>0.05</v>
      </c>
      <c r="E34" s="23" t="n">
        <f aca="false">'X BDI'!C94</f>
        <v>0.0526315789473684</v>
      </c>
      <c r="F34" s="23" t="n">
        <f aca="false">'X BDI'!$C$15</f>
        <v>0.0471204188481675</v>
      </c>
      <c r="G34" s="24" t="n">
        <f aca="false">($J$13/$C$71)*(1+E34)</f>
        <v>0</v>
      </c>
      <c r="H34" s="24" t="n">
        <f aca="false">($J$14/$C$71)*(1+F34)</f>
        <v>0</v>
      </c>
      <c r="I34" s="17" t="n">
        <f aca="false">C34*G34</f>
        <v>0</v>
      </c>
      <c r="J34" s="17" t="n">
        <f aca="false">C34*H34</f>
        <v>0</v>
      </c>
    </row>
    <row r="35" s="3" customFormat="true" ht="15" hidden="false" customHeight="true" outlineLevel="0" collapsed="false">
      <c r="A35" s="6" t="n">
        <v>17</v>
      </c>
      <c r="B35" s="7" t="s">
        <v>51</v>
      </c>
      <c r="C35" s="21" t="n">
        <v>272.72</v>
      </c>
      <c r="D35" s="22" t="n">
        <v>0.03</v>
      </c>
      <c r="E35" s="23" t="n">
        <f aca="false">'X BDI'!C68</f>
        <v>0.0309278350515465</v>
      </c>
      <c r="F35" s="23" t="n">
        <f aca="false">'X BDI'!$C$15</f>
        <v>0.0471204188481675</v>
      </c>
      <c r="G35" s="24" t="n">
        <f aca="false">($J$13/$C$71)*(1+E35)</f>
        <v>0</v>
      </c>
      <c r="H35" s="24" t="n">
        <f aca="false">($J$14/$C$71)*(1+F35)</f>
        <v>0</v>
      </c>
      <c r="I35" s="17" t="n">
        <f aca="false">C35*G35</f>
        <v>0</v>
      </c>
      <c r="J35" s="17" t="n">
        <f aca="false">C35*H35</f>
        <v>0</v>
      </c>
    </row>
    <row r="36" s="3" customFormat="true" ht="15" hidden="false" customHeight="true" outlineLevel="0" collapsed="false">
      <c r="A36" s="6" t="n">
        <v>18</v>
      </c>
      <c r="B36" s="7" t="s">
        <v>52</v>
      </c>
      <c r="C36" s="21" t="n">
        <v>659.11</v>
      </c>
      <c r="D36" s="22" t="n">
        <v>0.03</v>
      </c>
      <c r="E36" s="23" t="n">
        <f aca="false">'X BDI'!C68</f>
        <v>0.0309278350515465</v>
      </c>
      <c r="F36" s="23" t="n">
        <f aca="false">'X BDI'!$C$15</f>
        <v>0.0471204188481675</v>
      </c>
      <c r="G36" s="24" t="n">
        <f aca="false">($J$13/$C$71)*(1+E36)</f>
        <v>0</v>
      </c>
      <c r="H36" s="24" t="n">
        <f aca="false">($J$14/$C$71)*(1+F36)</f>
        <v>0</v>
      </c>
      <c r="I36" s="17" t="n">
        <f aca="false">C36*G36</f>
        <v>0</v>
      </c>
      <c r="J36" s="17" t="n">
        <f aca="false">C36*H36</f>
        <v>0</v>
      </c>
    </row>
    <row r="37" s="3" customFormat="true" ht="15" hidden="false" customHeight="true" outlineLevel="0" collapsed="false">
      <c r="A37" s="6" t="n">
        <v>19</v>
      </c>
      <c r="B37" s="7" t="s">
        <v>53</v>
      </c>
      <c r="C37" s="21" t="n">
        <v>7836.1</v>
      </c>
      <c r="D37" s="22" t="n">
        <v>0.05</v>
      </c>
      <c r="E37" s="23" t="n">
        <f aca="false">'X BDI'!C94</f>
        <v>0.0526315789473684</v>
      </c>
      <c r="F37" s="23" t="n">
        <f aca="false">'X BDI'!$C$15</f>
        <v>0.0471204188481675</v>
      </c>
      <c r="G37" s="24" t="n">
        <f aca="false">($J$13/$C$71)*(1+E37)</f>
        <v>0</v>
      </c>
      <c r="H37" s="24" t="n">
        <f aca="false">($J$14/$C$71)*(1+F37)</f>
        <v>0</v>
      </c>
      <c r="I37" s="17" t="n">
        <f aca="false">C37*G37</f>
        <v>0</v>
      </c>
      <c r="J37" s="17" t="n">
        <f aca="false">C37*H37</f>
        <v>0</v>
      </c>
    </row>
    <row r="38" s="3" customFormat="true" ht="15" hidden="false" customHeight="true" outlineLevel="0" collapsed="false">
      <c r="A38" s="6" t="n">
        <v>20</v>
      </c>
      <c r="B38" s="7" t="s">
        <v>54</v>
      </c>
      <c r="C38" s="21" t="n">
        <v>407.71</v>
      </c>
      <c r="D38" s="22" t="n">
        <v>0.05</v>
      </c>
      <c r="E38" s="23" t="n">
        <f aca="false">'X BDI'!C94</f>
        <v>0.0526315789473684</v>
      </c>
      <c r="F38" s="23" t="n">
        <f aca="false">'X BDI'!$C$15</f>
        <v>0.0471204188481675</v>
      </c>
      <c r="G38" s="24" t="n">
        <f aca="false">($J$13/$C$71)*(1+E38)</f>
        <v>0</v>
      </c>
      <c r="H38" s="24" t="n">
        <f aca="false">($J$14/$C$71)*(1+F38)</f>
        <v>0</v>
      </c>
      <c r="I38" s="17" t="n">
        <f aca="false">C38*G38</f>
        <v>0</v>
      </c>
      <c r="J38" s="17" t="n">
        <f aca="false">C38*H38</f>
        <v>0</v>
      </c>
    </row>
    <row r="39" customFormat="false" ht="15" hidden="false" customHeight="true" outlineLevel="0" collapsed="false">
      <c r="A39" s="6" t="n">
        <v>21</v>
      </c>
      <c r="B39" s="7" t="s">
        <v>55</v>
      </c>
      <c r="C39" s="21" t="n">
        <v>519.22</v>
      </c>
      <c r="D39" s="22" t="n">
        <v>0.05</v>
      </c>
      <c r="E39" s="23" t="n">
        <f aca="false">'X BDI'!C94</f>
        <v>0.0526315789473684</v>
      </c>
      <c r="F39" s="23" t="n">
        <f aca="false">'X BDI'!$C$15</f>
        <v>0.0471204188481675</v>
      </c>
      <c r="G39" s="24" t="n">
        <f aca="false">($J$13/$C$71)*(1+E39)</f>
        <v>0</v>
      </c>
      <c r="H39" s="24" t="n">
        <f aca="false">($J$14/$C$71)*(1+F39)</f>
        <v>0</v>
      </c>
      <c r="I39" s="17" t="n">
        <f aca="false">C39*G39</f>
        <v>0</v>
      </c>
      <c r="J39" s="17" t="n">
        <f aca="false">C39*H39</f>
        <v>0</v>
      </c>
    </row>
    <row r="40" customFormat="false" ht="15" hidden="false" customHeight="true" outlineLevel="0" collapsed="false">
      <c r="A40" s="6" t="n">
        <v>22</v>
      </c>
      <c r="B40" s="7" t="s">
        <v>56</v>
      </c>
      <c r="C40" s="21" t="n">
        <v>426</v>
      </c>
      <c r="D40" s="22" t="n">
        <v>0.05</v>
      </c>
      <c r="E40" s="23" t="n">
        <f aca="false">'X BDI'!C94</f>
        <v>0.0526315789473684</v>
      </c>
      <c r="F40" s="23" t="n">
        <f aca="false">'X BDI'!$C$15</f>
        <v>0.0471204188481675</v>
      </c>
      <c r="G40" s="24" t="n">
        <f aca="false">($J$13/$C$71)*(1+E40)</f>
        <v>0</v>
      </c>
      <c r="H40" s="24" t="n">
        <f aca="false">($J$14/$C$71)*(1+F40)</f>
        <v>0</v>
      </c>
      <c r="I40" s="17" t="n">
        <f aca="false">C40*G40</f>
        <v>0</v>
      </c>
      <c r="J40" s="17" t="n">
        <f aca="false">C40*H40</f>
        <v>0</v>
      </c>
    </row>
    <row r="41" customFormat="false" ht="15" hidden="false" customHeight="true" outlineLevel="0" collapsed="false">
      <c r="A41" s="6" t="n">
        <v>23</v>
      </c>
      <c r="B41" s="7" t="s">
        <v>57</v>
      </c>
      <c r="C41" s="21" t="n">
        <v>176</v>
      </c>
      <c r="D41" s="22" t="n">
        <v>0.04</v>
      </c>
      <c r="E41" s="23" t="n">
        <f aca="false">'X BDI'!C81</f>
        <v>0.0416666666666667</v>
      </c>
      <c r="F41" s="23" t="n">
        <f aca="false">'X BDI'!$C$15</f>
        <v>0.0471204188481675</v>
      </c>
      <c r="G41" s="24" t="n">
        <f aca="false">($J$13/$C$71)*(1+E41)</f>
        <v>0</v>
      </c>
      <c r="H41" s="24" t="n">
        <f aca="false">($J$14/$C$71)*(1+F41)</f>
        <v>0</v>
      </c>
      <c r="I41" s="17" t="n">
        <f aca="false">C41*G41</f>
        <v>0</v>
      </c>
      <c r="J41" s="17" t="n">
        <f aca="false">C41*H41</f>
        <v>0</v>
      </c>
    </row>
    <row r="42" customFormat="false" ht="15" hidden="false" customHeight="true" outlineLevel="0" collapsed="false">
      <c r="A42" s="6" t="n">
        <v>24</v>
      </c>
      <c r="B42" s="7" t="s">
        <v>58</v>
      </c>
      <c r="C42" s="21" t="n">
        <v>1291.13</v>
      </c>
      <c r="D42" s="22" t="n">
        <v>0.03</v>
      </c>
      <c r="E42" s="23" t="n">
        <f aca="false">'X BDI'!C68</f>
        <v>0.0309278350515465</v>
      </c>
      <c r="F42" s="23" t="n">
        <f aca="false">'X BDI'!$C$15</f>
        <v>0.0471204188481675</v>
      </c>
      <c r="G42" s="24" t="n">
        <f aca="false">($J$13/$C$71)*(1+E42)</f>
        <v>0</v>
      </c>
      <c r="H42" s="24" t="n">
        <f aca="false">($J$14/$C$71)*(1+F42)</f>
        <v>0</v>
      </c>
      <c r="I42" s="17" t="n">
        <f aca="false">C42*G42</f>
        <v>0</v>
      </c>
      <c r="J42" s="17" t="n">
        <f aca="false">C42*H42</f>
        <v>0</v>
      </c>
    </row>
    <row r="43" customFormat="false" ht="15" hidden="false" customHeight="true" outlineLevel="0" collapsed="false">
      <c r="A43" s="6" t="n">
        <v>25</v>
      </c>
      <c r="B43" s="7" t="s">
        <v>59</v>
      </c>
      <c r="C43" s="21" t="n">
        <v>554.29</v>
      </c>
      <c r="D43" s="22" t="n">
        <v>0.05</v>
      </c>
      <c r="E43" s="23" t="n">
        <f aca="false">'X BDI'!C94</f>
        <v>0.0526315789473684</v>
      </c>
      <c r="F43" s="23" t="n">
        <f aca="false">'X BDI'!$C$15</f>
        <v>0.0471204188481675</v>
      </c>
      <c r="G43" s="24" t="n">
        <f aca="false">($J$13/$C$71)*(1+E43)</f>
        <v>0</v>
      </c>
      <c r="H43" s="24" t="n">
        <f aca="false">($J$14/$C$71)*(1+F43)</f>
        <v>0</v>
      </c>
      <c r="I43" s="17" t="n">
        <f aca="false">C43*G43</f>
        <v>0</v>
      </c>
      <c r="J43" s="17" t="n">
        <f aca="false">C43*H43</f>
        <v>0</v>
      </c>
    </row>
    <row r="44" customFormat="false" ht="15" hidden="false" customHeight="true" outlineLevel="0" collapsed="false">
      <c r="A44" s="6" t="n">
        <v>26</v>
      </c>
      <c r="B44" s="7" t="s">
        <v>60</v>
      </c>
      <c r="C44" s="21" t="n">
        <v>674</v>
      </c>
      <c r="D44" s="22" t="n">
        <v>0.05</v>
      </c>
      <c r="E44" s="23" t="n">
        <f aca="false">'X BDI'!C94</f>
        <v>0.0526315789473684</v>
      </c>
      <c r="F44" s="23" t="n">
        <f aca="false">'X BDI'!$C$15</f>
        <v>0.0471204188481675</v>
      </c>
      <c r="G44" s="24" t="n">
        <f aca="false">($J$13/$C$71)*(1+E44)</f>
        <v>0</v>
      </c>
      <c r="H44" s="24" t="n">
        <f aca="false">($J$14/$C$71)*(1+F44)</f>
        <v>0</v>
      </c>
      <c r="I44" s="17" t="n">
        <f aca="false">C44*G44</f>
        <v>0</v>
      </c>
      <c r="J44" s="17" t="n">
        <f aca="false">C44*H44</f>
        <v>0</v>
      </c>
    </row>
    <row r="45" customFormat="false" ht="15" hidden="false" customHeight="true" outlineLevel="0" collapsed="false">
      <c r="A45" s="6" t="n">
        <v>27</v>
      </c>
      <c r="B45" s="7" t="s">
        <v>61</v>
      </c>
      <c r="C45" s="21" t="n">
        <v>6033</v>
      </c>
      <c r="D45" s="22" t="n">
        <v>0.05</v>
      </c>
      <c r="E45" s="23" t="n">
        <f aca="false">'X BDI'!C94</f>
        <v>0.0526315789473684</v>
      </c>
      <c r="F45" s="23" t="n">
        <f aca="false">'X BDI'!$C$15</f>
        <v>0.0471204188481675</v>
      </c>
      <c r="G45" s="24" t="n">
        <f aca="false">($J$13/$C$71)*(1+E45)</f>
        <v>0</v>
      </c>
      <c r="H45" s="24" t="n">
        <f aca="false">($J$14/$C$71)*(1+F45)</f>
        <v>0</v>
      </c>
      <c r="I45" s="17" t="n">
        <f aca="false">C45*G45</f>
        <v>0</v>
      </c>
      <c r="J45" s="17" t="n">
        <f aca="false">C45*H45</f>
        <v>0</v>
      </c>
    </row>
    <row r="46" customFormat="false" ht="15" hidden="false" customHeight="true" outlineLevel="0" collapsed="false">
      <c r="A46" s="6" t="n">
        <v>28</v>
      </c>
      <c r="B46" s="7" t="s">
        <v>62</v>
      </c>
      <c r="C46" s="21" t="n">
        <v>374.63</v>
      </c>
      <c r="D46" s="22" t="n">
        <v>0.05</v>
      </c>
      <c r="E46" s="23" t="n">
        <f aca="false">'X BDI'!C94</f>
        <v>0.0526315789473684</v>
      </c>
      <c r="F46" s="23" t="n">
        <f aca="false">'X BDI'!$C$15</f>
        <v>0.0471204188481675</v>
      </c>
      <c r="G46" s="24" t="n">
        <f aca="false">($J$13/$C$71)*(1+E46)</f>
        <v>0</v>
      </c>
      <c r="H46" s="24" t="n">
        <f aca="false">($J$14/$C$71)*(1+F46)</f>
        <v>0</v>
      </c>
      <c r="I46" s="17" t="n">
        <f aca="false">C46*G46</f>
        <v>0</v>
      </c>
      <c r="J46" s="17" t="n">
        <f aca="false">C46*H46</f>
        <v>0</v>
      </c>
    </row>
    <row r="47" customFormat="false" ht="15" hidden="false" customHeight="true" outlineLevel="0" collapsed="false">
      <c r="A47" s="6" t="n">
        <v>29</v>
      </c>
      <c r="B47" s="7" t="s">
        <v>63</v>
      </c>
      <c r="C47" s="21" t="n">
        <v>626.45</v>
      </c>
      <c r="D47" s="22" t="n">
        <v>0.05</v>
      </c>
      <c r="E47" s="23" t="n">
        <f aca="false">'X BDI'!C94</f>
        <v>0.0526315789473684</v>
      </c>
      <c r="F47" s="23" t="n">
        <f aca="false">'X BDI'!$C$15</f>
        <v>0.0471204188481675</v>
      </c>
      <c r="G47" s="24" t="n">
        <f aca="false">($J$13/$C$71)*(1+E47)</f>
        <v>0</v>
      </c>
      <c r="H47" s="24" t="n">
        <f aca="false">($J$14/$C$71)*(1+F47)</f>
        <v>0</v>
      </c>
      <c r="I47" s="17" t="n">
        <f aca="false">C47*G47</f>
        <v>0</v>
      </c>
      <c r="J47" s="17" t="n">
        <f aca="false">C47*H47</f>
        <v>0</v>
      </c>
    </row>
    <row r="48" customFormat="false" ht="15" hidden="false" customHeight="true" outlineLevel="0" collapsed="false">
      <c r="A48" s="6" t="n">
        <v>30</v>
      </c>
      <c r="B48" s="7" t="s">
        <v>64</v>
      </c>
      <c r="C48" s="21" t="n">
        <v>821.75</v>
      </c>
      <c r="D48" s="22" t="n">
        <v>0.05</v>
      </c>
      <c r="E48" s="23" t="n">
        <f aca="false">'X BDI'!C94</f>
        <v>0.0526315789473684</v>
      </c>
      <c r="F48" s="23" t="n">
        <f aca="false">'X BDI'!$C$15</f>
        <v>0.0471204188481675</v>
      </c>
      <c r="G48" s="24" t="n">
        <f aca="false">($J$13/$C$71)*(1+E48)</f>
        <v>0</v>
      </c>
      <c r="H48" s="24" t="n">
        <f aca="false">($J$14/$C$71)*(1+F48)</f>
        <v>0</v>
      </c>
      <c r="I48" s="17" t="n">
        <f aca="false">C48*G48</f>
        <v>0</v>
      </c>
      <c r="J48" s="17" t="n">
        <f aca="false">C48*H48</f>
        <v>0</v>
      </c>
    </row>
    <row r="49" customFormat="false" ht="15" hidden="false" customHeight="true" outlineLevel="0" collapsed="false">
      <c r="A49" s="6" t="n">
        <v>31</v>
      </c>
      <c r="B49" s="7" t="s">
        <v>65</v>
      </c>
      <c r="C49" s="21" t="n">
        <v>861.41</v>
      </c>
      <c r="D49" s="22" t="n">
        <v>0.05</v>
      </c>
      <c r="E49" s="23" t="n">
        <f aca="false">'X BDI'!C94</f>
        <v>0.0526315789473684</v>
      </c>
      <c r="F49" s="23" t="n">
        <f aca="false">'X BDI'!$C$15</f>
        <v>0.0471204188481675</v>
      </c>
      <c r="G49" s="24" t="n">
        <f aca="false">($J$13/$C$71)*(1+E49)</f>
        <v>0</v>
      </c>
      <c r="H49" s="24" t="n">
        <f aca="false">($J$14/$C$71)*(1+F49)</f>
        <v>0</v>
      </c>
      <c r="I49" s="17" t="n">
        <f aca="false">C49*G49</f>
        <v>0</v>
      </c>
      <c r="J49" s="17" t="n">
        <f aca="false">C49*H49</f>
        <v>0</v>
      </c>
    </row>
    <row r="50" customFormat="false" ht="15" hidden="false" customHeight="true" outlineLevel="0" collapsed="false">
      <c r="A50" s="6" t="n">
        <v>32</v>
      </c>
      <c r="B50" s="7" t="s">
        <v>66</v>
      </c>
      <c r="C50" s="21" t="n">
        <v>330</v>
      </c>
      <c r="D50" s="22" t="n">
        <v>0.02</v>
      </c>
      <c r="E50" s="23" t="n">
        <f aca="false">'X BDI'!C42</f>
        <v>0.0204081632653061</v>
      </c>
      <c r="F50" s="23" t="n">
        <f aca="false">'X BDI'!$C$15</f>
        <v>0.0471204188481675</v>
      </c>
      <c r="G50" s="24" t="n">
        <f aca="false">($J$13/$C$71)*(1+E50)</f>
        <v>0</v>
      </c>
      <c r="H50" s="24" t="n">
        <f aca="false">($J$14/$C$71)*(1+F50)</f>
        <v>0</v>
      </c>
      <c r="I50" s="17" t="n">
        <f aca="false">C50*G50</f>
        <v>0</v>
      </c>
      <c r="J50" s="17" t="n">
        <f aca="false">C50*H50</f>
        <v>0</v>
      </c>
    </row>
    <row r="51" customFormat="false" ht="15" hidden="false" customHeight="true" outlineLevel="0" collapsed="false">
      <c r="A51" s="6" t="n">
        <v>33</v>
      </c>
      <c r="B51" s="7" t="s">
        <v>67</v>
      </c>
      <c r="C51" s="21" t="n">
        <v>318</v>
      </c>
      <c r="D51" s="22" t="n">
        <v>0.05</v>
      </c>
      <c r="E51" s="23" t="n">
        <f aca="false">'X BDI'!C94</f>
        <v>0.0526315789473684</v>
      </c>
      <c r="F51" s="23" t="n">
        <f aca="false">'X BDI'!$C$15</f>
        <v>0.0471204188481675</v>
      </c>
      <c r="G51" s="24" t="n">
        <f aca="false">($J$13/$C$71)*(1+E51)</f>
        <v>0</v>
      </c>
      <c r="H51" s="24" t="n">
        <f aca="false">($J$14/$C$71)*(1+F51)</f>
        <v>0</v>
      </c>
      <c r="I51" s="17" t="n">
        <f aca="false">C51*G51</f>
        <v>0</v>
      </c>
      <c r="J51" s="17" t="n">
        <f aca="false">C51*H51</f>
        <v>0</v>
      </c>
    </row>
    <row r="52" customFormat="false" ht="15" hidden="false" customHeight="true" outlineLevel="0" collapsed="false">
      <c r="A52" s="6" t="n">
        <v>34</v>
      </c>
      <c r="B52" s="7" t="s">
        <v>68</v>
      </c>
      <c r="C52" s="21" t="n">
        <v>3417.55</v>
      </c>
      <c r="D52" s="22" t="n">
        <v>0.05</v>
      </c>
      <c r="E52" s="23" t="n">
        <f aca="false">'X BDI'!C94</f>
        <v>0.0526315789473684</v>
      </c>
      <c r="F52" s="23" t="n">
        <f aca="false">'X BDI'!$C$15</f>
        <v>0.0471204188481675</v>
      </c>
      <c r="G52" s="24" t="n">
        <f aca="false">($J$13/$C$71)*(1+E52)</f>
        <v>0</v>
      </c>
      <c r="H52" s="24" t="n">
        <f aca="false">($J$14/$C$71)*(1+F52)</f>
        <v>0</v>
      </c>
      <c r="I52" s="17" t="n">
        <f aca="false">C52*G52</f>
        <v>0</v>
      </c>
      <c r="J52" s="17" t="n">
        <f aca="false">C52*H52</f>
        <v>0</v>
      </c>
    </row>
    <row r="53" customFormat="false" ht="15" hidden="false" customHeight="true" outlineLevel="0" collapsed="false">
      <c r="A53" s="6" t="n">
        <v>35</v>
      </c>
      <c r="B53" s="7" t="s">
        <v>69</v>
      </c>
      <c r="C53" s="21" t="n">
        <v>1426</v>
      </c>
      <c r="D53" s="22" t="n">
        <v>0.05</v>
      </c>
      <c r="E53" s="23" t="n">
        <f aca="false">'X BDI'!C94</f>
        <v>0.0526315789473684</v>
      </c>
      <c r="F53" s="23" t="n">
        <f aca="false">'X BDI'!$C$15</f>
        <v>0.0471204188481675</v>
      </c>
      <c r="G53" s="24" t="n">
        <f aca="false">($J$13/$C$71)*(1+E53)</f>
        <v>0</v>
      </c>
      <c r="H53" s="24" t="n">
        <f aca="false">($J$14/$C$71)*(1+F53)</f>
        <v>0</v>
      </c>
      <c r="I53" s="17" t="n">
        <f aca="false">C53*G53</f>
        <v>0</v>
      </c>
      <c r="J53" s="17" t="n">
        <f aca="false">C53*H53</f>
        <v>0</v>
      </c>
    </row>
    <row r="54" customFormat="false" ht="15" hidden="false" customHeight="true" outlineLevel="0" collapsed="false">
      <c r="A54" s="6" t="n">
        <v>36</v>
      </c>
      <c r="B54" s="7" t="s">
        <v>70</v>
      </c>
      <c r="C54" s="21" t="n">
        <v>136</v>
      </c>
      <c r="D54" s="22" t="n">
        <v>0.05</v>
      </c>
      <c r="E54" s="23" t="n">
        <f aca="false">'X BDI'!C94</f>
        <v>0.0526315789473684</v>
      </c>
      <c r="F54" s="23" t="n">
        <f aca="false">'X BDI'!$C$15</f>
        <v>0.0471204188481675</v>
      </c>
      <c r="G54" s="24" t="n">
        <f aca="false">($J$13/$C$71)*(1+E54)</f>
        <v>0</v>
      </c>
      <c r="H54" s="24" t="n">
        <f aca="false">($J$14/$C$71)*(1+F54)</f>
        <v>0</v>
      </c>
      <c r="I54" s="17" t="n">
        <f aca="false">C54*G54</f>
        <v>0</v>
      </c>
      <c r="J54" s="17" t="n">
        <f aca="false">C54*H54</f>
        <v>0</v>
      </c>
    </row>
    <row r="55" customFormat="false" ht="15" hidden="false" customHeight="true" outlineLevel="0" collapsed="false">
      <c r="A55" s="6" t="n">
        <v>37</v>
      </c>
      <c r="B55" s="7" t="s">
        <v>71</v>
      </c>
      <c r="C55" s="21" t="n">
        <v>240</v>
      </c>
      <c r="D55" s="22" t="n">
        <v>0.02</v>
      </c>
      <c r="E55" s="23" t="n">
        <f aca="false">'X BDI'!C42</f>
        <v>0.0204081632653061</v>
      </c>
      <c r="F55" s="23" t="n">
        <f aca="false">'X BDI'!$C$15</f>
        <v>0.0471204188481675</v>
      </c>
      <c r="G55" s="24" t="n">
        <f aca="false">($J$13/$C$71)*(1+E55)</f>
        <v>0</v>
      </c>
      <c r="H55" s="24" t="n">
        <f aca="false">($J$14/$C$71)*(1+F55)</f>
        <v>0</v>
      </c>
      <c r="I55" s="17" t="n">
        <f aca="false">C55*G55</f>
        <v>0</v>
      </c>
      <c r="J55" s="17" t="n">
        <f aca="false">C55*H55</f>
        <v>0</v>
      </c>
    </row>
    <row r="56" customFormat="false" ht="15" hidden="false" customHeight="true" outlineLevel="0" collapsed="false">
      <c r="A56" s="6" t="n">
        <v>38</v>
      </c>
      <c r="B56" s="7" t="s">
        <v>72</v>
      </c>
      <c r="C56" s="21" t="n">
        <v>239</v>
      </c>
      <c r="D56" s="22" t="n">
        <v>0.04</v>
      </c>
      <c r="E56" s="23" t="n">
        <f aca="false">'X BDI'!C81</f>
        <v>0.0416666666666667</v>
      </c>
      <c r="F56" s="23" t="n">
        <f aca="false">'X BDI'!$C$15</f>
        <v>0.0471204188481675</v>
      </c>
      <c r="G56" s="24" t="n">
        <f aca="false">($J$13/$C$71)*(1+E56)</f>
        <v>0</v>
      </c>
      <c r="H56" s="24" t="n">
        <f aca="false">($J$14/$C$71)*(1+F56)</f>
        <v>0</v>
      </c>
      <c r="I56" s="17" t="n">
        <f aca="false">C56*G56</f>
        <v>0</v>
      </c>
      <c r="J56" s="17" t="n">
        <f aca="false">C56*H56</f>
        <v>0</v>
      </c>
    </row>
    <row r="57" customFormat="false" ht="15" hidden="false" customHeight="true" outlineLevel="0" collapsed="false">
      <c r="A57" s="6" t="n">
        <v>39</v>
      </c>
      <c r="B57" s="7" t="s">
        <v>73</v>
      </c>
      <c r="C57" s="21" t="n">
        <v>150</v>
      </c>
      <c r="D57" s="22" t="n">
        <v>0.02</v>
      </c>
      <c r="E57" s="23" t="n">
        <f aca="false">'X BDI'!C42</f>
        <v>0.0204081632653061</v>
      </c>
      <c r="F57" s="23" t="n">
        <f aca="false">'X BDI'!$C$15</f>
        <v>0.0471204188481675</v>
      </c>
      <c r="G57" s="24" t="n">
        <f aca="false">($J$13/$C$71)*(1+E57)</f>
        <v>0</v>
      </c>
      <c r="H57" s="24" t="n">
        <f aca="false">($J$14/$C$71)*(1+F57)</f>
        <v>0</v>
      </c>
      <c r="I57" s="17" t="n">
        <f aca="false">C57*G57</f>
        <v>0</v>
      </c>
      <c r="J57" s="17" t="n">
        <f aca="false">C57*H57</f>
        <v>0</v>
      </c>
    </row>
    <row r="58" customFormat="false" ht="15" hidden="false" customHeight="true" outlineLevel="0" collapsed="false">
      <c r="A58" s="6" t="n">
        <v>40</v>
      </c>
      <c r="B58" s="7" t="s">
        <v>74</v>
      </c>
      <c r="C58" s="21" t="n">
        <v>1037</v>
      </c>
      <c r="D58" s="22" t="n">
        <v>0.05</v>
      </c>
      <c r="E58" s="23" t="n">
        <f aca="false">'X BDI'!C94</f>
        <v>0.0526315789473684</v>
      </c>
      <c r="F58" s="23" t="n">
        <f aca="false">'X BDI'!$C$15</f>
        <v>0.0471204188481675</v>
      </c>
      <c r="G58" s="24" t="n">
        <f aca="false">($J$13/$C$71)*(1+E58)</f>
        <v>0</v>
      </c>
      <c r="H58" s="24" t="n">
        <f aca="false">($J$14/$C$71)*(1+F58)</f>
        <v>0</v>
      </c>
      <c r="I58" s="17" t="n">
        <f aca="false">C58*G58</f>
        <v>0</v>
      </c>
      <c r="J58" s="17" t="n">
        <f aca="false">C58*H58</f>
        <v>0</v>
      </c>
    </row>
    <row r="59" customFormat="false" ht="15" hidden="false" customHeight="true" outlineLevel="0" collapsed="false">
      <c r="A59" s="6" t="n">
        <v>41</v>
      </c>
      <c r="B59" s="7" t="s">
        <v>75</v>
      </c>
      <c r="C59" s="21" t="n">
        <v>524</v>
      </c>
      <c r="D59" s="22" t="n">
        <v>0.03</v>
      </c>
      <c r="E59" s="23" t="n">
        <f aca="false">'X BDI'!C68</f>
        <v>0.0309278350515465</v>
      </c>
      <c r="F59" s="23" t="n">
        <f aca="false">'X BDI'!$C$15</f>
        <v>0.0471204188481675</v>
      </c>
      <c r="G59" s="24" t="n">
        <f aca="false">($J$13/$C$71)*(1+E59)</f>
        <v>0</v>
      </c>
      <c r="H59" s="24" t="n">
        <f aca="false">($J$14/$C$71)*(1+F59)</f>
        <v>0</v>
      </c>
      <c r="I59" s="17" t="n">
        <f aca="false">C59*G59</f>
        <v>0</v>
      </c>
      <c r="J59" s="17" t="n">
        <f aca="false">C59*H59</f>
        <v>0</v>
      </c>
    </row>
    <row r="60" customFormat="false" ht="15" hidden="false" customHeight="true" outlineLevel="0" collapsed="false">
      <c r="A60" s="6" t="n">
        <v>42</v>
      </c>
      <c r="B60" s="7" t="s">
        <v>76</v>
      </c>
      <c r="C60" s="21" t="n">
        <v>177</v>
      </c>
      <c r="D60" s="22" t="n">
        <v>0.03</v>
      </c>
      <c r="E60" s="23" t="n">
        <f aca="false">'X BDI'!C68</f>
        <v>0.0309278350515465</v>
      </c>
      <c r="F60" s="23" t="n">
        <f aca="false">'X BDI'!$C$15</f>
        <v>0.0471204188481675</v>
      </c>
      <c r="G60" s="24" t="n">
        <f aca="false">($J$13/$C$71)*(1+E60)</f>
        <v>0</v>
      </c>
      <c r="H60" s="24" t="n">
        <f aca="false">($J$14/$C$71)*(1+F60)</f>
        <v>0</v>
      </c>
      <c r="I60" s="17" t="n">
        <f aca="false">C60*G60</f>
        <v>0</v>
      </c>
      <c r="J60" s="17" t="n">
        <f aca="false">C60*H60</f>
        <v>0</v>
      </c>
    </row>
    <row r="61" customFormat="false" ht="15" hidden="false" customHeight="true" outlineLevel="0" collapsed="false">
      <c r="A61" s="6" t="n">
        <v>43</v>
      </c>
      <c r="B61" s="7" t="s">
        <v>77</v>
      </c>
      <c r="C61" s="21" t="n">
        <v>104</v>
      </c>
      <c r="D61" s="22" t="n">
        <v>0.05</v>
      </c>
      <c r="E61" s="23" t="n">
        <f aca="false">'X BDI'!C94</f>
        <v>0.0526315789473684</v>
      </c>
      <c r="F61" s="23" t="n">
        <f aca="false">'X BDI'!$C$15</f>
        <v>0.0471204188481675</v>
      </c>
      <c r="G61" s="24" t="n">
        <f aca="false">($J$13/$C$71)*(1+E61)</f>
        <v>0</v>
      </c>
      <c r="H61" s="24" t="n">
        <f aca="false">($J$14/$C$71)*(1+F61)</f>
        <v>0</v>
      </c>
      <c r="I61" s="17" t="n">
        <f aca="false">C61*G61</f>
        <v>0</v>
      </c>
      <c r="J61" s="17" t="n">
        <f aca="false">C61*H61</f>
        <v>0</v>
      </c>
    </row>
    <row r="62" customFormat="false" ht="15" hidden="false" customHeight="true" outlineLevel="0" collapsed="false">
      <c r="A62" s="6" t="n">
        <v>44</v>
      </c>
      <c r="B62" s="7" t="s">
        <v>78</v>
      </c>
      <c r="C62" s="21" t="n">
        <v>432</v>
      </c>
      <c r="D62" s="22" t="n">
        <v>0.02</v>
      </c>
      <c r="E62" s="23" t="n">
        <f aca="false">'X BDI'!C42</f>
        <v>0.0204081632653061</v>
      </c>
      <c r="F62" s="23" t="n">
        <f aca="false">'X BDI'!$C$15</f>
        <v>0.0471204188481675</v>
      </c>
      <c r="G62" s="24" t="n">
        <f aca="false">($J$13/$C$71)*(1+E62)</f>
        <v>0</v>
      </c>
      <c r="H62" s="24" t="n">
        <f aca="false">($J$14/$C$71)*(1+F62)</f>
        <v>0</v>
      </c>
      <c r="I62" s="17" t="n">
        <f aca="false">C62*G62</f>
        <v>0</v>
      </c>
      <c r="J62" s="17" t="n">
        <f aca="false">C62*H62</f>
        <v>0</v>
      </c>
    </row>
    <row r="63" customFormat="false" ht="15" hidden="false" customHeight="true" outlineLevel="0" collapsed="false">
      <c r="A63" s="6" t="n">
        <v>45</v>
      </c>
      <c r="B63" s="7" t="s">
        <v>79</v>
      </c>
      <c r="C63" s="21" t="n">
        <v>783.17</v>
      </c>
      <c r="D63" s="22" t="n">
        <v>0.02</v>
      </c>
      <c r="E63" s="23" t="n">
        <f aca="false">'X BDI'!C42</f>
        <v>0.0204081632653061</v>
      </c>
      <c r="F63" s="23" t="n">
        <f aca="false">'X BDI'!$C$15</f>
        <v>0.0471204188481675</v>
      </c>
      <c r="G63" s="24" t="n">
        <f aca="false">($J$13/$C$71)*(1+E63)</f>
        <v>0</v>
      </c>
      <c r="H63" s="24" t="n">
        <f aca="false">($J$14/$C$71)*(1+F63)</f>
        <v>0</v>
      </c>
      <c r="I63" s="17" t="n">
        <f aca="false">C63*G63</f>
        <v>0</v>
      </c>
      <c r="J63" s="17" t="n">
        <f aca="false">C63*H63</f>
        <v>0</v>
      </c>
    </row>
    <row r="64" customFormat="false" ht="15" hidden="false" customHeight="true" outlineLevel="0" collapsed="false">
      <c r="A64" s="6" t="n">
        <v>46</v>
      </c>
      <c r="B64" s="7" t="s">
        <v>80</v>
      </c>
      <c r="C64" s="21" t="n">
        <v>104</v>
      </c>
      <c r="D64" s="25" t="n">
        <v>0.025</v>
      </c>
      <c r="E64" s="23" t="n">
        <f aca="false">'X BDI'!C55</f>
        <v>0.0256410256410258</v>
      </c>
      <c r="F64" s="23" t="n">
        <f aca="false">'X BDI'!$C$15</f>
        <v>0.0471204188481675</v>
      </c>
      <c r="G64" s="24" t="n">
        <f aca="false">($J$13/$C$71)*(1+E64)</f>
        <v>0</v>
      </c>
      <c r="H64" s="24" t="n">
        <f aca="false">($J$14/$C$71)*(1+F64)</f>
        <v>0</v>
      </c>
      <c r="I64" s="17" t="n">
        <f aca="false">C64*G64</f>
        <v>0</v>
      </c>
      <c r="J64" s="17" t="n">
        <f aca="false">C64*H64</f>
        <v>0</v>
      </c>
    </row>
    <row r="65" customFormat="false" ht="15" hidden="false" customHeight="true" outlineLevel="0" collapsed="false">
      <c r="A65" s="6" t="n">
        <v>47</v>
      </c>
      <c r="B65" s="7" t="s">
        <v>81</v>
      </c>
      <c r="C65" s="21" t="n">
        <v>432</v>
      </c>
      <c r="D65" s="22" t="n">
        <v>0.05</v>
      </c>
      <c r="E65" s="23" t="n">
        <f aca="false">'X BDI'!C94</f>
        <v>0.0526315789473684</v>
      </c>
      <c r="F65" s="23" t="n">
        <f aca="false">'X BDI'!$C$15</f>
        <v>0.0471204188481675</v>
      </c>
      <c r="G65" s="24" t="n">
        <f aca="false">($J$13/$C$71)*(1+E65)</f>
        <v>0</v>
      </c>
      <c r="H65" s="24" t="n">
        <f aca="false">($J$14/$C$71)*(1+F65)</f>
        <v>0</v>
      </c>
      <c r="I65" s="17" t="n">
        <f aca="false">C65*G65</f>
        <v>0</v>
      </c>
      <c r="J65" s="17" t="n">
        <f aca="false">C65*H65</f>
        <v>0</v>
      </c>
    </row>
    <row r="66" customFormat="false" ht="15" hidden="false" customHeight="true" outlineLevel="0" collapsed="false">
      <c r="A66" s="6" t="n">
        <v>48</v>
      </c>
      <c r="B66" s="7" t="s">
        <v>82</v>
      </c>
      <c r="C66" s="21" t="n">
        <v>2714</v>
      </c>
      <c r="D66" s="22" t="n">
        <v>0.01</v>
      </c>
      <c r="E66" s="23" t="n">
        <f aca="false">'X BDI'!C29</f>
        <v>0.0101010101010102</v>
      </c>
      <c r="F66" s="23" t="n">
        <f aca="false">'X BDI'!$C$15</f>
        <v>0.0471204188481675</v>
      </c>
      <c r="G66" s="24" t="n">
        <f aca="false">($J$13/$C$71)*(1+E66)</f>
        <v>0</v>
      </c>
      <c r="H66" s="24" t="n">
        <f aca="false">($J$14/$C$71)*(1+F66)</f>
        <v>0</v>
      </c>
      <c r="I66" s="17" t="n">
        <f aca="false">C66*G66</f>
        <v>0</v>
      </c>
      <c r="J66" s="17" t="n">
        <f aca="false">C66*H66</f>
        <v>0</v>
      </c>
    </row>
    <row r="67" customFormat="false" ht="15" hidden="false" customHeight="true" outlineLevel="0" collapsed="false">
      <c r="A67" s="6" t="n">
        <v>49</v>
      </c>
      <c r="B67" s="7" t="s">
        <v>83</v>
      </c>
      <c r="C67" s="21" t="n">
        <v>762</v>
      </c>
      <c r="D67" s="22" t="n">
        <v>0.05</v>
      </c>
      <c r="E67" s="23" t="n">
        <f aca="false">'X BDI'!C94</f>
        <v>0.0526315789473684</v>
      </c>
      <c r="F67" s="23" t="n">
        <f aca="false">'X BDI'!$C$15</f>
        <v>0.0471204188481675</v>
      </c>
      <c r="G67" s="24" t="n">
        <f aca="false">($J$13/$C$71)*(1+E67)</f>
        <v>0</v>
      </c>
      <c r="H67" s="24" t="n">
        <f aca="false">($J$14/$C$71)*(1+F67)</f>
        <v>0</v>
      </c>
      <c r="I67" s="17" t="n">
        <f aca="false">C67*G67</f>
        <v>0</v>
      </c>
      <c r="J67" s="17" t="n">
        <f aca="false">C67*H67</f>
        <v>0</v>
      </c>
    </row>
    <row r="68" customFormat="false" ht="15" hidden="false" customHeight="true" outlineLevel="0" collapsed="false">
      <c r="A68" s="6" t="n">
        <v>50</v>
      </c>
      <c r="B68" s="7" t="s">
        <v>84</v>
      </c>
      <c r="C68" s="21" t="n">
        <v>99</v>
      </c>
      <c r="D68" s="22" t="n">
        <v>0.05</v>
      </c>
      <c r="E68" s="23" t="n">
        <f aca="false">'X BDI'!C94</f>
        <v>0.0526315789473684</v>
      </c>
      <c r="F68" s="23" t="n">
        <f aca="false">'X BDI'!$C$15</f>
        <v>0.0471204188481675</v>
      </c>
      <c r="G68" s="24" t="n">
        <f aca="false">($J$13/$C$71)*(1+E68)</f>
        <v>0</v>
      </c>
      <c r="H68" s="24" t="n">
        <f aca="false">($J$14/$C$71)*(1+F68)</f>
        <v>0</v>
      </c>
      <c r="I68" s="17" t="n">
        <f aca="false">C68*G68</f>
        <v>0</v>
      </c>
      <c r="J68" s="17" t="n">
        <f aca="false">C68*H68</f>
        <v>0</v>
      </c>
    </row>
    <row r="69" customFormat="false" ht="15" hidden="false" customHeight="true" outlineLevel="0" collapsed="false">
      <c r="A69" s="6" t="n">
        <v>51</v>
      </c>
      <c r="B69" s="7" t="s">
        <v>85</v>
      </c>
      <c r="C69" s="21" t="n">
        <v>2807</v>
      </c>
      <c r="D69" s="22" t="n">
        <v>0.03</v>
      </c>
      <c r="E69" s="23" t="n">
        <f aca="false">'X BDI'!C68</f>
        <v>0.0309278350515465</v>
      </c>
      <c r="F69" s="23" t="n">
        <f aca="false">'X BDI'!$C$15</f>
        <v>0.0471204188481675</v>
      </c>
      <c r="G69" s="24" t="n">
        <f aca="false">($J$13/$C$71)*(1+E69)</f>
        <v>0</v>
      </c>
      <c r="H69" s="24" t="n">
        <f aca="false">($J$14/$C$71)*(1+F69)</f>
        <v>0</v>
      </c>
      <c r="I69" s="17" t="n">
        <f aca="false">C69*G69</f>
        <v>0</v>
      </c>
      <c r="J69" s="17" t="n">
        <f aca="false">C69*H69</f>
        <v>0</v>
      </c>
    </row>
    <row r="70" customFormat="false" ht="15" hidden="false" customHeight="true" outlineLevel="0" collapsed="false">
      <c r="A70" s="6" t="n">
        <v>52</v>
      </c>
      <c r="B70" s="7" t="s">
        <v>86</v>
      </c>
      <c r="C70" s="21" t="n">
        <v>330</v>
      </c>
      <c r="D70" s="22" t="n">
        <v>0.05</v>
      </c>
      <c r="E70" s="23" t="n">
        <f aca="false">'X BDI'!C94</f>
        <v>0.0526315789473684</v>
      </c>
      <c r="F70" s="23" t="n">
        <f aca="false">'X BDI'!$C$15</f>
        <v>0.0471204188481675</v>
      </c>
      <c r="G70" s="24" t="n">
        <f aca="false">($J$13/$C$71)*(1+E70)</f>
        <v>0</v>
      </c>
      <c r="H70" s="24" t="n">
        <f aca="false">($J$14/$C$71)*(1+F70)</f>
        <v>0</v>
      </c>
      <c r="I70" s="17" t="n">
        <f aca="false">C70*G70</f>
        <v>0</v>
      </c>
      <c r="J70" s="17" t="n">
        <f aca="false">C70*H70</f>
        <v>0</v>
      </c>
    </row>
    <row r="71" customFormat="false" ht="15" hidden="false" customHeight="true" outlineLevel="0" collapsed="false">
      <c r="A71" s="18" t="s">
        <v>87</v>
      </c>
      <c r="B71" s="18"/>
      <c r="C71" s="26" t="n">
        <f aca="false">SUM(C19:C70)</f>
        <v>59637.97</v>
      </c>
      <c r="D71" s="27"/>
      <c r="E71" s="28"/>
      <c r="F71" s="28"/>
      <c r="G71" s="29"/>
      <c r="H71" s="29"/>
      <c r="I71" s="19" t="n">
        <f aca="false">SUM(I19:I70)</f>
        <v>0</v>
      </c>
      <c r="J71" s="19" t="n">
        <f aca="false">SUM(J19:J70)</f>
        <v>0</v>
      </c>
    </row>
    <row r="72" customFormat="false" ht="15" hidden="false" customHeight="true" outlineLevel="0" collapsed="false">
      <c r="A72" s="18" t="s">
        <v>88</v>
      </c>
      <c r="B72" s="18"/>
      <c r="C72" s="18"/>
      <c r="D72" s="18"/>
      <c r="E72" s="18"/>
      <c r="F72" s="18"/>
      <c r="G72" s="18"/>
      <c r="H72" s="18"/>
      <c r="I72" s="30" t="n">
        <f aca="false">I71+J71</f>
        <v>0</v>
      </c>
      <c r="J72" s="30"/>
    </row>
    <row r="73" customFormat="false" ht="14.25" hidden="false" customHeight="false" outlineLevel="0" collapsed="false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customFormat="false" ht="15" hidden="false" customHeight="true" outlineLevel="0" collapsed="false">
      <c r="A74" s="4" t="s">
        <v>89</v>
      </c>
      <c r="B74" s="4"/>
      <c r="C74" s="4"/>
      <c r="D74" s="4"/>
      <c r="E74" s="4"/>
      <c r="F74" s="4"/>
      <c r="G74" s="4"/>
      <c r="H74" s="4"/>
      <c r="I74" s="4"/>
      <c r="J74" s="4"/>
    </row>
    <row r="75" customFormat="false" ht="15" hidden="false" customHeight="true" outlineLevel="0" collapsed="false">
      <c r="A75" s="5" t="s">
        <v>2</v>
      </c>
      <c r="B75" s="5" t="s">
        <v>3</v>
      </c>
      <c r="C75" s="5"/>
      <c r="D75" s="5"/>
      <c r="E75" s="5"/>
      <c r="F75" s="5"/>
      <c r="G75" s="5"/>
      <c r="H75" s="5"/>
      <c r="I75" s="5" t="s">
        <v>4</v>
      </c>
      <c r="J75" s="5" t="s">
        <v>87</v>
      </c>
    </row>
    <row r="76" customFormat="false" ht="14.25" hidden="false" customHeight="false" outlineLevel="0" collapsed="false">
      <c r="A76" s="6" t="s">
        <v>90</v>
      </c>
      <c r="B76" s="7" t="s">
        <v>91</v>
      </c>
      <c r="C76" s="7"/>
      <c r="D76" s="7"/>
      <c r="E76" s="7"/>
      <c r="F76" s="7"/>
      <c r="G76" s="7"/>
      <c r="H76" s="7"/>
      <c r="I76" s="31" t="s">
        <v>92</v>
      </c>
      <c r="J76" s="32" t="n">
        <f aca="false">C71</f>
        <v>59637.97</v>
      </c>
    </row>
    <row r="77" customFormat="false" ht="14.25" hidden="false" customHeight="false" outlineLevel="0" collapsed="false">
      <c r="A77" s="6" t="s">
        <v>93</v>
      </c>
      <c r="B77" s="7" t="s">
        <v>94</v>
      </c>
      <c r="C77" s="7"/>
      <c r="D77" s="7"/>
      <c r="E77" s="7"/>
      <c r="F77" s="7"/>
      <c r="G77" s="7"/>
      <c r="H77" s="7"/>
      <c r="I77" s="6" t="s">
        <v>95</v>
      </c>
      <c r="J77" s="33" t="n">
        <f aca="false">I72/J76</f>
        <v>0</v>
      </c>
    </row>
    <row r="78" customFormat="false" ht="14.25" hidden="false" customHeight="false" outlineLevel="0" collapsed="false">
      <c r="A78" s="6" t="s">
        <v>96</v>
      </c>
      <c r="B78" s="7" t="s">
        <v>97</v>
      </c>
      <c r="C78" s="7"/>
      <c r="D78" s="7"/>
      <c r="E78" s="7"/>
      <c r="F78" s="7"/>
      <c r="G78" s="7"/>
      <c r="H78" s="7"/>
      <c r="I78" s="6" t="s">
        <v>98</v>
      </c>
      <c r="J78" s="32" t="n">
        <f aca="false">I72</f>
        <v>0</v>
      </c>
    </row>
    <row r="79" customFormat="false" ht="14.25" hidden="false" customHeight="false" outlineLevel="0" collapsed="false">
      <c r="A79" s="6" t="s">
        <v>99</v>
      </c>
      <c r="B79" s="7" t="s">
        <v>100</v>
      </c>
      <c r="C79" s="7"/>
      <c r="D79" s="7"/>
      <c r="E79" s="7"/>
      <c r="F79" s="7"/>
      <c r="G79" s="7"/>
      <c r="H79" s="7"/>
      <c r="I79" s="6" t="s">
        <v>98</v>
      </c>
      <c r="J79" s="32" t="n">
        <f aca="false">J78*12</f>
        <v>0</v>
      </c>
    </row>
  </sheetData>
  <mergeCells count="31">
    <mergeCell ref="A1:J1"/>
    <mergeCell ref="A2:J2"/>
    <mergeCell ref="B3:F3"/>
    <mergeCell ref="B4:F4"/>
    <mergeCell ref="B5:F5"/>
    <mergeCell ref="B6:F6"/>
    <mergeCell ref="B7:F7"/>
    <mergeCell ref="A8:J8"/>
    <mergeCell ref="A9:J9"/>
    <mergeCell ref="A10:C10"/>
    <mergeCell ref="D10:G10"/>
    <mergeCell ref="H10:J10"/>
    <mergeCell ref="A11:C11"/>
    <mergeCell ref="D11:G11"/>
    <mergeCell ref="H11:J11"/>
    <mergeCell ref="A12:J12"/>
    <mergeCell ref="B13:I13"/>
    <mergeCell ref="B14:I14"/>
    <mergeCell ref="A15:I15"/>
    <mergeCell ref="A16:J16"/>
    <mergeCell ref="A17:J17"/>
    <mergeCell ref="A71:B71"/>
    <mergeCell ref="A72:H72"/>
    <mergeCell ref="I72:J72"/>
    <mergeCell ref="A73:J73"/>
    <mergeCell ref="A74:J74"/>
    <mergeCell ref="B75:H75"/>
    <mergeCell ref="B76:H76"/>
    <mergeCell ref="B77:H77"/>
    <mergeCell ref="B78:H78"/>
    <mergeCell ref="B79:H79"/>
  </mergeCells>
  <printOptions headings="false" gridLines="false" gridLinesSet="true" horizontalCentered="true" verticalCentered="false"/>
  <pageMargins left="0.7875" right="0.7875" top="0.886111111111111" bottom="0.88611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S79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N76" activeCellId="0" sqref="N76"/>
    </sheetView>
  </sheetViews>
  <sheetFormatPr defaultRowHeight="12.7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7.41"/>
    <col collapsed="false" customWidth="true" hidden="false" outlineLevel="0" max="3" min="3" style="187" width="8.29"/>
    <col collapsed="false" customWidth="true" hidden="false" outlineLevel="0" max="4" min="4" style="188" width="103.85"/>
    <col collapsed="false" customWidth="true" hidden="false" outlineLevel="0" max="5" min="5" style="187" width="9.42"/>
    <col collapsed="false" customWidth="true" hidden="false" outlineLevel="0" max="6" min="6" style="187" width="12.71"/>
    <col collapsed="false" customWidth="true" hidden="false" outlineLevel="0" max="7" min="7" style="188" width="15"/>
    <col collapsed="false" customWidth="true" hidden="false" outlineLevel="0" max="8" min="8" style="188" width="11.99"/>
    <col collapsed="false" customWidth="true" hidden="false" outlineLevel="0" max="9" min="9" style="188" width="14.28"/>
    <col collapsed="false" customWidth="true" hidden="false" outlineLevel="0" max="238" min="10" style="188" width="11.14"/>
    <col collapsed="false" customWidth="true" hidden="false" outlineLevel="0" max="253" min="239" style="189" width="11.14"/>
    <col collapsed="false" customWidth="true" hidden="false" outlineLevel="0" max="1025" min="254" style="0" width="11.14"/>
  </cols>
  <sheetData>
    <row r="1" customFormat="false" ht="20.25" hidden="false" customHeight="true" outlineLevel="0" collapsed="false">
      <c r="A1" s="190" t="s">
        <v>414</v>
      </c>
      <c r="B1" s="190"/>
      <c r="C1" s="190"/>
      <c r="D1" s="190"/>
      <c r="E1" s="190"/>
      <c r="F1" s="190"/>
      <c r="G1" s="190"/>
      <c r="H1" s="190"/>
      <c r="I1" s="190"/>
    </row>
    <row r="2" customFormat="false" ht="15" hidden="false" customHeight="true" outlineLevel="0" collapsed="false">
      <c r="A2" s="191" t="s">
        <v>2</v>
      </c>
      <c r="B2" s="191" t="s">
        <v>177</v>
      </c>
      <c r="C2" s="192" t="s">
        <v>178</v>
      </c>
      <c r="D2" s="192" t="s">
        <v>3</v>
      </c>
      <c r="E2" s="192" t="s">
        <v>4</v>
      </c>
      <c r="F2" s="192" t="s">
        <v>5</v>
      </c>
      <c r="G2" s="192" t="s">
        <v>415</v>
      </c>
      <c r="H2" s="192"/>
      <c r="I2" s="192" t="s">
        <v>416</v>
      </c>
    </row>
    <row r="3" customFormat="false" ht="15" hidden="false" customHeight="false" outlineLevel="0" collapsed="false">
      <c r="A3" s="191"/>
      <c r="B3" s="191"/>
      <c r="C3" s="192"/>
      <c r="D3" s="192"/>
      <c r="E3" s="192"/>
      <c r="F3" s="192"/>
      <c r="G3" s="192" t="s">
        <v>417</v>
      </c>
      <c r="H3" s="192" t="s">
        <v>418</v>
      </c>
      <c r="I3" s="192"/>
    </row>
    <row r="4" customFormat="false" ht="15" hidden="false" customHeight="false" outlineLevel="0" collapsed="false">
      <c r="A4" s="193" t="n">
        <v>1</v>
      </c>
      <c r="B4" s="193"/>
      <c r="C4" s="194"/>
      <c r="D4" s="194" t="s">
        <v>419</v>
      </c>
      <c r="E4" s="194"/>
      <c r="F4" s="194"/>
      <c r="G4" s="194"/>
      <c r="H4" s="194"/>
      <c r="I4" s="195" t="n">
        <f aca="false">SUM(H5:H74)</f>
        <v>0</v>
      </c>
    </row>
    <row r="5" customFormat="false" ht="15" hidden="false" customHeight="true" outlineLevel="0" collapsed="false">
      <c r="A5" s="151" t="s">
        <v>182</v>
      </c>
      <c r="B5" s="6" t="s">
        <v>183</v>
      </c>
      <c r="C5" s="6" t="n">
        <v>38399</v>
      </c>
      <c r="D5" s="196" t="s">
        <v>420</v>
      </c>
      <c r="E5" s="7" t="s">
        <v>421</v>
      </c>
      <c r="F5" s="197" t="n">
        <v>2</v>
      </c>
      <c r="G5" s="198"/>
      <c r="H5" s="199" t="n">
        <f aca="false">G5*F5</f>
        <v>0</v>
      </c>
      <c r="I5" s="200"/>
    </row>
    <row r="6" customFormat="false" ht="15" hidden="false" customHeight="true" outlineLevel="0" collapsed="false">
      <c r="A6" s="151" t="s">
        <v>186</v>
      </c>
      <c r="B6" s="179" t="s">
        <v>183</v>
      </c>
      <c r="C6" s="6" t="n">
        <v>38470</v>
      </c>
      <c r="D6" s="196" t="s">
        <v>422</v>
      </c>
      <c r="E6" s="7" t="s">
        <v>421</v>
      </c>
      <c r="F6" s="197" t="n">
        <v>8</v>
      </c>
      <c r="G6" s="198"/>
      <c r="H6" s="199" t="n">
        <f aca="false">G6*F6</f>
        <v>0</v>
      </c>
      <c r="I6" s="200"/>
    </row>
    <row r="7" customFormat="false" ht="15" hidden="false" customHeight="true" outlineLevel="0" collapsed="false">
      <c r="A7" s="151" t="s">
        <v>189</v>
      </c>
      <c r="B7" s="151" t="s">
        <v>183</v>
      </c>
      <c r="C7" s="151" t="n">
        <v>38384</v>
      </c>
      <c r="D7" s="196" t="s">
        <v>423</v>
      </c>
      <c r="E7" s="11" t="s">
        <v>421</v>
      </c>
      <c r="F7" s="197" t="n">
        <v>8</v>
      </c>
      <c r="G7" s="201"/>
      <c r="H7" s="199" t="n">
        <f aca="false">G7*F7</f>
        <v>0</v>
      </c>
      <c r="I7" s="200"/>
    </row>
    <row r="8" customFormat="false" ht="15" hidden="false" customHeight="true" outlineLevel="0" collapsed="false">
      <c r="A8" s="151" t="s">
        <v>192</v>
      </c>
      <c r="B8" s="151" t="s">
        <v>183</v>
      </c>
      <c r="C8" s="151" t="n">
        <v>12</v>
      </c>
      <c r="D8" s="196" t="s">
        <v>424</v>
      </c>
      <c r="E8" s="11" t="s">
        <v>421</v>
      </c>
      <c r="F8" s="197" t="n">
        <v>4</v>
      </c>
      <c r="G8" s="201"/>
      <c r="H8" s="199" t="n">
        <f aca="false">G8*F8</f>
        <v>0</v>
      </c>
      <c r="I8" s="200"/>
    </row>
    <row r="9" customFormat="false" ht="15" hidden="false" customHeight="true" outlineLevel="0" collapsed="false">
      <c r="A9" s="151" t="s">
        <v>194</v>
      </c>
      <c r="B9" s="6" t="s">
        <v>183</v>
      </c>
      <c r="C9" s="6" t="n">
        <v>38377</v>
      </c>
      <c r="D9" s="196" t="s">
        <v>425</v>
      </c>
      <c r="E9" s="7" t="s">
        <v>421</v>
      </c>
      <c r="F9" s="197" t="n">
        <v>2</v>
      </c>
      <c r="G9" s="198"/>
      <c r="H9" s="199" t="n">
        <f aca="false">G9*F9</f>
        <v>0</v>
      </c>
      <c r="I9" s="200"/>
    </row>
    <row r="10" customFormat="false" ht="15" hidden="false" customHeight="true" outlineLevel="0" collapsed="false">
      <c r="A10" s="151" t="s">
        <v>196</v>
      </c>
      <c r="B10" s="179" t="s">
        <v>183</v>
      </c>
      <c r="C10" s="6" t="n">
        <v>38376</v>
      </c>
      <c r="D10" s="196" t="s">
        <v>426</v>
      </c>
      <c r="E10" s="7" t="s">
        <v>421</v>
      </c>
      <c r="F10" s="197" t="n">
        <v>2</v>
      </c>
      <c r="G10" s="198"/>
      <c r="H10" s="199" t="n">
        <f aca="false">G10*F10</f>
        <v>0</v>
      </c>
      <c r="I10" s="200"/>
    </row>
    <row r="11" customFormat="false" ht="15" hidden="false" customHeight="true" outlineLevel="0" collapsed="false">
      <c r="A11" s="151" t="s">
        <v>198</v>
      </c>
      <c r="B11" s="179" t="s">
        <v>183</v>
      </c>
      <c r="C11" s="6" t="n">
        <v>38476</v>
      </c>
      <c r="D11" s="202" t="s">
        <v>427</v>
      </c>
      <c r="E11" s="7" t="s">
        <v>421</v>
      </c>
      <c r="F11" s="197" t="n">
        <v>4</v>
      </c>
      <c r="G11" s="198"/>
      <c r="H11" s="199" t="n">
        <f aca="false">G11*F11</f>
        <v>0</v>
      </c>
      <c r="I11" s="200"/>
    </row>
    <row r="12" customFormat="false" ht="15" hidden="false" customHeight="true" outlineLevel="0" collapsed="false">
      <c r="A12" s="151" t="s">
        <v>200</v>
      </c>
      <c r="B12" s="179" t="s">
        <v>183</v>
      </c>
      <c r="C12" s="6" t="n">
        <v>38477</v>
      </c>
      <c r="D12" s="196" t="s">
        <v>428</v>
      </c>
      <c r="E12" s="7" t="s">
        <v>421</v>
      </c>
      <c r="F12" s="197" t="n">
        <v>1</v>
      </c>
      <c r="G12" s="198"/>
      <c r="H12" s="199" t="n">
        <f aca="false">G12*F12</f>
        <v>0</v>
      </c>
      <c r="I12" s="200"/>
    </row>
    <row r="13" customFormat="false" ht="14.15" hidden="false" customHeight="false" outlineLevel="0" collapsed="false">
      <c r="A13" s="151" t="s">
        <v>202</v>
      </c>
      <c r="B13" s="179" t="s">
        <v>183</v>
      </c>
      <c r="C13" s="6" t="n">
        <v>38369</v>
      </c>
      <c r="D13" s="202" t="s">
        <v>429</v>
      </c>
      <c r="E13" s="7" t="s">
        <v>421</v>
      </c>
      <c r="F13" s="197" t="n">
        <v>2</v>
      </c>
      <c r="G13" s="198"/>
      <c r="H13" s="199" t="n">
        <f aca="false">G13*F13</f>
        <v>0</v>
      </c>
      <c r="I13" s="200"/>
    </row>
    <row r="14" customFormat="false" ht="15" hidden="false" customHeight="true" outlineLevel="0" collapsed="false">
      <c r="A14" s="151" t="s">
        <v>204</v>
      </c>
      <c r="B14" s="179" t="s">
        <v>183</v>
      </c>
      <c r="C14" s="6" t="n">
        <v>38370</v>
      </c>
      <c r="D14" s="202" t="s">
        <v>430</v>
      </c>
      <c r="E14" s="7" t="s">
        <v>421</v>
      </c>
      <c r="F14" s="197" t="n">
        <v>2</v>
      </c>
      <c r="G14" s="198"/>
      <c r="H14" s="199" t="n">
        <f aca="false">G14*F14</f>
        <v>0</v>
      </c>
      <c r="I14" s="200"/>
    </row>
    <row r="15" customFormat="false" ht="15" hidden="false" customHeight="true" outlineLevel="0" collapsed="false">
      <c r="A15" s="151" t="s">
        <v>431</v>
      </c>
      <c r="B15" s="179" t="s">
        <v>183</v>
      </c>
      <c r="C15" s="6" t="n">
        <v>38372</v>
      </c>
      <c r="D15" s="202" t="s">
        <v>432</v>
      </c>
      <c r="E15" s="7" t="s">
        <v>421</v>
      </c>
      <c r="F15" s="197" t="n">
        <v>2</v>
      </c>
      <c r="G15" s="198"/>
      <c r="H15" s="199" t="n">
        <f aca="false">G15*F15</f>
        <v>0</v>
      </c>
      <c r="I15" s="200"/>
    </row>
    <row r="16" customFormat="false" ht="15" hidden="false" customHeight="true" outlineLevel="0" collapsed="false">
      <c r="A16" s="151" t="s">
        <v>433</v>
      </c>
      <c r="B16" s="179" t="s">
        <v>183</v>
      </c>
      <c r="C16" s="6" t="n">
        <v>38367</v>
      </c>
      <c r="D16" s="196" t="s">
        <v>434</v>
      </c>
      <c r="E16" s="7" t="s">
        <v>421</v>
      </c>
      <c r="F16" s="197" t="n">
        <v>2</v>
      </c>
      <c r="G16" s="198"/>
      <c r="H16" s="199" t="n">
        <f aca="false">G16*F16</f>
        <v>0</v>
      </c>
      <c r="I16" s="200"/>
    </row>
    <row r="17" customFormat="false" ht="15" hidden="false" customHeight="true" outlineLevel="0" collapsed="false">
      <c r="A17" s="151" t="s">
        <v>435</v>
      </c>
      <c r="B17" s="179" t="s">
        <v>183</v>
      </c>
      <c r="C17" s="6" t="n">
        <v>38368</v>
      </c>
      <c r="D17" s="196" t="s">
        <v>436</v>
      </c>
      <c r="E17" s="7" t="s">
        <v>421</v>
      </c>
      <c r="F17" s="197" t="n">
        <v>2</v>
      </c>
      <c r="G17" s="198"/>
      <c r="H17" s="199" t="n">
        <f aca="false">G17*F17</f>
        <v>0</v>
      </c>
      <c r="I17" s="200"/>
    </row>
    <row r="18" customFormat="false" ht="15" hidden="false" customHeight="true" outlineLevel="0" collapsed="false">
      <c r="A18" s="151" t="s">
        <v>437</v>
      </c>
      <c r="B18" s="151" t="s">
        <v>183</v>
      </c>
      <c r="C18" s="151" t="n">
        <v>38390</v>
      </c>
      <c r="D18" s="196" t="s">
        <v>438</v>
      </c>
      <c r="E18" s="7" t="s">
        <v>421</v>
      </c>
      <c r="F18" s="197" t="n">
        <v>4</v>
      </c>
      <c r="G18" s="198"/>
      <c r="H18" s="199" t="n">
        <f aca="false">G18*F18</f>
        <v>0</v>
      </c>
      <c r="I18" s="200"/>
    </row>
    <row r="19" customFormat="false" ht="15" hidden="false" customHeight="true" outlineLevel="0" collapsed="false">
      <c r="A19" s="151" t="s">
        <v>439</v>
      </c>
      <c r="B19" s="151" t="s">
        <v>183</v>
      </c>
      <c r="C19" s="151" t="n">
        <v>38393</v>
      </c>
      <c r="D19" s="196" t="s">
        <v>440</v>
      </c>
      <c r="E19" s="7" t="s">
        <v>421</v>
      </c>
      <c r="F19" s="197" t="n">
        <v>4</v>
      </c>
      <c r="G19" s="198"/>
      <c r="H19" s="199" t="n">
        <f aca="false">G19*F19</f>
        <v>0</v>
      </c>
      <c r="I19" s="200"/>
    </row>
    <row r="20" customFormat="false" ht="15" hidden="false" customHeight="true" outlineLevel="0" collapsed="false">
      <c r="A20" s="151" t="s">
        <v>441</v>
      </c>
      <c r="B20" s="151" t="s">
        <v>183</v>
      </c>
      <c r="C20" s="151" t="n">
        <v>13</v>
      </c>
      <c r="D20" s="7" t="s">
        <v>442</v>
      </c>
      <c r="E20" s="7" t="s">
        <v>443</v>
      </c>
      <c r="F20" s="197" t="n">
        <v>1.6</v>
      </c>
      <c r="G20" s="198"/>
      <c r="H20" s="199" t="n">
        <f aca="false">G20*F20</f>
        <v>0</v>
      </c>
      <c r="I20" s="200"/>
    </row>
    <row r="21" customFormat="false" ht="15" hidden="false" customHeight="true" outlineLevel="0" collapsed="false">
      <c r="A21" s="151" t="s">
        <v>444</v>
      </c>
      <c r="B21" s="151" t="s">
        <v>183</v>
      </c>
      <c r="C21" s="151" t="n">
        <v>38403</v>
      </c>
      <c r="D21" s="196" t="s">
        <v>445</v>
      </c>
      <c r="E21" s="11" t="s">
        <v>421</v>
      </c>
      <c r="F21" s="197" t="n">
        <v>2</v>
      </c>
      <c r="G21" s="201"/>
      <c r="H21" s="199" t="n">
        <f aca="false">G21*F21</f>
        <v>0</v>
      </c>
      <c r="I21" s="200"/>
    </row>
    <row r="22" customFormat="false" ht="15" hidden="false" customHeight="true" outlineLevel="0" collapsed="false">
      <c r="A22" s="151" t="s">
        <v>446</v>
      </c>
      <c r="B22" s="151" t="s">
        <v>183</v>
      </c>
      <c r="C22" s="151" t="n">
        <v>38379</v>
      </c>
      <c r="D22" s="196" t="s">
        <v>447</v>
      </c>
      <c r="E22" s="11" t="s">
        <v>291</v>
      </c>
      <c r="F22" s="197" t="n">
        <v>2</v>
      </c>
      <c r="G22" s="201"/>
      <c r="H22" s="199" t="n">
        <f aca="false">G22*F22</f>
        <v>0</v>
      </c>
      <c r="I22" s="200"/>
    </row>
    <row r="23" customFormat="false" ht="15" hidden="false" customHeight="true" outlineLevel="0" collapsed="false">
      <c r="A23" s="151" t="s">
        <v>448</v>
      </c>
      <c r="B23" s="179" t="s">
        <v>179</v>
      </c>
      <c r="C23" s="6" t="n">
        <v>78251</v>
      </c>
      <c r="D23" s="196" t="s">
        <v>449</v>
      </c>
      <c r="E23" s="7" t="s">
        <v>421</v>
      </c>
      <c r="F23" s="197" t="n">
        <v>4</v>
      </c>
      <c r="G23" s="198"/>
      <c r="H23" s="199" t="n">
        <f aca="false">G23*F23</f>
        <v>0</v>
      </c>
      <c r="I23" s="200"/>
    </row>
    <row r="24" customFormat="false" ht="15" hidden="false" customHeight="true" outlineLevel="0" collapsed="false">
      <c r="A24" s="151" t="s">
        <v>450</v>
      </c>
      <c r="B24" s="6" t="s">
        <v>179</v>
      </c>
      <c r="C24" s="6" t="n">
        <v>20</v>
      </c>
      <c r="D24" s="196" t="s">
        <v>451</v>
      </c>
      <c r="E24" s="7" t="s">
        <v>421</v>
      </c>
      <c r="F24" s="197" t="n">
        <v>8</v>
      </c>
      <c r="G24" s="198"/>
      <c r="H24" s="199" t="n">
        <f aca="false">G24*F24</f>
        <v>0</v>
      </c>
      <c r="I24" s="200"/>
    </row>
    <row r="25" customFormat="false" ht="15" hidden="false" customHeight="true" outlineLevel="0" collapsed="false">
      <c r="A25" s="151" t="s">
        <v>452</v>
      </c>
      <c r="B25" s="6" t="s">
        <v>179</v>
      </c>
      <c r="C25" s="6" t="n">
        <v>7206</v>
      </c>
      <c r="D25" s="196" t="s">
        <v>453</v>
      </c>
      <c r="E25" s="7" t="s">
        <v>421</v>
      </c>
      <c r="F25" s="197" t="n">
        <v>4</v>
      </c>
      <c r="G25" s="198"/>
      <c r="H25" s="199" t="n">
        <f aca="false">G25*F25</f>
        <v>0</v>
      </c>
      <c r="I25" s="200"/>
    </row>
    <row r="26" customFormat="false" ht="15" hidden="false" customHeight="true" outlineLevel="0" collapsed="false">
      <c r="A26" s="151" t="s">
        <v>454</v>
      </c>
      <c r="B26" s="6" t="s">
        <v>179</v>
      </c>
      <c r="C26" s="6" t="n">
        <v>31052</v>
      </c>
      <c r="D26" s="196" t="s">
        <v>455</v>
      </c>
      <c r="E26" s="7" t="s">
        <v>421</v>
      </c>
      <c r="F26" s="197" t="n">
        <v>4</v>
      </c>
      <c r="G26" s="198"/>
      <c r="H26" s="199" t="n">
        <f aca="false">G26*F26</f>
        <v>0</v>
      </c>
      <c r="I26" s="200"/>
    </row>
    <row r="27" customFormat="false" ht="15" hidden="false" customHeight="true" outlineLevel="0" collapsed="false">
      <c r="A27" s="151" t="s">
        <v>456</v>
      </c>
      <c r="B27" s="151" t="s">
        <v>179</v>
      </c>
      <c r="C27" s="151" t="n">
        <v>7229</v>
      </c>
      <c r="D27" s="196" t="s">
        <v>457</v>
      </c>
      <c r="E27" s="11" t="s">
        <v>421</v>
      </c>
      <c r="F27" s="197" t="n">
        <v>4</v>
      </c>
      <c r="G27" s="201"/>
      <c r="H27" s="199" t="n">
        <f aca="false">G27*F27</f>
        <v>0</v>
      </c>
      <c r="I27" s="200"/>
    </row>
    <row r="28" customFormat="false" ht="15" hidden="false" customHeight="true" outlineLevel="0" collapsed="false">
      <c r="A28" s="151" t="s">
        <v>458</v>
      </c>
      <c r="B28" s="151" t="s">
        <v>179</v>
      </c>
      <c r="C28" s="151" t="n">
        <v>12766</v>
      </c>
      <c r="D28" s="196" t="s">
        <v>459</v>
      </c>
      <c r="E28" s="11" t="s">
        <v>421</v>
      </c>
      <c r="F28" s="197" t="n">
        <v>4</v>
      </c>
      <c r="G28" s="201"/>
      <c r="H28" s="199" t="n">
        <f aca="false">G28*F28</f>
        <v>0</v>
      </c>
      <c r="I28" s="200"/>
    </row>
    <row r="29" customFormat="false" ht="15" hidden="false" customHeight="true" outlineLevel="0" collapsed="false">
      <c r="A29" s="151" t="s">
        <v>460</v>
      </c>
      <c r="B29" s="151" t="s">
        <v>179</v>
      </c>
      <c r="C29" s="151" t="n">
        <v>12758</v>
      </c>
      <c r="D29" s="196" t="s">
        <v>461</v>
      </c>
      <c r="E29" s="11" t="s">
        <v>421</v>
      </c>
      <c r="F29" s="197" t="n">
        <v>4</v>
      </c>
      <c r="G29" s="201"/>
      <c r="H29" s="199" t="n">
        <f aca="false">G29*F29</f>
        <v>0</v>
      </c>
      <c r="I29" s="200"/>
    </row>
    <row r="30" customFormat="false" ht="15" hidden="false" customHeight="true" outlineLevel="0" collapsed="false">
      <c r="A30" s="151" t="s">
        <v>462</v>
      </c>
      <c r="B30" s="151" t="s">
        <v>179</v>
      </c>
      <c r="C30" s="151" t="n">
        <v>449</v>
      </c>
      <c r="D30" s="196" t="s">
        <v>463</v>
      </c>
      <c r="E30" s="11" t="s">
        <v>421</v>
      </c>
      <c r="F30" s="197" t="n">
        <v>4</v>
      </c>
      <c r="G30" s="201"/>
      <c r="H30" s="199" t="n">
        <f aca="false">G30*F30</f>
        <v>0</v>
      </c>
      <c r="I30" s="200"/>
    </row>
    <row r="31" customFormat="false" ht="15" hidden="false" customHeight="true" outlineLevel="0" collapsed="false">
      <c r="A31" s="151" t="s">
        <v>464</v>
      </c>
      <c r="B31" s="151" t="s">
        <v>179</v>
      </c>
      <c r="C31" s="151" t="n">
        <v>2499</v>
      </c>
      <c r="D31" s="196" t="s">
        <v>465</v>
      </c>
      <c r="E31" s="11" t="s">
        <v>421</v>
      </c>
      <c r="F31" s="197" t="n">
        <v>4</v>
      </c>
      <c r="G31" s="201"/>
      <c r="H31" s="199" t="n">
        <f aca="false">G31*F31</f>
        <v>0</v>
      </c>
      <c r="I31" s="200"/>
    </row>
    <row r="32" customFormat="false" ht="15" hidden="false" customHeight="true" outlineLevel="0" collapsed="false">
      <c r="A32" s="151" t="s">
        <v>466</v>
      </c>
      <c r="B32" s="151" t="s">
        <v>179</v>
      </c>
      <c r="C32" s="151" t="n">
        <v>44118</v>
      </c>
      <c r="D32" s="196" t="s">
        <v>467</v>
      </c>
      <c r="E32" s="11" t="s">
        <v>421</v>
      </c>
      <c r="F32" s="197" t="n">
        <v>4</v>
      </c>
      <c r="G32" s="201"/>
      <c r="H32" s="199" t="n">
        <f aca="false">G32*F32</f>
        <v>0</v>
      </c>
      <c r="I32" s="200"/>
    </row>
    <row r="33" customFormat="false" ht="15" hidden="false" customHeight="true" outlineLevel="0" collapsed="false">
      <c r="A33" s="151" t="s">
        <v>468</v>
      </c>
      <c r="B33" s="151" t="s">
        <v>179</v>
      </c>
      <c r="C33" s="151" t="n">
        <v>19</v>
      </c>
      <c r="D33" s="196" t="s">
        <v>469</v>
      </c>
      <c r="E33" s="11" t="s">
        <v>421</v>
      </c>
      <c r="F33" s="197" t="n">
        <v>4</v>
      </c>
      <c r="G33" s="201"/>
      <c r="H33" s="199" t="n">
        <f aca="false">G33*F33</f>
        <v>0</v>
      </c>
      <c r="I33" s="200"/>
    </row>
    <row r="34" customFormat="false" ht="15" hidden="false" customHeight="true" outlineLevel="0" collapsed="false">
      <c r="A34" s="151" t="s">
        <v>470</v>
      </c>
      <c r="B34" s="6" t="s">
        <v>179</v>
      </c>
      <c r="C34" s="6" t="n">
        <v>24</v>
      </c>
      <c r="D34" s="196" t="s">
        <v>471</v>
      </c>
      <c r="E34" s="7" t="s">
        <v>421</v>
      </c>
      <c r="F34" s="197" t="n">
        <v>4</v>
      </c>
      <c r="G34" s="198"/>
      <c r="H34" s="199" t="n">
        <f aca="false">G34*F34</f>
        <v>0</v>
      </c>
      <c r="I34" s="200"/>
    </row>
    <row r="35" customFormat="false" ht="15" hidden="false" customHeight="true" outlineLevel="0" collapsed="false">
      <c r="A35" s="151" t="s">
        <v>472</v>
      </c>
      <c r="B35" s="179" t="s">
        <v>179</v>
      </c>
      <c r="C35" s="6" t="n">
        <v>6209</v>
      </c>
      <c r="D35" s="196" t="s">
        <v>473</v>
      </c>
      <c r="E35" s="7" t="s">
        <v>421</v>
      </c>
      <c r="F35" s="197" t="n">
        <v>2</v>
      </c>
      <c r="G35" s="198"/>
      <c r="H35" s="199" t="n">
        <f aca="false">G35*F35</f>
        <v>0</v>
      </c>
      <c r="I35" s="200"/>
    </row>
    <row r="36" customFormat="false" ht="15" hidden="false" customHeight="true" outlineLevel="0" collapsed="false">
      <c r="A36" s="151" t="s">
        <v>474</v>
      </c>
      <c r="B36" s="179" t="s">
        <v>179</v>
      </c>
      <c r="C36" s="6" t="n">
        <v>70581</v>
      </c>
      <c r="D36" s="196" t="s">
        <v>475</v>
      </c>
      <c r="E36" s="7" t="s">
        <v>421</v>
      </c>
      <c r="F36" s="197" t="n">
        <v>2</v>
      </c>
      <c r="G36" s="198"/>
      <c r="H36" s="199" t="n">
        <f aca="false">G36*F36</f>
        <v>0</v>
      </c>
      <c r="I36" s="200"/>
    </row>
    <row r="37" customFormat="false" ht="15" hidden="false" customHeight="true" outlineLevel="0" collapsed="false">
      <c r="A37" s="151" t="s">
        <v>476</v>
      </c>
      <c r="B37" s="179" t="s">
        <v>179</v>
      </c>
      <c r="C37" s="6" t="n">
        <v>15513</v>
      </c>
      <c r="D37" s="196" t="s">
        <v>477</v>
      </c>
      <c r="E37" s="7" t="s">
        <v>421</v>
      </c>
      <c r="F37" s="197" t="n">
        <v>2</v>
      </c>
      <c r="G37" s="198"/>
      <c r="H37" s="199" t="n">
        <f aca="false">G37*F37</f>
        <v>0</v>
      </c>
      <c r="I37" s="200"/>
    </row>
    <row r="38" customFormat="false" ht="15" hidden="false" customHeight="true" outlineLevel="0" collapsed="false">
      <c r="A38" s="151" t="s">
        <v>478</v>
      </c>
      <c r="B38" s="179" t="s">
        <v>179</v>
      </c>
      <c r="C38" s="6" t="n">
        <v>65208</v>
      </c>
      <c r="D38" s="196" t="s">
        <v>479</v>
      </c>
      <c r="E38" s="7" t="s">
        <v>421</v>
      </c>
      <c r="F38" s="197" t="n">
        <v>2</v>
      </c>
      <c r="G38" s="198"/>
      <c r="H38" s="199" t="n">
        <f aca="false">G38*F38</f>
        <v>0</v>
      </c>
      <c r="I38" s="200"/>
    </row>
    <row r="39" customFormat="false" ht="15" hidden="false" customHeight="true" outlineLevel="0" collapsed="false">
      <c r="A39" s="151" t="s">
        <v>480</v>
      </c>
      <c r="B39" s="179" t="s">
        <v>179</v>
      </c>
      <c r="C39" s="6" t="n">
        <v>65209</v>
      </c>
      <c r="D39" s="196" t="s">
        <v>481</v>
      </c>
      <c r="E39" s="7" t="s">
        <v>421</v>
      </c>
      <c r="F39" s="197" t="n">
        <v>2</v>
      </c>
      <c r="G39" s="198"/>
      <c r="H39" s="199" t="n">
        <f aca="false">G39*F39</f>
        <v>0</v>
      </c>
      <c r="I39" s="200"/>
    </row>
    <row r="40" customFormat="false" ht="15" hidden="false" customHeight="true" outlineLevel="0" collapsed="false">
      <c r="A40" s="151" t="s">
        <v>482</v>
      </c>
      <c r="B40" s="6" t="s">
        <v>179</v>
      </c>
      <c r="C40" s="6" t="n">
        <v>13129</v>
      </c>
      <c r="D40" s="196" t="s">
        <v>483</v>
      </c>
      <c r="E40" s="7" t="s">
        <v>421</v>
      </c>
      <c r="F40" s="197" t="n">
        <v>4</v>
      </c>
      <c r="G40" s="198"/>
      <c r="H40" s="199" t="n">
        <f aca="false">G40*F40</f>
        <v>0</v>
      </c>
      <c r="I40" s="200"/>
    </row>
    <row r="41" customFormat="false" ht="15" hidden="false" customHeight="true" outlineLevel="0" collapsed="false">
      <c r="A41" s="151" t="s">
        <v>484</v>
      </c>
      <c r="B41" s="6" t="s">
        <v>179</v>
      </c>
      <c r="C41" s="6" t="n">
        <v>13124</v>
      </c>
      <c r="D41" s="196" t="s">
        <v>485</v>
      </c>
      <c r="E41" s="7" t="s">
        <v>421</v>
      </c>
      <c r="F41" s="197" t="n">
        <v>4</v>
      </c>
      <c r="G41" s="198"/>
      <c r="H41" s="199" t="n">
        <f aca="false">G41*F41</f>
        <v>0</v>
      </c>
      <c r="I41" s="200"/>
    </row>
    <row r="42" customFormat="false" ht="15" hidden="false" customHeight="true" outlineLevel="0" collapsed="false">
      <c r="A42" s="151" t="s">
        <v>486</v>
      </c>
      <c r="B42" s="6" t="s">
        <v>179</v>
      </c>
      <c r="C42" s="6" t="n">
        <v>13126</v>
      </c>
      <c r="D42" s="196" t="s">
        <v>487</v>
      </c>
      <c r="E42" s="7" t="s">
        <v>421</v>
      </c>
      <c r="F42" s="197" t="n">
        <v>4</v>
      </c>
      <c r="G42" s="198"/>
      <c r="H42" s="199" t="n">
        <f aca="false">G42*F42</f>
        <v>0</v>
      </c>
      <c r="I42" s="200"/>
    </row>
    <row r="43" customFormat="false" ht="15" hidden="false" customHeight="true" outlineLevel="0" collapsed="false">
      <c r="A43" s="151" t="s">
        <v>488</v>
      </c>
      <c r="B43" s="151" t="s">
        <v>179</v>
      </c>
      <c r="C43" s="151" t="n">
        <v>4130</v>
      </c>
      <c r="D43" s="7" t="s">
        <v>489</v>
      </c>
      <c r="E43" s="7" t="s">
        <v>421</v>
      </c>
      <c r="F43" s="197" t="n">
        <v>4</v>
      </c>
      <c r="G43" s="198"/>
      <c r="H43" s="199" t="n">
        <f aca="false">G43*F43</f>
        <v>0</v>
      </c>
      <c r="I43" s="200"/>
    </row>
    <row r="44" customFormat="false" ht="15" hidden="false" customHeight="true" outlineLevel="0" collapsed="false">
      <c r="A44" s="151" t="s">
        <v>490</v>
      </c>
      <c r="B44" s="151" t="s">
        <v>179</v>
      </c>
      <c r="C44" s="151" t="n">
        <v>46121</v>
      </c>
      <c r="D44" s="196" t="s">
        <v>491</v>
      </c>
      <c r="E44" s="11" t="s">
        <v>421</v>
      </c>
      <c r="F44" s="197" t="n">
        <v>2</v>
      </c>
      <c r="G44" s="201"/>
      <c r="H44" s="199" t="n">
        <f aca="false">G44*F44</f>
        <v>0</v>
      </c>
      <c r="I44" s="200"/>
    </row>
    <row r="45" customFormat="false" ht="15" hidden="false" customHeight="true" outlineLevel="0" collapsed="false">
      <c r="A45" s="151" t="s">
        <v>492</v>
      </c>
      <c r="B45" s="151" t="s">
        <v>179</v>
      </c>
      <c r="C45" s="151" t="n">
        <v>36991</v>
      </c>
      <c r="D45" s="196" t="s">
        <v>493</v>
      </c>
      <c r="E45" s="11" t="s">
        <v>421</v>
      </c>
      <c r="F45" s="197" t="n">
        <v>2</v>
      </c>
      <c r="G45" s="201"/>
      <c r="H45" s="199" t="n">
        <f aca="false">G45*F45</f>
        <v>0</v>
      </c>
      <c r="I45" s="200"/>
    </row>
    <row r="46" customFormat="false" ht="15" hidden="false" customHeight="true" outlineLevel="0" collapsed="false">
      <c r="A46" s="151" t="s">
        <v>494</v>
      </c>
      <c r="B46" s="151" t="s">
        <v>179</v>
      </c>
      <c r="C46" s="151" t="n">
        <v>12764</v>
      </c>
      <c r="D46" s="196" t="s">
        <v>495</v>
      </c>
      <c r="E46" s="11" t="s">
        <v>421</v>
      </c>
      <c r="F46" s="197" t="n">
        <v>2</v>
      </c>
      <c r="G46" s="201"/>
      <c r="H46" s="199" t="n">
        <f aca="false">G46*F46</f>
        <v>0</v>
      </c>
      <c r="I46" s="200"/>
    </row>
    <row r="47" customFormat="false" ht="15" hidden="false" customHeight="true" outlineLevel="0" collapsed="false">
      <c r="A47" s="151" t="s">
        <v>496</v>
      </c>
      <c r="B47" s="151" t="s">
        <v>179</v>
      </c>
      <c r="C47" s="151" t="n">
        <v>26</v>
      </c>
      <c r="D47" s="196" t="s">
        <v>497</v>
      </c>
      <c r="E47" s="11" t="s">
        <v>421</v>
      </c>
      <c r="F47" s="197" t="n">
        <v>4</v>
      </c>
      <c r="G47" s="201"/>
      <c r="H47" s="199" t="n">
        <f aca="false">G47*F47</f>
        <v>0</v>
      </c>
      <c r="I47" s="200"/>
    </row>
    <row r="48" customFormat="false" ht="15" hidden="false" customHeight="true" outlineLevel="0" collapsed="false">
      <c r="A48" s="151" t="s">
        <v>498</v>
      </c>
      <c r="B48" s="151" t="s">
        <v>179</v>
      </c>
      <c r="C48" s="151" t="n">
        <v>4127</v>
      </c>
      <c r="D48" s="196" t="s">
        <v>499</v>
      </c>
      <c r="E48" s="11" t="s">
        <v>421</v>
      </c>
      <c r="F48" s="197" t="n">
        <v>2</v>
      </c>
      <c r="G48" s="201"/>
      <c r="H48" s="199" t="n">
        <f aca="false">G48*F48</f>
        <v>0</v>
      </c>
      <c r="I48" s="200"/>
    </row>
    <row r="49" customFormat="false" ht="15" hidden="false" customHeight="true" outlineLevel="0" collapsed="false">
      <c r="A49" s="151" t="s">
        <v>500</v>
      </c>
      <c r="B49" s="151" t="s">
        <v>179</v>
      </c>
      <c r="C49" s="151" t="n">
        <v>12757</v>
      </c>
      <c r="D49" s="196" t="s">
        <v>501</v>
      </c>
      <c r="E49" s="11" t="s">
        <v>421</v>
      </c>
      <c r="F49" s="197" t="n">
        <v>2</v>
      </c>
      <c r="G49" s="201"/>
      <c r="H49" s="199" t="n">
        <f aca="false">G49*F49</f>
        <v>0</v>
      </c>
      <c r="I49" s="200"/>
    </row>
    <row r="50" customFormat="false" ht="15" hidden="false" customHeight="true" outlineLevel="0" collapsed="false">
      <c r="A50" s="151" t="s">
        <v>502</v>
      </c>
      <c r="B50" s="151" t="s">
        <v>179</v>
      </c>
      <c r="C50" s="151" t="n">
        <v>33019</v>
      </c>
      <c r="D50" s="196" t="s">
        <v>503</v>
      </c>
      <c r="E50" s="11" t="s">
        <v>421</v>
      </c>
      <c r="F50" s="197" t="n">
        <v>4</v>
      </c>
      <c r="G50" s="201"/>
      <c r="H50" s="199" t="n">
        <f aca="false">G50*F50</f>
        <v>0</v>
      </c>
      <c r="I50" s="200"/>
    </row>
    <row r="51" customFormat="false" ht="15" hidden="false" customHeight="true" outlineLevel="0" collapsed="false">
      <c r="A51" s="151" t="s">
        <v>504</v>
      </c>
      <c r="B51" s="151" t="s">
        <v>179</v>
      </c>
      <c r="C51" s="151" t="n">
        <v>2559</v>
      </c>
      <c r="D51" s="196" t="s">
        <v>505</v>
      </c>
      <c r="E51" s="11" t="s">
        <v>421</v>
      </c>
      <c r="F51" s="197" t="n">
        <v>4</v>
      </c>
      <c r="G51" s="201"/>
      <c r="H51" s="199" t="n">
        <f aca="false">G51*F51</f>
        <v>0</v>
      </c>
      <c r="I51" s="200"/>
    </row>
    <row r="52" customFormat="false" ht="15" hidden="false" customHeight="true" outlineLevel="0" collapsed="false">
      <c r="A52" s="151" t="s">
        <v>506</v>
      </c>
      <c r="B52" s="179" t="s">
        <v>179</v>
      </c>
      <c r="C52" s="6" t="n">
        <v>37128</v>
      </c>
      <c r="D52" s="196" t="s">
        <v>507</v>
      </c>
      <c r="E52" s="7" t="s">
        <v>421</v>
      </c>
      <c r="F52" s="197" t="n">
        <v>8</v>
      </c>
      <c r="G52" s="198"/>
      <c r="H52" s="199" t="n">
        <f aca="false">G52*F52</f>
        <v>0</v>
      </c>
      <c r="I52" s="200"/>
    </row>
    <row r="53" customFormat="false" ht="15" hidden="false" customHeight="true" outlineLevel="0" collapsed="false">
      <c r="A53" s="151" t="s">
        <v>508</v>
      </c>
      <c r="B53" s="203" t="s">
        <v>179</v>
      </c>
      <c r="C53" s="151" t="n">
        <v>7818</v>
      </c>
      <c r="D53" s="196" t="s">
        <v>509</v>
      </c>
      <c r="E53" s="11" t="s">
        <v>421</v>
      </c>
      <c r="F53" s="197" t="n">
        <v>4</v>
      </c>
      <c r="G53" s="201"/>
      <c r="H53" s="199" t="n">
        <f aca="false">G53*F53</f>
        <v>0</v>
      </c>
      <c r="I53" s="200"/>
    </row>
    <row r="54" customFormat="false" ht="15" hidden="false" customHeight="true" outlineLevel="0" collapsed="false">
      <c r="A54" s="151" t="s">
        <v>510</v>
      </c>
      <c r="B54" s="151" t="s">
        <v>511</v>
      </c>
      <c r="C54" s="151" t="n">
        <v>1</v>
      </c>
      <c r="D54" s="196" t="s">
        <v>512</v>
      </c>
      <c r="E54" s="11" t="s">
        <v>421</v>
      </c>
      <c r="F54" s="197" t="n">
        <v>4</v>
      </c>
      <c r="G54" s="201"/>
      <c r="H54" s="199" t="n">
        <f aca="false">G54*F54</f>
        <v>0</v>
      </c>
      <c r="I54" s="200"/>
    </row>
    <row r="55" customFormat="false" ht="15" hidden="false" customHeight="true" outlineLevel="0" collapsed="false">
      <c r="A55" s="151" t="s">
        <v>513</v>
      </c>
      <c r="B55" s="6" t="s">
        <v>511</v>
      </c>
      <c r="C55" s="6" t="n">
        <v>2</v>
      </c>
      <c r="D55" s="196" t="s">
        <v>514</v>
      </c>
      <c r="E55" s="7" t="s">
        <v>421</v>
      </c>
      <c r="F55" s="197" t="n">
        <v>4</v>
      </c>
      <c r="G55" s="198"/>
      <c r="H55" s="199" t="n">
        <f aca="false">G55*F55</f>
        <v>0</v>
      </c>
      <c r="I55" s="200"/>
    </row>
    <row r="56" customFormat="false" ht="15" hidden="false" customHeight="true" outlineLevel="0" collapsed="false">
      <c r="A56" s="151" t="s">
        <v>515</v>
      </c>
      <c r="B56" s="6" t="s">
        <v>511</v>
      </c>
      <c r="C56" s="6" t="n">
        <v>3</v>
      </c>
      <c r="D56" s="196" t="s">
        <v>516</v>
      </c>
      <c r="E56" s="7" t="s">
        <v>421</v>
      </c>
      <c r="F56" s="197" t="n">
        <v>8</v>
      </c>
      <c r="G56" s="198"/>
      <c r="H56" s="199" t="n">
        <f aca="false">G56*F56</f>
        <v>0</v>
      </c>
      <c r="I56" s="200"/>
    </row>
    <row r="57" customFormat="false" ht="15" hidden="false" customHeight="true" outlineLevel="0" collapsed="false">
      <c r="A57" s="151" t="s">
        <v>517</v>
      </c>
      <c r="B57" s="6" t="s">
        <v>511</v>
      </c>
      <c r="C57" s="151" t="n">
        <v>4</v>
      </c>
      <c r="D57" s="196" t="s">
        <v>518</v>
      </c>
      <c r="E57" s="7" t="s">
        <v>421</v>
      </c>
      <c r="F57" s="197" t="n">
        <v>4</v>
      </c>
      <c r="G57" s="198"/>
      <c r="H57" s="199" t="n">
        <f aca="false">G57*F57</f>
        <v>0</v>
      </c>
      <c r="I57" s="200"/>
    </row>
    <row r="58" customFormat="false" ht="15" hidden="false" customHeight="true" outlineLevel="0" collapsed="false">
      <c r="A58" s="151" t="s">
        <v>519</v>
      </c>
      <c r="B58" s="6" t="s">
        <v>511</v>
      </c>
      <c r="C58" s="6" t="n">
        <v>5</v>
      </c>
      <c r="D58" s="196" t="s">
        <v>520</v>
      </c>
      <c r="E58" s="7" t="s">
        <v>421</v>
      </c>
      <c r="F58" s="197" t="n">
        <v>2</v>
      </c>
      <c r="G58" s="198"/>
      <c r="H58" s="199" t="n">
        <f aca="false">G58*F58</f>
        <v>0</v>
      </c>
      <c r="I58" s="200"/>
    </row>
    <row r="59" customFormat="false" ht="15" hidden="false" customHeight="true" outlineLevel="0" collapsed="false">
      <c r="A59" s="151" t="s">
        <v>521</v>
      </c>
      <c r="B59" s="151" t="s">
        <v>511</v>
      </c>
      <c r="C59" s="6" t="n">
        <v>6</v>
      </c>
      <c r="D59" s="196" t="s">
        <v>522</v>
      </c>
      <c r="E59" s="11" t="s">
        <v>421</v>
      </c>
      <c r="F59" s="197" t="n">
        <v>4</v>
      </c>
      <c r="G59" s="201"/>
      <c r="H59" s="199" t="n">
        <f aca="false">G59*F59</f>
        <v>0</v>
      </c>
      <c r="I59" s="200"/>
    </row>
    <row r="60" customFormat="false" ht="15" hidden="false" customHeight="true" outlineLevel="0" collapsed="false">
      <c r="A60" s="151" t="s">
        <v>523</v>
      </c>
      <c r="B60" s="151" t="s">
        <v>511</v>
      </c>
      <c r="C60" s="151" t="n">
        <v>7</v>
      </c>
      <c r="D60" s="196" t="s">
        <v>524</v>
      </c>
      <c r="E60" s="11" t="s">
        <v>421</v>
      </c>
      <c r="F60" s="197" t="n">
        <v>4</v>
      </c>
      <c r="G60" s="201"/>
      <c r="H60" s="199" t="n">
        <f aca="false">G60*F60</f>
        <v>0</v>
      </c>
      <c r="I60" s="200"/>
    </row>
    <row r="61" customFormat="false" ht="15" hidden="false" customHeight="true" outlineLevel="0" collapsed="false">
      <c r="A61" s="151" t="s">
        <v>525</v>
      </c>
      <c r="B61" s="151" t="s">
        <v>511</v>
      </c>
      <c r="C61" s="6" t="n">
        <v>8</v>
      </c>
      <c r="D61" s="196" t="s">
        <v>526</v>
      </c>
      <c r="E61" s="11" t="s">
        <v>421</v>
      </c>
      <c r="F61" s="197" t="n">
        <v>4</v>
      </c>
      <c r="G61" s="201"/>
      <c r="H61" s="199" t="n">
        <f aca="false">G61*F61</f>
        <v>0</v>
      </c>
      <c r="I61" s="200"/>
    </row>
    <row r="62" customFormat="false" ht="15" hidden="false" customHeight="true" outlineLevel="0" collapsed="false">
      <c r="A62" s="151" t="s">
        <v>527</v>
      </c>
      <c r="B62" s="151" t="s">
        <v>511</v>
      </c>
      <c r="C62" s="6" t="n">
        <v>9</v>
      </c>
      <c r="D62" s="196" t="s">
        <v>528</v>
      </c>
      <c r="E62" s="11" t="s">
        <v>421</v>
      </c>
      <c r="F62" s="197" t="n">
        <v>2</v>
      </c>
      <c r="G62" s="201"/>
      <c r="H62" s="199" t="n">
        <f aca="false">G62*F62</f>
        <v>0</v>
      </c>
      <c r="I62" s="200"/>
    </row>
    <row r="63" customFormat="false" ht="15" hidden="false" customHeight="true" outlineLevel="0" collapsed="false">
      <c r="A63" s="151" t="s">
        <v>529</v>
      </c>
      <c r="B63" s="151" t="s">
        <v>511</v>
      </c>
      <c r="C63" s="151" t="n">
        <v>10</v>
      </c>
      <c r="D63" s="196" t="s">
        <v>530</v>
      </c>
      <c r="E63" s="11" t="s">
        <v>421</v>
      </c>
      <c r="F63" s="197" t="n">
        <v>4</v>
      </c>
      <c r="G63" s="201"/>
      <c r="H63" s="199" t="n">
        <f aca="false">G63*F63</f>
        <v>0</v>
      </c>
      <c r="I63" s="200"/>
    </row>
    <row r="64" customFormat="false" ht="15" hidden="false" customHeight="true" outlineLevel="0" collapsed="false">
      <c r="A64" s="151" t="s">
        <v>531</v>
      </c>
      <c r="B64" s="151" t="s">
        <v>511</v>
      </c>
      <c r="C64" s="6" t="n">
        <v>11</v>
      </c>
      <c r="D64" s="196" t="s">
        <v>532</v>
      </c>
      <c r="E64" s="11" t="s">
        <v>421</v>
      </c>
      <c r="F64" s="197" t="n">
        <v>4</v>
      </c>
      <c r="G64" s="201"/>
      <c r="H64" s="199" t="n">
        <f aca="false">G64*F64</f>
        <v>0</v>
      </c>
      <c r="I64" s="200"/>
    </row>
    <row r="65" customFormat="false" ht="15" hidden="false" customHeight="true" outlineLevel="0" collapsed="false">
      <c r="A65" s="151" t="s">
        <v>533</v>
      </c>
      <c r="B65" s="151" t="s">
        <v>511</v>
      </c>
      <c r="C65" s="6" t="n">
        <v>12</v>
      </c>
      <c r="D65" s="196" t="s">
        <v>534</v>
      </c>
      <c r="E65" s="11" t="s">
        <v>421</v>
      </c>
      <c r="F65" s="197" t="n">
        <v>4</v>
      </c>
      <c r="G65" s="201"/>
      <c r="H65" s="199" t="n">
        <f aca="false">G65*F65</f>
        <v>0</v>
      </c>
      <c r="I65" s="200"/>
    </row>
    <row r="66" customFormat="false" ht="15" hidden="false" customHeight="true" outlineLevel="0" collapsed="false">
      <c r="A66" s="151" t="s">
        <v>535</v>
      </c>
      <c r="B66" s="151" t="s">
        <v>511</v>
      </c>
      <c r="C66" s="151" t="n">
        <v>13</v>
      </c>
      <c r="D66" s="196" t="s">
        <v>536</v>
      </c>
      <c r="E66" s="11" t="s">
        <v>421</v>
      </c>
      <c r="F66" s="197" t="n">
        <v>4</v>
      </c>
      <c r="G66" s="201"/>
      <c r="H66" s="199" t="n">
        <f aca="false">G66*F66</f>
        <v>0</v>
      </c>
      <c r="I66" s="200"/>
    </row>
    <row r="67" customFormat="false" ht="15" hidden="false" customHeight="true" outlineLevel="0" collapsed="false">
      <c r="A67" s="151" t="s">
        <v>537</v>
      </c>
      <c r="B67" s="151" t="s">
        <v>511</v>
      </c>
      <c r="C67" s="6" t="n">
        <v>14</v>
      </c>
      <c r="D67" s="196" t="s">
        <v>538</v>
      </c>
      <c r="E67" s="11" t="s">
        <v>421</v>
      </c>
      <c r="F67" s="197" t="n">
        <v>8</v>
      </c>
      <c r="G67" s="201"/>
      <c r="H67" s="199" t="n">
        <f aca="false">G67*F67</f>
        <v>0</v>
      </c>
      <c r="I67" s="200"/>
    </row>
    <row r="68" customFormat="false" ht="15" hidden="false" customHeight="true" outlineLevel="0" collapsed="false">
      <c r="A68" s="151" t="s">
        <v>539</v>
      </c>
      <c r="B68" s="151" t="s">
        <v>511</v>
      </c>
      <c r="C68" s="6" t="n">
        <v>15</v>
      </c>
      <c r="D68" s="196" t="s">
        <v>540</v>
      </c>
      <c r="E68" s="11" t="s">
        <v>421</v>
      </c>
      <c r="F68" s="197" t="n">
        <v>4</v>
      </c>
      <c r="G68" s="201"/>
      <c r="H68" s="199" t="n">
        <f aca="false">G68*F68</f>
        <v>0</v>
      </c>
      <c r="I68" s="200"/>
    </row>
    <row r="69" customFormat="false" ht="14.15" hidden="false" customHeight="false" outlineLevel="0" collapsed="false">
      <c r="A69" s="151" t="s">
        <v>541</v>
      </c>
      <c r="B69" s="203" t="s">
        <v>511</v>
      </c>
      <c r="C69" s="151" t="n">
        <v>16</v>
      </c>
      <c r="D69" s="202" t="s">
        <v>542</v>
      </c>
      <c r="E69" s="11" t="s">
        <v>421</v>
      </c>
      <c r="F69" s="197" t="n">
        <v>2</v>
      </c>
      <c r="G69" s="201"/>
      <c r="H69" s="199" t="n">
        <f aca="false">G69*F69</f>
        <v>0</v>
      </c>
      <c r="I69" s="200"/>
    </row>
    <row r="70" customFormat="false" ht="15" hidden="false" customHeight="true" outlineLevel="0" collapsed="false">
      <c r="A70" s="151" t="s">
        <v>543</v>
      </c>
      <c r="B70" s="203" t="s">
        <v>511</v>
      </c>
      <c r="C70" s="6" t="n">
        <v>17</v>
      </c>
      <c r="D70" s="11" t="s">
        <v>544</v>
      </c>
      <c r="E70" s="11" t="s">
        <v>421</v>
      </c>
      <c r="F70" s="197" t="n">
        <v>4</v>
      </c>
      <c r="G70" s="198"/>
      <c r="H70" s="199" t="n">
        <f aca="false">G70*F70</f>
        <v>0</v>
      </c>
      <c r="I70" s="200"/>
    </row>
    <row r="71" customFormat="false" ht="15" hidden="false" customHeight="true" outlineLevel="0" collapsed="false">
      <c r="A71" s="151" t="s">
        <v>545</v>
      </c>
      <c r="B71" s="203" t="s">
        <v>511</v>
      </c>
      <c r="C71" s="6" t="n">
        <v>18</v>
      </c>
      <c r="D71" s="11" t="s">
        <v>546</v>
      </c>
      <c r="E71" s="7" t="s">
        <v>421</v>
      </c>
      <c r="F71" s="197" t="n">
        <v>4</v>
      </c>
      <c r="G71" s="198"/>
      <c r="H71" s="199" t="n">
        <f aca="false">G71*F71</f>
        <v>0</v>
      </c>
      <c r="I71" s="200"/>
    </row>
    <row r="72" customFormat="false" ht="15" hidden="false" customHeight="true" outlineLevel="0" collapsed="false">
      <c r="A72" s="151" t="s">
        <v>547</v>
      </c>
      <c r="B72" s="151" t="s">
        <v>511</v>
      </c>
      <c r="C72" s="151" t="n">
        <v>19</v>
      </c>
      <c r="D72" s="196" t="s">
        <v>548</v>
      </c>
      <c r="E72" s="11" t="s">
        <v>421</v>
      </c>
      <c r="F72" s="197" t="n">
        <v>2</v>
      </c>
      <c r="G72" s="201"/>
      <c r="H72" s="199" t="n">
        <f aca="false">G72*F72</f>
        <v>0</v>
      </c>
      <c r="I72" s="200"/>
    </row>
    <row r="73" customFormat="false" ht="15" hidden="false" customHeight="true" outlineLevel="0" collapsed="false">
      <c r="A73" s="151" t="s">
        <v>549</v>
      </c>
      <c r="B73" s="151" t="s">
        <v>511</v>
      </c>
      <c r="C73" s="6" t="n">
        <v>20</v>
      </c>
      <c r="D73" s="196" t="s">
        <v>550</v>
      </c>
      <c r="E73" s="11" t="s">
        <v>421</v>
      </c>
      <c r="F73" s="197" t="n">
        <v>2</v>
      </c>
      <c r="G73" s="201"/>
      <c r="H73" s="199" t="n">
        <f aca="false">G73*F73</f>
        <v>0</v>
      </c>
      <c r="I73" s="200"/>
    </row>
    <row r="74" customFormat="false" ht="15" hidden="false" customHeight="true" outlineLevel="0" collapsed="false">
      <c r="A74" s="151" t="s">
        <v>551</v>
      </c>
      <c r="B74" s="151" t="s">
        <v>511</v>
      </c>
      <c r="C74" s="6" t="n">
        <v>21</v>
      </c>
      <c r="D74" s="196" t="s">
        <v>552</v>
      </c>
      <c r="E74" s="11" t="s">
        <v>421</v>
      </c>
      <c r="F74" s="197" t="n">
        <v>2</v>
      </c>
      <c r="G74" s="201"/>
      <c r="H74" s="199" t="n">
        <f aca="false">G74*F74</f>
        <v>0</v>
      </c>
      <c r="I74" s="200"/>
    </row>
    <row r="75" s="188" customFormat="true" ht="12.75" hidden="false" customHeight="false" outlineLevel="0" collapsed="false">
      <c r="A75" s="204"/>
      <c r="B75" s="204"/>
      <c r="C75" s="204"/>
      <c r="D75" s="204"/>
      <c r="E75" s="204"/>
      <c r="F75" s="204"/>
      <c r="G75" s="204"/>
      <c r="H75" s="204"/>
      <c r="I75" s="204"/>
      <c r="IE75" s="189"/>
      <c r="IF75" s="189"/>
      <c r="IG75" s="189"/>
      <c r="IH75" s="189"/>
      <c r="II75" s="189"/>
      <c r="IJ75" s="189"/>
      <c r="IK75" s="189"/>
      <c r="IL75" s="189"/>
      <c r="IM75" s="189"/>
      <c r="IN75" s="189"/>
      <c r="IO75" s="189"/>
      <c r="IP75" s="189"/>
      <c r="IQ75" s="189"/>
      <c r="IR75" s="189"/>
      <c r="IS75" s="189"/>
    </row>
    <row r="76" s="188" customFormat="true" ht="12.75" hidden="false" customHeight="false" outlineLevel="0" collapsed="false">
      <c r="A76" s="205"/>
      <c r="B76" s="205"/>
      <c r="C76" s="205"/>
      <c r="D76" s="205"/>
      <c r="E76" s="205"/>
      <c r="F76" s="205"/>
      <c r="G76" s="205"/>
      <c r="H76" s="205"/>
      <c r="I76" s="205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  <c r="IR76" s="189"/>
      <c r="IS76" s="189"/>
    </row>
    <row r="77" s="188" customFormat="true" ht="15" hidden="false" customHeight="false" outlineLevel="0" collapsed="false">
      <c r="A77" s="206" t="n">
        <v>2</v>
      </c>
      <c r="B77" s="206" t="s">
        <v>553</v>
      </c>
      <c r="C77" s="206"/>
      <c r="D77" s="206"/>
      <c r="E77" s="207"/>
      <c r="F77" s="207"/>
      <c r="G77" s="208" t="n">
        <f aca="false">H78+H79</f>
        <v>0</v>
      </c>
      <c r="H77" s="208"/>
      <c r="I77" s="206" t="s">
        <v>214</v>
      </c>
      <c r="IE77" s="189"/>
      <c r="IF77" s="189"/>
      <c r="IG77" s="189"/>
      <c r="IH77" s="189"/>
      <c r="II77" s="189"/>
      <c r="IJ77" s="189"/>
      <c r="IK77" s="189"/>
      <c r="IL77" s="189"/>
      <c r="IM77" s="189"/>
      <c r="IN77" s="189"/>
      <c r="IO77" s="189"/>
      <c r="IP77" s="189"/>
      <c r="IQ77" s="189"/>
      <c r="IR77" s="189"/>
      <c r="IS77" s="189"/>
    </row>
    <row r="78" s="188" customFormat="true" ht="42" hidden="false" customHeight="true" outlineLevel="0" collapsed="false">
      <c r="A78" s="6" t="s">
        <v>207</v>
      </c>
      <c r="B78" s="209" t="s">
        <v>554</v>
      </c>
      <c r="C78" s="209"/>
      <c r="D78" s="209"/>
      <c r="E78" s="6" t="s">
        <v>214</v>
      </c>
      <c r="F78" s="163" t="n">
        <v>0.005</v>
      </c>
      <c r="G78" s="210" t="n">
        <f aca="false">I4</f>
        <v>0</v>
      </c>
      <c r="H78" s="210" t="n">
        <f aca="false">F78*G78</f>
        <v>0</v>
      </c>
      <c r="I78" s="163" t="e">
        <f aca="false">H78/G77</f>
        <v>#DIV/0!</v>
      </c>
      <c r="IE78" s="189"/>
      <c r="IF78" s="189"/>
      <c r="IG78" s="189"/>
      <c r="IH78" s="189"/>
      <c r="II78" s="189"/>
      <c r="IJ78" s="189"/>
      <c r="IK78" s="189"/>
      <c r="IL78" s="189"/>
      <c r="IM78" s="189"/>
      <c r="IN78" s="189"/>
      <c r="IO78" s="189"/>
      <c r="IP78" s="189"/>
      <c r="IQ78" s="189"/>
      <c r="IR78" s="189"/>
      <c r="IS78" s="189"/>
    </row>
    <row r="79" s="188" customFormat="true" ht="30" hidden="false" customHeight="true" outlineLevel="0" collapsed="false">
      <c r="A79" s="6" t="s">
        <v>209</v>
      </c>
      <c r="B79" s="211" t="s">
        <v>555</v>
      </c>
      <c r="C79" s="211"/>
      <c r="D79" s="211"/>
      <c r="E79" s="6" t="s">
        <v>214</v>
      </c>
      <c r="F79" s="163" t="n">
        <v>0.0167</v>
      </c>
      <c r="G79" s="210" t="n">
        <f aca="false">I4</f>
        <v>0</v>
      </c>
      <c r="H79" s="210" t="n">
        <f aca="false">F79*G79</f>
        <v>0</v>
      </c>
      <c r="I79" s="163" t="e">
        <f aca="false">H79/G77</f>
        <v>#DIV/0!</v>
      </c>
      <c r="IE79" s="189"/>
      <c r="IF79" s="189"/>
      <c r="IG79" s="189"/>
      <c r="IH79" s="189"/>
      <c r="II79" s="189"/>
      <c r="IJ79" s="189"/>
      <c r="IK79" s="189"/>
      <c r="IL79" s="189"/>
      <c r="IM79" s="189"/>
      <c r="IN79" s="189"/>
      <c r="IO79" s="189"/>
      <c r="IP79" s="189"/>
      <c r="IQ79" s="189"/>
      <c r="IR79" s="189"/>
      <c r="IS79" s="189"/>
    </row>
  </sheetData>
  <mergeCells count="14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75:I75"/>
    <mergeCell ref="A76:I76"/>
    <mergeCell ref="B77:D77"/>
    <mergeCell ref="B78:D78"/>
    <mergeCell ref="B79:D79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Q194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60" zoomScalePageLayoutView="90" workbookViewId="0">
      <selection pane="topLeft" activeCell="M13" activeCellId="0" sqref="M13"/>
    </sheetView>
  </sheetViews>
  <sheetFormatPr defaultRowHeight="12.75" zeroHeight="false" outlineLevelRow="0" outlineLevelCol="0"/>
  <cols>
    <col collapsed="false" customWidth="true" hidden="false" outlineLevel="0" max="2" min="1" style="212" width="7.41"/>
    <col collapsed="false" customWidth="true" hidden="false" outlineLevel="0" max="3" min="3" style="212" width="8.14"/>
    <col collapsed="false" customWidth="true" hidden="false" outlineLevel="0" max="4" min="4" style="212" width="155.3"/>
    <col collapsed="false" customWidth="true" hidden="false" outlineLevel="0" max="5" min="5" style="213" width="9.42"/>
    <col collapsed="false" customWidth="true" hidden="false" outlineLevel="0" max="6" min="6" style="213" width="11.71"/>
    <col collapsed="false" customWidth="true" hidden="false" outlineLevel="0" max="230" min="7" style="212" width="8.86"/>
    <col collapsed="false" customWidth="true" hidden="false" outlineLevel="0" max="1025" min="231" style="214" width="8.86"/>
  </cols>
  <sheetData>
    <row r="1" customFormat="false" ht="20.25" hidden="false" customHeight="true" outlineLevel="0" collapsed="false">
      <c r="A1" s="215" t="s">
        <v>556</v>
      </c>
      <c r="B1" s="215"/>
      <c r="C1" s="215"/>
      <c r="D1" s="215"/>
      <c r="E1" s="215"/>
      <c r="F1" s="215"/>
    </row>
    <row r="2" customFormat="false" ht="30" hidden="false" customHeight="false" outlineLevel="0" collapsed="false">
      <c r="A2" s="94" t="s">
        <v>2</v>
      </c>
      <c r="B2" s="94" t="s">
        <v>177</v>
      </c>
      <c r="C2" s="94" t="s">
        <v>178</v>
      </c>
      <c r="D2" s="4" t="s">
        <v>3</v>
      </c>
      <c r="E2" s="4" t="s">
        <v>4</v>
      </c>
      <c r="F2" s="4" t="s">
        <v>6</v>
      </c>
    </row>
    <row r="3" customFormat="false" ht="15" hidden="false" customHeight="false" outlineLevel="0" collapsed="false">
      <c r="A3" s="5" t="n">
        <v>1</v>
      </c>
      <c r="B3" s="5"/>
      <c r="C3" s="5"/>
      <c r="D3" s="216" t="s">
        <v>557</v>
      </c>
      <c r="E3" s="217"/>
      <c r="F3" s="218"/>
    </row>
    <row r="4" s="212" customFormat="true" ht="14.25" hidden="false" customHeight="false" outlineLevel="0" collapsed="false">
      <c r="A4" s="219" t="s">
        <v>182</v>
      </c>
      <c r="B4" s="220" t="s">
        <v>179</v>
      </c>
      <c r="C4" s="8" t="n">
        <v>20866</v>
      </c>
      <c r="D4" s="221" t="s">
        <v>558</v>
      </c>
      <c r="E4" s="8" t="s">
        <v>421</v>
      </c>
      <c r="F4" s="222" t="n">
        <v>107.9</v>
      </c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</row>
    <row r="5" s="212" customFormat="true" ht="14.25" hidden="false" customHeight="false" outlineLevel="0" collapsed="false">
      <c r="A5" s="219" t="s">
        <v>186</v>
      </c>
      <c r="B5" s="223" t="s">
        <v>179</v>
      </c>
      <c r="C5" s="224" t="n">
        <v>12515</v>
      </c>
      <c r="D5" s="225" t="s">
        <v>559</v>
      </c>
      <c r="E5" s="8" t="s">
        <v>421</v>
      </c>
      <c r="F5" s="222" t="n">
        <v>51.9</v>
      </c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</row>
    <row r="6" s="212" customFormat="true" ht="14.25" hidden="false" customHeight="false" outlineLevel="0" collapsed="false">
      <c r="A6" s="219" t="s">
        <v>189</v>
      </c>
      <c r="B6" s="223" t="s">
        <v>179</v>
      </c>
      <c r="C6" s="224" t="n">
        <v>1331</v>
      </c>
      <c r="D6" s="225" t="s">
        <v>560</v>
      </c>
      <c r="E6" s="151" t="s">
        <v>561</v>
      </c>
      <c r="F6" s="222" t="n">
        <v>181.9</v>
      </c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</row>
    <row r="7" s="212" customFormat="true" ht="14.25" hidden="false" customHeight="false" outlineLevel="0" collapsed="false">
      <c r="A7" s="219" t="s">
        <v>192</v>
      </c>
      <c r="B7" s="223" t="s">
        <v>179</v>
      </c>
      <c r="C7" s="224" t="n">
        <v>7034</v>
      </c>
      <c r="D7" s="225" t="s">
        <v>562</v>
      </c>
      <c r="E7" s="151" t="s">
        <v>561</v>
      </c>
      <c r="F7" s="222" t="n">
        <v>115.2</v>
      </c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</row>
    <row r="8" s="212" customFormat="true" ht="14.25" hidden="false" customHeight="false" outlineLevel="0" collapsed="false">
      <c r="A8" s="219" t="s">
        <v>194</v>
      </c>
      <c r="B8" s="223" t="s">
        <v>179</v>
      </c>
      <c r="C8" s="224" t="n">
        <v>28400</v>
      </c>
      <c r="D8" s="225" t="s">
        <v>563</v>
      </c>
      <c r="E8" s="151" t="s">
        <v>561</v>
      </c>
      <c r="F8" s="222" t="n">
        <v>154</v>
      </c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</row>
    <row r="9" s="212" customFormat="true" ht="14.25" hidden="false" customHeight="false" outlineLevel="0" collapsed="false">
      <c r="A9" s="219" t="s">
        <v>196</v>
      </c>
      <c r="B9" s="220" t="s">
        <v>179</v>
      </c>
      <c r="C9" s="151" t="n">
        <v>39007</v>
      </c>
      <c r="D9" s="226" t="s">
        <v>564</v>
      </c>
      <c r="E9" s="151" t="s">
        <v>561</v>
      </c>
      <c r="F9" s="222" t="n">
        <v>72</v>
      </c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</row>
    <row r="10" s="212" customFormat="true" ht="14.25" hidden="false" customHeight="false" outlineLevel="0" collapsed="false">
      <c r="A10" s="219" t="s">
        <v>198</v>
      </c>
      <c r="B10" s="220" t="s">
        <v>179</v>
      </c>
      <c r="C10" s="151" t="n">
        <v>11802</v>
      </c>
      <c r="D10" s="211" t="s">
        <v>565</v>
      </c>
      <c r="E10" s="8" t="s">
        <v>291</v>
      </c>
      <c r="F10" s="222" t="n">
        <v>28.89</v>
      </c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</row>
    <row r="11" s="212" customFormat="true" ht="14.25" hidden="false" customHeight="false" outlineLevel="0" collapsed="false">
      <c r="A11" s="219" t="s">
        <v>200</v>
      </c>
      <c r="B11" s="223" t="s">
        <v>179</v>
      </c>
      <c r="C11" s="224" t="n">
        <v>63005</v>
      </c>
      <c r="D11" s="226" t="s">
        <v>566</v>
      </c>
      <c r="E11" s="151" t="s">
        <v>561</v>
      </c>
      <c r="F11" s="222" t="n">
        <v>1.01</v>
      </c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</row>
    <row r="12" s="212" customFormat="true" ht="14.25" hidden="false" customHeight="false" outlineLevel="0" collapsed="false">
      <c r="A12" s="219" t="s">
        <v>202</v>
      </c>
      <c r="B12" s="223" t="s">
        <v>179</v>
      </c>
      <c r="C12" s="227" t="n">
        <v>368230</v>
      </c>
      <c r="D12" s="226" t="s">
        <v>567</v>
      </c>
      <c r="E12" s="8" t="s">
        <v>421</v>
      </c>
      <c r="F12" s="222" t="n">
        <v>43</v>
      </c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</row>
    <row r="13" s="212" customFormat="true" ht="14.25" hidden="false" customHeight="false" outlineLevel="0" collapsed="false">
      <c r="A13" s="219" t="s">
        <v>204</v>
      </c>
      <c r="B13" s="223" t="s">
        <v>179</v>
      </c>
      <c r="C13" s="227" t="n">
        <v>368231</v>
      </c>
      <c r="D13" s="226" t="s">
        <v>568</v>
      </c>
      <c r="E13" s="8" t="s">
        <v>421</v>
      </c>
      <c r="F13" s="222" t="n">
        <v>43</v>
      </c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</row>
    <row r="14" s="212" customFormat="true" ht="14.25" hidden="false" customHeight="false" outlineLevel="0" collapsed="false">
      <c r="A14" s="219" t="s">
        <v>431</v>
      </c>
      <c r="B14" s="220" t="s">
        <v>179</v>
      </c>
      <c r="C14" s="151" t="n">
        <v>41119</v>
      </c>
      <c r="D14" s="225" t="s">
        <v>569</v>
      </c>
      <c r="E14" s="151" t="s">
        <v>561</v>
      </c>
      <c r="F14" s="222" t="n">
        <v>85.59</v>
      </c>
    </row>
    <row r="15" s="212" customFormat="true" ht="14.25" hidden="false" customHeight="false" outlineLevel="0" collapsed="false">
      <c r="A15" s="219" t="s">
        <v>433</v>
      </c>
      <c r="B15" s="220" t="s">
        <v>179</v>
      </c>
      <c r="C15" s="151" t="n">
        <v>70110</v>
      </c>
      <c r="D15" s="211" t="s">
        <v>570</v>
      </c>
      <c r="E15" s="151" t="s">
        <v>561</v>
      </c>
      <c r="F15" s="222" t="n">
        <v>579.8</v>
      </c>
    </row>
    <row r="16" s="212" customFormat="true" ht="14.25" hidden="false" customHeight="false" outlineLevel="0" collapsed="false">
      <c r="A16" s="219" t="s">
        <v>435</v>
      </c>
      <c r="B16" s="220" t="s">
        <v>179</v>
      </c>
      <c r="C16" s="151" t="n">
        <v>70104</v>
      </c>
      <c r="D16" s="225" t="s">
        <v>571</v>
      </c>
      <c r="E16" s="151" t="s">
        <v>561</v>
      </c>
      <c r="F16" s="222" t="n">
        <v>387.35</v>
      </c>
    </row>
    <row r="17" s="212" customFormat="true" ht="14.25" hidden="false" customHeight="false" outlineLevel="0" collapsed="false">
      <c r="A17" s="219" t="s">
        <v>437</v>
      </c>
      <c r="B17" s="223" t="s">
        <v>572</v>
      </c>
      <c r="C17" s="227" t="n">
        <v>10907</v>
      </c>
      <c r="D17" s="226" t="s">
        <v>573</v>
      </c>
      <c r="E17" s="8" t="s">
        <v>291</v>
      </c>
      <c r="F17" s="222" t="n">
        <v>16.55</v>
      </c>
    </row>
    <row r="18" s="212" customFormat="true" ht="14.25" hidden="false" customHeight="false" outlineLevel="0" collapsed="false">
      <c r="A18" s="219" t="s">
        <v>439</v>
      </c>
      <c r="B18" s="223" t="s">
        <v>572</v>
      </c>
      <c r="C18" s="227" t="n">
        <v>8851</v>
      </c>
      <c r="D18" s="226" t="s">
        <v>574</v>
      </c>
      <c r="E18" s="8" t="s">
        <v>291</v>
      </c>
      <c r="F18" s="222" t="n">
        <v>33.71</v>
      </c>
    </row>
    <row r="19" s="212" customFormat="true" ht="14.25" hidden="false" customHeight="false" outlineLevel="0" collapsed="false">
      <c r="A19" s="219" t="s">
        <v>441</v>
      </c>
      <c r="B19" s="223" t="s">
        <v>572</v>
      </c>
      <c r="C19" s="227" t="n">
        <v>10912</v>
      </c>
      <c r="D19" s="226" t="s">
        <v>575</v>
      </c>
      <c r="E19" s="8" t="s">
        <v>291</v>
      </c>
      <c r="F19" s="222" t="n">
        <v>50.47</v>
      </c>
    </row>
    <row r="20" s="212" customFormat="true" ht="14.25" hidden="false" customHeight="false" outlineLevel="0" collapsed="false">
      <c r="A20" s="219" t="s">
        <v>444</v>
      </c>
      <c r="B20" s="223" t="s">
        <v>179</v>
      </c>
      <c r="C20" s="227" t="n">
        <v>12334</v>
      </c>
      <c r="D20" s="226" t="s">
        <v>576</v>
      </c>
      <c r="E20" s="8" t="s">
        <v>421</v>
      </c>
      <c r="F20" s="222" t="n">
        <v>300</v>
      </c>
    </row>
    <row r="21" s="212" customFormat="true" ht="14.25" hidden="false" customHeight="false" outlineLevel="0" collapsed="false">
      <c r="A21" s="219" t="s">
        <v>446</v>
      </c>
      <c r="B21" s="223" t="s">
        <v>179</v>
      </c>
      <c r="C21" s="227" t="n">
        <v>8787</v>
      </c>
      <c r="D21" s="226" t="s">
        <v>577</v>
      </c>
      <c r="E21" s="8" t="s">
        <v>578</v>
      </c>
      <c r="F21" s="222" t="n">
        <v>60</v>
      </c>
    </row>
    <row r="22" s="212" customFormat="true" ht="14.25" hidden="false" customHeight="false" outlineLevel="0" collapsed="false">
      <c r="A22" s="219" t="s">
        <v>448</v>
      </c>
      <c r="B22" s="223" t="s">
        <v>511</v>
      </c>
      <c r="C22" s="227" t="n">
        <v>1</v>
      </c>
      <c r="D22" s="226" t="s">
        <v>579</v>
      </c>
      <c r="E22" s="8" t="s">
        <v>421</v>
      </c>
      <c r="F22" s="222" t="n">
        <v>12</v>
      </c>
    </row>
    <row r="23" s="212" customFormat="true" ht="14.25" hidden="false" customHeight="false" outlineLevel="0" collapsed="false">
      <c r="A23" s="219" t="s">
        <v>450</v>
      </c>
      <c r="B23" s="223" t="s">
        <v>511</v>
      </c>
      <c r="C23" s="227" t="n">
        <v>2</v>
      </c>
      <c r="D23" s="226" t="s">
        <v>580</v>
      </c>
      <c r="E23" s="8" t="s">
        <v>421</v>
      </c>
      <c r="F23" s="222" t="n">
        <v>21</v>
      </c>
    </row>
    <row r="24" s="212" customFormat="true" ht="14.25" hidden="false" customHeight="false" outlineLevel="0" collapsed="false">
      <c r="A24" s="219" t="s">
        <v>452</v>
      </c>
      <c r="B24" s="223" t="s">
        <v>511</v>
      </c>
      <c r="C24" s="227" t="n">
        <v>3</v>
      </c>
      <c r="D24" s="226" t="s">
        <v>581</v>
      </c>
      <c r="E24" s="8" t="s">
        <v>421</v>
      </c>
      <c r="F24" s="222" t="n">
        <v>30</v>
      </c>
    </row>
    <row r="25" s="212" customFormat="true" ht="15" hidden="false" customHeight="false" outlineLevel="0" collapsed="false">
      <c r="A25" s="5" t="n">
        <v>2</v>
      </c>
      <c r="B25" s="5"/>
      <c r="C25" s="5"/>
      <c r="D25" s="216" t="s">
        <v>582</v>
      </c>
      <c r="E25" s="217"/>
      <c r="F25" s="218"/>
    </row>
    <row r="26" s="212" customFormat="true" ht="14.25" hidden="false" customHeight="false" outlineLevel="0" collapsed="false">
      <c r="A26" s="219" t="s">
        <v>207</v>
      </c>
      <c r="B26" s="228" t="s">
        <v>572</v>
      </c>
      <c r="C26" s="228" t="n">
        <v>492</v>
      </c>
      <c r="D26" s="86" t="s">
        <v>583</v>
      </c>
      <c r="E26" s="229" t="s">
        <v>291</v>
      </c>
      <c r="F26" s="222" t="n">
        <v>2</v>
      </c>
    </row>
    <row r="27" s="212" customFormat="true" ht="14.25" hidden="false" customHeight="false" outlineLevel="0" collapsed="false">
      <c r="A27" s="219" t="s">
        <v>209</v>
      </c>
      <c r="B27" s="228" t="s">
        <v>572</v>
      </c>
      <c r="C27" s="228" t="n">
        <v>505</v>
      </c>
      <c r="D27" s="86" t="s">
        <v>584</v>
      </c>
      <c r="E27" s="229" t="s">
        <v>291</v>
      </c>
      <c r="F27" s="222" t="n">
        <v>1.65</v>
      </c>
    </row>
    <row r="28" s="212" customFormat="true" ht="14.25" hidden="false" customHeight="false" outlineLevel="0" collapsed="false">
      <c r="A28" s="219" t="s">
        <v>352</v>
      </c>
      <c r="B28" s="228" t="s">
        <v>572</v>
      </c>
      <c r="C28" s="228" t="n">
        <v>506</v>
      </c>
      <c r="D28" s="230" t="s">
        <v>585</v>
      </c>
      <c r="E28" s="229" t="s">
        <v>291</v>
      </c>
      <c r="F28" s="222" t="n">
        <v>9.95</v>
      </c>
    </row>
    <row r="29" s="212" customFormat="true" ht="14.25" hidden="false" customHeight="false" outlineLevel="0" collapsed="false">
      <c r="A29" s="219" t="s">
        <v>586</v>
      </c>
      <c r="B29" s="228" t="s">
        <v>572</v>
      </c>
      <c r="C29" s="228" t="n">
        <v>3659</v>
      </c>
      <c r="D29" s="230" t="s">
        <v>587</v>
      </c>
      <c r="E29" s="229" t="s">
        <v>421</v>
      </c>
      <c r="F29" s="222" t="n">
        <v>1.9</v>
      </c>
    </row>
    <row r="30" s="212" customFormat="true" ht="14.25" hidden="false" customHeight="false" outlineLevel="0" collapsed="false">
      <c r="A30" s="219" t="s">
        <v>588</v>
      </c>
      <c r="B30" s="228" t="s">
        <v>572</v>
      </c>
      <c r="C30" s="228" t="n">
        <v>3641</v>
      </c>
      <c r="D30" s="230" t="s">
        <v>589</v>
      </c>
      <c r="E30" s="229" t="s">
        <v>421</v>
      </c>
      <c r="F30" s="222" t="n">
        <v>0.8</v>
      </c>
    </row>
    <row r="31" s="212" customFormat="true" ht="14.25" hidden="false" customHeight="false" outlineLevel="0" collapsed="false">
      <c r="A31" s="219" t="s">
        <v>590</v>
      </c>
      <c r="B31" s="228" t="s">
        <v>572</v>
      </c>
      <c r="C31" s="228" t="n">
        <v>3643</v>
      </c>
      <c r="D31" s="230" t="s">
        <v>591</v>
      </c>
      <c r="E31" s="229" t="s">
        <v>421</v>
      </c>
      <c r="F31" s="222" t="n">
        <v>0.6</v>
      </c>
    </row>
    <row r="32" s="212" customFormat="true" ht="14.25" hidden="false" customHeight="false" outlineLevel="0" collapsed="false">
      <c r="A32" s="219" t="s">
        <v>592</v>
      </c>
      <c r="B32" s="228" t="s">
        <v>572</v>
      </c>
      <c r="C32" s="228" t="n">
        <v>3642</v>
      </c>
      <c r="D32" s="230" t="s">
        <v>593</v>
      </c>
      <c r="E32" s="229" t="s">
        <v>421</v>
      </c>
      <c r="F32" s="222" t="n">
        <v>0.6</v>
      </c>
    </row>
    <row r="33" s="212" customFormat="true" ht="14.25" hidden="false" customHeight="false" outlineLevel="0" collapsed="false">
      <c r="A33" s="219" t="s">
        <v>594</v>
      </c>
      <c r="B33" s="228" t="s">
        <v>572</v>
      </c>
      <c r="C33" s="228" t="n">
        <v>3652</v>
      </c>
      <c r="D33" s="230" t="s">
        <v>595</v>
      </c>
      <c r="E33" s="229" t="s">
        <v>421</v>
      </c>
      <c r="F33" s="222" t="n">
        <v>0.44</v>
      </c>
    </row>
    <row r="34" s="212" customFormat="true" ht="14.25" hidden="false" customHeight="false" outlineLevel="0" collapsed="false">
      <c r="A34" s="219" t="s">
        <v>596</v>
      </c>
      <c r="B34" s="228" t="s">
        <v>572</v>
      </c>
      <c r="C34" s="228" t="n">
        <v>3645</v>
      </c>
      <c r="D34" s="230" t="s">
        <v>597</v>
      </c>
      <c r="E34" s="229" t="s">
        <v>421</v>
      </c>
      <c r="F34" s="222" t="n">
        <v>3.24</v>
      </c>
    </row>
    <row r="35" s="212" customFormat="true" ht="14.25" hidden="false" customHeight="false" outlineLevel="0" collapsed="false">
      <c r="A35" s="219" t="s">
        <v>598</v>
      </c>
      <c r="B35" s="228" t="s">
        <v>572</v>
      </c>
      <c r="C35" s="228" t="n">
        <v>3644</v>
      </c>
      <c r="D35" s="230" t="s">
        <v>599</v>
      </c>
      <c r="E35" s="229" t="s">
        <v>421</v>
      </c>
      <c r="F35" s="222" t="n">
        <v>3.24</v>
      </c>
    </row>
    <row r="36" s="212" customFormat="true" ht="14.25" hidden="false" customHeight="false" outlineLevel="0" collapsed="false">
      <c r="A36" s="219" t="s">
        <v>600</v>
      </c>
      <c r="B36" s="228" t="s">
        <v>572</v>
      </c>
      <c r="C36" s="228" t="n">
        <v>3655</v>
      </c>
      <c r="D36" s="230" t="s">
        <v>601</v>
      </c>
      <c r="E36" s="229" t="s">
        <v>421</v>
      </c>
      <c r="F36" s="222" t="n">
        <v>9.7</v>
      </c>
    </row>
    <row r="37" s="212" customFormat="true" ht="14.25" hidden="false" customHeight="false" outlineLevel="0" collapsed="false">
      <c r="A37" s="219" t="s">
        <v>602</v>
      </c>
      <c r="B37" s="228" t="s">
        <v>572</v>
      </c>
      <c r="C37" s="228" t="n">
        <v>3653</v>
      </c>
      <c r="D37" s="230" t="s">
        <v>603</v>
      </c>
      <c r="E37" s="229" t="s">
        <v>421</v>
      </c>
      <c r="F37" s="222" t="n">
        <v>2.55</v>
      </c>
    </row>
    <row r="38" s="212" customFormat="true" ht="14.25" hidden="false" customHeight="false" outlineLevel="0" collapsed="false">
      <c r="A38" s="219" t="s">
        <v>604</v>
      </c>
      <c r="B38" s="228" t="s">
        <v>572</v>
      </c>
      <c r="C38" s="228" t="n">
        <v>3657</v>
      </c>
      <c r="D38" s="230" t="s">
        <v>605</v>
      </c>
      <c r="E38" s="229" t="s">
        <v>421</v>
      </c>
      <c r="F38" s="222" t="n">
        <v>2.48</v>
      </c>
    </row>
    <row r="39" s="212" customFormat="true" ht="14.25" hidden="false" customHeight="false" outlineLevel="0" collapsed="false">
      <c r="A39" s="219" t="s">
        <v>606</v>
      </c>
      <c r="B39" s="228" t="s">
        <v>572</v>
      </c>
      <c r="C39" s="228" t="n">
        <v>3632</v>
      </c>
      <c r="D39" s="230" t="s">
        <v>607</v>
      </c>
      <c r="E39" s="229" t="s">
        <v>421</v>
      </c>
      <c r="F39" s="222" t="n">
        <v>35</v>
      </c>
    </row>
    <row r="40" s="212" customFormat="true" ht="14.25" hidden="false" customHeight="false" outlineLevel="0" collapsed="false">
      <c r="A40" s="219" t="s">
        <v>608</v>
      </c>
      <c r="B40" s="228" t="s">
        <v>572</v>
      </c>
      <c r="C40" s="228" t="n">
        <v>3635</v>
      </c>
      <c r="D40" s="230" t="s">
        <v>609</v>
      </c>
      <c r="E40" s="229" t="s">
        <v>421</v>
      </c>
      <c r="F40" s="222" t="n">
        <v>81.1</v>
      </c>
    </row>
    <row r="41" s="212" customFormat="true" ht="14.25" hidden="false" customHeight="false" outlineLevel="0" collapsed="false">
      <c r="A41" s="219" t="s">
        <v>610</v>
      </c>
      <c r="B41" s="228" t="s">
        <v>572</v>
      </c>
      <c r="C41" s="228" t="n">
        <v>8311</v>
      </c>
      <c r="D41" s="230" t="s">
        <v>611</v>
      </c>
      <c r="E41" s="229" t="s">
        <v>421</v>
      </c>
      <c r="F41" s="222" t="n">
        <v>20.85</v>
      </c>
    </row>
    <row r="42" s="212" customFormat="true" ht="14.25" hidden="false" customHeight="false" outlineLevel="0" collapsed="false">
      <c r="A42" s="219" t="s">
        <v>612</v>
      </c>
      <c r="B42" s="228" t="s">
        <v>572</v>
      </c>
      <c r="C42" s="228" t="n">
        <v>4014</v>
      </c>
      <c r="D42" s="230" t="s">
        <v>613</v>
      </c>
      <c r="E42" s="229" t="s">
        <v>421</v>
      </c>
      <c r="F42" s="222" t="n">
        <v>15.3</v>
      </c>
    </row>
    <row r="43" s="212" customFormat="true" ht="14.25" hidden="false" customHeight="false" outlineLevel="0" collapsed="false">
      <c r="A43" s="219" t="s">
        <v>614</v>
      </c>
      <c r="B43" s="228" t="s">
        <v>572</v>
      </c>
      <c r="C43" s="228" t="n">
        <v>4018</v>
      </c>
      <c r="D43" s="230" t="s">
        <v>615</v>
      </c>
      <c r="E43" s="229" t="s">
        <v>421</v>
      </c>
      <c r="F43" s="222" t="n">
        <v>41.2</v>
      </c>
    </row>
    <row r="44" s="212" customFormat="true" ht="14.25" hidden="false" customHeight="false" outlineLevel="0" collapsed="false">
      <c r="A44" s="219" t="s">
        <v>616</v>
      </c>
      <c r="B44" s="228" t="s">
        <v>572</v>
      </c>
      <c r="C44" s="228" t="n">
        <v>12351</v>
      </c>
      <c r="D44" s="230" t="s">
        <v>617</v>
      </c>
      <c r="E44" s="229" t="s">
        <v>421</v>
      </c>
      <c r="F44" s="222" t="n">
        <v>13.79</v>
      </c>
    </row>
    <row r="45" s="212" customFormat="true" ht="14.25" hidden="false" customHeight="false" outlineLevel="0" collapsed="false">
      <c r="A45" s="219" t="s">
        <v>618</v>
      </c>
      <c r="B45" s="228" t="s">
        <v>572</v>
      </c>
      <c r="C45" s="228" t="n">
        <v>4217</v>
      </c>
      <c r="D45" s="230" t="s">
        <v>619</v>
      </c>
      <c r="E45" s="229" t="s">
        <v>421</v>
      </c>
      <c r="F45" s="222" t="n">
        <v>16.36</v>
      </c>
    </row>
    <row r="46" s="212" customFormat="true" ht="14.25" hidden="false" customHeight="false" outlineLevel="0" collapsed="false">
      <c r="A46" s="219" t="s">
        <v>620</v>
      </c>
      <c r="B46" s="228" t="s">
        <v>572</v>
      </c>
      <c r="C46" s="228" t="n">
        <v>3999</v>
      </c>
      <c r="D46" s="230" t="s">
        <v>621</v>
      </c>
      <c r="E46" s="229" t="s">
        <v>421</v>
      </c>
      <c r="F46" s="222" t="n">
        <v>24.2</v>
      </c>
    </row>
    <row r="47" s="212" customFormat="true" ht="14.25" hidden="false" customHeight="false" outlineLevel="0" collapsed="false">
      <c r="A47" s="219" t="s">
        <v>622</v>
      </c>
      <c r="B47" s="228" t="s">
        <v>572</v>
      </c>
      <c r="C47" s="228" t="n">
        <v>4011</v>
      </c>
      <c r="D47" s="230" t="s">
        <v>623</v>
      </c>
      <c r="E47" s="229" t="s">
        <v>421</v>
      </c>
      <c r="F47" s="222" t="n">
        <v>43.4</v>
      </c>
    </row>
    <row r="48" s="212" customFormat="true" ht="14.25" hidden="false" customHeight="false" outlineLevel="0" collapsed="false">
      <c r="A48" s="219" t="s">
        <v>624</v>
      </c>
      <c r="B48" s="228" t="s">
        <v>572</v>
      </c>
      <c r="C48" s="228" t="n">
        <v>4005</v>
      </c>
      <c r="D48" s="230" t="s">
        <v>625</v>
      </c>
      <c r="E48" s="229" t="s">
        <v>421</v>
      </c>
      <c r="F48" s="222" t="n">
        <v>37</v>
      </c>
    </row>
    <row r="49" s="212" customFormat="true" ht="14.25" hidden="false" customHeight="false" outlineLevel="0" collapsed="false">
      <c r="A49" s="219" t="s">
        <v>626</v>
      </c>
      <c r="B49" s="228" t="s">
        <v>572</v>
      </c>
      <c r="C49" s="228" t="n">
        <v>4040</v>
      </c>
      <c r="D49" s="230" t="s">
        <v>627</v>
      </c>
      <c r="E49" s="229" t="s">
        <v>421</v>
      </c>
      <c r="F49" s="222" t="n">
        <v>19</v>
      </c>
    </row>
    <row r="50" s="212" customFormat="true" ht="14.25" hidden="false" customHeight="false" outlineLevel="0" collapsed="false">
      <c r="A50" s="219" t="s">
        <v>628</v>
      </c>
      <c r="B50" s="228" t="s">
        <v>572</v>
      </c>
      <c r="C50" s="228" t="n">
        <v>4042</v>
      </c>
      <c r="D50" s="230" t="s">
        <v>629</v>
      </c>
      <c r="E50" s="229" t="s">
        <v>421</v>
      </c>
      <c r="F50" s="222" t="n">
        <v>31.86</v>
      </c>
    </row>
    <row r="51" s="212" customFormat="true" ht="14.25" hidden="false" customHeight="false" outlineLevel="0" collapsed="false">
      <c r="A51" s="219" t="s">
        <v>630</v>
      </c>
      <c r="B51" s="228" t="s">
        <v>572</v>
      </c>
      <c r="C51" s="228" t="n">
        <v>4049</v>
      </c>
      <c r="D51" s="230" t="s">
        <v>631</v>
      </c>
      <c r="E51" s="229" t="s">
        <v>421</v>
      </c>
      <c r="F51" s="222" t="n">
        <v>18</v>
      </c>
    </row>
    <row r="52" s="212" customFormat="true" ht="14.25" hidden="false" customHeight="false" outlineLevel="0" collapsed="false">
      <c r="A52" s="219" t="s">
        <v>632</v>
      </c>
      <c r="B52" s="228" t="s">
        <v>572</v>
      </c>
      <c r="C52" s="228" t="n">
        <v>4051</v>
      </c>
      <c r="D52" s="230" t="s">
        <v>633</v>
      </c>
      <c r="E52" s="229" t="s">
        <v>421</v>
      </c>
      <c r="F52" s="222" t="n">
        <v>35.25</v>
      </c>
    </row>
    <row r="53" s="212" customFormat="true" ht="14.25" hidden="false" customHeight="false" outlineLevel="0" collapsed="false">
      <c r="A53" s="219" t="s">
        <v>634</v>
      </c>
      <c r="B53" s="228" t="s">
        <v>572</v>
      </c>
      <c r="C53" s="228" t="n">
        <v>4032</v>
      </c>
      <c r="D53" s="230" t="s">
        <v>635</v>
      </c>
      <c r="E53" s="229" t="s">
        <v>421</v>
      </c>
      <c r="F53" s="222" t="n">
        <v>2.3</v>
      </c>
    </row>
    <row r="54" s="212" customFormat="true" ht="14.25" hidden="false" customHeight="false" outlineLevel="0" collapsed="false">
      <c r="A54" s="219" t="s">
        <v>636</v>
      </c>
      <c r="B54" s="228" t="s">
        <v>572</v>
      </c>
      <c r="C54" s="228" t="n">
        <v>4037</v>
      </c>
      <c r="D54" s="230" t="s">
        <v>637</v>
      </c>
      <c r="E54" s="229" t="s">
        <v>421</v>
      </c>
      <c r="F54" s="222" t="n">
        <v>4.99</v>
      </c>
    </row>
    <row r="55" s="212" customFormat="true" ht="14.25" hidden="false" customHeight="false" outlineLevel="0" collapsed="false">
      <c r="A55" s="219" t="s">
        <v>638</v>
      </c>
      <c r="B55" s="228" t="s">
        <v>572</v>
      </c>
      <c r="C55" s="228" t="n">
        <v>6913</v>
      </c>
      <c r="D55" s="230" t="s">
        <v>639</v>
      </c>
      <c r="E55" s="229" t="s">
        <v>421</v>
      </c>
      <c r="F55" s="222" t="n">
        <v>7.85</v>
      </c>
    </row>
    <row r="56" s="212" customFormat="true" ht="14.25" hidden="false" customHeight="false" outlineLevel="0" collapsed="false">
      <c r="A56" s="219" t="s">
        <v>640</v>
      </c>
      <c r="B56" s="228" t="s">
        <v>572</v>
      </c>
      <c r="C56" s="228" t="n">
        <v>4107</v>
      </c>
      <c r="D56" s="230" t="s">
        <v>641</v>
      </c>
      <c r="E56" s="229" t="s">
        <v>421</v>
      </c>
      <c r="F56" s="222" t="n">
        <v>9.3</v>
      </c>
    </row>
    <row r="57" s="212" customFormat="true" ht="14.25" hidden="false" customHeight="false" outlineLevel="0" collapsed="false">
      <c r="A57" s="219" t="s">
        <v>642</v>
      </c>
      <c r="B57" s="228" t="s">
        <v>572</v>
      </c>
      <c r="C57" s="228" t="n">
        <v>4078</v>
      </c>
      <c r="D57" s="230" t="s">
        <v>643</v>
      </c>
      <c r="E57" s="229" t="s">
        <v>421</v>
      </c>
      <c r="F57" s="222" t="n">
        <v>16.99</v>
      </c>
    </row>
    <row r="58" s="212" customFormat="true" ht="14.25" hidden="false" customHeight="false" outlineLevel="0" collapsed="false">
      <c r="A58" s="219" t="s">
        <v>644</v>
      </c>
      <c r="B58" s="228" t="s">
        <v>572</v>
      </c>
      <c r="C58" s="228" t="n">
        <v>4057</v>
      </c>
      <c r="D58" s="230" t="s">
        <v>645</v>
      </c>
      <c r="E58" s="229" t="s">
        <v>421</v>
      </c>
      <c r="F58" s="222" t="n">
        <v>57</v>
      </c>
    </row>
    <row r="59" s="212" customFormat="true" ht="14.25" hidden="false" customHeight="false" outlineLevel="0" collapsed="false">
      <c r="A59" s="219" t="s">
        <v>646</v>
      </c>
      <c r="B59" s="228" t="s">
        <v>572</v>
      </c>
      <c r="C59" s="228" t="n">
        <v>4065</v>
      </c>
      <c r="D59" s="230" t="s">
        <v>647</v>
      </c>
      <c r="E59" s="229" t="s">
        <v>421</v>
      </c>
      <c r="F59" s="222" t="n">
        <v>57</v>
      </c>
    </row>
    <row r="60" s="212" customFormat="true" ht="14.25" hidden="false" customHeight="false" outlineLevel="0" collapsed="false">
      <c r="A60" s="219" t="s">
        <v>648</v>
      </c>
      <c r="B60" s="228" t="s">
        <v>572</v>
      </c>
      <c r="C60" s="228" t="n">
        <v>3637</v>
      </c>
      <c r="D60" s="230" t="s">
        <v>649</v>
      </c>
      <c r="E60" s="229" t="s">
        <v>421</v>
      </c>
      <c r="F60" s="222" t="n">
        <v>2.5</v>
      </c>
    </row>
    <row r="61" s="212" customFormat="true" ht="14.25" hidden="false" customHeight="false" outlineLevel="0" collapsed="false">
      <c r="A61" s="219" t="s">
        <v>650</v>
      </c>
      <c r="B61" s="228" t="s">
        <v>572</v>
      </c>
      <c r="C61" s="228" t="n">
        <v>3640</v>
      </c>
      <c r="D61" s="230" t="s">
        <v>651</v>
      </c>
      <c r="E61" s="229" t="s">
        <v>421</v>
      </c>
      <c r="F61" s="222" t="n">
        <v>5.35</v>
      </c>
    </row>
    <row r="62" s="212" customFormat="true" ht="14.25" hidden="false" customHeight="false" outlineLevel="0" collapsed="false">
      <c r="A62" s="219" t="s">
        <v>652</v>
      </c>
      <c r="B62" s="228" t="s">
        <v>572</v>
      </c>
      <c r="C62" s="228" t="n">
        <v>4095</v>
      </c>
      <c r="D62" s="230" t="s">
        <v>653</v>
      </c>
      <c r="E62" s="229" t="s">
        <v>421</v>
      </c>
      <c r="F62" s="222" t="n">
        <v>15.99</v>
      </c>
    </row>
    <row r="63" s="212" customFormat="true" ht="14.25" hidden="false" customHeight="false" outlineLevel="0" collapsed="false">
      <c r="A63" s="219" t="s">
        <v>654</v>
      </c>
      <c r="B63" s="228" t="s">
        <v>572</v>
      </c>
      <c r="C63" s="228" t="n">
        <v>12158</v>
      </c>
      <c r="D63" s="230" t="s">
        <v>655</v>
      </c>
      <c r="E63" s="229" t="s">
        <v>421</v>
      </c>
      <c r="F63" s="222" t="n">
        <v>48.28</v>
      </c>
    </row>
    <row r="64" s="212" customFormat="true" ht="14.25" hidden="false" customHeight="false" outlineLevel="0" collapsed="false">
      <c r="A64" s="219" t="s">
        <v>656</v>
      </c>
      <c r="B64" s="228" t="s">
        <v>572</v>
      </c>
      <c r="C64" s="228" t="n">
        <v>4086</v>
      </c>
      <c r="D64" s="230" t="s">
        <v>657</v>
      </c>
      <c r="E64" s="229" t="s">
        <v>421</v>
      </c>
      <c r="F64" s="222" t="n">
        <v>22.5</v>
      </c>
    </row>
    <row r="65" s="212" customFormat="true" ht="14.25" hidden="false" customHeight="false" outlineLevel="0" collapsed="false">
      <c r="A65" s="219" t="s">
        <v>658</v>
      </c>
      <c r="B65" s="228" t="s">
        <v>572</v>
      </c>
      <c r="C65" s="228" t="n">
        <v>12159</v>
      </c>
      <c r="D65" s="230" t="s">
        <v>659</v>
      </c>
      <c r="E65" s="229" t="s">
        <v>421</v>
      </c>
      <c r="F65" s="222" t="n">
        <v>42.56</v>
      </c>
    </row>
    <row r="66" s="212" customFormat="true" ht="14.25" hidden="false" customHeight="false" outlineLevel="0" collapsed="false">
      <c r="A66" s="219" t="s">
        <v>660</v>
      </c>
      <c r="B66" s="228" t="s">
        <v>572</v>
      </c>
      <c r="C66" s="228" t="n">
        <v>3624</v>
      </c>
      <c r="D66" s="230" t="s">
        <v>661</v>
      </c>
      <c r="E66" s="229" t="s">
        <v>421</v>
      </c>
      <c r="F66" s="222" t="n">
        <v>55.75</v>
      </c>
    </row>
    <row r="67" s="212" customFormat="true" ht="14.25" hidden="false" customHeight="false" outlineLevel="0" collapsed="false">
      <c r="A67" s="219" t="s">
        <v>662</v>
      </c>
      <c r="B67" s="228" t="s">
        <v>572</v>
      </c>
      <c r="C67" s="228" t="n">
        <v>12352</v>
      </c>
      <c r="D67" s="230" t="s">
        <v>663</v>
      </c>
      <c r="E67" s="229" t="s">
        <v>421</v>
      </c>
      <c r="F67" s="222" t="n">
        <v>1.75</v>
      </c>
    </row>
    <row r="68" s="212" customFormat="true" ht="14.25" hidden="false" customHeight="false" outlineLevel="0" collapsed="false">
      <c r="A68" s="219" t="s">
        <v>664</v>
      </c>
      <c r="B68" s="228" t="s">
        <v>572</v>
      </c>
      <c r="C68" s="228" t="n">
        <v>3630</v>
      </c>
      <c r="D68" s="230" t="s">
        <v>665</v>
      </c>
      <c r="E68" s="229" t="s">
        <v>421</v>
      </c>
      <c r="F68" s="222" t="n">
        <v>2.8</v>
      </c>
    </row>
    <row r="69" s="212" customFormat="true" ht="14.25" hidden="false" customHeight="false" outlineLevel="0" collapsed="false">
      <c r="A69" s="219" t="s">
        <v>666</v>
      </c>
      <c r="B69" s="228" t="s">
        <v>572</v>
      </c>
      <c r="C69" s="228" t="n">
        <v>3628</v>
      </c>
      <c r="D69" s="230" t="s">
        <v>667</v>
      </c>
      <c r="E69" s="229" t="s">
        <v>421</v>
      </c>
      <c r="F69" s="222" t="n">
        <v>3.2</v>
      </c>
    </row>
    <row r="70" s="212" customFormat="true" ht="14.25" hidden="false" customHeight="false" outlineLevel="0" collapsed="false">
      <c r="A70" s="219" t="s">
        <v>668</v>
      </c>
      <c r="B70" s="228" t="s">
        <v>572</v>
      </c>
      <c r="C70" s="228" t="n">
        <v>3629</v>
      </c>
      <c r="D70" s="230" t="s">
        <v>669</v>
      </c>
      <c r="E70" s="229" t="s">
        <v>421</v>
      </c>
      <c r="F70" s="222" t="n">
        <v>4.5</v>
      </c>
    </row>
    <row r="71" s="212" customFormat="true" ht="14.25" hidden="false" customHeight="false" outlineLevel="0" collapsed="false">
      <c r="A71" s="219" t="s">
        <v>670</v>
      </c>
      <c r="B71" s="228" t="s">
        <v>572</v>
      </c>
      <c r="C71" s="228" t="n">
        <v>3631</v>
      </c>
      <c r="D71" s="230" t="s">
        <v>671</v>
      </c>
      <c r="E71" s="229" t="s">
        <v>421</v>
      </c>
      <c r="F71" s="222" t="n">
        <v>1.8</v>
      </c>
    </row>
    <row r="72" s="212" customFormat="true" ht="14.25" hidden="false" customHeight="false" outlineLevel="0" collapsed="false">
      <c r="A72" s="219" t="s">
        <v>672</v>
      </c>
      <c r="B72" s="228" t="s">
        <v>572</v>
      </c>
      <c r="C72" s="228" t="n">
        <v>10046</v>
      </c>
      <c r="D72" s="230" t="s">
        <v>673</v>
      </c>
      <c r="E72" s="229" t="s">
        <v>421</v>
      </c>
      <c r="F72" s="222" t="n">
        <v>3.18</v>
      </c>
    </row>
    <row r="73" s="212" customFormat="true" ht="14.25" hidden="false" customHeight="false" outlineLevel="0" collapsed="false">
      <c r="A73" s="219" t="s">
        <v>674</v>
      </c>
      <c r="B73" s="228" t="s">
        <v>572</v>
      </c>
      <c r="C73" s="228" t="n">
        <v>13378</v>
      </c>
      <c r="D73" s="230" t="s">
        <v>675</v>
      </c>
      <c r="E73" s="229" t="s">
        <v>421</v>
      </c>
      <c r="F73" s="222" t="n">
        <v>2.1</v>
      </c>
    </row>
    <row r="74" s="212" customFormat="true" ht="14.25" hidden="false" customHeight="false" outlineLevel="0" collapsed="false">
      <c r="A74" s="219" t="s">
        <v>676</v>
      </c>
      <c r="B74" s="228" t="s">
        <v>572</v>
      </c>
      <c r="C74" s="228" t="n">
        <v>3625</v>
      </c>
      <c r="D74" s="230" t="s">
        <v>677</v>
      </c>
      <c r="E74" s="229" t="s">
        <v>421</v>
      </c>
      <c r="F74" s="222" t="n">
        <v>1.65</v>
      </c>
    </row>
    <row r="75" s="212" customFormat="true" ht="14.25" hidden="false" customHeight="false" outlineLevel="0" collapsed="false">
      <c r="A75" s="219" t="s">
        <v>678</v>
      </c>
      <c r="B75" s="228" t="s">
        <v>572</v>
      </c>
      <c r="C75" s="228" t="n">
        <v>3626</v>
      </c>
      <c r="D75" s="230" t="s">
        <v>679</v>
      </c>
      <c r="E75" s="229" t="s">
        <v>421</v>
      </c>
      <c r="F75" s="222" t="n">
        <v>2.3</v>
      </c>
    </row>
    <row r="76" s="212" customFormat="true" ht="14.25" hidden="false" customHeight="false" outlineLevel="0" collapsed="false">
      <c r="A76" s="219" t="s">
        <v>680</v>
      </c>
      <c r="B76" s="228" t="s">
        <v>572</v>
      </c>
      <c r="C76" s="228" t="n">
        <v>13369</v>
      </c>
      <c r="D76" s="230" t="s">
        <v>681</v>
      </c>
      <c r="E76" s="229" t="s">
        <v>421</v>
      </c>
      <c r="F76" s="222" t="n">
        <v>17</v>
      </c>
    </row>
    <row r="77" s="212" customFormat="true" ht="14.25" hidden="false" customHeight="false" outlineLevel="0" collapsed="false">
      <c r="A77" s="219" t="s">
        <v>682</v>
      </c>
      <c r="B77" s="228" t="s">
        <v>572</v>
      </c>
      <c r="C77" s="228" t="n">
        <v>9860</v>
      </c>
      <c r="D77" s="230" t="s">
        <v>683</v>
      </c>
      <c r="E77" s="229" t="s">
        <v>291</v>
      </c>
      <c r="F77" s="222" t="n">
        <v>6.31</v>
      </c>
    </row>
    <row r="78" s="212" customFormat="true" ht="14.25" hidden="false" customHeight="false" outlineLevel="0" collapsed="false">
      <c r="A78" s="219" t="s">
        <v>684</v>
      </c>
      <c r="B78" s="228" t="s">
        <v>511</v>
      </c>
      <c r="C78" s="228" t="n">
        <v>4</v>
      </c>
      <c r="D78" s="230" t="s">
        <v>685</v>
      </c>
      <c r="E78" s="229" t="s">
        <v>421</v>
      </c>
      <c r="F78" s="222" t="n">
        <v>54.9</v>
      </c>
    </row>
    <row r="79" s="212" customFormat="true" ht="14.25" hidden="false" customHeight="false" outlineLevel="0" collapsed="false">
      <c r="A79" s="219" t="s">
        <v>686</v>
      </c>
      <c r="B79" s="228" t="s">
        <v>511</v>
      </c>
      <c r="C79" s="228" t="n">
        <v>5</v>
      </c>
      <c r="D79" s="230" t="s">
        <v>687</v>
      </c>
      <c r="E79" s="229" t="s">
        <v>421</v>
      </c>
      <c r="F79" s="222" t="n">
        <v>77.62</v>
      </c>
    </row>
    <row r="80" s="212" customFormat="true" ht="14.25" hidden="false" customHeight="false" outlineLevel="0" collapsed="false">
      <c r="A80" s="219" t="s">
        <v>688</v>
      </c>
      <c r="B80" s="228" t="s">
        <v>572</v>
      </c>
      <c r="C80" s="228" t="n">
        <v>4885</v>
      </c>
      <c r="D80" s="230" t="s">
        <v>689</v>
      </c>
      <c r="E80" s="229" t="s">
        <v>421</v>
      </c>
      <c r="F80" s="222" t="n">
        <v>19.08</v>
      </c>
    </row>
    <row r="81" s="212" customFormat="true" ht="14.25" hidden="false" customHeight="false" outlineLevel="0" collapsed="false">
      <c r="A81" s="219" t="s">
        <v>690</v>
      </c>
      <c r="B81" s="228" t="s">
        <v>572</v>
      </c>
      <c r="C81" s="228" t="n">
        <v>1969</v>
      </c>
      <c r="D81" s="230" t="s">
        <v>691</v>
      </c>
      <c r="E81" s="229" t="s">
        <v>421</v>
      </c>
      <c r="F81" s="222" t="n">
        <v>19.5</v>
      </c>
    </row>
    <row r="82" s="212" customFormat="true" ht="14.25" hidden="false" customHeight="false" outlineLevel="0" collapsed="false">
      <c r="A82" s="219" t="s">
        <v>692</v>
      </c>
      <c r="B82" s="228" t="s">
        <v>179</v>
      </c>
      <c r="C82" s="228" t="n">
        <v>1566</v>
      </c>
      <c r="D82" s="230" t="s">
        <v>693</v>
      </c>
      <c r="E82" s="229" t="s">
        <v>291</v>
      </c>
      <c r="F82" s="222" t="n">
        <v>17.18</v>
      </c>
    </row>
    <row r="83" s="212" customFormat="true" ht="14.25" hidden="false" customHeight="false" outlineLevel="0" collapsed="false">
      <c r="A83" s="219" t="s">
        <v>694</v>
      </c>
      <c r="B83" s="228" t="s">
        <v>179</v>
      </c>
      <c r="C83" s="228" t="n">
        <v>1567</v>
      </c>
      <c r="D83" s="230" t="s">
        <v>695</v>
      </c>
      <c r="E83" s="229" t="s">
        <v>291</v>
      </c>
      <c r="F83" s="222" t="n">
        <v>25.03</v>
      </c>
    </row>
    <row r="84" s="212" customFormat="true" ht="14.25" hidden="false" customHeight="false" outlineLevel="0" collapsed="false">
      <c r="A84" s="219" t="s">
        <v>696</v>
      </c>
      <c r="B84" s="228" t="s">
        <v>179</v>
      </c>
      <c r="C84" s="228" t="n">
        <v>5073</v>
      </c>
      <c r="D84" s="230" t="s">
        <v>697</v>
      </c>
      <c r="E84" s="229" t="s">
        <v>291</v>
      </c>
      <c r="F84" s="222" t="n">
        <v>33.04</v>
      </c>
    </row>
    <row r="85" s="212" customFormat="true" ht="14.25" hidden="false" customHeight="false" outlineLevel="0" collapsed="false">
      <c r="A85" s="219" t="s">
        <v>698</v>
      </c>
      <c r="B85" s="228" t="s">
        <v>179</v>
      </c>
      <c r="C85" s="228" t="n">
        <v>5219</v>
      </c>
      <c r="D85" s="230" t="s">
        <v>699</v>
      </c>
      <c r="E85" s="229" t="s">
        <v>291</v>
      </c>
      <c r="F85" s="222" t="n">
        <v>39.83</v>
      </c>
    </row>
    <row r="86" s="212" customFormat="true" ht="14.25" hidden="false" customHeight="false" outlineLevel="0" collapsed="false">
      <c r="A86" s="219" t="s">
        <v>700</v>
      </c>
      <c r="B86" s="228" t="s">
        <v>179</v>
      </c>
      <c r="C86" s="228" t="n">
        <v>4048</v>
      </c>
      <c r="D86" s="230" t="s">
        <v>701</v>
      </c>
      <c r="E86" s="229" t="s">
        <v>291</v>
      </c>
      <c r="F86" s="222" t="n">
        <v>45.99</v>
      </c>
    </row>
    <row r="87" s="212" customFormat="true" ht="14.25" hidden="false" customHeight="false" outlineLevel="0" collapsed="false">
      <c r="A87" s="219" t="s">
        <v>702</v>
      </c>
      <c r="B87" s="228" t="s">
        <v>179</v>
      </c>
      <c r="C87" s="228" t="n">
        <v>1035</v>
      </c>
      <c r="D87" s="230" t="s">
        <v>703</v>
      </c>
      <c r="E87" s="229" t="s">
        <v>291</v>
      </c>
      <c r="F87" s="222" t="n">
        <v>59.66</v>
      </c>
    </row>
    <row r="88" s="212" customFormat="true" ht="14.25" hidden="false" customHeight="false" outlineLevel="0" collapsed="false">
      <c r="A88" s="219" t="s">
        <v>704</v>
      </c>
      <c r="B88" s="228" t="s">
        <v>179</v>
      </c>
      <c r="C88" s="228" t="n">
        <v>517</v>
      </c>
      <c r="D88" s="230" t="s">
        <v>705</v>
      </c>
      <c r="E88" s="229" t="s">
        <v>291</v>
      </c>
      <c r="F88" s="222" t="n">
        <v>83.75</v>
      </c>
    </row>
    <row r="89" s="212" customFormat="true" ht="14.25" hidden="false" customHeight="false" outlineLevel="0" collapsed="false">
      <c r="A89" s="219" t="s">
        <v>706</v>
      </c>
      <c r="B89" s="228" t="s">
        <v>179</v>
      </c>
      <c r="C89" s="228" t="n">
        <v>515</v>
      </c>
      <c r="D89" s="230" t="s">
        <v>707</v>
      </c>
      <c r="E89" s="229" t="s">
        <v>291</v>
      </c>
      <c r="F89" s="222" t="n">
        <v>101.25</v>
      </c>
    </row>
    <row r="90" s="212" customFormat="true" ht="14.25" hidden="false" customHeight="false" outlineLevel="0" collapsed="false">
      <c r="A90" s="219" t="s">
        <v>708</v>
      </c>
      <c r="B90" s="228" t="s">
        <v>511</v>
      </c>
      <c r="C90" s="228" t="n">
        <v>6</v>
      </c>
      <c r="D90" s="230" t="s">
        <v>709</v>
      </c>
      <c r="E90" s="228" t="s">
        <v>421</v>
      </c>
      <c r="F90" s="222" t="n">
        <v>21.9</v>
      </c>
    </row>
    <row r="91" s="212" customFormat="true" ht="14.25" hidden="false" customHeight="false" outlineLevel="0" collapsed="false">
      <c r="A91" s="219" t="s">
        <v>710</v>
      </c>
      <c r="B91" s="228" t="s">
        <v>511</v>
      </c>
      <c r="C91" s="228" t="n">
        <v>7</v>
      </c>
      <c r="D91" s="230" t="s">
        <v>711</v>
      </c>
      <c r="E91" s="228" t="s">
        <v>421</v>
      </c>
      <c r="F91" s="222" t="n">
        <v>22.9</v>
      </c>
    </row>
    <row r="92" s="212" customFormat="true" ht="14.25" hidden="false" customHeight="false" outlineLevel="0" collapsed="false">
      <c r="A92" s="219" t="s">
        <v>712</v>
      </c>
      <c r="B92" s="228" t="s">
        <v>713</v>
      </c>
      <c r="C92" s="228" t="n">
        <v>48004</v>
      </c>
      <c r="D92" s="86" t="s">
        <v>714</v>
      </c>
      <c r="E92" s="229" t="s">
        <v>421</v>
      </c>
      <c r="F92" s="222" t="n">
        <v>119.79</v>
      </c>
    </row>
    <row r="93" s="212" customFormat="true" ht="14.25" hidden="false" customHeight="false" outlineLevel="0" collapsed="false">
      <c r="A93" s="219" t="s">
        <v>715</v>
      </c>
      <c r="B93" s="228" t="s">
        <v>713</v>
      </c>
      <c r="C93" s="228" t="n">
        <v>48784</v>
      </c>
      <c r="D93" s="86" t="s">
        <v>716</v>
      </c>
      <c r="E93" s="229" t="s">
        <v>421</v>
      </c>
      <c r="F93" s="222" t="n">
        <v>147.66</v>
      </c>
    </row>
    <row r="94" s="212" customFormat="true" ht="14.25" hidden="false" customHeight="false" outlineLevel="0" collapsed="false">
      <c r="A94" s="219" t="s">
        <v>717</v>
      </c>
      <c r="B94" s="228" t="s">
        <v>713</v>
      </c>
      <c r="C94" s="228" t="n">
        <v>48038</v>
      </c>
      <c r="D94" s="86" t="s">
        <v>718</v>
      </c>
      <c r="E94" s="229" t="s">
        <v>421</v>
      </c>
      <c r="F94" s="222" t="n">
        <v>11.14</v>
      </c>
    </row>
    <row r="95" s="212" customFormat="true" ht="14.25" hidden="false" customHeight="false" outlineLevel="0" collapsed="false">
      <c r="A95" s="219" t="s">
        <v>719</v>
      </c>
      <c r="B95" s="228" t="s">
        <v>713</v>
      </c>
      <c r="C95" s="228" t="n">
        <v>39515</v>
      </c>
      <c r="D95" s="86" t="s">
        <v>720</v>
      </c>
      <c r="E95" s="229" t="s">
        <v>421</v>
      </c>
      <c r="F95" s="222" t="n">
        <v>8.21</v>
      </c>
    </row>
    <row r="96" s="212" customFormat="true" ht="14.25" hidden="false" customHeight="false" outlineLevel="0" collapsed="false">
      <c r="A96" s="219" t="s">
        <v>721</v>
      </c>
      <c r="B96" s="228" t="s">
        <v>713</v>
      </c>
      <c r="C96" s="228" t="n">
        <v>48064</v>
      </c>
      <c r="D96" s="86" t="s">
        <v>722</v>
      </c>
      <c r="E96" s="229" t="s">
        <v>421</v>
      </c>
      <c r="F96" s="222" t="n">
        <v>12.46</v>
      </c>
    </row>
    <row r="97" s="212" customFormat="true" ht="14.25" hidden="false" customHeight="false" outlineLevel="0" collapsed="false">
      <c r="A97" s="219" t="s">
        <v>723</v>
      </c>
      <c r="B97" s="228" t="s">
        <v>713</v>
      </c>
      <c r="C97" s="228" t="n">
        <v>48120</v>
      </c>
      <c r="D97" s="86" t="s">
        <v>724</v>
      </c>
      <c r="E97" s="229" t="s">
        <v>421</v>
      </c>
      <c r="F97" s="222" t="n">
        <v>8.32</v>
      </c>
    </row>
    <row r="98" s="212" customFormat="true" ht="14.25" hidden="false" customHeight="false" outlineLevel="0" collapsed="false">
      <c r="A98" s="219" t="s">
        <v>725</v>
      </c>
      <c r="B98" s="228" t="s">
        <v>572</v>
      </c>
      <c r="C98" s="228" t="n">
        <v>6659</v>
      </c>
      <c r="D98" s="86" t="s">
        <v>726</v>
      </c>
      <c r="E98" s="229" t="s">
        <v>421</v>
      </c>
      <c r="F98" s="222" t="n">
        <v>36.27</v>
      </c>
    </row>
    <row r="99" s="212" customFormat="true" ht="14.25" hidden="false" customHeight="false" outlineLevel="0" collapsed="false">
      <c r="A99" s="219" t="s">
        <v>727</v>
      </c>
      <c r="B99" s="228" t="s">
        <v>713</v>
      </c>
      <c r="C99" s="228" t="n">
        <v>48070</v>
      </c>
      <c r="D99" s="86" t="s">
        <v>728</v>
      </c>
      <c r="E99" s="229" t="s">
        <v>421</v>
      </c>
      <c r="F99" s="222" t="n">
        <v>1.12</v>
      </c>
    </row>
    <row r="100" s="212" customFormat="true" ht="14.25" hidden="false" customHeight="false" outlineLevel="0" collapsed="false">
      <c r="A100" s="219" t="s">
        <v>729</v>
      </c>
      <c r="B100" s="228" t="s">
        <v>713</v>
      </c>
      <c r="C100" s="228" t="n">
        <v>48067</v>
      </c>
      <c r="D100" s="86" t="s">
        <v>730</v>
      </c>
      <c r="E100" s="229" t="s">
        <v>421</v>
      </c>
      <c r="F100" s="222" t="n">
        <v>1.53</v>
      </c>
    </row>
    <row r="101" s="212" customFormat="true" ht="14.25" hidden="false" customHeight="false" outlineLevel="0" collapsed="false">
      <c r="A101" s="219" t="s">
        <v>731</v>
      </c>
      <c r="B101" s="228" t="s">
        <v>713</v>
      </c>
      <c r="C101" s="228" t="n">
        <v>29094</v>
      </c>
      <c r="D101" s="86" t="s">
        <v>732</v>
      </c>
      <c r="E101" s="229" t="s">
        <v>421</v>
      </c>
      <c r="F101" s="222" t="n">
        <v>19.44</v>
      </c>
    </row>
    <row r="102" s="212" customFormat="true" ht="14.25" hidden="false" customHeight="false" outlineLevel="0" collapsed="false">
      <c r="A102" s="219" t="s">
        <v>733</v>
      </c>
      <c r="B102" s="228" t="s">
        <v>572</v>
      </c>
      <c r="C102" s="228" t="n">
        <v>8243</v>
      </c>
      <c r="D102" s="86" t="s">
        <v>734</v>
      </c>
      <c r="E102" s="229" t="s">
        <v>421</v>
      </c>
      <c r="F102" s="222" t="n">
        <v>0.9</v>
      </c>
    </row>
    <row r="103" s="212" customFormat="true" ht="14.25" hidden="false" customHeight="false" outlineLevel="0" collapsed="false">
      <c r="A103" s="219" t="s">
        <v>735</v>
      </c>
      <c r="B103" s="228" t="s">
        <v>713</v>
      </c>
      <c r="C103" s="228" t="n">
        <v>48794</v>
      </c>
      <c r="D103" s="86" t="s">
        <v>736</v>
      </c>
      <c r="E103" s="229" t="s">
        <v>421</v>
      </c>
      <c r="F103" s="222" t="n">
        <v>27.52</v>
      </c>
    </row>
    <row r="104" s="212" customFormat="true" ht="14.25" hidden="false" customHeight="false" outlineLevel="0" collapsed="false">
      <c r="A104" s="219" t="s">
        <v>737</v>
      </c>
      <c r="B104" s="228" t="s">
        <v>713</v>
      </c>
      <c r="C104" s="228" t="n">
        <v>48701</v>
      </c>
      <c r="D104" s="86" t="s">
        <v>738</v>
      </c>
      <c r="E104" s="229" t="s">
        <v>291</v>
      </c>
      <c r="F104" s="222" t="n">
        <v>8.05</v>
      </c>
    </row>
    <row r="105" s="212" customFormat="true" ht="14.25" hidden="false" customHeight="false" outlineLevel="0" collapsed="false">
      <c r="A105" s="219" t="s">
        <v>739</v>
      </c>
      <c r="B105" s="228" t="s">
        <v>713</v>
      </c>
      <c r="C105" s="228" t="n">
        <v>40401</v>
      </c>
      <c r="D105" s="86" t="s">
        <v>740</v>
      </c>
      <c r="E105" s="229" t="s">
        <v>421</v>
      </c>
      <c r="F105" s="222" t="n">
        <v>6.45</v>
      </c>
    </row>
    <row r="106" s="212" customFormat="true" ht="14.25" hidden="false" customHeight="false" outlineLevel="0" collapsed="false">
      <c r="A106" s="219" t="s">
        <v>741</v>
      </c>
      <c r="B106" s="228" t="s">
        <v>572</v>
      </c>
      <c r="C106" s="228" t="n">
        <v>11513</v>
      </c>
      <c r="D106" s="86" t="s">
        <v>742</v>
      </c>
      <c r="E106" s="229" t="s">
        <v>421</v>
      </c>
      <c r="F106" s="222" t="n">
        <v>61.15</v>
      </c>
    </row>
    <row r="107" s="212" customFormat="true" ht="14.25" hidden="false" customHeight="false" outlineLevel="0" collapsed="false">
      <c r="A107" s="219" t="s">
        <v>743</v>
      </c>
      <c r="B107" s="228" t="s">
        <v>713</v>
      </c>
      <c r="C107" s="228" t="n">
        <v>54010</v>
      </c>
      <c r="D107" s="86" t="s">
        <v>744</v>
      </c>
      <c r="E107" s="229" t="s">
        <v>421</v>
      </c>
      <c r="F107" s="222" t="n">
        <v>19.53</v>
      </c>
    </row>
    <row r="108" s="212" customFormat="true" ht="14.25" hidden="false" customHeight="false" outlineLevel="0" collapsed="false">
      <c r="A108" s="219" t="s">
        <v>745</v>
      </c>
      <c r="B108" s="228" t="s">
        <v>713</v>
      </c>
      <c r="C108" s="228" t="n">
        <v>48053</v>
      </c>
      <c r="D108" s="86" t="s">
        <v>746</v>
      </c>
      <c r="E108" s="229" t="s">
        <v>421</v>
      </c>
      <c r="F108" s="222" t="n">
        <v>18.41</v>
      </c>
    </row>
    <row r="109" s="212" customFormat="true" ht="14.25" hidden="false" customHeight="false" outlineLevel="0" collapsed="false">
      <c r="A109" s="219" t="s">
        <v>747</v>
      </c>
      <c r="B109" s="228" t="s">
        <v>713</v>
      </c>
      <c r="C109" s="228" t="n">
        <v>48763</v>
      </c>
      <c r="D109" s="86" t="s">
        <v>748</v>
      </c>
      <c r="E109" s="229" t="s">
        <v>421</v>
      </c>
      <c r="F109" s="222" t="n">
        <v>18.62</v>
      </c>
    </row>
    <row r="110" s="212" customFormat="true" ht="14.25" hidden="false" customHeight="false" outlineLevel="0" collapsed="false">
      <c r="A110" s="219" t="s">
        <v>749</v>
      </c>
      <c r="B110" s="228" t="s">
        <v>713</v>
      </c>
      <c r="C110" s="228" t="n">
        <v>48790</v>
      </c>
      <c r="D110" s="86" t="s">
        <v>750</v>
      </c>
      <c r="E110" s="229" t="s">
        <v>421</v>
      </c>
      <c r="F110" s="222" t="n">
        <v>349.62</v>
      </c>
    </row>
    <row r="111" s="212" customFormat="true" ht="14.25" hidden="false" customHeight="false" outlineLevel="0" collapsed="false">
      <c r="A111" s="219" t="s">
        <v>751</v>
      </c>
      <c r="B111" s="228" t="s">
        <v>713</v>
      </c>
      <c r="C111" s="228" t="n">
        <v>47862</v>
      </c>
      <c r="D111" s="86" t="s">
        <v>752</v>
      </c>
      <c r="E111" s="229" t="s">
        <v>421</v>
      </c>
      <c r="F111" s="222" t="n">
        <v>147.69</v>
      </c>
    </row>
    <row r="112" s="212" customFormat="true" ht="14.25" hidden="false" customHeight="false" outlineLevel="0" collapsed="false">
      <c r="A112" s="219" t="s">
        <v>753</v>
      </c>
      <c r="B112" s="228" t="s">
        <v>754</v>
      </c>
      <c r="C112" s="228" t="n">
        <v>57610</v>
      </c>
      <c r="D112" s="86" t="s">
        <v>755</v>
      </c>
      <c r="E112" s="229" t="s">
        <v>421</v>
      </c>
      <c r="F112" s="222" t="n">
        <v>98.33</v>
      </c>
    </row>
    <row r="113" s="212" customFormat="true" ht="14.25" hidden="false" customHeight="false" outlineLevel="0" collapsed="false">
      <c r="A113" s="219" t="s">
        <v>756</v>
      </c>
      <c r="B113" s="228" t="s">
        <v>754</v>
      </c>
      <c r="C113" s="228" t="n">
        <v>57611</v>
      </c>
      <c r="D113" s="86" t="s">
        <v>757</v>
      </c>
      <c r="E113" s="229" t="s">
        <v>421</v>
      </c>
      <c r="F113" s="222" t="n">
        <v>123.11</v>
      </c>
    </row>
    <row r="114" s="212" customFormat="true" ht="14.25" hidden="false" customHeight="false" outlineLevel="0" collapsed="false">
      <c r="A114" s="219" t="s">
        <v>758</v>
      </c>
      <c r="B114" s="228" t="s">
        <v>754</v>
      </c>
      <c r="C114" s="228" t="n">
        <v>58020</v>
      </c>
      <c r="D114" s="86" t="s">
        <v>759</v>
      </c>
      <c r="E114" s="229" t="s">
        <v>421</v>
      </c>
      <c r="F114" s="222" t="n">
        <v>33.36</v>
      </c>
    </row>
    <row r="115" s="212" customFormat="true" ht="14.25" hidden="false" customHeight="false" outlineLevel="0" collapsed="false">
      <c r="A115" s="219" t="s">
        <v>760</v>
      </c>
      <c r="B115" s="228" t="s">
        <v>572</v>
      </c>
      <c r="C115" s="228" t="n">
        <v>9723</v>
      </c>
      <c r="D115" s="86" t="s">
        <v>761</v>
      </c>
      <c r="E115" s="229" t="s">
        <v>421</v>
      </c>
      <c r="F115" s="222" t="n">
        <v>114.22</v>
      </c>
    </row>
    <row r="116" s="212" customFormat="true" ht="14.25" hidden="false" customHeight="false" outlineLevel="0" collapsed="false">
      <c r="A116" s="219" t="s">
        <v>762</v>
      </c>
      <c r="B116" s="228" t="s">
        <v>572</v>
      </c>
      <c r="C116" s="228" t="n">
        <v>9720</v>
      </c>
      <c r="D116" s="86" t="s">
        <v>763</v>
      </c>
      <c r="E116" s="229" t="s">
        <v>421</v>
      </c>
      <c r="F116" s="222" t="n">
        <v>29.99</v>
      </c>
    </row>
    <row r="117" s="212" customFormat="true" ht="14.25" hidden="false" customHeight="false" outlineLevel="0" collapsed="false">
      <c r="A117" s="219" t="s">
        <v>764</v>
      </c>
      <c r="B117" s="228" t="s">
        <v>572</v>
      </c>
      <c r="C117" s="228" t="n">
        <v>9716</v>
      </c>
      <c r="D117" s="86" t="s">
        <v>765</v>
      </c>
      <c r="E117" s="229" t="s">
        <v>421</v>
      </c>
      <c r="F117" s="222" t="n">
        <v>5.65</v>
      </c>
    </row>
    <row r="118" s="212" customFormat="true" ht="14.25" hidden="false" customHeight="false" outlineLevel="0" collapsed="false">
      <c r="A118" s="219" t="s">
        <v>766</v>
      </c>
      <c r="B118" s="228" t="s">
        <v>572</v>
      </c>
      <c r="C118" s="228" t="n">
        <v>11379</v>
      </c>
      <c r="D118" s="86" t="s">
        <v>767</v>
      </c>
      <c r="E118" s="229" t="s">
        <v>421</v>
      </c>
      <c r="F118" s="222" t="n">
        <v>19.47</v>
      </c>
    </row>
    <row r="119" s="212" customFormat="true" ht="14.25" hidden="false" customHeight="false" outlineLevel="0" collapsed="false">
      <c r="A119" s="219" t="s">
        <v>768</v>
      </c>
      <c r="B119" s="223" t="s">
        <v>179</v>
      </c>
      <c r="C119" s="227" t="n">
        <v>599</v>
      </c>
      <c r="D119" s="226" t="s">
        <v>769</v>
      </c>
      <c r="E119" s="8" t="s">
        <v>185</v>
      </c>
      <c r="F119" s="222" t="n">
        <v>32.6</v>
      </c>
    </row>
    <row r="120" s="212" customFormat="true" ht="15" hidden="false" customHeight="false" outlineLevel="0" collapsed="false">
      <c r="A120" s="5" t="n">
        <v>3</v>
      </c>
      <c r="B120" s="5"/>
      <c r="C120" s="5"/>
      <c r="D120" s="216" t="s">
        <v>770</v>
      </c>
      <c r="E120" s="217"/>
      <c r="F120" s="218"/>
    </row>
    <row r="121" s="212" customFormat="true" ht="15" hidden="false" customHeight="true" outlineLevel="0" collapsed="false">
      <c r="A121" s="219" t="s">
        <v>771</v>
      </c>
      <c r="B121" s="219" t="s">
        <v>511</v>
      </c>
      <c r="C121" s="219" t="n">
        <v>8</v>
      </c>
      <c r="D121" s="211" t="s">
        <v>772</v>
      </c>
      <c r="E121" s="8" t="s">
        <v>421</v>
      </c>
      <c r="F121" s="222" t="n">
        <v>0.5</v>
      </c>
    </row>
    <row r="122" s="212" customFormat="true" ht="15" hidden="false" customHeight="true" outlineLevel="0" collapsed="false">
      <c r="A122" s="219" t="s">
        <v>773</v>
      </c>
      <c r="B122" s="219" t="s">
        <v>511</v>
      </c>
      <c r="C122" s="219" t="n">
        <v>9</v>
      </c>
      <c r="D122" s="211" t="s">
        <v>774</v>
      </c>
      <c r="E122" s="8" t="s">
        <v>421</v>
      </c>
      <c r="F122" s="222" t="n">
        <v>4</v>
      </c>
    </row>
    <row r="123" s="212" customFormat="true" ht="14.65" hidden="false" customHeight="true" outlineLevel="0" collapsed="false">
      <c r="A123" s="219" t="s">
        <v>775</v>
      </c>
      <c r="B123" s="223" t="s">
        <v>179</v>
      </c>
      <c r="C123" s="224" t="n">
        <v>54698</v>
      </c>
      <c r="D123" s="226" t="s">
        <v>776</v>
      </c>
      <c r="E123" s="8" t="s">
        <v>421</v>
      </c>
      <c r="F123" s="222" t="n">
        <v>18.9</v>
      </c>
    </row>
    <row r="124" s="212" customFormat="true" ht="14.65" hidden="false" customHeight="true" outlineLevel="0" collapsed="false">
      <c r="A124" s="219" t="s">
        <v>777</v>
      </c>
      <c r="B124" s="223" t="s">
        <v>179</v>
      </c>
      <c r="C124" s="224" t="n">
        <v>54699</v>
      </c>
      <c r="D124" s="226" t="s">
        <v>778</v>
      </c>
      <c r="E124" s="8" t="s">
        <v>421</v>
      </c>
      <c r="F124" s="222" t="n">
        <v>16.65</v>
      </c>
    </row>
    <row r="125" s="212" customFormat="true" ht="15" hidden="false" customHeight="true" outlineLevel="0" collapsed="false">
      <c r="A125" s="219" t="s">
        <v>779</v>
      </c>
      <c r="B125" s="223" t="s">
        <v>572</v>
      </c>
      <c r="C125" s="224" t="n">
        <v>7532</v>
      </c>
      <c r="D125" s="226" t="s">
        <v>780</v>
      </c>
      <c r="E125" s="8" t="s">
        <v>421</v>
      </c>
      <c r="F125" s="222" t="n">
        <v>20.85</v>
      </c>
    </row>
    <row r="126" s="212" customFormat="true" ht="15" hidden="false" customHeight="true" outlineLevel="0" collapsed="false">
      <c r="A126" s="219" t="s">
        <v>781</v>
      </c>
      <c r="B126" s="231" t="s">
        <v>572</v>
      </c>
      <c r="C126" s="231" t="n">
        <v>11098</v>
      </c>
      <c r="D126" s="232" t="s">
        <v>782</v>
      </c>
      <c r="E126" s="231" t="s">
        <v>421</v>
      </c>
      <c r="F126" s="233" t="n">
        <v>140.4</v>
      </c>
    </row>
    <row r="127" s="212" customFormat="true" ht="14.65" hidden="false" customHeight="true" outlineLevel="0" collapsed="false">
      <c r="A127" s="219" t="s">
        <v>783</v>
      </c>
      <c r="B127" s="231" t="s">
        <v>572</v>
      </c>
      <c r="C127" s="231" t="n">
        <v>6766</v>
      </c>
      <c r="D127" s="232" t="s">
        <v>784</v>
      </c>
      <c r="E127" s="231" t="s">
        <v>421</v>
      </c>
      <c r="F127" s="233" t="n">
        <v>21.15</v>
      </c>
    </row>
    <row r="128" s="212" customFormat="true" ht="14.65" hidden="false" customHeight="true" outlineLevel="0" collapsed="false">
      <c r="A128" s="219" t="s">
        <v>785</v>
      </c>
      <c r="B128" s="231" t="s">
        <v>572</v>
      </c>
      <c r="C128" s="234" t="n">
        <v>12114</v>
      </c>
      <c r="D128" s="235" t="s">
        <v>786</v>
      </c>
      <c r="E128" s="231" t="s">
        <v>421</v>
      </c>
      <c r="F128" s="233" t="n">
        <v>1.99</v>
      </c>
    </row>
    <row r="129" s="212" customFormat="true" ht="14.65" hidden="false" customHeight="true" outlineLevel="0" collapsed="false">
      <c r="A129" s="219" t="s">
        <v>787</v>
      </c>
      <c r="B129" s="223" t="s">
        <v>179</v>
      </c>
      <c r="C129" s="89" t="n">
        <v>37487</v>
      </c>
      <c r="D129" s="168" t="s">
        <v>788</v>
      </c>
      <c r="E129" s="89" t="s">
        <v>789</v>
      </c>
      <c r="F129" s="222" t="n">
        <v>15</v>
      </c>
    </row>
    <row r="130" s="212" customFormat="true" ht="14.65" hidden="false" customHeight="true" outlineLevel="0" collapsed="false">
      <c r="A130" s="219" t="s">
        <v>790</v>
      </c>
      <c r="B130" s="223" t="s">
        <v>179</v>
      </c>
      <c r="C130" s="89" t="n">
        <v>2191</v>
      </c>
      <c r="D130" s="168" t="s">
        <v>791</v>
      </c>
      <c r="E130" s="89" t="s">
        <v>421</v>
      </c>
      <c r="F130" s="222" t="n">
        <v>19.89</v>
      </c>
    </row>
    <row r="131" s="212" customFormat="true" ht="14.65" hidden="false" customHeight="true" outlineLevel="0" collapsed="false">
      <c r="A131" s="219" t="s">
        <v>792</v>
      </c>
      <c r="B131" s="223" t="s">
        <v>572</v>
      </c>
      <c r="C131" s="89" t="n">
        <v>7531</v>
      </c>
      <c r="D131" s="196" t="s">
        <v>793</v>
      </c>
      <c r="E131" s="89" t="s">
        <v>421</v>
      </c>
      <c r="F131" s="222" t="n">
        <v>41.26</v>
      </c>
    </row>
    <row r="132" customFormat="false" ht="15" hidden="false" customHeight="false" outlineLevel="0" collapsed="false">
      <c r="A132" s="5" t="n">
        <v>4</v>
      </c>
      <c r="B132" s="5"/>
      <c r="C132" s="5"/>
      <c r="D132" s="216" t="s">
        <v>794</v>
      </c>
      <c r="E132" s="217"/>
      <c r="F132" s="218"/>
    </row>
    <row r="133" s="212" customFormat="true" ht="14.25" hidden="false" customHeight="false" outlineLevel="0" collapsed="false">
      <c r="A133" s="219" t="s">
        <v>369</v>
      </c>
      <c r="B133" s="223" t="s">
        <v>179</v>
      </c>
      <c r="C133" s="227" t="n">
        <v>65246</v>
      </c>
      <c r="D133" s="226" t="s">
        <v>795</v>
      </c>
      <c r="E133" s="8" t="s">
        <v>421</v>
      </c>
      <c r="F133" s="222" t="n">
        <v>467.9</v>
      </c>
      <c r="HW133" s="214"/>
      <c r="HX133" s="214"/>
      <c r="HY133" s="214"/>
      <c r="HZ133" s="214"/>
      <c r="IA133" s="214"/>
      <c r="IB133" s="214"/>
      <c r="IC133" s="214"/>
      <c r="ID133" s="214"/>
      <c r="IE133" s="214"/>
      <c r="IF133" s="214"/>
      <c r="IG133" s="214"/>
      <c r="IH133" s="214"/>
      <c r="II133" s="214"/>
      <c r="IJ133" s="214"/>
      <c r="IK133" s="214"/>
      <c r="IL133" s="214"/>
      <c r="IM133" s="214"/>
      <c r="IN133" s="214"/>
      <c r="IO133" s="214"/>
      <c r="IP133" s="214"/>
      <c r="IQ133" s="214"/>
    </row>
    <row r="134" s="212" customFormat="true" ht="14.25" hidden="false" customHeight="false" outlineLevel="0" collapsed="false">
      <c r="A134" s="219" t="s">
        <v>378</v>
      </c>
      <c r="B134" s="223" t="s">
        <v>179</v>
      </c>
      <c r="C134" s="227" t="n">
        <v>8652</v>
      </c>
      <c r="D134" s="226" t="s">
        <v>796</v>
      </c>
      <c r="E134" s="8" t="s">
        <v>421</v>
      </c>
      <c r="F134" s="222" t="n">
        <v>261.01</v>
      </c>
      <c r="HW134" s="214"/>
      <c r="HX134" s="214"/>
      <c r="HY134" s="214"/>
      <c r="HZ134" s="214"/>
      <c r="IA134" s="214"/>
      <c r="IB134" s="214"/>
      <c r="IC134" s="214"/>
      <c r="ID134" s="214"/>
      <c r="IE134" s="214"/>
      <c r="IF134" s="214"/>
      <c r="IG134" s="214"/>
      <c r="IH134" s="214"/>
      <c r="II134" s="214"/>
      <c r="IJ134" s="214"/>
      <c r="IK134" s="214"/>
      <c r="IL134" s="214"/>
      <c r="IM134" s="214"/>
      <c r="IN134" s="214"/>
      <c r="IO134" s="214"/>
      <c r="IP134" s="214"/>
      <c r="IQ134" s="214"/>
    </row>
    <row r="135" s="212" customFormat="true" ht="14.25" hidden="false" customHeight="false" outlineLevel="0" collapsed="false">
      <c r="A135" s="219" t="s">
        <v>797</v>
      </c>
      <c r="B135" s="223" t="s">
        <v>179</v>
      </c>
      <c r="C135" s="227" t="n">
        <v>9744</v>
      </c>
      <c r="D135" s="225" t="s">
        <v>798</v>
      </c>
      <c r="E135" s="8" t="s">
        <v>421</v>
      </c>
      <c r="F135" s="222" t="n">
        <v>90.93</v>
      </c>
      <c r="HW135" s="214"/>
      <c r="HX135" s="214"/>
      <c r="HY135" s="214"/>
      <c r="HZ135" s="214"/>
      <c r="IA135" s="214"/>
      <c r="IB135" s="214"/>
      <c r="IC135" s="214"/>
      <c r="ID135" s="214"/>
      <c r="IE135" s="214"/>
      <c r="IF135" s="214"/>
      <c r="IG135" s="214"/>
      <c r="IH135" s="214"/>
      <c r="II135" s="214"/>
      <c r="IJ135" s="214"/>
      <c r="IK135" s="214"/>
      <c r="IL135" s="214"/>
      <c r="IM135" s="214"/>
      <c r="IN135" s="214"/>
      <c r="IO135" s="214"/>
      <c r="IP135" s="214"/>
      <c r="IQ135" s="214"/>
    </row>
    <row r="136" s="212" customFormat="true" ht="14.25" hidden="false" customHeight="false" outlineLevel="0" collapsed="false">
      <c r="A136" s="219" t="s">
        <v>799</v>
      </c>
      <c r="B136" s="223" t="s">
        <v>179</v>
      </c>
      <c r="C136" s="227" t="n">
        <v>6100</v>
      </c>
      <c r="D136" s="225" t="s">
        <v>800</v>
      </c>
      <c r="E136" s="8" t="s">
        <v>421</v>
      </c>
      <c r="F136" s="222" t="n">
        <v>52.9</v>
      </c>
      <c r="HW136" s="214"/>
      <c r="HX136" s="214"/>
      <c r="HY136" s="214"/>
      <c r="HZ136" s="214"/>
      <c r="IA136" s="214"/>
      <c r="IB136" s="214"/>
      <c r="IC136" s="214"/>
      <c r="ID136" s="214"/>
      <c r="IE136" s="214"/>
      <c r="IF136" s="214"/>
      <c r="IG136" s="214"/>
      <c r="IH136" s="214"/>
      <c r="II136" s="214"/>
      <c r="IJ136" s="214"/>
      <c r="IK136" s="214"/>
      <c r="IL136" s="214"/>
      <c r="IM136" s="214"/>
      <c r="IN136" s="214"/>
      <c r="IO136" s="214"/>
      <c r="IP136" s="214"/>
      <c r="IQ136" s="214"/>
    </row>
    <row r="137" s="212" customFormat="true" ht="14.25" hidden="false" customHeight="false" outlineLevel="0" collapsed="false">
      <c r="A137" s="219" t="s">
        <v>801</v>
      </c>
      <c r="B137" s="223" t="s">
        <v>713</v>
      </c>
      <c r="C137" s="224" t="n">
        <v>69753</v>
      </c>
      <c r="D137" s="226" t="s">
        <v>802</v>
      </c>
      <c r="E137" s="8" t="s">
        <v>421</v>
      </c>
      <c r="F137" s="222" t="n">
        <v>40.67</v>
      </c>
      <c r="HW137" s="214"/>
      <c r="HX137" s="214"/>
      <c r="HY137" s="214"/>
      <c r="HZ137" s="214"/>
      <c r="IA137" s="214"/>
      <c r="IB137" s="214"/>
      <c r="IC137" s="214"/>
      <c r="ID137" s="214"/>
      <c r="IE137" s="214"/>
      <c r="IF137" s="214"/>
      <c r="IG137" s="214"/>
      <c r="IH137" s="214"/>
      <c r="II137" s="214"/>
      <c r="IJ137" s="214"/>
      <c r="IK137" s="214"/>
      <c r="IL137" s="214"/>
      <c r="IM137" s="214"/>
      <c r="IN137" s="214"/>
      <c r="IO137" s="214"/>
      <c r="IP137" s="214"/>
      <c r="IQ137" s="214"/>
    </row>
    <row r="138" s="212" customFormat="true" ht="14.25" hidden="false" customHeight="false" outlineLevel="0" collapsed="false">
      <c r="A138" s="219" t="s">
        <v>803</v>
      </c>
      <c r="B138" s="223" t="s">
        <v>179</v>
      </c>
      <c r="C138" s="224" t="n">
        <v>8980</v>
      </c>
      <c r="D138" s="225" t="s">
        <v>804</v>
      </c>
      <c r="E138" s="8" t="s">
        <v>421</v>
      </c>
      <c r="F138" s="222" t="n">
        <v>389.79</v>
      </c>
      <c r="HW138" s="214"/>
      <c r="HX138" s="214"/>
      <c r="HY138" s="214"/>
      <c r="HZ138" s="214"/>
      <c r="IA138" s="214"/>
      <c r="IB138" s="214"/>
      <c r="IC138" s="214"/>
      <c r="ID138" s="214"/>
      <c r="IE138" s="214"/>
      <c r="IF138" s="214"/>
      <c r="IG138" s="214"/>
      <c r="IH138" s="214"/>
      <c r="II138" s="214"/>
      <c r="IJ138" s="214"/>
      <c r="IK138" s="214"/>
      <c r="IL138" s="214"/>
      <c r="IM138" s="214"/>
      <c r="IN138" s="214"/>
      <c r="IO138" s="214"/>
      <c r="IP138" s="214"/>
      <c r="IQ138" s="214"/>
    </row>
    <row r="139" s="212" customFormat="true" ht="14.25" hidden="false" customHeight="false" outlineLevel="0" collapsed="false">
      <c r="A139" s="219" t="s">
        <v>805</v>
      </c>
      <c r="B139" s="223" t="s">
        <v>179</v>
      </c>
      <c r="C139" s="224" t="n">
        <v>25829</v>
      </c>
      <c r="D139" s="225" t="s">
        <v>806</v>
      </c>
      <c r="E139" s="8" t="s">
        <v>421</v>
      </c>
      <c r="F139" s="222" t="n">
        <v>499.97</v>
      </c>
      <c r="HW139" s="214"/>
      <c r="HX139" s="214"/>
      <c r="HY139" s="214"/>
      <c r="HZ139" s="214"/>
      <c r="IA139" s="214"/>
      <c r="IB139" s="214"/>
      <c r="IC139" s="214"/>
      <c r="ID139" s="214"/>
      <c r="IE139" s="214"/>
      <c r="IF139" s="214"/>
      <c r="IG139" s="214"/>
      <c r="IH139" s="214"/>
      <c r="II139" s="214"/>
      <c r="IJ139" s="214"/>
      <c r="IK139" s="214"/>
      <c r="IL139" s="214"/>
      <c r="IM139" s="214"/>
      <c r="IN139" s="214"/>
      <c r="IO139" s="214"/>
      <c r="IP139" s="214"/>
      <c r="IQ139" s="214"/>
    </row>
    <row r="140" s="212" customFormat="true" ht="14.25" hidden="false" customHeight="false" outlineLevel="0" collapsed="false">
      <c r="A140" s="219" t="s">
        <v>807</v>
      </c>
      <c r="B140" s="223" t="s">
        <v>179</v>
      </c>
      <c r="C140" s="224" t="n">
        <v>3839</v>
      </c>
      <c r="D140" s="221" t="s">
        <v>808</v>
      </c>
      <c r="E140" s="8" t="s">
        <v>421</v>
      </c>
      <c r="F140" s="222" t="n">
        <v>531.66</v>
      </c>
      <c r="HW140" s="214"/>
      <c r="HX140" s="214"/>
      <c r="HY140" s="214"/>
      <c r="HZ140" s="214"/>
      <c r="IA140" s="214"/>
      <c r="IB140" s="214"/>
      <c r="IC140" s="214"/>
      <c r="ID140" s="214"/>
      <c r="IE140" s="214"/>
      <c r="IF140" s="214"/>
      <c r="IG140" s="214"/>
      <c r="IH140" s="214"/>
      <c r="II140" s="214"/>
      <c r="IJ140" s="214"/>
      <c r="IK140" s="214"/>
      <c r="IL140" s="214"/>
      <c r="IM140" s="214"/>
      <c r="IN140" s="214"/>
      <c r="IO140" s="214"/>
      <c r="IP140" s="214"/>
      <c r="IQ140" s="214"/>
    </row>
    <row r="141" s="212" customFormat="true" ht="14.25" hidden="false" customHeight="false" outlineLevel="0" collapsed="false">
      <c r="A141" s="219" t="s">
        <v>809</v>
      </c>
      <c r="B141" s="223" t="s">
        <v>179</v>
      </c>
      <c r="C141" s="224" t="n">
        <v>65247</v>
      </c>
      <c r="D141" s="221" t="s">
        <v>810</v>
      </c>
      <c r="E141" s="8" t="s">
        <v>421</v>
      </c>
      <c r="F141" s="222" t="n">
        <v>91.44</v>
      </c>
      <c r="HW141" s="214"/>
      <c r="HX141" s="214"/>
      <c r="HY141" s="214"/>
      <c r="HZ141" s="214"/>
      <c r="IA141" s="214"/>
      <c r="IB141" s="214"/>
      <c r="IC141" s="214"/>
      <c r="ID141" s="214"/>
      <c r="IE141" s="214"/>
      <c r="IF141" s="214"/>
      <c r="IG141" s="214"/>
      <c r="IH141" s="214"/>
      <c r="II141" s="214"/>
      <c r="IJ141" s="214"/>
      <c r="IK141" s="214"/>
      <c r="IL141" s="214"/>
      <c r="IM141" s="214"/>
      <c r="IN141" s="214"/>
      <c r="IO141" s="214"/>
      <c r="IP141" s="214"/>
      <c r="IQ141" s="214"/>
    </row>
    <row r="142" s="212" customFormat="true" ht="14.25" hidden="false" customHeight="false" outlineLevel="0" collapsed="false">
      <c r="A142" s="219" t="s">
        <v>811</v>
      </c>
      <c r="B142" s="223" t="s">
        <v>179</v>
      </c>
      <c r="C142" s="224" t="n">
        <v>8396</v>
      </c>
      <c r="D142" s="221" t="s">
        <v>812</v>
      </c>
      <c r="E142" s="8" t="s">
        <v>421</v>
      </c>
      <c r="F142" s="222" t="n">
        <v>375.9</v>
      </c>
      <c r="HW142" s="214"/>
      <c r="HX142" s="214"/>
      <c r="HY142" s="214"/>
      <c r="HZ142" s="214"/>
      <c r="IA142" s="214"/>
      <c r="IB142" s="214"/>
      <c r="IC142" s="214"/>
      <c r="ID142" s="214"/>
      <c r="IE142" s="214"/>
      <c r="IF142" s="214"/>
      <c r="IG142" s="214"/>
      <c r="IH142" s="214"/>
      <c r="II142" s="214"/>
      <c r="IJ142" s="214"/>
      <c r="IK142" s="214"/>
      <c r="IL142" s="214"/>
      <c r="IM142" s="214"/>
      <c r="IN142" s="214"/>
      <c r="IO142" s="214"/>
      <c r="IP142" s="214"/>
      <c r="IQ142" s="214"/>
    </row>
    <row r="143" s="212" customFormat="true" ht="14.25" hidden="false" customHeight="false" outlineLevel="0" collapsed="false">
      <c r="A143" s="219" t="s">
        <v>813</v>
      </c>
      <c r="B143" s="223" t="s">
        <v>179</v>
      </c>
      <c r="C143" s="8" t="n">
        <v>3693</v>
      </c>
      <c r="D143" s="225" t="s">
        <v>814</v>
      </c>
      <c r="E143" s="8" t="s">
        <v>421</v>
      </c>
      <c r="F143" s="222" t="n">
        <v>63.95</v>
      </c>
      <c r="HW143" s="214"/>
      <c r="HX143" s="214"/>
      <c r="HY143" s="214"/>
      <c r="HZ143" s="214"/>
      <c r="IA143" s="214"/>
      <c r="IB143" s="214"/>
      <c r="IC143" s="214"/>
      <c r="ID143" s="214"/>
      <c r="IE143" s="214"/>
      <c r="IF143" s="214"/>
      <c r="IG143" s="214"/>
      <c r="IH143" s="214"/>
      <c r="II143" s="214"/>
      <c r="IJ143" s="214"/>
      <c r="IK143" s="214"/>
      <c r="IL143" s="214"/>
      <c r="IM143" s="214"/>
      <c r="IN143" s="214"/>
      <c r="IO143" s="214"/>
      <c r="IP143" s="214"/>
      <c r="IQ143" s="214"/>
    </row>
    <row r="144" s="212" customFormat="true" ht="14.25" hidden="false" customHeight="false" outlineLevel="0" collapsed="false">
      <c r="A144" s="219" t="s">
        <v>815</v>
      </c>
      <c r="B144" s="220" t="s">
        <v>179</v>
      </c>
      <c r="C144" s="227" t="n">
        <v>43712</v>
      </c>
      <c r="D144" s="225" t="s">
        <v>816</v>
      </c>
      <c r="E144" s="8" t="s">
        <v>421</v>
      </c>
      <c r="F144" s="222" t="n">
        <v>9.49</v>
      </c>
      <c r="HW144" s="214"/>
      <c r="HX144" s="214"/>
      <c r="HY144" s="214"/>
      <c r="HZ144" s="214"/>
      <c r="IA144" s="214"/>
      <c r="IB144" s="214"/>
      <c r="IC144" s="214"/>
      <c r="ID144" s="214"/>
      <c r="IE144" s="214"/>
      <c r="IF144" s="214"/>
      <c r="IG144" s="214"/>
      <c r="IH144" s="214"/>
      <c r="II144" s="214"/>
      <c r="IJ144" s="214"/>
      <c r="IK144" s="214"/>
      <c r="IL144" s="214"/>
      <c r="IM144" s="214"/>
      <c r="IN144" s="214"/>
      <c r="IO144" s="214"/>
      <c r="IP144" s="214"/>
      <c r="IQ144" s="214"/>
    </row>
    <row r="145" s="212" customFormat="true" ht="14.25" hidden="false" customHeight="false" outlineLevel="0" collapsed="false">
      <c r="A145" s="219" t="s">
        <v>817</v>
      </c>
      <c r="B145" s="220" t="s">
        <v>179</v>
      </c>
      <c r="C145" s="227" t="n">
        <v>43708</v>
      </c>
      <c r="D145" s="225" t="s">
        <v>818</v>
      </c>
      <c r="E145" s="8" t="s">
        <v>421</v>
      </c>
      <c r="F145" s="222" t="n">
        <v>4.49</v>
      </c>
      <c r="HW145" s="214"/>
      <c r="HX145" s="214"/>
      <c r="HY145" s="214"/>
      <c r="HZ145" s="214"/>
      <c r="IA145" s="214"/>
      <c r="IB145" s="214"/>
      <c r="IC145" s="214"/>
      <c r="ID145" s="214"/>
      <c r="IE145" s="214"/>
      <c r="IF145" s="214"/>
      <c r="IG145" s="214"/>
      <c r="IH145" s="214"/>
      <c r="II145" s="214"/>
      <c r="IJ145" s="214"/>
      <c r="IK145" s="214"/>
      <c r="IL145" s="214"/>
      <c r="IM145" s="214"/>
      <c r="IN145" s="214"/>
      <c r="IO145" s="214"/>
      <c r="IP145" s="214"/>
      <c r="IQ145" s="214"/>
    </row>
    <row r="146" s="212" customFormat="true" ht="14.25" hidden="false" customHeight="false" outlineLevel="0" collapsed="false">
      <c r="A146" s="219" t="s">
        <v>819</v>
      </c>
      <c r="B146" s="223" t="s">
        <v>179</v>
      </c>
      <c r="C146" s="227" t="n">
        <v>6049</v>
      </c>
      <c r="D146" s="226" t="s">
        <v>820</v>
      </c>
      <c r="E146" s="8" t="s">
        <v>421</v>
      </c>
      <c r="F146" s="222" t="n">
        <v>52.78</v>
      </c>
      <c r="HW146" s="214"/>
      <c r="HX146" s="214"/>
      <c r="HY146" s="214"/>
      <c r="HZ146" s="214"/>
      <c r="IA146" s="214"/>
      <c r="IB146" s="214"/>
      <c r="IC146" s="214"/>
      <c r="ID146" s="214"/>
      <c r="IE146" s="214"/>
      <c r="IF146" s="214"/>
      <c r="IG146" s="214"/>
      <c r="IH146" s="214"/>
      <c r="II146" s="214"/>
      <c r="IJ146" s="214"/>
      <c r="IK146" s="214"/>
      <c r="IL146" s="214"/>
      <c r="IM146" s="214"/>
      <c r="IN146" s="214"/>
      <c r="IO146" s="214"/>
      <c r="IP146" s="214"/>
      <c r="IQ146" s="214"/>
    </row>
    <row r="147" s="212" customFormat="true" ht="14.25" hidden="false" customHeight="false" outlineLevel="0" collapsed="false">
      <c r="A147" s="219" t="s">
        <v>821</v>
      </c>
      <c r="B147" s="220" t="s">
        <v>511</v>
      </c>
      <c r="C147" s="227" t="n">
        <v>10</v>
      </c>
      <c r="D147" s="211" t="s">
        <v>822</v>
      </c>
      <c r="E147" s="8" t="s">
        <v>421</v>
      </c>
      <c r="F147" s="222" t="n">
        <v>116.55</v>
      </c>
      <c r="HW147" s="214"/>
      <c r="HX147" s="214"/>
      <c r="HY147" s="214"/>
      <c r="HZ147" s="214"/>
      <c r="IA147" s="214"/>
      <c r="IB147" s="214"/>
      <c r="IC147" s="214"/>
      <c r="ID147" s="214"/>
      <c r="IE147" s="214"/>
      <c r="IF147" s="214"/>
      <c r="IG147" s="214"/>
      <c r="IH147" s="214"/>
      <c r="II147" s="214"/>
      <c r="IJ147" s="214"/>
      <c r="IK147" s="214"/>
      <c r="IL147" s="214"/>
      <c r="IM147" s="214"/>
      <c r="IN147" s="214"/>
      <c r="IO147" s="214"/>
      <c r="IP147" s="214"/>
      <c r="IQ147" s="214"/>
    </row>
    <row r="148" s="212" customFormat="true" ht="14.25" hidden="false" customHeight="false" outlineLevel="0" collapsed="false">
      <c r="A148" s="219" t="s">
        <v>823</v>
      </c>
      <c r="B148" s="223" t="s">
        <v>511</v>
      </c>
      <c r="C148" s="227" t="n">
        <v>11</v>
      </c>
      <c r="D148" s="226" t="s">
        <v>824</v>
      </c>
      <c r="E148" s="8" t="s">
        <v>421</v>
      </c>
      <c r="F148" s="222" t="n">
        <v>27.9</v>
      </c>
      <c r="HW148" s="214"/>
      <c r="HX148" s="214"/>
      <c r="HY148" s="214"/>
      <c r="HZ148" s="214"/>
      <c r="IA148" s="214"/>
      <c r="IB148" s="214"/>
      <c r="IC148" s="214"/>
      <c r="ID148" s="214"/>
      <c r="IE148" s="214"/>
      <c r="IF148" s="214"/>
      <c r="IG148" s="214"/>
      <c r="IH148" s="214"/>
      <c r="II148" s="214"/>
      <c r="IJ148" s="214"/>
      <c r="IK148" s="214"/>
      <c r="IL148" s="214"/>
      <c r="IM148" s="214"/>
      <c r="IN148" s="214"/>
      <c r="IO148" s="214"/>
      <c r="IP148" s="214"/>
      <c r="IQ148" s="214"/>
    </row>
    <row r="149" customFormat="false" ht="15" hidden="false" customHeight="false" outlineLevel="0" collapsed="false">
      <c r="A149" s="5" t="n">
        <v>5</v>
      </c>
      <c r="B149" s="5"/>
      <c r="C149" s="5"/>
      <c r="D149" s="216" t="s">
        <v>825</v>
      </c>
      <c r="E149" s="217"/>
      <c r="F149" s="218"/>
    </row>
    <row r="150" s="212" customFormat="true" ht="14.25" hidden="false" customHeight="true" outlineLevel="0" collapsed="false">
      <c r="A150" s="219" t="s">
        <v>826</v>
      </c>
      <c r="B150" s="223" t="s">
        <v>827</v>
      </c>
      <c r="C150" s="227" t="n">
        <v>67043</v>
      </c>
      <c r="D150" s="211" t="s">
        <v>828</v>
      </c>
      <c r="E150" s="8" t="s">
        <v>421</v>
      </c>
      <c r="F150" s="222" t="n">
        <f aca="false">2.78*10</f>
        <v>27.8</v>
      </c>
      <c r="HW150" s="214"/>
      <c r="HX150" s="214"/>
      <c r="HY150" s="214"/>
      <c r="HZ150" s="214"/>
      <c r="IA150" s="214"/>
      <c r="IB150" s="214"/>
      <c r="IC150" s="214"/>
      <c r="ID150" s="214"/>
      <c r="IE150" s="214"/>
      <c r="IF150" s="214"/>
      <c r="IG150" s="214"/>
      <c r="IH150" s="214"/>
      <c r="II150" s="214"/>
      <c r="IJ150" s="214"/>
      <c r="IK150" s="214"/>
      <c r="IL150" s="214"/>
    </row>
    <row r="151" s="212" customFormat="true" ht="14.25" hidden="false" customHeight="false" outlineLevel="0" collapsed="false">
      <c r="A151" s="219" t="s">
        <v>829</v>
      </c>
      <c r="B151" s="223" t="s">
        <v>827</v>
      </c>
      <c r="C151" s="227" t="n">
        <v>67044</v>
      </c>
      <c r="D151" s="226" t="s">
        <v>830</v>
      </c>
      <c r="E151" s="8" t="s">
        <v>421</v>
      </c>
      <c r="F151" s="222" t="n">
        <f aca="false">9.95*4</f>
        <v>39.8</v>
      </c>
      <c r="HW151" s="214"/>
      <c r="HX151" s="214"/>
      <c r="HY151" s="214"/>
      <c r="HZ151" s="214"/>
      <c r="IA151" s="214"/>
      <c r="IB151" s="214"/>
      <c r="IC151" s="214"/>
      <c r="ID151" s="214"/>
      <c r="IE151" s="214"/>
      <c r="IF151" s="214"/>
      <c r="IG151" s="214"/>
      <c r="IH151" s="214"/>
      <c r="II151" s="214"/>
      <c r="IJ151" s="214"/>
      <c r="IK151" s="214"/>
      <c r="IL151" s="214"/>
    </row>
    <row r="152" s="212" customFormat="true" ht="14.25" hidden="false" customHeight="false" outlineLevel="0" collapsed="false">
      <c r="A152" s="219" t="s">
        <v>831</v>
      </c>
      <c r="B152" s="223" t="s">
        <v>827</v>
      </c>
      <c r="C152" s="227" t="n">
        <v>67044</v>
      </c>
      <c r="D152" s="226" t="s">
        <v>832</v>
      </c>
      <c r="E152" s="8" t="s">
        <v>421</v>
      </c>
      <c r="F152" s="222" t="n">
        <f aca="false">9.95*6</f>
        <v>59.7</v>
      </c>
      <c r="HW152" s="214"/>
      <c r="HX152" s="214"/>
      <c r="HY152" s="214"/>
      <c r="HZ152" s="214"/>
      <c r="IA152" s="214"/>
      <c r="IB152" s="214"/>
      <c r="IC152" s="214"/>
      <c r="ID152" s="214"/>
      <c r="IE152" s="214"/>
      <c r="IF152" s="214"/>
      <c r="IG152" s="214"/>
      <c r="IH152" s="214"/>
      <c r="II152" s="214"/>
      <c r="IJ152" s="214"/>
      <c r="IK152" s="214"/>
      <c r="IL152" s="214"/>
    </row>
    <row r="153" s="212" customFormat="true" ht="14.25" hidden="false" customHeight="true" outlineLevel="0" collapsed="false">
      <c r="A153" s="219" t="s">
        <v>833</v>
      </c>
      <c r="B153" s="223" t="s">
        <v>827</v>
      </c>
      <c r="C153" s="227" t="n">
        <v>67042</v>
      </c>
      <c r="D153" s="226" t="s">
        <v>834</v>
      </c>
      <c r="E153" s="8" t="s">
        <v>421</v>
      </c>
      <c r="F153" s="236" t="n">
        <f aca="false">8.67*4</f>
        <v>34.68</v>
      </c>
      <c r="HW153" s="214"/>
      <c r="HX153" s="214"/>
      <c r="HY153" s="214"/>
      <c r="HZ153" s="214"/>
      <c r="IA153" s="214"/>
      <c r="IB153" s="214"/>
      <c r="IC153" s="214"/>
      <c r="ID153" s="214"/>
      <c r="IE153" s="214"/>
      <c r="IF153" s="214"/>
      <c r="IG153" s="214"/>
      <c r="IH153" s="214"/>
      <c r="II153" s="214"/>
      <c r="IJ153" s="214"/>
      <c r="IK153" s="214"/>
      <c r="IL153" s="214"/>
    </row>
    <row r="154" s="212" customFormat="true" ht="14.25" hidden="false" customHeight="true" outlineLevel="0" collapsed="false">
      <c r="A154" s="219" t="s">
        <v>835</v>
      </c>
      <c r="B154" s="223" t="s">
        <v>827</v>
      </c>
      <c r="C154" s="227" t="n">
        <v>67042</v>
      </c>
      <c r="D154" s="226" t="s">
        <v>836</v>
      </c>
      <c r="E154" s="8" t="s">
        <v>421</v>
      </c>
      <c r="F154" s="222" t="n">
        <f aca="false">8.67*6</f>
        <v>52.02</v>
      </c>
      <c r="HW154" s="214"/>
      <c r="HX154" s="214"/>
      <c r="HY154" s="214"/>
      <c r="HZ154" s="214"/>
      <c r="IA154" s="214"/>
      <c r="IB154" s="214"/>
      <c r="IC154" s="214"/>
      <c r="ID154" s="214"/>
      <c r="IE154" s="214"/>
      <c r="IF154" s="214"/>
      <c r="IG154" s="214"/>
      <c r="IH154" s="214"/>
      <c r="II154" s="214"/>
      <c r="IJ154" s="214"/>
      <c r="IK154" s="214"/>
      <c r="IL154" s="214"/>
    </row>
    <row r="155" s="212" customFormat="true" ht="14.25" hidden="false" customHeight="true" outlineLevel="0" collapsed="false">
      <c r="A155" s="219" t="s">
        <v>837</v>
      </c>
      <c r="B155" s="223" t="s">
        <v>827</v>
      </c>
      <c r="C155" s="227" t="n">
        <v>67042</v>
      </c>
      <c r="D155" s="226" t="s">
        <v>838</v>
      </c>
      <c r="E155" s="8" t="s">
        <v>421</v>
      </c>
      <c r="F155" s="222" t="n">
        <f aca="false">8.67*8</f>
        <v>69.36</v>
      </c>
      <c r="HW155" s="214"/>
      <c r="HX155" s="214"/>
      <c r="HY155" s="214"/>
      <c r="HZ155" s="214"/>
      <c r="IA155" s="214"/>
      <c r="IB155" s="214"/>
      <c r="IC155" s="214"/>
      <c r="ID155" s="214"/>
      <c r="IE155" s="214"/>
      <c r="IF155" s="214"/>
      <c r="IG155" s="214"/>
      <c r="IH155" s="214"/>
      <c r="II155" s="214"/>
      <c r="IJ155" s="214"/>
      <c r="IK155" s="214"/>
      <c r="IL155" s="214"/>
    </row>
    <row r="156" s="212" customFormat="true" ht="14.25" hidden="false" customHeight="true" outlineLevel="0" collapsed="false">
      <c r="A156" s="219" t="s">
        <v>839</v>
      </c>
      <c r="B156" s="223" t="s">
        <v>827</v>
      </c>
      <c r="C156" s="227" t="n">
        <v>67042</v>
      </c>
      <c r="D156" s="226" t="s">
        <v>840</v>
      </c>
      <c r="E156" s="8" t="s">
        <v>421</v>
      </c>
      <c r="F156" s="222" t="n">
        <f aca="false">8.67*12</f>
        <v>104.04</v>
      </c>
      <c r="HW156" s="214"/>
      <c r="HX156" s="214"/>
      <c r="HY156" s="214"/>
      <c r="HZ156" s="214"/>
      <c r="IA156" s="214"/>
      <c r="IB156" s="214"/>
      <c r="IC156" s="214"/>
      <c r="ID156" s="214"/>
      <c r="IE156" s="214"/>
      <c r="IF156" s="214"/>
      <c r="IG156" s="214"/>
      <c r="IH156" s="214"/>
      <c r="II156" s="214"/>
      <c r="IJ156" s="214"/>
      <c r="IK156" s="214"/>
      <c r="IL156" s="214"/>
    </row>
    <row r="157" s="212" customFormat="true" ht="14.25" hidden="false" customHeight="true" outlineLevel="0" collapsed="false">
      <c r="A157" s="219" t="s">
        <v>841</v>
      </c>
      <c r="B157" s="223" t="s">
        <v>572</v>
      </c>
      <c r="C157" s="227" t="n">
        <v>13177</v>
      </c>
      <c r="D157" s="226" t="s">
        <v>842</v>
      </c>
      <c r="E157" s="8" t="s">
        <v>421</v>
      </c>
      <c r="F157" s="222" t="n">
        <v>74.49</v>
      </c>
      <c r="HW157" s="214"/>
      <c r="HX157" s="214"/>
      <c r="HY157" s="214"/>
      <c r="HZ157" s="214"/>
      <c r="IA157" s="214"/>
      <c r="IB157" s="214"/>
      <c r="IC157" s="214"/>
      <c r="ID157" s="214"/>
      <c r="IE157" s="214"/>
      <c r="IF157" s="214"/>
      <c r="IG157" s="214"/>
      <c r="IH157" s="214"/>
      <c r="II157" s="214"/>
      <c r="IJ157" s="214"/>
      <c r="IK157" s="214"/>
      <c r="IL157" s="214"/>
    </row>
    <row r="158" s="212" customFormat="true" ht="14.25" hidden="false" customHeight="false" outlineLevel="0" collapsed="false">
      <c r="A158" s="219" t="s">
        <v>843</v>
      </c>
      <c r="B158" s="223" t="s">
        <v>572</v>
      </c>
      <c r="C158" s="227" t="n">
        <v>13178</v>
      </c>
      <c r="D158" s="226" t="s">
        <v>844</v>
      </c>
      <c r="E158" s="8" t="s">
        <v>421</v>
      </c>
      <c r="F158" s="222" t="n">
        <v>84.82</v>
      </c>
      <c r="HW158" s="214"/>
      <c r="HX158" s="214"/>
      <c r="HY158" s="214"/>
      <c r="HZ158" s="214"/>
      <c r="IA158" s="214"/>
      <c r="IB158" s="214"/>
      <c r="IC158" s="214"/>
      <c r="ID158" s="214"/>
      <c r="IE158" s="214"/>
      <c r="IF158" s="214"/>
      <c r="IG158" s="214"/>
      <c r="IH158" s="214"/>
      <c r="II158" s="214"/>
      <c r="IJ158" s="214"/>
      <c r="IK158" s="214"/>
      <c r="IL158" s="214"/>
    </row>
    <row r="159" s="212" customFormat="true" ht="14.25" hidden="false" customHeight="false" outlineLevel="0" collapsed="false">
      <c r="A159" s="219" t="s">
        <v>845</v>
      </c>
      <c r="B159" s="151" t="s">
        <v>179</v>
      </c>
      <c r="C159" s="151" t="n">
        <v>1772</v>
      </c>
      <c r="D159" s="196" t="s">
        <v>846</v>
      </c>
      <c r="E159" s="8" t="s">
        <v>421</v>
      </c>
      <c r="F159" s="222" t="n">
        <v>128.32</v>
      </c>
      <c r="HW159" s="214"/>
      <c r="HX159" s="214"/>
      <c r="HY159" s="214"/>
      <c r="HZ159" s="214"/>
      <c r="IA159" s="214"/>
      <c r="IB159" s="214"/>
      <c r="IC159" s="214"/>
      <c r="ID159" s="214"/>
      <c r="IE159" s="214"/>
      <c r="IF159" s="214"/>
      <c r="IG159" s="214"/>
      <c r="IH159" s="214"/>
      <c r="II159" s="214"/>
      <c r="IJ159" s="214"/>
      <c r="IK159" s="214"/>
      <c r="IL159" s="214"/>
    </row>
    <row r="160" s="212" customFormat="true" ht="14.25" hidden="false" customHeight="false" outlineLevel="0" collapsed="false">
      <c r="A160" s="219" t="s">
        <v>847</v>
      </c>
      <c r="B160" s="151" t="s">
        <v>179</v>
      </c>
      <c r="C160" s="151" t="n">
        <v>63010</v>
      </c>
      <c r="D160" s="196" t="s">
        <v>848</v>
      </c>
      <c r="E160" s="8" t="s">
        <v>421</v>
      </c>
      <c r="F160" s="222" t="n">
        <v>152</v>
      </c>
      <c r="HW160" s="214"/>
      <c r="HX160" s="214"/>
      <c r="HY160" s="214"/>
      <c r="HZ160" s="214"/>
      <c r="IA160" s="214"/>
      <c r="IB160" s="214"/>
      <c r="IC160" s="214"/>
      <c r="ID160" s="214"/>
      <c r="IE160" s="214"/>
      <c r="IF160" s="214"/>
      <c r="IG160" s="214"/>
      <c r="IH160" s="214"/>
      <c r="II160" s="214"/>
      <c r="IJ160" s="214"/>
      <c r="IK160" s="214"/>
      <c r="IL160" s="214"/>
    </row>
    <row r="161" customFormat="false" ht="14.25" hidden="false" customHeight="false" outlineLevel="0" collapsed="false">
      <c r="A161" s="219" t="s">
        <v>849</v>
      </c>
      <c r="B161" s="223" t="s">
        <v>179</v>
      </c>
      <c r="C161" s="227" t="n">
        <v>44112</v>
      </c>
      <c r="D161" s="226" t="s">
        <v>850</v>
      </c>
      <c r="E161" s="8" t="s">
        <v>421</v>
      </c>
      <c r="F161" s="222" t="n">
        <v>12</v>
      </c>
    </row>
    <row r="162" customFormat="false" ht="14.25" hidden="false" customHeight="false" outlineLevel="0" collapsed="false">
      <c r="A162" s="219" t="s">
        <v>851</v>
      </c>
      <c r="B162" s="223" t="s">
        <v>179</v>
      </c>
      <c r="C162" s="227" t="n">
        <v>151516</v>
      </c>
      <c r="D162" s="226" t="s">
        <v>852</v>
      </c>
      <c r="E162" s="8" t="s">
        <v>421</v>
      </c>
      <c r="F162" s="222" t="n">
        <v>18</v>
      </c>
    </row>
    <row r="163" customFormat="false" ht="14.25" hidden="false" customHeight="false" outlineLevel="0" collapsed="false">
      <c r="A163" s="219" t="s">
        <v>853</v>
      </c>
      <c r="B163" s="223" t="s">
        <v>827</v>
      </c>
      <c r="C163" s="227" t="n">
        <v>67048</v>
      </c>
      <c r="D163" s="226" t="s">
        <v>854</v>
      </c>
      <c r="E163" s="8" t="s">
        <v>421</v>
      </c>
      <c r="F163" s="222" t="n">
        <v>17.24</v>
      </c>
    </row>
    <row r="164" customFormat="false" ht="14.25" hidden="false" customHeight="false" outlineLevel="0" collapsed="false">
      <c r="A164" s="219" t="s">
        <v>855</v>
      </c>
      <c r="B164" s="223" t="s">
        <v>572</v>
      </c>
      <c r="C164" s="227" t="n">
        <v>11433</v>
      </c>
      <c r="D164" s="226" t="s">
        <v>856</v>
      </c>
      <c r="E164" s="8" t="s">
        <v>421</v>
      </c>
      <c r="F164" s="222" t="n">
        <v>22</v>
      </c>
    </row>
    <row r="165" customFormat="false" ht="14.25" hidden="false" customHeight="false" outlineLevel="0" collapsed="false">
      <c r="A165" s="219" t="s">
        <v>857</v>
      </c>
      <c r="B165" s="151" t="s">
        <v>179</v>
      </c>
      <c r="C165" s="151" t="n">
        <v>31851</v>
      </c>
      <c r="D165" s="225" t="s">
        <v>858</v>
      </c>
      <c r="E165" s="8" t="s">
        <v>421</v>
      </c>
      <c r="F165" s="222" t="n">
        <v>69.9</v>
      </c>
    </row>
    <row r="166" customFormat="false" ht="14.25" hidden="false" customHeight="false" outlineLevel="0" collapsed="false">
      <c r="A166" s="219" t="s">
        <v>859</v>
      </c>
      <c r="B166" s="151" t="s">
        <v>179</v>
      </c>
      <c r="C166" s="151" t="n">
        <v>71378</v>
      </c>
      <c r="D166" s="225" t="s">
        <v>860</v>
      </c>
      <c r="E166" s="8" t="s">
        <v>421</v>
      </c>
      <c r="F166" s="222" t="n">
        <v>17.8</v>
      </c>
    </row>
    <row r="167" customFormat="false" ht="14.25" hidden="false" customHeight="false" outlineLevel="0" collapsed="false">
      <c r="A167" s="219" t="s">
        <v>861</v>
      </c>
      <c r="B167" s="223" t="s">
        <v>179</v>
      </c>
      <c r="C167" s="227" t="n">
        <v>6807</v>
      </c>
      <c r="D167" s="230" t="s">
        <v>862</v>
      </c>
      <c r="E167" s="8" t="s">
        <v>421</v>
      </c>
      <c r="F167" s="222" t="n">
        <v>37.1</v>
      </c>
    </row>
    <row r="168" customFormat="false" ht="14.25" hidden="false" customHeight="false" outlineLevel="0" collapsed="false">
      <c r="A168" s="219" t="s">
        <v>863</v>
      </c>
      <c r="B168" s="223" t="s">
        <v>179</v>
      </c>
      <c r="C168" s="227" t="n">
        <v>6181</v>
      </c>
      <c r="D168" s="225" t="s">
        <v>864</v>
      </c>
      <c r="E168" s="8" t="s">
        <v>421</v>
      </c>
      <c r="F168" s="222" t="n">
        <v>287.11</v>
      </c>
    </row>
    <row r="169" customFormat="false" ht="14.25" hidden="false" customHeight="false" outlineLevel="0" collapsed="false">
      <c r="A169" s="219" t="s">
        <v>865</v>
      </c>
      <c r="B169" s="223" t="s">
        <v>179</v>
      </c>
      <c r="C169" s="227" t="n">
        <v>3184</v>
      </c>
      <c r="D169" s="225" t="s">
        <v>866</v>
      </c>
      <c r="E169" s="8" t="s">
        <v>421</v>
      </c>
      <c r="F169" s="222" t="n">
        <v>308.73</v>
      </c>
    </row>
    <row r="170" customFormat="false" ht="14.25" hidden="false" customHeight="false" outlineLevel="0" collapsed="false">
      <c r="A170" s="219" t="s">
        <v>867</v>
      </c>
      <c r="B170" s="223" t="s">
        <v>179</v>
      </c>
      <c r="C170" s="227" t="n">
        <v>3185</v>
      </c>
      <c r="D170" s="225" t="s">
        <v>868</v>
      </c>
      <c r="E170" s="8" t="s">
        <v>421</v>
      </c>
      <c r="F170" s="222" t="n">
        <v>308.73</v>
      </c>
    </row>
    <row r="171" customFormat="false" ht="28.5" hidden="false" customHeight="false" outlineLevel="0" collapsed="false">
      <c r="A171" s="219" t="s">
        <v>869</v>
      </c>
      <c r="B171" s="223" t="s">
        <v>179</v>
      </c>
      <c r="C171" s="227" t="n">
        <v>63003</v>
      </c>
      <c r="D171" s="202" t="s">
        <v>870</v>
      </c>
      <c r="E171" s="8" t="s">
        <v>421</v>
      </c>
      <c r="F171" s="222" t="n">
        <v>39.38</v>
      </c>
    </row>
    <row r="172" customFormat="false" ht="28.5" hidden="false" customHeight="false" outlineLevel="0" collapsed="false">
      <c r="A172" s="219" t="s">
        <v>871</v>
      </c>
      <c r="B172" s="223" t="s">
        <v>179</v>
      </c>
      <c r="C172" s="227" t="n">
        <v>362</v>
      </c>
      <c r="D172" s="202" t="s">
        <v>872</v>
      </c>
      <c r="E172" s="8" t="s">
        <v>421</v>
      </c>
      <c r="F172" s="222" t="n">
        <v>182.54</v>
      </c>
    </row>
    <row r="173" customFormat="false" ht="28.5" hidden="false" customHeight="false" outlineLevel="0" collapsed="false">
      <c r="A173" s="219" t="s">
        <v>873</v>
      </c>
      <c r="B173" s="223" t="s">
        <v>179</v>
      </c>
      <c r="C173" s="227" t="n">
        <v>63004</v>
      </c>
      <c r="D173" s="202" t="s">
        <v>874</v>
      </c>
      <c r="E173" s="8" t="s">
        <v>421</v>
      </c>
      <c r="F173" s="222" t="n">
        <v>79</v>
      </c>
    </row>
    <row r="174" customFormat="false" ht="14.25" hidden="false" customHeight="false" outlineLevel="0" collapsed="false">
      <c r="A174" s="219" t="s">
        <v>875</v>
      </c>
      <c r="B174" s="223" t="s">
        <v>572</v>
      </c>
      <c r="C174" s="227" t="n">
        <v>6890</v>
      </c>
      <c r="D174" s="226" t="s">
        <v>876</v>
      </c>
      <c r="E174" s="8" t="s">
        <v>421</v>
      </c>
      <c r="F174" s="222" t="n">
        <v>31.39</v>
      </c>
    </row>
    <row r="175" customFormat="false" ht="14.25" hidden="false" customHeight="false" outlineLevel="0" collapsed="false">
      <c r="A175" s="219" t="s">
        <v>877</v>
      </c>
      <c r="B175" s="223" t="s">
        <v>572</v>
      </c>
      <c r="C175" s="227" t="n">
        <v>6889</v>
      </c>
      <c r="D175" s="226" t="s">
        <v>878</v>
      </c>
      <c r="E175" s="8" t="s">
        <v>421</v>
      </c>
      <c r="F175" s="222" t="n">
        <v>18.89</v>
      </c>
    </row>
    <row r="176" customFormat="false" ht="14.25" hidden="false" customHeight="false" outlineLevel="0" collapsed="false">
      <c r="A176" s="219" t="s">
        <v>879</v>
      </c>
      <c r="B176" s="223" t="s">
        <v>179</v>
      </c>
      <c r="C176" s="227" t="n">
        <v>42215</v>
      </c>
      <c r="D176" s="226" t="s">
        <v>880</v>
      </c>
      <c r="E176" s="8" t="s">
        <v>291</v>
      </c>
      <c r="F176" s="222" t="n">
        <v>9.18</v>
      </c>
    </row>
    <row r="177" customFormat="false" ht="14.25" hidden="false" customHeight="false" outlineLevel="0" collapsed="false">
      <c r="A177" s="219" t="s">
        <v>881</v>
      </c>
      <c r="B177" s="223" t="s">
        <v>572</v>
      </c>
      <c r="C177" s="227" t="n">
        <v>11558</v>
      </c>
      <c r="D177" s="226" t="s">
        <v>882</v>
      </c>
      <c r="E177" s="8" t="s">
        <v>291</v>
      </c>
      <c r="F177" s="222" t="n">
        <v>0.4</v>
      </c>
    </row>
    <row r="178" customFormat="false" ht="14.25" hidden="false" customHeight="false" outlineLevel="0" collapsed="false">
      <c r="A178" s="219" t="s">
        <v>883</v>
      </c>
      <c r="B178" s="151" t="s">
        <v>511</v>
      </c>
      <c r="C178" s="151" t="n">
        <v>19</v>
      </c>
      <c r="D178" s="226" t="s">
        <v>884</v>
      </c>
      <c r="E178" s="8" t="s">
        <v>421</v>
      </c>
      <c r="F178" s="222" t="n">
        <v>23.31</v>
      </c>
    </row>
    <row r="179" customFormat="false" ht="14.25" hidden="false" customHeight="false" outlineLevel="0" collapsed="false">
      <c r="A179" s="219" t="s">
        <v>885</v>
      </c>
      <c r="B179" s="223" t="s">
        <v>511</v>
      </c>
      <c r="C179" s="151" t="n">
        <v>20</v>
      </c>
      <c r="D179" s="226" t="s">
        <v>886</v>
      </c>
      <c r="E179" s="151" t="s">
        <v>561</v>
      </c>
      <c r="F179" s="222" t="n">
        <v>63.73</v>
      </c>
    </row>
    <row r="180" customFormat="false" ht="14.25" hidden="false" customHeight="false" outlineLevel="0" collapsed="false">
      <c r="A180" s="219" t="s">
        <v>887</v>
      </c>
      <c r="B180" s="223" t="s">
        <v>511</v>
      </c>
      <c r="C180" s="151" t="n">
        <v>21</v>
      </c>
      <c r="D180" s="226" t="s">
        <v>888</v>
      </c>
      <c r="E180" s="151" t="s">
        <v>561</v>
      </c>
      <c r="F180" s="222" t="n">
        <v>63.73</v>
      </c>
    </row>
    <row r="181" customFormat="false" ht="14.25" hidden="false" customHeight="false" outlineLevel="0" collapsed="false">
      <c r="A181" s="219" t="s">
        <v>889</v>
      </c>
      <c r="B181" s="223" t="s">
        <v>511</v>
      </c>
      <c r="C181" s="151" t="n">
        <v>22</v>
      </c>
      <c r="D181" s="226" t="s">
        <v>890</v>
      </c>
      <c r="E181" s="151" t="s">
        <v>561</v>
      </c>
      <c r="F181" s="222" t="n">
        <v>101.97</v>
      </c>
    </row>
    <row r="182" customFormat="false" ht="14.25" hidden="false" customHeight="false" outlineLevel="0" collapsed="false">
      <c r="A182" s="219" t="s">
        <v>891</v>
      </c>
      <c r="B182" s="223" t="s">
        <v>511</v>
      </c>
      <c r="C182" s="151" t="n">
        <v>23</v>
      </c>
      <c r="D182" s="226" t="s">
        <v>892</v>
      </c>
      <c r="E182" s="151" t="s">
        <v>561</v>
      </c>
      <c r="F182" s="222" t="n">
        <v>101.97</v>
      </c>
    </row>
    <row r="183" customFormat="false" ht="14.25" hidden="false" customHeight="false" outlineLevel="0" collapsed="false">
      <c r="A183" s="219" t="s">
        <v>893</v>
      </c>
      <c r="B183" s="223" t="s">
        <v>511</v>
      </c>
      <c r="C183" s="151" t="n">
        <v>24</v>
      </c>
      <c r="D183" s="226" t="s">
        <v>894</v>
      </c>
      <c r="E183" s="8" t="s">
        <v>421</v>
      </c>
      <c r="F183" s="222" t="n">
        <v>89.22</v>
      </c>
    </row>
    <row r="184" customFormat="false" ht="14.25" hidden="false" customHeight="false" outlineLevel="0" collapsed="false">
      <c r="A184" s="219" t="s">
        <v>895</v>
      </c>
      <c r="B184" s="223" t="s">
        <v>511</v>
      </c>
      <c r="C184" s="151" t="n">
        <v>25</v>
      </c>
      <c r="D184" s="226" t="s">
        <v>896</v>
      </c>
      <c r="E184" s="8" t="s">
        <v>421</v>
      </c>
      <c r="F184" s="222" t="n">
        <v>89.22</v>
      </c>
    </row>
    <row r="185" customFormat="false" ht="14.25" hidden="false" customHeight="false" outlineLevel="0" collapsed="false">
      <c r="A185" s="219" t="s">
        <v>897</v>
      </c>
      <c r="B185" s="223" t="s">
        <v>511</v>
      </c>
      <c r="C185" s="151" t="n">
        <v>26</v>
      </c>
      <c r="D185" s="226" t="s">
        <v>898</v>
      </c>
      <c r="E185" s="8" t="s">
        <v>421</v>
      </c>
      <c r="F185" s="222" t="n">
        <v>458.86</v>
      </c>
    </row>
    <row r="186" customFormat="false" ht="14.25" hidden="false" customHeight="false" outlineLevel="0" collapsed="false">
      <c r="A186" s="219" t="s">
        <v>899</v>
      </c>
      <c r="B186" s="223" t="s">
        <v>511</v>
      </c>
      <c r="C186" s="151" t="n">
        <v>27</v>
      </c>
      <c r="D186" s="226" t="s">
        <v>900</v>
      </c>
      <c r="E186" s="8" t="s">
        <v>421</v>
      </c>
      <c r="F186" s="222" t="n">
        <v>458.86</v>
      </c>
    </row>
    <row r="187" customFormat="false" ht="14.25" hidden="false" customHeight="false" outlineLevel="0" collapsed="false">
      <c r="A187" s="219" t="s">
        <v>901</v>
      </c>
      <c r="B187" s="223" t="s">
        <v>511</v>
      </c>
      <c r="C187" s="151" t="n">
        <v>28</v>
      </c>
      <c r="D187" s="226" t="s">
        <v>902</v>
      </c>
      <c r="E187" s="8" t="s">
        <v>421</v>
      </c>
      <c r="F187" s="222" t="n">
        <v>458.86</v>
      </c>
    </row>
    <row r="188" customFormat="false" ht="14.25" hidden="false" customHeight="false" outlineLevel="0" collapsed="false">
      <c r="A188" s="219" t="s">
        <v>903</v>
      </c>
      <c r="B188" s="223" t="s">
        <v>511</v>
      </c>
      <c r="C188" s="151" t="n">
        <v>29</v>
      </c>
      <c r="D188" s="226" t="s">
        <v>904</v>
      </c>
      <c r="E188" s="8" t="s">
        <v>421</v>
      </c>
      <c r="F188" s="222" t="n">
        <v>44.61</v>
      </c>
    </row>
    <row r="189" customFormat="false" ht="14.25" hidden="false" customHeight="false" outlineLevel="0" collapsed="false">
      <c r="A189" s="219" t="s">
        <v>905</v>
      </c>
      <c r="B189" s="223" t="s">
        <v>511</v>
      </c>
      <c r="C189" s="151" t="n">
        <v>30</v>
      </c>
      <c r="D189" s="226" t="s">
        <v>906</v>
      </c>
      <c r="E189" s="8" t="s">
        <v>421</v>
      </c>
      <c r="F189" s="222" t="n">
        <v>280.41</v>
      </c>
    </row>
    <row r="190" customFormat="false" ht="14.25" hidden="false" customHeight="false" outlineLevel="0" collapsed="false">
      <c r="A190" s="219" t="s">
        <v>907</v>
      </c>
      <c r="B190" s="223" t="s">
        <v>511</v>
      </c>
      <c r="C190" s="151" t="n">
        <v>31</v>
      </c>
      <c r="D190" s="226" t="s">
        <v>908</v>
      </c>
      <c r="E190" s="8" t="s">
        <v>421</v>
      </c>
      <c r="F190" s="222" t="n">
        <v>25.49</v>
      </c>
    </row>
    <row r="191" customFormat="false" ht="14.25" hidden="false" customHeight="false" outlineLevel="0" collapsed="false">
      <c r="A191" s="219" t="s">
        <v>909</v>
      </c>
      <c r="B191" s="223" t="s">
        <v>511</v>
      </c>
      <c r="C191" s="151" t="n">
        <v>32</v>
      </c>
      <c r="D191" s="226" t="s">
        <v>910</v>
      </c>
      <c r="E191" s="8" t="s">
        <v>421</v>
      </c>
      <c r="F191" s="222" t="n">
        <v>25.49</v>
      </c>
    </row>
    <row r="192" customFormat="false" ht="14.25" hidden="false" customHeight="false" outlineLevel="0" collapsed="false">
      <c r="A192" s="219" t="s">
        <v>911</v>
      </c>
      <c r="B192" s="223" t="s">
        <v>511</v>
      </c>
      <c r="C192" s="151" t="n">
        <v>33</v>
      </c>
      <c r="D192" s="226" t="s">
        <v>912</v>
      </c>
      <c r="E192" s="8" t="s">
        <v>421</v>
      </c>
      <c r="F192" s="222" t="n">
        <v>50.98</v>
      </c>
    </row>
    <row r="193" customFormat="false" ht="14.25" hidden="false" customHeight="false" outlineLevel="0" collapsed="false">
      <c r="A193" s="219" t="s">
        <v>913</v>
      </c>
      <c r="B193" s="223" t="s">
        <v>511</v>
      </c>
      <c r="C193" s="151" t="n">
        <v>34</v>
      </c>
      <c r="D193" s="226" t="s">
        <v>914</v>
      </c>
      <c r="E193" s="8" t="s">
        <v>421</v>
      </c>
      <c r="F193" s="222" t="n">
        <v>95.59</v>
      </c>
    </row>
    <row r="194" customFormat="false" ht="14.25" hidden="false" customHeight="false" outlineLevel="0" collapsed="false">
      <c r="A194" s="219" t="s">
        <v>915</v>
      </c>
      <c r="B194" s="223" t="s">
        <v>511</v>
      </c>
      <c r="C194" s="151" t="n">
        <v>35</v>
      </c>
      <c r="D194" s="226" t="s">
        <v>916</v>
      </c>
      <c r="E194" s="8" t="s">
        <v>421</v>
      </c>
      <c r="F194" s="222" t="n">
        <v>57.36</v>
      </c>
    </row>
  </sheetData>
  <mergeCells count="1">
    <mergeCell ref="A1:F1"/>
  </mergeCells>
  <printOptions headings="false" gridLines="false" gridLinesSet="true" horizontalCentered="true" verticalCentered="false"/>
  <pageMargins left="0.511805555555555" right="0.39375" top="0.7875" bottom="0.7875" header="0.511805555555555" footer="0.511805555555555"/>
  <pageSetup paperSize="9" scale="3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31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H11" activeCellId="0" sqref="H11"/>
    </sheetView>
  </sheetViews>
  <sheetFormatPr defaultRowHeight="12.7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7.41"/>
    <col collapsed="false" customWidth="true" hidden="false" outlineLevel="0" max="3" min="3" style="0" width="8.4"/>
    <col collapsed="false" customWidth="true" hidden="false" outlineLevel="0" max="4" min="4" style="188" width="60.13"/>
    <col collapsed="false" customWidth="true" hidden="false" outlineLevel="0" max="5" min="5" style="187" width="9.42"/>
    <col collapsed="false" customWidth="true" hidden="false" outlineLevel="0" max="6" min="6" style="187" width="12.86"/>
    <col collapsed="false" customWidth="true" hidden="false" outlineLevel="0" max="7" min="7" style="188" width="10.58"/>
    <col collapsed="false" customWidth="true" hidden="false" outlineLevel="0" max="8" min="8" style="188" width="11.99"/>
    <col collapsed="false" customWidth="true" hidden="false" outlineLevel="0" max="239" min="9" style="188" width="11.14"/>
    <col collapsed="false" customWidth="true" hidden="false" outlineLevel="0" max="254" min="240" style="189" width="11.14"/>
    <col collapsed="false" customWidth="true" hidden="false" outlineLevel="0" max="1025" min="255" style="0" width="11.14"/>
  </cols>
  <sheetData>
    <row r="1" customFormat="false" ht="20.25" hidden="false" customHeight="false" outlineLevel="0" collapsed="false">
      <c r="A1" s="237" t="s">
        <v>917</v>
      </c>
      <c r="B1" s="237"/>
      <c r="C1" s="237"/>
      <c r="D1" s="237"/>
      <c r="E1" s="237"/>
      <c r="F1" s="237"/>
      <c r="G1" s="237"/>
      <c r="H1" s="237"/>
    </row>
    <row r="2" customFormat="false" ht="30" hidden="false" customHeight="false" outlineLevel="0" collapsed="false">
      <c r="A2" s="238" t="s">
        <v>2</v>
      </c>
      <c r="B2" s="238" t="s">
        <v>177</v>
      </c>
      <c r="C2" s="238" t="s">
        <v>178</v>
      </c>
      <c r="D2" s="238" t="s">
        <v>3</v>
      </c>
      <c r="E2" s="238" t="s">
        <v>4</v>
      </c>
      <c r="F2" s="192" t="s">
        <v>918</v>
      </c>
      <c r="G2" s="192" t="s">
        <v>6</v>
      </c>
      <c r="H2" s="192" t="s">
        <v>87</v>
      </c>
    </row>
    <row r="3" customFormat="false" ht="14.15" hidden="false" customHeight="false" outlineLevel="0" collapsed="false">
      <c r="A3" s="151" t="n">
        <v>1</v>
      </c>
      <c r="B3" s="151" t="s">
        <v>179</v>
      </c>
      <c r="C3" s="151" t="n">
        <v>62006</v>
      </c>
      <c r="D3" s="239" t="s">
        <v>919</v>
      </c>
      <c r="E3" s="234" t="s">
        <v>421</v>
      </c>
      <c r="F3" s="234" t="n">
        <v>4</v>
      </c>
      <c r="G3" s="240"/>
      <c r="H3" s="241" t="n">
        <f aca="false">G3*F3</f>
        <v>0</v>
      </c>
    </row>
    <row r="4" customFormat="false" ht="26.85" hidden="false" customHeight="false" outlineLevel="0" collapsed="false">
      <c r="A4" s="151" t="n">
        <v>2</v>
      </c>
      <c r="B4" s="151" t="s">
        <v>179</v>
      </c>
      <c r="C4" s="151" t="n">
        <v>6565</v>
      </c>
      <c r="D4" s="239" t="s">
        <v>920</v>
      </c>
      <c r="E4" s="234" t="s">
        <v>421</v>
      </c>
      <c r="F4" s="242" t="n">
        <v>4</v>
      </c>
      <c r="G4" s="240"/>
      <c r="H4" s="241" t="n">
        <f aca="false">G4*F4</f>
        <v>0</v>
      </c>
    </row>
    <row r="5" customFormat="false" ht="26.85" hidden="false" customHeight="false" outlineLevel="0" collapsed="false">
      <c r="A5" s="151" t="n">
        <v>3</v>
      </c>
      <c r="B5" s="151" t="s">
        <v>183</v>
      </c>
      <c r="C5" s="151" t="n">
        <v>12893</v>
      </c>
      <c r="D5" s="239" t="s">
        <v>921</v>
      </c>
      <c r="E5" s="234" t="s">
        <v>922</v>
      </c>
      <c r="F5" s="242" t="n">
        <v>1</v>
      </c>
      <c r="G5" s="240"/>
      <c r="H5" s="241" t="n">
        <f aca="false">G5*F5</f>
        <v>0</v>
      </c>
    </row>
    <row r="6" customFormat="false" ht="14.15" hidden="false" customHeight="false" outlineLevel="0" collapsed="false">
      <c r="A6" s="151" t="n">
        <v>4</v>
      </c>
      <c r="B6" s="151" t="s">
        <v>183</v>
      </c>
      <c r="C6" s="151" t="n">
        <v>36152</v>
      </c>
      <c r="D6" s="239" t="s">
        <v>923</v>
      </c>
      <c r="E6" s="234" t="s">
        <v>421</v>
      </c>
      <c r="F6" s="242" t="n">
        <v>2</v>
      </c>
      <c r="G6" s="240"/>
      <c r="H6" s="241" t="n">
        <f aca="false">G6*F6</f>
        <v>0</v>
      </c>
    </row>
    <row r="7" customFormat="false" ht="14.15" hidden="false" customHeight="false" outlineLevel="0" collapsed="false">
      <c r="A7" s="151" t="n">
        <v>5</v>
      </c>
      <c r="B7" s="151" t="s">
        <v>183</v>
      </c>
      <c r="C7" s="151" t="n">
        <v>12892</v>
      </c>
      <c r="D7" s="239" t="s">
        <v>924</v>
      </c>
      <c r="E7" s="234" t="s">
        <v>922</v>
      </c>
      <c r="F7" s="242" t="n">
        <v>2</v>
      </c>
      <c r="G7" s="240"/>
      <c r="H7" s="241" t="n">
        <f aca="false">G7*F7</f>
        <v>0</v>
      </c>
    </row>
    <row r="8" customFormat="false" ht="14.15" hidden="false" customHeight="false" outlineLevel="0" collapsed="false">
      <c r="A8" s="151" t="n">
        <v>6</v>
      </c>
      <c r="B8" s="151" t="s">
        <v>183</v>
      </c>
      <c r="C8" s="151" t="n">
        <v>12895</v>
      </c>
      <c r="D8" s="239" t="s">
        <v>925</v>
      </c>
      <c r="E8" s="234" t="s">
        <v>421</v>
      </c>
      <c r="F8" s="242" t="n">
        <v>1</v>
      </c>
      <c r="G8" s="240"/>
      <c r="H8" s="241" t="n">
        <f aca="false">G8*F8</f>
        <v>0</v>
      </c>
    </row>
    <row r="9" customFormat="false" ht="14.15" hidden="false" customHeight="false" outlineLevel="0" collapsed="false">
      <c r="A9" s="151" t="n">
        <v>7</v>
      </c>
      <c r="B9" s="151" t="s">
        <v>179</v>
      </c>
      <c r="C9" s="151" t="n">
        <v>466</v>
      </c>
      <c r="D9" s="239" t="s">
        <v>926</v>
      </c>
      <c r="E9" s="234" t="s">
        <v>421</v>
      </c>
      <c r="F9" s="242" t="n">
        <v>1</v>
      </c>
      <c r="G9" s="240"/>
      <c r="H9" s="241" t="n">
        <f aca="false">G9*F9</f>
        <v>0</v>
      </c>
    </row>
    <row r="10" customFormat="false" ht="15" hidden="false" customHeight="true" outlineLevel="0" collapsed="false">
      <c r="A10" s="243" t="s">
        <v>927</v>
      </c>
      <c r="B10" s="243"/>
      <c r="C10" s="243"/>
      <c r="D10" s="243"/>
      <c r="E10" s="243"/>
      <c r="F10" s="243"/>
      <c r="G10" s="243"/>
      <c r="H10" s="244" t="n">
        <f aca="false">SUM(H3:H9)</f>
        <v>0</v>
      </c>
    </row>
    <row r="11" customFormat="false" ht="15" hidden="false" customHeight="true" outlineLevel="0" collapsed="false">
      <c r="A11" s="243" t="s">
        <v>928</v>
      </c>
      <c r="B11" s="243"/>
      <c r="C11" s="243"/>
      <c r="D11" s="243"/>
      <c r="E11" s="243"/>
      <c r="F11" s="243"/>
      <c r="G11" s="243"/>
      <c r="H11" s="244" t="n">
        <f aca="false">H10/12</f>
        <v>0</v>
      </c>
    </row>
    <row r="12" customFormat="false" ht="17.45" hidden="false" customHeight="true" outlineLevel="0" collapsed="false"/>
  </sheetData>
  <mergeCells count="3">
    <mergeCell ref="A1:H1"/>
    <mergeCell ref="A10:G10"/>
    <mergeCell ref="A11:G11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60" zoomScalePageLayoutView="90" workbookViewId="0">
      <selection pane="topLeft" activeCell="D56" activeCellId="0" sqref="D56"/>
    </sheetView>
  </sheetViews>
  <sheetFormatPr defaultRowHeight="12.75" zeroHeight="false" outlineLevelRow="0" outlineLevelCol="0"/>
  <cols>
    <col collapsed="false" customWidth="true" hidden="false" outlineLevel="0" max="1" min="1" style="0" width="52.85"/>
    <col collapsed="false" customWidth="true" hidden="false" outlineLevel="0" max="2" min="2" style="0" width="47.02"/>
    <col collapsed="false" customWidth="true" hidden="false" outlineLevel="0" max="3" min="3" style="0" width="16.14"/>
    <col collapsed="false" customWidth="true" hidden="false" outlineLevel="0" max="4" min="4" style="0" width="20.14"/>
    <col collapsed="false" customWidth="true" hidden="false" outlineLevel="0" max="5" min="5" style="0" width="15.57"/>
    <col collapsed="false" customWidth="true" hidden="false" outlineLevel="0" max="6" min="6" style="0" width="16.14"/>
    <col collapsed="false" customWidth="true" hidden="false" outlineLevel="0" max="7" min="7" style="0" width="15.57"/>
    <col collapsed="false" customWidth="true" hidden="false" outlineLevel="0" max="1025" min="8" style="0" width="8.57"/>
  </cols>
  <sheetData>
    <row r="1" customFormat="false" ht="20.25" hidden="false" customHeight="false" outlineLevel="0" collapsed="false">
      <c r="A1" s="143" t="s">
        <v>929</v>
      </c>
      <c r="B1" s="143"/>
      <c r="C1" s="143"/>
      <c r="D1" s="143"/>
      <c r="E1" s="143"/>
      <c r="F1" s="143"/>
      <c r="G1" s="143"/>
    </row>
    <row r="2" customFormat="false" ht="30" hidden="false" customHeight="false" outlineLevel="0" collapsed="false">
      <c r="A2" s="82" t="s">
        <v>930</v>
      </c>
      <c r="B2" s="82" t="s">
        <v>931</v>
      </c>
      <c r="C2" s="82" t="s">
        <v>316</v>
      </c>
      <c r="D2" s="82" t="s">
        <v>932</v>
      </c>
      <c r="E2" s="82" t="s">
        <v>28</v>
      </c>
      <c r="F2" s="82" t="s">
        <v>933</v>
      </c>
      <c r="G2" s="82" t="s">
        <v>934</v>
      </c>
    </row>
    <row r="3" customFormat="false" ht="28.5" hidden="false" customHeight="true" outlineLevel="0" collapsed="false">
      <c r="A3" s="196" t="s">
        <v>166</v>
      </c>
      <c r="B3" s="211" t="s">
        <v>935</v>
      </c>
      <c r="C3" s="245" t="n">
        <v>2315.55</v>
      </c>
      <c r="D3" s="23" t="n">
        <f aca="false">C3/$C$56</f>
        <v>0.0388267742849061</v>
      </c>
      <c r="E3" s="113" t="n">
        <v>0.05</v>
      </c>
      <c r="F3" s="147" t="n">
        <f aca="false">D3*$B$57</f>
        <v>0</v>
      </c>
      <c r="G3" s="147" t="n">
        <f aca="false">E3*F3</f>
        <v>0</v>
      </c>
    </row>
    <row r="4" customFormat="false" ht="28.5" hidden="false" customHeight="true" outlineLevel="0" collapsed="false">
      <c r="A4" s="196" t="s">
        <v>167</v>
      </c>
      <c r="B4" s="211" t="s">
        <v>935</v>
      </c>
      <c r="C4" s="245" t="n">
        <v>1102</v>
      </c>
      <c r="D4" s="23" t="n">
        <f aca="false">C4/$C$56</f>
        <v>0.0184781608092965</v>
      </c>
      <c r="E4" s="113" t="n">
        <v>0.05</v>
      </c>
      <c r="F4" s="147" t="n">
        <f aca="false">D4*$B$57</f>
        <v>0</v>
      </c>
      <c r="G4" s="147" t="n">
        <f aca="false">E4*F4</f>
        <v>0</v>
      </c>
    </row>
    <row r="5" customFormat="false" ht="28.5" hidden="false" customHeight="true" outlineLevel="0" collapsed="false">
      <c r="A5" s="196" t="s">
        <v>148</v>
      </c>
      <c r="B5" s="211" t="s">
        <v>936</v>
      </c>
      <c r="C5" s="245" t="n">
        <v>1426</v>
      </c>
      <c r="D5" s="23" t="n">
        <f aca="false">C5/$C$56</f>
        <v>0.023910941301322</v>
      </c>
      <c r="E5" s="113" t="n">
        <v>0.05</v>
      </c>
      <c r="F5" s="147" t="n">
        <f aca="false">D5*$B$57</f>
        <v>0</v>
      </c>
      <c r="G5" s="147" t="n">
        <f aca="false">E5*F5</f>
        <v>0</v>
      </c>
    </row>
    <row r="6" customFormat="false" ht="28.5" hidden="false" customHeight="true" outlineLevel="0" collapsed="false">
      <c r="A6" s="196" t="s">
        <v>152</v>
      </c>
      <c r="B6" s="211" t="s">
        <v>937</v>
      </c>
      <c r="C6" s="245" t="n">
        <v>136</v>
      </c>
      <c r="D6" s="23" t="n">
        <f aca="false">C6/$C$56</f>
        <v>0.00228042637936871</v>
      </c>
      <c r="E6" s="113" t="n">
        <v>0.05</v>
      </c>
      <c r="F6" s="147" t="n">
        <f aca="false">D6*$B$57</f>
        <v>0</v>
      </c>
      <c r="G6" s="147" t="n">
        <f aca="false">E6*F6</f>
        <v>0</v>
      </c>
    </row>
    <row r="7" customFormat="false" ht="28.5" hidden="false" customHeight="true" outlineLevel="0" collapsed="false">
      <c r="A7" s="196" t="s">
        <v>154</v>
      </c>
      <c r="B7" s="211" t="s">
        <v>938</v>
      </c>
      <c r="C7" s="245" t="n">
        <v>240</v>
      </c>
      <c r="D7" s="23" t="n">
        <f aca="false">C7/$C$56</f>
        <v>0.00402428184594479</v>
      </c>
      <c r="E7" s="113" t="n">
        <v>0.02</v>
      </c>
      <c r="F7" s="147" t="n">
        <f aca="false">D7*$B$57</f>
        <v>0</v>
      </c>
      <c r="G7" s="147" t="n">
        <f aca="false">E7*F7</f>
        <v>0</v>
      </c>
    </row>
    <row r="8" customFormat="false" ht="28.5" hidden="false" customHeight="true" outlineLevel="0" collapsed="false">
      <c r="A8" s="196" t="s">
        <v>153</v>
      </c>
      <c r="B8" s="211" t="s">
        <v>939</v>
      </c>
      <c r="C8" s="245" t="n">
        <v>239</v>
      </c>
      <c r="D8" s="23" t="n">
        <f aca="false">C8/$C$56</f>
        <v>0.00400751400492002</v>
      </c>
      <c r="E8" s="113" t="n">
        <v>0.04</v>
      </c>
      <c r="F8" s="147" t="n">
        <f aca="false">D8*$B$57</f>
        <v>0</v>
      </c>
      <c r="G8" s="147" t="n">
        <f aca="false">E8*F8</f>
        <v>0</v>
      </c>
    </row>
    <row r="9" customFormat="false" ht="28.5" hidden="false" customHeight="true" outlineLevel="0" collapsed="false">
      <c r="A9" s="196" t="s">
        <v>155</v>
      </c>
      <c r="B9" s="211" t="s">
        <v>940</v>
      </c>
      <c r="C9" s="245" t="n">
        <v>150</v>
      </c>
      <c r="D9" s="23" t="n">
        <f aca="false">C9/$C$56</f>
        <v>0.00251517615371549</v>
      </c>
      <c r="E9" s="113" t="n">
        <v>0.02</v>
      </c>
      <c r="F9" s="147" t="n">
        <f aca="false">D9*$B$57</f>
        <v>0</v>
      </c>
      <c r="G9" s="147" t="n">
        <f aca="false">E9*F9</f>
        <v>0</v>
      </c>
    </row>
    <row r="10" customFormat="false" ht="28.5" hidden="false" customHeight="true" outlineLevel="0" collapsed="false">
      <c r="A10" s="196" t="s">
        <v>157</v>
      </c>
      <c r="B10" s="211" t="s">
        <v>941</v>
      </c>
      <c r="C10" s="245" t="n">
        <v>1037</v>
      </c>
      <c r="D10" s="23" t="n">
        <f aca="false">C10/$C$56</f>
        <v>0.0173882511426864</v>
      </c>
      <c r="E10" s="113" t="n">
        <v>0.05</v>
      </c>
      <c r="F10" s="147" t="n">
        <f aca="false">D10*$B$57</f>
        <v>0</v>
      </c>
      <c r="G10" s="147" t="n">
        <f aca="false">E10*F10</f>
        <v>0</v>
      </c>
    </row>
    <row r="11" customFormat="false" ht="28.5" hidden="false" customHeight="true" outlineLevel="0" collapsed="false">
      <c r="A11" s="196" t="s">
        <v>164</v>
      </c>
      <c r="B11" s="211" t="s">
        <v>942</v>
      </c>
      <c r="C11" s="245" t="n">
        <v>524</v>
      </c>
      <c r="D11" s="23" t="n">
        <f aca="false">C11/$C$56</f>
        <v>0.00878634869697946</v>
      </c>
      <c r="E11" s="113" t="n">
        <v>0.03</v>
      </c>
      <c r="F11" s="147" t="n">
        <f aca="false">D11*$B$57</f>
        <v>0</v>
      </c>
      <c r="G11" s="147" t="n">
        <f aca="false">E11*F11</f>
        <v>0</v>
      </c>
    </row>
    <row r="12" customFormat="false" ht="28.5" hidden="false" customHeight="true" outlineLevel="0" collapsed="false">
      <c r="A12" s="196" t="s">
        <v>158</v>
      </c>
      <c r="B12" s="211" t="s">
        <v>943</v>
      </c>
      <c r="C12" s="245" t="n">
        <v>177</v>
      </c>
      <c r="D12" s="23" t="n">
        <f aca="false">C12/$C$56</f>
        <v>0.00296790786138428</v>
      </c>
      <c r="E12" s="113" t="n">
        <v>0.03</v>
      </c>
      <c r="F12" s="147" t="n">
        <f aca="false">D12*$B$57</f>
        <v>0</v>
      </c>
      <c r="G12" s="147" t="n">
        <f aca="false">E12*F12</f>
        <v>0</v>
      </c>
    </row>
    <row r="13" customFormat="false" ht="28.5" hidden="false" customHeight="true" outlineLevel="0" collapsed="false">
      <c r="A13" s="196" t="s">
        <v>165</v>
      </c>
      <c r="B13" s="211" t="s">
        <v>944</v>
      </c>
      <c r="C13" s="245" t="n">
        <v>104</v>
      </c>
      <c r="D13" s="23" t="n">
        <f aca="false">C13/$C$56</f>
        <v>0.00174385546657608</v>
      </c>
      <c r="E13" s="113" t="n">
        <v>0.05</v>
      </c>
      <c r="F13" s="147" t="n">
        <f aca="false">D13*$B$57</f>
        <v>0</v>
      </c>
      <c r="G13" s="147" t="n">
        <f aca="false">E13*F13</f>
        <v>0</v>
      </c>
    </row>
    <row r="14" customFormat="false" ht="28.5" hidden="false" customHeight="true" outlineLevel="0" collapsed="false">
      <c r="A14" s="196" t="s">
        <v>163</v>
      </c>
      <c r="B14" s="211" t="s">
        <v>945</v>
      </c>
      <c r="C14" s="245" t="n">
        <v>432</v>
      </c>
      <c r="D14" s="23" t="n">
        <f aca="false">C14/$C$56</f>
        <v>0.00724370732270062</v>
      </c>
      <c r="E14" s="113" t="n">
        <v>0.02</v>
      </c>
      <c r="F14" s="147" t="n">
        <f aca="false">D14*$B$57</f>
        <v>0</v>
      </c>
      <c r="G14" s="147" t="n">
        <f aca="false">E14*F14</f>
        <v>0</v>
      </c>
    </row>
    <row r="15" customFormat="false" ht="28.5" hidden="false" customHeight="true" outlineLevel="0" collapsed="false">
      <c r="A15" s="196" t="s">
        <v>151</v>
      </c>
      <c r="B15" s="211" t="s">
        <v>946</v>
      </c>
      <c r="C15" s="245" t="n">
        <v>783.17</v>
      </c>
      <c r="D15" s="23" t="n">
        <f aca="false">C15/$C$56</f>
        <v>0.0131320700553691</v>
      </c>
      <c r="E15" s="113" t="n">
        <v>0.02</v>
      </c>
      <c r="F15" s="147" t="n">
        <f aca="false">D15*$B$57</f>
        <v>0</v>
      </c>
      <c r="G15" s="147" t="n">
        <f aca="false">E15*F15</f>
        <v>0</v>
      </c>
    </row>
    <row r="16" customFormat="false" ht="28.5" hidden="false" customHeight="true" outlineLevel="0" collapsed="false">
      <c r="A16" s="196" t="s">
        <v>159</v>
      </c>
      <c r="B16" s="211" t="s">
        <v>947</v>
      </c>
      <c r="C16" s="245" t="n">
        <v>104</v>
      </c>
      <c r="D16" s="23" t="n">
        <f aca="false">C16/$C$56</f>
        <v>0.00174385546657608</v>
      </c>
      <c r="E16" s="113" t="n">
        <v>0.025</v>
      </c>
      <c r="F16" s="147" t="n">
        <f aca="false">D16*$B$57</f>
        <v>0</v>
      </c>
      <c r="G16" s="147" t="n">
        <f aca="false">E16*F16</f>
        <v>0</v>
      </c>
    </row>
    <row r="17" customFormat="false" ht="28.5" hidden="false" customHeight="true" outlineLevel="0" collapsed="false">
      <c r="A17" s="196" t="s">
        <v>161</v>
      </c>
      <c r="B17" s="211" t="s">
        <v>948</v>
      </c>
      <c r="C17" s="245" t="n">
        <v>432</v>
      </c>
      <c r="D17" s="23" t="n">
        <f aca="false">C17/$C$56</f>
        <v>0.00724370732270062</v>
      </c>
      <c r="E17" s="113" t="n">
        <v>0.05</v>
      </c>
      <c r="F17" s="147" t="n">
        <f aca="false">D17*$B$57</f>
        <v>0</v>
      </c>
      <c r="G17" s="147" t="n">
        <f aca="false">E17*F17</f>
        <v>0</v>
      </c>
    </row>
    <row r="18" customFormat="false" ht="28.5" hidden="false" customHeight="true" outlineLevel="0" collapsed="false">
      <c r="A18" s="196" t="s">
        <v>160</v>
      </c>
      <c r="B18" s="211" t="s">
        <v>949</v>
      </c>
      <c r="C18" s="245" t="n">
        <v>2714</v>
      </c>
      <c r="D18" s="23" t="n">
        <f aca="false">C18/$C$56</f>
        <v>0.0455079205412257</v>
      </c>
      <c r="E18" s="113" t="n">
        <v>0.01</v>
      </c>
      <c r="F18" s="147" t="n">
        <f aca="false">D18*$B$57</f>
        <v>0</v>
      </c>
      <c r="G18" s="147" t="n">
        <f aca="false">E18*F18</f>
        <v>0</v>
      </c>
    </row>
    <row r="19" customFormat="false" ht="28.5" hidden="false" customHeight="true" outlineLevel="0" collapsed="false">
      <c r="A19" s="196" t="s">
        <v>168</v>
      </c>
      <c r="B19" s="211" t="s">
        <v>950</v>
      </c>
      <c r="C19" s="245" t="n">
        <v>762</v>
      </c>
      <c r="D19" s="23" t="n">
        <f aca="false">C19/$C$56</f>
        <v>0.0127770948608747</v>
      </c>
      <c r="E19" s="113" t="n">
        <v>0.05</v>
      </c>
      <c r="F19" s="147" t="n">
        <f aca="false">D19*$B$57</f>
        <v>0</v>
      </c>
      <c r="G19" s="147" t="n">
        <f aca="false">E19*F19</f>
        <v>0</v>
      </c>
    </row>
    <row r="20" customFormat="false" ht="28.5" hidden="false" customHeight="true" outlineLevel="0" collapsed="false">
      <c r="A20" s="196" t="s">
        <v>150</v>
      </c>
      <c r="B20" s="211" t="s">
        <v>951</v>
      </c>
      <c r="C20" s="245" t="n">
        <v>99</v>
      </c>
      <c r="D20" s="23" t="n">
        <f aca="false">C20/$C$56</f>
        <v>0.00166001626145223</v>
      </c>
      <c r="E20" s="113" t="n">
        <v>0.05</v>
      </c>
      <c r="F20" s="147" t="n">
        <f aca="false">D20*$B$57</f>
        <v>0</v>
      </c>
      <c r="G20" s="147" t="n">
        <f aca="false">E20*F20</f>
        <v>0</v>
      </c>
    </row>
    <row r="21" customFormat="false" ht="28.5" hidden="false" customHeight="true" outlineLevel="0" collapsed="false">
      <c r="A21" s="196" t="s">
        <v>156</v>
      </c>
      <c r="B21" s="211" t="s">
        <v>952</v>
      </c>
      <c r="C21" s="245" t="n">
        <v>2807</v>
      </c>
      <c r="D21" s="23" t="n">
        <f aca="false">C21/$C$56</f>
        <v>0.0470673297565293</v>
      </c>
      <c r="E21" s="113" t="n">
        <v>0.05</v>
      </c>
      <c r="F21" s="147" t="n">
        <f aca="false">D21*$B$57</f>
        <v>0</v>
      </c>
      <c r="G21" s="147" t="n">
        <f aca="false">E21*F21</f>
        <v>0</v>
      </c>
    </row>
    <row r="22" customFormat="false" ht="28.5" hidden="false" customHeight="true" outlineLevel="0" collapsed="false">
      <c r="A22" s="196" t="s">
        <v>162</v>
      </c>
      <c r="B22" s="211" t="s">
        <v>953</v>
      </c>
      <c r="C22" s="245" t="n">
        <v>330</v>
      </c>
      <c r="D22" s="23" t="n">
        <f aca="false">C22/$C$56</f>
        <v>0.00553338753817409</v>
      </c>
      <c r="E22" s="113" t="n">
        <v>0.05</v>
      </c>
      <c r="F22" s="147" t="n">
        <f aca="false">D22*$B$57</f>
        <v>0</v>
      </c>
      <c r="G22" s="147" t="n">
        <f aca="false">E22*F22</f>
        <v>0</v>
      </c>
    </row>
    <row r="23" customFormat="false" ht="28.5" hidden="false" customHeight="true" outlineLevel="0" collapsed="false">
      <c r="A23" s="196" t="s">
        <v>116</v>
      </c>
      <c r="B23" s="211" t="s">
        <v>954</v>
      </c>
      <c r="C23" s="245" t="n">
        <v>7836.1</v>
      </c>
      <c r="D23" s="23" t="n">
        <f aca="false">C23/$C$56</f>
        <v>0.1313944790542</v>
      </c>
      <c r="E23" s="113" t="n">
        <v>0.05</v>
      </c>
      <c r="F23" s="147" t="n">
        <f aca="false">D23*$B$57</f>
        <v>0</v>
      </c>
      <c r="G23" s="147" t="n">
        <f aca="false">E23*F23</f>
        <v>0</v>
      </c>
    </row>
    <row r="24" customFormat="false" ht="28.5" hidden="false" customHeight="true" outlineLevel="0" collapsed="false">
      <c r="A24" s="196" t="s">
        <v>121</v>
      </c>
      <c r="B24" s="211" t="s">
        <v>955</v>
      </c>
      <c r="C24" s="245" t="n">
        <v>407.71</v>
      </c>
      <c r="D24" s="23" t="n">
        <f aca="false">C24/$C$56</f>
        <v>0.00683641646420896</v>
      </c>
      <c r="E24" s="113" t="n">
        <v>0.05</v>
      </c>
      <c r="F24" s="147" t="n">
        <f aca="false">D24*$B$57</f>
        <v>0</v>
      </c>
      <c r="G24" s="147" t="n">
        <f aca="false">E24*F24</f>
        <v>0</v>
      </c>
    </row>
    <row r="25" customFormat="false" ht="28.5" hidden="false" customHeight="true" outlineLevel="0" collapsed="false">
      <c r="A25" s="196" t="s">
        <v>123</v>
      </c>
      <c r="B25" s="211" t="s">
        <v>956</v>
      </c>
      <c r="C25" s="245" t="n">
        <v>519.22</v>
      </c>
      <c r="D25" s="23" t="n">
        <f aca="false">C25/$C$56</f>
        <v>0.00870619841688106</v>
      </c>
      <c r="E25" s="113" t="n">
        <v>0.05</v>
      </c>
      <c r="F25" s="147" t="n">
        <f aca="false">D25*$B$57</f>
        <v>0</v>
      </c>
      <c r="G25" s="147" t="n">
        <f aca="false">E25*F25</f>
        <v>0</v>
      </c>
    </row>
    <row r="26" customFormat="false" ht="28.5" hidden="false" customHeight="true" outlineLevel="0" collapsed="false">
      <c r="A26" s="196" t="s">
        <v>129</v>
      </c>
      <c r="B26" s="211" t="s">
        <v>957</v>
      </c>
      <c r="C26" s="245" t="n">
        <v>426</v>
      </c>
      <c r="D26" s="23" t="n">
        <f aca="false">C26/$C$56</f>
        <v>0.007143100276552</v>
      </c>
      <c r="E26" s="113" t="n">
        <v>0.05</v>
      </c>
      <c r="F26" s="147" t="n">
        <f aca="false">D26*$B$57</f>
        <v>0</v>
      </c>
      <c r="G26" s="147" t="n">
        <f aca="false">E26*F26</f>
        <v>0</v>
      </c>
    </row>
    <row r="27" customFormat="false" ht="28.5" hidden="false" customHeight="true" outlineLevel="0" collapsed="false">
      <c r="A27" s="196" t="s">
        <v>131</v>
      </c>
      <c r="B27" s="211" t="s">
        <v>958</v>
      </c>
      <c r="C27" s="245" t="n">
        <v>176</v>
      </c>
      <c r="D27" s="23" t="n">
        <f aca="false">C27/$C$56</f>
        <v>0.00295114002035951</v>
      </c>
      <c r="E27" s="113" t="n">
        <v>0.04</v>
      </c>
      <c r="F27" s="147" t="n">
        <f aca="false">D27*$B$57</f>
        <v>0</v>
      </c>
      <c r="G27" s="147" t="n">
        <f aca="false">E27*F27</f>
        <v>0</v>
      </c>
    </row>
    <row r="28" customFormat="false" ht="28.5" hidden="false" customHeight="true" outlineLevel="0" collapsed="false">
      <c r="A28" s="196" t="s">
        <v>124</v>
      </c>
      <c r="B28" s="211" t="s">
        <v>959</v>
      </c>
      <c r="C28" s="245" t="n">
        <v>1291.13</v>
      </c>
      <c r="D28" s="23" t="n">
        <f aca="false">C28/$C$56</f>
        <v>0.0216494625823112</v>
      </c>
      <c r="E28" s="113" t="n">
        <v>0.03</v>
      </c>
      <c r="F28" s="147" t="n">
        <f aca="false">D28*$B$57</f>
        <v>0</v>
      </c>
      <c r="G28" s="147" t="n">
        <f aca="false">E28*F28</f>
        <v>0</v>
      </c>
    </row>
    <row r="29" customFormat="false" ht="28.5" hidden="false" customHeight="true" outlineLevel="0" collapsed="false">
      <c r="A29" s="196" t="s">
        <v>127</v>
      </c>
      <c r="B29" s="211" t="s">
        <v>960</v>
      </c>
      <c r="C29" s="245" t="n">
        <v>554.29</v>
      </c>
      <c r="D29" s="23" t="n">
        <f aca="false">C29/$C$56</f>
        <v>0.00929424660161974</v>
      </c>
      <c r="E29" s="113" t="n">
        <v>0.05</v>
      </c>
      <c r="F29" s="147" t="n">
        <f aca="false">D29*$B$57</f>
        <v>0</v>
      </c>
      <c r="G29" s="147" t="n">
        <f aca="false">E29*F29</f>
        <v>0</v>
      </c>
    </row>
    <row r="30" customFormat="false" ht="28.5" hidden="false" customHeight="true" outlineLevel="0" collapsed="false">
      <c r="A30" s="196" t="s">
        <v>128</v>
      </c>
      <c r="B30" s="211" t="s">
        <v>961</v>
      </c>
      <c r="C30" s="245" t="n">
        <v>674</v>
      </c>
      <c r="D30" s="23" t="n">
        <f aca="false">C30/$C$56</f>
        <v>0.011301524850695</v>
      </c>
      <c r="E30" s="113" t="n">
        <v>0.05</v>
      </c>
      <c r="F30" s="147" t="n">
        <f aca="false">D30*$B$57</f>
        <v>0</v>
      </c>
      <c r="G30" s="147" t="n">
        <f aca="false">E30*F30</f>
        <v>0</v>
      </c>
    </row>
    <row r="31" customFormat="false" ht="28.5" hidden="false" customHeight="true" outlineLevel="0" collapsed="false">
      <c r="A31" s="196" t="s">
        <v>126</v>
      </c>
      <c r="B31" s="211" t="s">
        <v>962</v>
      </c>
      <c r="C31" s="245" t="n">
        <v>6033</v>
      </c>
      <c r="D31" s="23" t="n">
        <f aca="false">C31/$C$56</f>
        <v>0.101160384902437</v>
      </c>
      <c r="E31" s="113" t="n">
        <v>0.05</v>
      </c>
      <c r="F31" s="147" t="n">
        <f aca="false">D31*$B$57</f>
        <v>0</v>
      </c>
      <c r="G31" s="147" t="n">
        <f aca="false">E31*F31</f>
        <v>0</v>
      </c>
    </row>
    <row r="32" customFormat="false" ht="28.5" hidden="false" customHeight="true" outlineLevel="0" collapsed="false">
      <c r="A32" s="196" t="s">
        <v>132</v>
      </c>
      <c r="B32" s="211" t="s">
        <v>963</v>
      </c>
      <c r="C32" s="245" t="n">
        <v>374.63</v>
      </c>
      <c r="D32" s="23" t="n">
        <f aca="false">C32/$C$56</f>
        <v>0.00628173628310957</v>
      </c>
      <c r="E32" s="113" t="n">
        <v>0.05</v>
      </c>
      <c r="F32" s="147" t="n">
        <f aca="false">D32*$B$57</f>
        <v>0</v>
      </c>
      <c r="G32" s="147" t="n">
        <f aca="false">E32*F32</f>
        <v>0</v>
      </c>
    </row>
    <row r="33" customFormat="false" ht="28.5" hidden="false" customHeight="true" outlineLevel="0" collapsed="false">
      <c r="A33" s="196" t="s">
        <v>130</v>
      </c>
      <c r="B33" s="211" t="s">
        <v>964</v>
      </c>
      <c r="C33" s="245" t="n">
        <v>626.45</v>
      </c>
      <c r="D33" s="23" t="n">
        <f aca="false">C33/$C$56</f>
        <v>0.0105042140099671</v>
      </c>
      <c r="E33" s="113" t="n">
        <v>0.05</v>
      </c>
      <c r="F33" s="147" t="n">
        <f aca="false">D33*$B$57</f>
        <v>0</v>
      </c>
      <c r="G33" s="147" t="n">
        <f aca="false">E33*F33</f>
        <v>0</v>
      </c>
    </row>
    <row r="34" customFormat="false" ht="28.5" hidden="false" customHeight="true" outlineLevel="0" collapsed="false">
      <c r="A34" s="196" t="s">
        <v>120</v>
      </c>
      <c r="B34" s="211" t="s">
        <v>965</v>
      </c>
      <c r="C34" s="245" t="n">
        <v>821.75</v>
      </c>
      <c r="D34" s="23" t="n">
        <f aca="false">C34/$C$56</f>
        <v>0.0137789733621047</v>
      </c>
      <c r="E34" s="113" t="n">
        <v>0.05</v>
      </c>
      <c r="F34" s="147" t="n">
        <f aca="false">D34*$B$57</f>
        <v>0</v>
      </c>
      <c r="G34" s="147" t="n">
        <f aca="false">E34*F34</f>
        <v>0</v>
      </c>
    </row>
    <row r="35" customFormat="false" ht="28.5" hidden="false" customHeight="true" outlineLevel="0" collapsed="false">
      <c r="A35" s="196" t="s">
        <v>119</v>
      </c>
      <c r="B35" s="211" t="s">
        <v>966</v>
      </c>
      <c r="C35" s="245" t="n">
        <v>861.41</v>
      </c>
      <c r="D35" s="23" t="n">
        <f aca="false">C35/$C$56</f>
        <v>0.0144439859371471</v>
      </c>
      <c r="E35" s="113" t="n">
        <v>0.05</v>
      </c>
      <c r="F35" s="147" t="n">
        <f aca="false">D35*$B$57</f>
        <v>0</v>
      </c>
      <c r="G35" s="147" t="n">
        <f aca="false">E35*F35</f>
        <v>0</v>
      </c>
    </row>
    <row r="36" customFormat="false" ht="28.5" hidden="false" customHeight="true" outlineLevel="0" collapsed="false">
      <c r="A36" s="196" t="s">
        <v>125</v>
      </c>
      <c r="B36" s="211" t="s">
        <v>967</v>
      </c>
      <c r="C36" s="245" t="n">
        <v>330</v>
      </c>
      <c r="D36" s="23" t="n">
        <f aca="false">C36/$C$56</f>
        <v>0.00553338753817409</v>
      </c>
      <c r="E36" s="113" t="n">
        <v>0.02</v>
      </c>
      <c r="F36" s="147" t="n">
        <f aca="false">D36*$B$57</f>
        <v>0</v>
      </c>
      <c r="G36" s="147" t="n">
        <f aca="false">E36*F36</f>
        <v>0</v>
      </c>
    </row>
    <row r="37" customFormat="false" ht="28.5" hidden="false" customHeight="true" outlineLevel="0" collapsed="false">
      <c r="A37" s="196" t="s">
        <v>118</v>
      </c>
      <c r="B37" s="211" t="s">
        <v>968</v>
      </c>
      <c r="C37" s="245" t="n">
        <v>318</v>
      </c>
      <c r="D37" s="23" t="n">
        <f aca="false">C37/$C$56</f>
        <v>0.00533217344587685</v>
      </c>
      <c r="E37" s="113" t="n">
        <v>0.05</v>
      </c>
      <c r="F37" s="147" t="n">
        <f aca="false">D37*$B$57</f>
        <v>0</v>
      </c>
      <c r="G37" s="147" t="n">
        <f aca="false">E37*F37</f>
        <v>0</v>
      </c>
    </row>
    <row r="38" customFormat="false" ht="28.5" hidden="false" customHeight="true" outlineLevel="0" collapsed="false">
      <c r="A38" s="196" t="s">
        <v>169</v>
      </c>
      <c r="B38" s="211" t="s">
        <v>969</v>
      </c>
      <c r="C38" s="245" t="n">
        <v>2356.92</v>
      </c>
      <c r="D38" s="23" t="n">
        <f aca="false">C38/$C$56</f>
        <v>0.0395204598681008</v>
      </c>
      <c r="E38" s="113" t="n">
        <v>0.03</v>
      </c>
      <c r="F38" s="147" t="n">
        <f aca="false">D38*$B$57</f>
        <v>0</v>
      </c>
      <c r="G38" s="147" t="n">
        <f aca="false">E38*F38</f>
        <v>0</v>
      </c>
    </row>
    <row r="39" customFormat="false" ht="28.5" hidden="false" customHeight="true" outlineLevel="0" collapsed="false">
      <c r="A39" s="196" t="s">
        <v>170</v>
      </c>
      <c r="B39" s="211" t="s">
        <v>970</v>
      </c>
      <c r="C39" s="245" t="n">
        <v>655.71</v>
      </c>
      <c r="D39" s="23" t="n">
        <f aca="false">C39/$C$56</f>
        <v>0.0109948410383519</v>
      </c>
      <c r="E39" s="113" t="n">
        <v>0.03</v>
      </c>
      <c r="F39" s="147" t="n">
        <f aca="false">D39*$B$57</f>
        <v>0</v>
      </c>
      <c r="G39" s="147" t="n">
        <f aca="false">E39*F39</f>
        <v>0</v>
      </c>
    </row>
    <row r="40" customFormat="false" ht="28.5" hidden="false" customHeight="true" outlineLevel="0" collapsed="false">
      <c r="A40" s="196" t="s">
        <v>133</v>
      </c>
      <c r="B40" s="211" t="s">
        <v>971</v>
      </c>
      <c r="C40" s="245" t="n">
        <v>3959.6</v>
      </c>
      <c r="D40" s="23" t="n">
        <f aca="false">C40/$C$56</f>
        <v>0.0663939433216791</v>
      </c>
      <c r="E40" s="113" t="n">
        <v>0.03</v>
      </c>
      <c r="F40" s="147" t="n">
        <f aca="false">D40*$B$57</f>
        <v>0</v>
      </c>
      <c r="G40" s="147" t="n">
        <f aca="false">E40*F40</f>
        <v>0</v>
      </c>
    </row>
    <row r="41" customFormat="false" ht="28.5" hidden="false" customHeight="true" outlineLevel="0" collapsed="false">
      <c r="A41" s="196" t="s">
        <v>118</v>
      </c>
      <c r="B41" s="211" t="s">
        <v>972</v>
      </c>
      <c r="C41" s="245" t="n">
        <v>2600.55</v>
      </c>
      <c r="D41" s="23" t="n">
        <f aca="false">C41/$C$56</f>
        <v>0.0436056089769655</v>
      </c>
      <c r="E41" s="113" t="n">
        <v>0.03</v>
      </c>
      <c r="F41" s="147" t="n">
        <f aca="false">D41*$B$57</f>
        <v>0</v>
      </c>
      <c r="G41" s="147" t="n">
        <f aca="false">E41*F41</f>
        <v>0</v>
      </c>
    </row>
    <row r="42" customFormat="false" ht="28.5" hidden="false" customHeight="true" outlineLevel="0" collapsed="false">
      <c r="A42" s="196" t="s">
        <v>135</v>
      </c>
      <c r="B42" s="211" t="s">
        <v>973</v>
      </c>
      <c r="C42" s="245" t="n">
        <v>980</v>
      </c>
      <c r="D42" s="23" t="n">
        <f aca="false">C42/$C$56</f>
        <v>0.0164324842042746</v>
      </c>
      <c r="E42" s="113" t="n">
        <v>0.03</v>
      </c>
      <c r="F42" s="147" t="n">
        <f aca="false">D42*$B$57</f>
        <v>0</v>
      </c>
      <c r="G42" s="147" t="n">
        <f aca="false">E42*F42</f>
        <v>0</v>
      </c>
    </row>
    <row r="43" customFormat="false" ht="28.5" hidden="false" customHeight="true" outlineLevel="0" collapsed="false">
      <c r="A43" s="196" t="s">
        <v>136</v>
      </c>
      <c r="B43" s="211" t="s">
        <v>974</v>
      </c>
      <c r="C43" s="245" t="n">
        <v>674.86</v>
      </c>
      <c r="D43" s="23" t="n">
        <f aca="false">C43/$C$56</f>
        <v>0.0113159451939763</v>
      </c>
      <c r="E43" s="113" t="n">
        <v>0.05</v>
      </c>
      <c r="F43" s="147" t="n">
        <f aca="false">D43*$B$57</f>
        <v>0</v>
      </c>
      <c r="G43" s="147" t="n">
        <f aca="false">E43*F43</f>
        <v>0</v>
      </c>
    </row>
    <row r="44" customFormat="false" ht="28.5" hidden="false" customHeight="true" outlineLevel="0" collapsed="false">
      <c r="A44" s="196" t="s">
        <v>137</v>
      </c>
      <c r="B44" s="211" t="s">
        <v>975</v>
      </c>
      <c r="C44" s="245" t="n">
        <v>4295.06</v>
      </c>
      <c r="D44" s="23" t="n">
        <f aca="false">C44/$C$56</f>
        <v>0.0720188832718485</v>
      </c>
      <c r="E44" s="113" t="n">
        <v>0.05</v>
      </c>
      <c r="F44" s="147" t="n">
        <f aca="false">D44*$B$57</f>
        <v>0</v>
      </c>
      <c r="G44" s="147" t="n">
        <f aca="false">E44*F44</f>
        <v>0</v>
      </c>
    </row>
    <row r="45" customFormat="false" ht="28.5" hidden="false" customHeight="true" outlineLevel="0" collapsed="false">
      <c r="A45" s="196" t="s">
        <v>140</v>
      </c>
      <c r="B45" s="211" t="s">
        <v>976</v>
      </c>
      <c r="C45" s="245" t="n">
        <v>214.7</v>
      </c>
      <c r="D45" s="23" t="n">
        <f aca="false">C45/$C$56</f>
        <v>0.00360005546801811</v>
      </c>
      <c r="E45" s="113" t="n">
        <v>0.05</v>
      </c>
      <c r="F45" s="147" t="n">
        <f aca="false">D45*$B$57</f>
        <v>0</v>
      </c>
      <c r="G45" s="147" t="n">
        <f aca="false">E45*F45</f>
        <v>0</v>
      </c>
    </row>
    <row r="46" customFormat="false" ht="28.5" hidden="false" customHeight="true" outlineLevel="0" collapsed="false">
      <c r="A46" s="196" t="s">
        <v>141</v>
      </c>
      <c r="B46" s="211" t="s">
        <v>977</v>
      </c>
      <c r="C46" s="245" t="n">
        <v>818.88</v>
      </c>
      <c r="D46" s="23" t="n">
        <f aca="false">C46/$C$56</f>
        <v>0.0137308496583636</v>
      </c>
      <c r="E46" s="113" t="n">
        <v>0.02</v>
      </c>
      <c r="F46" s="147" t="n">
        <f aca="false">D46*$B$57</f>
        <v>0</v>
      </c>
      <c r="G46" s="147" t="n">
        <f aca="false">E46*F46</f>
        <v>0</v>
      </c>
    </row>
    <row r="47" customFormat="false" ht="28.5" hidden="false" customHeight="true" outlineLevel="0" collapsed="false">
      <c r="A47" s="196" t="s">
        <v>142</v>
      </c>
      <c r="B47" s="211" t="s">
        <v>978</v>
      </c>
      <c r="C47" s="245" t="n">
        <v>382.94</v>
      </c>
      <c r="D47" s="23" t="n">
        <f aca="false">C47/$C$56</f>
        <v>0.00642107704202541</v>
      </c>
      <c r="E47" s="113" t="n">
        <v>0.02</v>
      </c>
      <c r="F47" s="147" t="n">
        <f aca="false">D47*$B$57</f>
        <v>0</v>
      </c>
      <c r="G47" s="147" t="n">
        <f aca="false">E47*F47</f>
        <v>0</v>
      </c>
    </row>
    <row r="48" customFormat="false" ht="28.5" hidden="false" customHeight="true" outlineLevel="0" collapsed="false">
      <c r="A48" s="196" t="s">
        <v>144</v>
      </c>
      <c r="B48" s="211" t="s">
        <v>979</v>
      </c>
      <c r="C48" s="245" t="n">
        <v>340.8</v>
      </c>
      <c r="D48" s="23" t="n">
        <f aca="false">C48/$C$56</f>
        <v>0.0057144802212416</v>
      </c>
      <c r="E48" s="113" t="n">
        <v>0.05</v>
      </c>
      <c r="F48" s="147" t="n">
        <f aca="false">D48*$B$57</f>
        <v>0</v>
      </c>
      <c r="G48" s="147" t="n">
        <f aca="false">E48*F48</f>
        <v>0</v>
      </c>
    </row>
    <row r="49" customFormat="false" ht="28.5" hidden="false" customHeight="true" outlineLevel="0" collapsed="false">
      <c r="A49" s="196" t="s">
        <v>145</v>
      </c>
      <c r="B49" s="211" t="s">
        <v>980</v>
      </c>
      <c r="C49" s="245" t="n">
        <v>330</v>
      </c>
      <c r="D49" s="23" t="n">
        <f aca="false">C49/$C$56</f>
        <v>0.00553338753817409</v>
      </c>
      <c r="E49" s="113" t="n">
        <v>0.05</v>
      </c>
      <c r="F49" s="147" t="n">
        <f aca="false">D49*$B$57</f>
        <v>0</v>
      </c>
      <c r="G49" s="147" t="n">
        <f aca="false">E49*F49</f>
        <v>0</v>
      </c>
    </row>
    <row r="50" customFormat="false" ht="28.5" hidden="false" customHeight="true" outlineLevel="0" collapsed="false">
      <c r="A50" s="196" t="s">
        <v>146</v>
      </c>
      <c r="B50" s="211" t="s">
        <v>981</v>
      </c>
      <c r="C50" s="245" t="n">
        <v>218.2</v>
      </c>
      <c r="D50" s="23" t="n">
        <f aca="false">C50/$C$56</f>
        <v>0.0036587429116048</v>
      </c>
      <c r="E50" s="113" t="n">
        <v>0.05</v>
      </c>
      <c r="F50" s="147" t="n">
        <f aca="false">D50*$B$57</f>
        <v>0</v>
      </c>
      <c r="G50" s="147" t="n">
        <f aca="false">E50*F50</f>
        <v>0</v>
      </c>
    </row>
    <row r="51" customFormat="false" ht="28.5" hidden="false" customHeight="true" outlineLevel="0" collapsed="false">
      <c r="A51" s="196" t="s">
        <v>147</v>
      </c>
      <c r="B51" s="211" t="s">
        <v>982</v>
      </c>
      <c r="C51" s="245" t="n">
        <v>572.54</v>
      </c>
      <c r="D51" s="23" t="n">
        <f aca="false">C51/$C$56</f>
        <v>0.00960025970032179</v>
      </c>
      <c r="E51" s="113" t="n">
        <v>0.03</v>
      </c>
      <c r="F51" s="147" t="n">
        <f aca="false">D51*$B$57</f>
        <v>0</v>
      </c>
      <c r="G51" s="147" t="n">
        <f aca="false">E51*F51</f>
        <v>0</v>
      </c>
    </row>
    <row r="52" customFormat="false" ht="28.5" hidden="false" customHeight="true" outlineLevel="0" collapsed="false">
      <c r="A52" s="196" t="s">
        <v>139</v>
      </c>
      <c r="B52" s="211" t="s">
        <v>983</v>
      </c>
      <c r="C52" s="245" t="n">
        <v>2990.82</v>
      </c>
      <c r="D52" s="23" t="n">
        <f aca="false">C52/$C$56</f>
        <v>0.0501495942937025</v>
      </c>
      <c r="E52" s="113" t="n">
        <v>0.05</v>
      </c>
      <c r="F52" s="147" t="n">
        <f aca="false">D52*$B$57</f>
        <v>0</v>
      </c>
      <c r="G52" s="147" t="n">
        <f aca="false">E52*F52</f>
        <v>0</v>
      </c>
    </row>
    <row r="53" customFormat="false" ht="28.5" hidden="false" customHeight="true" outlineLevel="0" collapsed="false">
      <c r="A53" s="196" t="s">
        <v>138</v>
      </c>
      <c r="B53" s="211" t="s">
        <v>984</v>
      </c>
      <c r="C53" s="245" t="n">
        <v>151.15</v>
      </c>
      <c r="D53" s="23" t="n">
        <f aca="false">C53/$C$56</f>
        <v>0.00253445917089398</v>
      </c>
      <c r="E53" s="113" t="n">
        <v>0.05</v>
      </c>
      <c r="F53" s="147" t="n">
        <f aca="false">D53*$B$57</f>
        <v>0</v>
      </c>
      <c r="G53" s="147" t="n">
        <f aca="false">E53*F53</f>
        <v>0</v>
      </c>
    </row>
    <row r="54" customFormat="false" ht="28.5" hidden="false" customHeight="true" outlineLevel="0" collapsed="false">
      <c r="A54" s="196" t="s">
        <v>171</v>
      </c>
      <c r="B54" s="211" t="s">
        <v>985</v>
      </c>
      <c r="C54" s="245" t="n">
        <v>272.72</v>
      </c>
      <c r="D54" s="23" t="n">
        <f aca="false">C54/$C$56</f>
        <v>0.00457292560427526</v>
      </c>
      <c r="E54" s="113" t="n">
        <v>0.03</v>
      </c>
      <c r="F54" s="147" t="n">
        <f aca="false">D54*$B$57</f>
        <v>0</v>
      </c>
      <c r="G54" s="147" t="n">
        <f aca="false">E54*F54</f>
        <v>0</v>
      </c>
    </row>
    <row r="55" customFormat="false" ht="28.5" hidden="false" customHeight="true" outlineLevel="0" collapsed="false">
      <c r="A55" s="196" t="s">
        <v>143</v>
      </c>
      <c r="B55" s="211" t="s">
        <v>986</v>
      </c>
      <c r="C55" s="245" t="n">
        <v>659.11</v>
      </c>
      <c r="D55" s="23" t="n">
        <f aca="false">C55/$C$56</f>
        <v>0.0110518516978361</v>
      </c>
      <c r="E55" s="113" t="n">
        <v>0.03</v>
      </c>
      <c r="F55" s="147" t="n">
        <f aca="false">D55*$B$57</f>
        <v>0</v>
      </c>
      <c r="G55" s="147" t="n">
        <f aca="false">E55*F55</f>
        <v>0</v>
      </c>
    </row>
    <row r="56" customFormat="false" ht="15" hidden="false" customHeight="false" outlineLevel="0" collapsed="false">
      <c r="A56" s="246" t="s">
        <v>172</v>
      </c>
      <c r="B56" s="246"/>
      <c r="C56" s="247" t="n">
        <f aca="false">SUM(C3:C55)</f>
        <v>59637.97</v>
      </c>
      <c r="D56" s="248" t="n">
        <f aca="false">SUM(D3:D55)</f>
        <v>1</v>
      </c>
      <c r="E56" s="249" t="n">
        <f aca="false"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0.0417769618918954</v>
      </c>
      <c r="F56" s="250" t="n">
        <f aca="false">SUM(F3:F55)</f>
        <v>0</v>
      </c>
      <c r="G56" s="251" t="n">
        <f aca="false">SUM(G3:G55)</f>
        <v>0</v>
      </c>
    </row>
    <row r="57" customFormat="false" ht="30" hidden="false" customHeight="false" outlineLevel="0" collapsed="false">
      <c r="A57" s="252" t="s">
        <v>987</v>
      </c>
      <c r="B57" s="253" t="n">
        <f aca="false">'II Plan Consolid'!I71</f>
        <v>0</v>
      </c>
      <c r="C57" s="253"/>
      <c r="D57" s="228"/>
      <c r="E57" s="228"/>
      <c r="F57" s="228"/>
      <c r="G57" s="228"/>
    </row>
  </sheetData>
  <mergeCells count="2">
    <mergeCell ref="A1:G1"/>
    <mergeCell ref="A56:B56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4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58.71"/>
    <col collapsed="false" customWidth="true" hidden="false" outlineLevel="0" max="3" min="3" style="0" width="19.99"/>
    <col collapsed="false" customWidth="true" hidden="false" outlineLevel="0" max="1025" min="4" style="0" width="9.13"/>
  </cols>
  <sheetData>
    <row r="1" customFormat="false" ht="20.25" hidden="false" customHeight="false" outlineLevel="0" collapsed="false">
      <c r="A1" s="143" t="s">
        <v>988</v>
      </c>
      <c r="B1" s="143"/>
      <c r="C1" s="143"/>
      <c r="D1" s="1"/>
      <c r="E1" s="1"/>
      <c r="F1" s="1"/>
      <c r="G1" s="1"/>
      <c r="H1" s="1"/>
      <c r="I1" s="144"/>
    </row>
    <row r="2" customFormat="false" ht="15" hidden="false" customHeight="false" outlineLevel="0" collapsed="false">
      <c r="A2" s="12"/>
      <c r="B2" s="12"/>
      <c r="C2" s="12"/>
      <c r="D2" s="1"/>
      <c r="E2" s="1"/>
      <c r="F2" s="1"/>
      <c r="G2" s="1"/>
      <c r="H2" s="1"/>
      <c r="I2" s="144"/>
    </row>
    <row r="3" customFormat="false" ht="15" hidden="false" customHeight="true" outlineLevel="0" collapsed="false">
      <c r="A3" s="165" t="s">
        <v>989</v>
      </c>
      <c r="B3" s="165"/>
      <c r="C3" s="165"/>
      <c r="D3" s="1"/>
      <c r="E3" s="1"/>
      <c r="F3" s="1"/>
      <c r="G3" s="1"/>
      <c r="H3" s="1"/>
      <c r="I3" s="144"/>
    </row>
    <row r="4" customFormat="false" ht="15" hidden="false" customHeight="false" outlineLevel="0" collapsed="false">
      <c r="A4" s="145" t="n">
        <v>1</v>
      </c>
      <c r="B4" s="145" t="s">
        <v>990</v>
      </c>
      <c r="C4" s="145" t="s">
        <v>327</v>
      </c>
      <c r="D4" s="1"/>
      <c r="E4" s="1"/>
      <c r="F4" s="1"/>
      <c r="G4" s="1"/>
      <c r="H4" s="1"/>
      <c r="I4" s="144"/>
    </row>
    <row r="5" customFormat="false" ht="13.8" hidden="false" customHeight="false" outlineLevel="0" collapsed="false">
      <c r="A5" s="6" t="s">
        <v>991</v>
      </c>
      <c r="B5" s="150" t="s">
        <v>992</v>
      </c>
      <c r="C5" s="163"/>
      <c r="D5" s="1"/>
      <c r="E5" s="1"/>
      <c r="F5" s="1"/>
      <c r="G5" s="1"/>
      <c r="H5" s="1"/>
      <c r="I5" s="144"/>
    </row>
    <row r="6" customFormat="false" ht="13.8" hidden="false" customHeight="false" outlineLevel="0" collapsed="false">
      <c r="A6" s="6" t="s">
        <v>993</v>
      </c>
      <c r="B6" s="150" t="s">
        <v>994</v>
      </c>
      <c r="C6" s="163"/>
      <c r="D6" s="1"/>
      <c r="E6" s="1"/>
      <c r="F6" s="1"/>
      <c r="G6" s="1"/>
      <c r="H6" s="1"/>
      <c r="I6" s="144"/>
    </row>
    <row r="7" customFormat="false" ht="13.8" hidden="false" customHeight="false" outlineLevel="0" collapsed="false">
      <c r="A7" s="6" t="s">
        <v>995</v>
      </c>
      <c r="B7" s="150" t="s">
        <v>996</v>
      </c>
      <c r="C7" s="163"/>
      <c r="D7" s="1"/>
      <c r="E7" s="1"/>
      <c r="F7" s="1"/>
      <c r="G7" s="1"/>
      <c r="H7" s="1"/>
      <c r="I7" s="144"/>
    </row>
    <row r="8" customFormat="false" ht="13.8" hidden="false" customHeight="false" outlineLevel="0" collapsed="false">
      <c r="A8" s="6" t="s">
        <v>997</v>
      </c>
      <c r="B8" s="150" t="s">
        <v>998</v>
      </c>
      <c r="C8" s="163"/>
      <c r="D8" s="1"/>
      <c r="E8" s="1"/>
      <c r="F8" s="1"/>
      <c r="G8" s="1"/>
      <c r="H8" s="1"/>
      <c r="I8" s="144"/>
    </row>
    <row r="9" customFormat="false" ht="13.8" hidden="false" customHeight="false" outlineLevel="0" collapsed="false">
      <c r="A9" s="6" t="s">
        <v>185</v>
      </c>
      <c r="B9" s="150" t="s">
        <v>999</v>
      </c>
      <c r="C9" s="163"/>
      <c r="D9" s="1"/>
      <c r="E9" s="1"/>
      <c r="F9" s="1"/>
      <c r="G9" s="1"/>
      <c r="H9" s="1"/>
      <c r="I9" s="144"/>
    </row>
    <row r="10" customFormat="false" ht="15" hidden="false" customHeight="false" outlineLevel="0" collapsed="false">
      <c r="A10" s="6" t="s">
        <v>1000</v>
      </c>
      <c r="B10" s="7" t="s">
        <v>1001</v>
      </c>
      <c r="C10" s="7"/>
      <c r="D10" s="1"/>
      <c r="E10" s="1"/>
      <c r="F10" s="1"/>
      <c r="G10" s="1"/>
      <c r="H10" s="1"/>
      <c r="I10" s="144"/>
    </row>
    <row r="11" customFormat="false" ht="13.8" hidden="false" customHeight="false" outlineLevel="0" collapsed="false">
      <c r="A11" s="254"/>
      <c r="B11" s="150" t="s">
        <v>1002</v>
      </c>
      <c r="C11" s="163"/>
      <c r="D11" s="1"/>
      <c r="E11" s="1"/>
      <c r="F11" s="1"/>
      <c r="G11" s="1"/>
      <c r="H11" s="1"/>
      <c r="I11" s="144"/>
    </row>
    <row r="12" customFormat="false" ht="13.8" hidden="false" customHeight="false" outlineLevel="0" collapsed="false">
      <c r="A12" s="254"/>
      <c r="B12" s="150" t="s">
        <v>1003</v>
      </c>
      <c r="C12" s="163"/>
      <c r="D12" s="1"/>
      <c r="E12" s="1"/>
      <c r="F12" s="1"/>
      <c r="G12" s="1"/>
      <c r="H12" s="1"/>
      <c r="I12" s="144"/>
    </row>
    <row r="13" customFormat="false" ht="15" hidden="false" customHeight="false" outlineLevel="0" collapsed="false">
      <c r="A13" s="254"/>
      <c r="B13" s="150" t="s">
        <v>28</v>
      </c>
      <c r="C13" s="163" t="n">
        <v>0</v>
      </c>
      <c r="D13" s="1"/>
      <c r="E13" s="1"/>
      <c r="F13" s="1"/>
      <c r="G13" s="1"/>
      <c r="H13" s="1"/>
      <c r="I13" s="144"/>
    </row>
    <row r="14" customFormat="false" ht="15" hidden="false" customHeight="false" outlineLevel="0" collapsed="false">
      <c r="A14" s="254"/>
      <c r="B14" s="150" t="s">
        <v>1004</v>
      </c>
      <c r="C14" s="163" t="n">
        <v>0.045</v>
      </c>
      <c r="D14" s="1"/>
      <c r="E14" s="1"/>
      <c r="F14" s="1"/>
      <c r="G14" s="1"/>
      <c r="H14" s="1"/>
      <c r="I14" s="144"/>
    </row>
    <row r="15" customFormat="false" ht="15" hidden="false" customHeight="false" outlineLevel="0" collapsed="false">
      <c r="A15" s="18" t="s">
        <v>1005</v>
      </c>
      <c r="B15" s="18"/>
      <c r="C15" s="164" t="n">
        <f aca="false">(((1+C5+C6+C7)*(1+C8)*(1+C9))/(1-(C11+C12+C13+C14)))-1</f>
        <v>0.0471204188481675</v>
      </c>
      <c r="D15" s="1"/>
      <c r="E15" s="1"/>
      <c r="F15" s="1"/>
      <c r="G15" s="1"/>
      <c r="H15" s="1"/>
      <c r="I15" s="144"/>
    </row>
    <row r="16" customFormat="false" ht="15" hidden="false" customHeight="false" outlineLevel="0" collapsed="false">
      <c r="A16" s="12"/>
      <c r="B16" s="12"/>
      <c r="C16" s="12"/>
      <c r="D16" s="1"/>
      <c r="E16" s="1"/>
      <c r="F16" s="1"/>
      <c r="G16" s="1"/>
      <c r="H16" s="1"/>
      <c r="I16" s="144"/>
    </row>
    <row r="17" customFormat="false" ht="15" hidden="false" customHeight="true" outlineLevel="0" collapsed="false">
      <c r="A17" s="186" t="s">
        <v>1006</v>
      </c>
      <c r="B17" s="186"/>
      <c r="C17" s="186"/>
    </row>
    <row r="18" customFormat="false" ht="15" hidden="false" customHeight="false" outlineLevel="0" collapsed="false">
      <c r="A18" s="145" t="n">
        <v>2</v>
      </c>
      <c r="B18" s="145" t="s">
        <v>1007</v>
      </c>
      <c r="C18" s="145" t="s">
        <v>327</v>
      </c>
    </row>
    <row r="19" customFormat="false" ht="13.8" hidden="false" customHeight="false" outlineLevel="0" collapsed="false">
      <c r="A19" s="6" t="s">
        <v>991</v>
      </c>
      <c r="B19" s="150" t="s">
        <v>992</v>
      </c>
      <c r="C19" s="163"/>
    </row>
    <row r="20" customFormat="false" ht="13.8" hidden="false" customHeight="false" outlineLevel="0" collapsed="false">
      <c r="A20" s="6" t="s">
        <v>993</v>
      </c>
      <c r="B20" s="150" t="s">
        <v>994</v>
      </c>
      <c r="C20" s="163"/>
    </row>
    <row r="21" customFormat="false" ht="13.8" hidden="false" customHeight="false" outlineLevel="0" collapsed="false">
      <c r="A21" s="6" t="s">
        <v>995</v>
      </c>
      <c r="B21" s="150" t="s">
        <v>996</v>
      </c>
      <c r="C21" s="163"/>
    </row>
    <row r="22" customFormat="false" ht="13.8" hidden="false" customHeight="false" outlineLevel="0" collapsed="false">
      <c r="A22" s="6" t="s">
        <v>997</v>
      </c>
      <c r="B22" s="150" t="s">
        <v>998</v>
      </c>
      <c r="C22" s="163"/>
    </row>
    <row r="23" customFormat="false" ht="13.8" hidden="false" customHeight="false" outlineLevel="0" collapsed="false">
      <c r="A23" s="6" t="s">
        <v>185</v>
      </c>
      <c r="B23" s="150" t="s">
        <v>999</v>
      </c>
      <c r="C23" s="163"/>
    </row>
    <row r="24" customFormat="false" ht="15" hidden="false" customHeight="false" outlineLevel="0" collapsed="false">
      <c r="A24" s="6" t="s">
        <v>1000</v>
      </c>
      <c r="B24" s="7" t="s">
        <v>1001</v>
      </c>
      <c r="C24" s="7"/>
    </row>
    <row r="25" customFormat="false" ht="13.8" hidden="false" customHeight="false" outlineLevel="0" collapsed="false">
      <c r="A25" s="254"/>
      <c r="B25" s="150" t="s">
        <v>1002</v>
      </c>
      <c r="C25" s="163"/>
    </row>
    <row r="26" customFormat="false" ht="13.8" hidden="false" customHeight="false" outlineLevel="0" collapsed="false">
      <c r="A26" s="254"/>
      <c r="B26" s="150" t="s">
        <v>1003</v>
      </c>
      <c r="C26" s="163"/>
    </row>
    <row r="27" customFormat="false" ht="13.8" hidden="false" customHeight="false" outlineLevel="0" collapsed="false">
      <c r="A27" s="254"/>
      <c r="B27" s="150" t="s">
        <v>28</v>
      </c>
      <c r="C27" s="163" t="n">
        <v>0.01</v>
      </c>
    </row>
    <row r="28" customFormat="false" ht="13.8" hidden="false" customHeight="false" outlineLevel="0" collapsed="false">
      <c r="A28" s="254"/>
      <c r="B28" s="150" t="s">
        <v>1004</v>
      </c>
      <c r="C28" s="163"/>
    </row>
    <row r="29" customFormat="false" ht="15" hidden="false" customHeight="false" outlineLevel="0" collapsed="false">
      <c r="A29" s="18" t="s">
        <v>1005</v>
      </c>
      <c r="B29" s="18"/>
      <c r="C29" s="164" t="n">
        <f aca="false">(((1+C19+C20+C21)*(1+C22)*(1+C23))/(1-(C25+C26+C27+C28)))-1</f>
        <v>0.0101010101010102</v>
      </c>
    </row>
    <row r="30" customFormat="false" ht="15" hidden="false" customHeight="false" outlineLevel="0" collapsed="false">
      <c r="A30" s="255"/>
      <c r="B30" s="255"/>
      <c r="C30" s="255"/>
    </row>
    <row r="31" customFormat="false" ht="15" hidden="false" customHeight="false" outlineLevel="0" collapsed="false">
      <c r="A31" s="145" t="n">
        <v>3</v>
      </c>
      <c r="B31" s="145" t="s">
        <v>1008</v>
      </c>
      <c r="C31" s="145" t="s">
        <v>327</v>
      </c>
    </row>
    <row r="32" customFormat="false" ht="13.8" hidden="false" customHeight="false" outlineLevel="0" collapsed="false">
      <c r="A32" s="6" t="s">
        <v>991</v>
      </c>
      <c r="B32" s="150" t="s">
        <v>992</v>
      </c>
      <c r="C32" s="163"/>
    </row>
    <row r="33" customFormat="false" ht="13.8" hidden="false" customHeight="false" outlineLevel="0" collapsed="false">
      <c r="A33" s="6" t="s">
        <v>993</v>
      </c>
      <c r="B33" s="150" t="s">
        <v>994</v>
      </c>
      <c r="C33" s="163"/>
    </row>
    <row r="34" customFormat="false" ht="13.8" hidden="false" customHeight="false" outlineLevel="0" collapsed="false">
      <c r="A34" s="6" t="s">
        <v>995</v>
      </c>
      <c r="B34" s="150" t="s">
        <v>996</v>
      </c>
      <c r="C34" s="163"/>
    </row>
    <row r="35" customFormat="false" ht="13.8" hidden="false" customHeight="false" outlineLevel="0" collapsed="false">
      <c r="A35" s="6" t="s">
        <v>997</v>
      </c>
      <c r="B35" s="150" t="s">
        <v>998</v>
      </c>
      <c r="C35" s="163"/>
    </row>
    <row r="36" customFormat="false" ht="13.8" hidden="false" customHeight="false" outlineLevel="0" collapsed="false">
      <c r="A36" s="6" t="s">
        <v>185</v>
      </c>
      <c r="B36" s="150" t="s">
        <v>999</v>
      </c>
      <c r="C36" s="163"/>
    </row>
    <row r="37" customFormat="false" ht="15" hidden="false" customHeight="false" outlineLevel="0" collapsed="false">
      <c r="A37" s="6" t="s">
        <v>1000</v>
      </c>
      <c r="B37" s="7" t="s">
        <v>1001</v>
      </c>
      <c r="C37" s="7"/>
    </row>
    <row r="38" customFormat="false" ht="13.8" hidden="false" customHeight="false" outlineLevel="0" collapsed="false">
      <c r="A38" s="254"/>
      <c r="B38" s="150" t="s">
        <v>1002</v>
      </c>
      <c r="C38" s="163"/>
    </row>
    <row r="39" customFormat="false" ht="13.8" hidden="false" customHeight="false" outlineLevel="0" collapsed="false">
      <c r="A39" s="254"/>
      <c r="B39" s="150" t="s">
        <v>1003</v>
      </c>
      <c r="C39" s="163"/>
    </row>
    <row r="40" customFormat="false" ht="15" hidden="false" customHeight="false" outlineLevel="0" collapsed="false">
      <c r="A40" s="254"/>
      <c r="B40" s="150" t="s">
        <v>28</v>
      </c>
      <c r="C40" s="163" t="n">
        <v>0.02</v>
      </c>
    </row>
    <row r="41" customFormat="false" ht="13.8" hidden="false" customHeight="false" outlineLevel="0" collapsed="false">
      <c r="A41" s="254"/>
      <c r="B41" s="150" t="s">
        <v>1004</v>
      </c>
      <c r="C41" s="163"/>
    </row>
    <row r="42" customFormat="false" ht="15" hidden="false" customHeight="false" outlineLevel="0" collapsed="false">
      <c r="A42" s="18" t="s">
        <v>1005</v>
      </c>
      <c r="B42" s="18"/>
      <c r="C42" s="164" t="n">
        <f aca="false">(((1+C32+C33+C34)*(1+C35)*(1+C36))/(1-(C38+C39+C40+C41)))-1</f>
        <v>0.0204081632653061</v>
      </c>
    </row>
    <row r="43" customFormat="false" ht="15" hidden="false" customHeight="false" outlineLevel="0" collapsed="false">
      <c r="A43" s="255"/>
      <c r="B43" s="255"/>
      <c r="C43" s="255"/>
    </row>
    <row r="44" customFormat="false" ht="15" hidden="false" customHeight="false" outlineLevel="0" collapsed="false">
      <c r="A44" s="145" t="n">
        <v>4</v>
      </c>
      <c r="B44" s="145" t="s">
        <v>1009</v>
      </c>
      <c r="C44" s="145" t="s">
        <v>327</v>
      </c>
    </row>
    <row r="45" customFormat="false" ht="13.8" hidden="false" customHeight="false" outlineLevel="0" collapsed="false">
      <c r="A45" s="6" t="s">
        <v>991</v>
      </c>
      <c r="B45" s="150" t="s">
        <v>992</v>
      </c>
      <c r="C45" s="163"/>
    </row>
    <row r="46" customFormat="false" ht="13.8" hidden="false" customHeight="false" outlineLevel="0" collapsed="false">
      <c r="A46" s="6" t="s">
        <v>993</v>
      </c>
      <c r="B46" s="150" t="s">
        <v>994</v>
      </c>
      <c r="C46" s="163"/>
    </row>
    <row r="47" customFormat="false" ht="13.8" hidden="false" customHeight="false" outlineLevel="0" collapsed="false">
      <c r="A47" s="6" t="s">
        <v>995</v>
      </c>
      <c r="B47" s="150" t="s">
        <v>996</v>
      </c>
      <c r="C47" s="163"/>
    </row>
    <row r="48" customFormat="false" ht="13.8" hidden="false" customHeight="false" outlineLevel="0" collapsed="false">
      <c r="A48" s="6" t="s">
        <v>997</v>
      </c>
      <c r="B48" s="150" t="s">
        <v>998</v>
      </c>
      <c r="C48" s="163"/>
    </row>
    <row r="49" customFormat="false" ht="13.8" hidden="false" customHeight="false" outlineLevel="0" collapsed="false">
      <c r="A49" s="6" t="s">
        <v>185</v>
      </c>
      <c r="B49" s="150" t="s">
        <v>999</v>
      </c>
      <c r="C49" s="163"/>
    </row>
    <row r="50" customFormat="false" ht="15" hidden="false" customHeight="false" outlineLevel="0" collapsed="false">
      <c r="A50" s="6" t="s">
        <v>1000</v>
      </c>
      <c r="B50" s="7" t="s">
        <v>1001</v>
      </c>
      <c r="C50" s="7"/>
    </row>
    <row r="51" customFormat="false" ht="13.8" hidden="false" customHeight="false" outlineLevel="0" collapsed="false">
      <c r="A51" s="254"/>
      <c r="B51" s="150" t="s">
        <v>1002</v>
      </c>
      <c r="C51" s="163"/>
    </row>
    <row r="52" customFormat="false" ht="13.8" hidden="false" customHeight="false" outlineLevel="0" collapsed="false">
      <c r="A52" s="254"/>
      <c r="B52" s="150" t="s">
        <v>1003</v>
      </c>
      <c r="C52" s="163"/>
    </row>
    <row r="53" customFormat="false" ht="15" hidden="false" customHeight="false" outlineLevel="0" collapsed="false">
      <c r="A53" s="254"/>
      <c r="B53" s="150" t="s">
        <v>28</v>
      </c>
      <c r="C53" s="163" t="n">
        <v>0.025</v>
      </c>
    </row>
    <row r="54" customFormat="false" ht="13.8" hidden="false" customHeight="false" outlineLevel="0" collapsed="false">
      <c r="A54" s="254"/>
      <c r="B54" s="150" t="s">
        <v>1004</v>
      </c>
      <c r="C54" s="163"/>
    </row>
    <row r="55" customFormat="false" ht="15" hidden="false" customHeight="false" outlineLevel="0" collapsed="false">
      <c r="A55" s="18" t="s">
        <v>1005</v>
      </c>
      <c r="B55" s="18"/>
      <c r="C55" s="164" t="n">
        <f aca="false">(((1+C45+C46+C47)*(1+C48)*(1+C49))/(1-(C51+C52+C53+C54)))-1</f>
        <v>0.0256410256410258</v>
      </c>
    </row>
    <row r="56" customFormat="false" ht="15" hidden="false" customHeight="false" outlineLevel="0" collapsed="false">
      <c r="A56" s="255"/>
      <c r="B56" s="255"/>
      <c r="C56" s="255"/>
    </row>
    <row r="57" customFormat="false" ht="15" hidden="false" customHeight="false" outlineLevel="0" collapsed="false">
      <c r="A57" s="145" t="n">
        <v>5</v>
      </c>
      <c r="B57" s="145" t="s">
        <v>1010</v>
      </c>
      <c r="C57" s="145" t="s">
        <v>327</v>
      </c>
    </row>
    <row r="58" customFormat="false" ht="13.8" hidden="false" customHeight="false" outlineLevel="0" collapsed="false">
      <c r="A58" s="6" t="s">
        <v>991</v>
      </c>
      <c r="B58" s="150" t="s">
        <v>992</v>
      </c>
      <c r="C58" s="163"/>
    </row>
    <row r="59" customFormat="false" ht="13.8" hidden="false" customHeight="false" outlineLevel="0" collapsed="false">
      <c r="A59" s="6" t="s">
        <v>993</v>
      </c>
      <c r="B59" s="150" t="s">
        <v>994</v>
      </c>
      <c r="C59" s="163"/>
    </row>
    <row r="60" customFormat="false" ht="13.8" hidden="false" customHeight="false" outlineLevel="0" collapsed="false">
      <c r="A60" s="6" t="s">
        <v>995</v>
      </c>
      <c r="B60" s="150" t="s">
        <v>996</v>
      </c>
      <c r="C60" s="163"/>
    </row>
    <row r="61" customFormat="false" ht="13.8" hidden="false" customHeight="false" outlineLevel="0" collapsed="false">
      <c r="A61" s="6" t="s">
        <v>997</v>
      </c>
      <c r="B61" s="150" t="s">
        <v>998</v>
      </c>
      <c r="C61" s="163"/>
    </row>
    <row r="62" customFormat="false" ht="13.8" hidden="false" customHeight="false" outlineLevel="0" collapsed="false">
      <c r="A62" s="6" t="s">
        <v>185</v>
      </c>
      <c r="B62" s="150" t="s">
        <v>999</v>
      </c>
      <c r="C62" s="163"/>
    </row>
    <row r="63" customFormat="false" ht="15" hidden="false" customHeight="false" outlineLevel="0" collapsed="false">
      <c r="A63" s="6" t="s">
        <v>1000</v>
      </c>
      <c r="B63" s="7" t="s">
        <v>1001</v>
      </c>
      <c r="C63" s="7"/>
    </row>
    <row r="64" customFormat="false" ht="13.8" hidden="false" customHeight="false" outlineLevel="0" collapsed="false">
      <c r="A64" s="254"/>
      <c r="B64" s="150" t="s">
        <v>1002</v>
      </c>
      <c r="C64" s="163"/>
    </row>
    <row r="65" customFormat="false" ht="13.8" hidden="false" customHeight="false" outlineLevel="0" collapsed="false">
      <c r="A65" s="254"/>
      <c r="B65" s="150" t="s">
        <v>1003</v>
      </c>
      <c r="C65" s="163"/>
    </row>
    <row r="66" customFormat="false" ht="15" hidden="false" customHeight="false" outlineLevel="0" collapsed="false">
      <c r="A66" s="254"/>
      <c r="B66" s="150" t="s">
        <v>28</v>
      </c>
      <c r="C66" s="163" t="n">
        <v>0.03</v>
      </c>
    </row>
    <row r="67" customFormat="false" ht="13.8" hidden="false" customHeight="false" outlineLevel="0" collapsed="false">
      <c r="A67" s="254"/>
      <c r="B67" s="150" t="s">
        <v>1004</v>
      </c>
      <c r="C67" s="163"/>
    </row>
    <row r="68" customFormat="false" ht="15" hidden="false" customHeight="false" outlineLevel="0" collapsed="false">
      <c r="A68" s="18" t="s">
        <v>1005</v>
      </c>
      <c r="B68" s="18"/>
      <c r="C68" s="164" t="n">
        <f aca="false">(((1+C58+C59+C60)*(1+C61)*(1+C62))/(1-(C64+C65+C66+C67)))-1</f>
        <v>0.0309278350515465</v>
      </c>
    </row>
    <row r="69" customFormat="false" ht="15" hidden="false" customHeight="false" outlineLevel="0" collapsed="false">
      <c r="A69" s="255"/>
      <c r="B69" s="255"/>
      <c r="C69" s="255"/>
    </row>
    <row r="70" customFormat="false" ht="15" hidden="false" customHeight="false" outlineLevel="0" collapsed="false">
      <c r="A70" s="145" t="n">
        <v>6</v>
      </c>
      <c r="B70" s="145" t="s">
        <v>1011</v>
      </c>
      <c r="C70" s="145" t="s">
        <v>327</v>
      </c>
    </row>
    <row r="71" customFormat="false" ht="13.8" hidden="false" customHeight="false" outlineLevel="0" collapsed="false">
      <c r="A71" s="6" t="s">
        <v>991</v>
      </c>
      <c r="B71" s="150" t="s">
        <v>992</v>
      </c>
      <c r="C71" s="163"/>
    </row>
    <row r="72" customFormat="false" ht="13.8" hidden="false" customHeight="false" outlineLevel="0" collapsed="false">
      <c r="A72" s="6" t="s">
        <v>993</v>
      </c>
      <c r="B72" s="150" t="s">
        <v>994</v>
      </c>
      <c r="C72" s="163"/>
    </row>
    <row r="73" customFormat="false" ht="13.8" hidden="false" customHeight="false" outlineLevel="0" collapsed="false">
      <c r="A73" s="6" t="s">
        <v>995</v>
      </c>
      <c r="B73" s="150" t="s">
        <v>996</v>
      </c>
      <c r="C73" s="163"/>
    </row>
    <row r="74" customFormat="false" ht="13.8" hidden="false" customHeight="false" outlineLevel="0" collapsed="false">
      <c r="A74" s="6" t="s">
        <v>997</v>
      </c>
      <c r="B74" s="150" t="s">
        <v>998</v>
      </c>
      <c r="C74" s="163"/>
    </row>
    <row r="75" customFormat="false" ht="13.8" hidden="false" customHeight="false" outlineLevel="0" collapsed="false">
      <c r="A75" s="6" t="s">
        <v>185</v>
      </c>
      <c r="B75" s="150" t="s">
        <v>999</v>
      </c>
      <c r="C75" s="163"/>
    </row>
    <row r="76" customFormat="false" ht="15" hidden="false" customHeight="false" outlineLevel="0" collapsed="false">
      <c r="A76" s="6" t="s">
        <v>1000</v>
      </c>
      <c r="B76" s="7" t="s">
        <v>1001</v>
      </c>
      <c r="C76" s="7"/>
    </row>
    <row r="77" customFormat="false" ht="13.8" hidden="false" customHeight="false" outlineLevel="0" collapsed="false">
      <c r="A77" s="254"/>
      <c r="B77" s="150" t="s">
        <v>1002</v>
      </c>
      <c r="C77" s="163"/>
    </row>
    <row r="78" customFormat="false" ht="13.8" hidden="false" customHeight="false" outlineLevel="0" collapsed="false">
      <c r="A78" s="254"/>
      <c r="B78" s="150" t="s">
        <v>1003</v>
      </c>
      <c r="C78" s="163"/>
    </row>
    <row r="79" customFormat="false" ht="15" hidden="false" customHeight="false" outlineLevel="0" collapsed="false">
      <c r="A79" s="254"/>
      <c r="B79" s="150" t="s">
        <v>28</v>
      </c>
      <c r="C79" s="163" t="n">
        <v>0.04</v>
      </c>
    </row>
    <row r="80" customFormat="false" ht="13.8" hidden="false" customHeight="false" outlineLevel="0" collapsed="false">
      <c r="A80" s="254"/>
      <c r="B80" s="150" t="s">
        <v>1004</v>
      </c>
      <c r="C80" s="163"/>
    </row>
    <row r="81" customFormat="false" ht="15" hidden="false" customHeight="false" outlineLevel="0" collapsed="false">
      <c r="A81" s="18" t="s">
        <v>1005</v>
      </c>
      <c r="B81" s="18"/>
      <c r="C81" s="164" t="n">
        <f aca="false">(((1+C71+C72+C73)*(1+C74)*(1+C75))/(1-(C77+C78+C79+C80)))-1</f>
        <v>0.0416666666666667</v>
      </c>
    </row>
    <row r="82" customFormat="false" ht="15" hidden="false" customHeight="false" outlineLevel="0" collapsed="false">
      <c r="A82" s="255"/>
      <c r="B82" s="255"/>
      <c r="C82" s="255"/>
    </row>
    <row r="83" customFormat="false" ht="15" hidden="false" customHeight="false" outlineLevel="0" collapsed="false">
      <c r="A83" s="145" t="n">
        <v>7</v>
      </c>
      <c r="B83" s="145" t="s">
        <v>1012</v>
      </c>
      <c r="C83" s="145" t="s">
        <v>327</v>
      </c>
    </row>
    <row r="84" customFormat="false" ht="13.8" hidden="false" customHeight="false" outlineLevel="0" collapsed="false">
      <c r="A84" s="6" t="s">
        <v>991</v>
      </c>
      <c r="B84" s="150" t="s">
        <v>992</v>
      </c>
      <c r="C84" s="163"/>
    </row>
    <row r="85" customFormat="false" ht="13.8" hidden="false" customHeight="false" outlineLevel="0" collapsed="false">
      <c r="A85" s="6" t="s">
        <v>993</v>
      </c>
      <c r="B85" s="150" t="s">
        <v>994</v>
      </c>
      <c r="C85" s="163"/>
    </row>
    <row r="86" customFormat="false" ht="13.8" hidden="false" customHeight="false" outlineLevel="0" collapsed="false">
      <c r="A86" s="6" t="s">
        <v>995</v>
      </c>
      <c r="B86" s="150" t="s">
        <v>996</v>
      </c>
      <c r="C86" s="163"/>
    </row>
    <row r="87" customFormat="false" ht="13.8" hidden="false" customHeight="false" outlineLevel="0" collapsed="false">
      <c r="A87" s="6" t="s">
        <v>997</v>
      </c>
      <c r="B87" s="150" t="s">
        <v>998</v>
      </c>
      <c r="C87" s="163"/>
    </row>
    <row r="88" customFormat="false" ht="13.8" hidden="false" customHeight="false" outlineLevel="0" collapsed="false">
      <c r="A88" s="6" t="s">
        <v>185</v>
      </c>
      <c r="B88" s="150" t="s">
        <v>999</v>
      </c>
      <c r="C88" s="163"/>
    </row>
    <row r="89" customFormat="false" ht="15" hidden="false" customHeight="false" outlineLevel="0" collapsed="false">
      <c r="A89" s="6" t="s">
        <v>1000</v>
      </c>
      <c r="B89" s="7" t="s">
        <v>1001</v>
      </c>
      <c r="C89" s="7"/>
    </row>
    <row r="90" customFormat="false" ht="13.8" hidden="false" customHeight="false" outlineLevel="0" collapsed="false">
      <c r="A90" s="254"/>
      <c r="B90" s="150" t="s">
        <v>1002</v>
      </c>
      <c r="C90" s="163"/>
    </row>
    <row r="91" customFormat="false" ht="13.8" hidden="false" customHeight="false" outlineLevel="0" collapsed="false">
      <c r="A91" s="254"/>
      <c r="B91" s="150" t="s">
        <v>1003</v>
      </c>
      <c r="C91" s="163"/>
    </row>
    <row r="92" customFormat="false" ht="15" hidden="false" customHeight="false" outlineLevel="0" collapsed="false">
      <c r="A92" s="254"/>
      <c r="B92" s="150" t="s">
        <v>28</v>
      </c>
      <c r="C92" s="163" t="n">
        <v>0.05</v>
      </c>
    </row>
    <row r="93" customFormat="false" ht="13.8" hidden="false" customHeight="false" outlineLevel="0" collapsed="false">
      <c r="A93" s="254"/>
      <c r="B93" s="150" t="s">
        <v>1004</v>
      </c>
      <c r="C93" s="163"/>
    </row>
    <row r="94" customFormat="false" ht="15" hidden="false" customHeight="false" outlineLevel="0" collapsed="false">
      <c r="A94" s="18" t="s">
        <v>1005</v>
      </c>
      <c r="B94" s="18"/>
      <c r="C94" s="164" t="n">
        <f aca="false">(((1+C84+C85+C86)*(1+C87)*(1+C88))/(1-(C90+C91+C92+C93)))-1</f>
        <v>0.0526315789473684</v>
      </c>
    </row>
  </sheetData>
  <mergeCells count="24">
    <mergeCell ref="A1:C1"/>
    <mergeCell ref="A2:C2"/>
    <mergeCell ref="A3:C3"/>
    <mergeCell ref="B10:C10"/>
    <mergeCell ref="A15:B15"/>
    <mergeCell ref="A16:C16"/>
    <mergeCell ref="A17:C17"/>
    <mergeCell ref="B24:C24"/>
    <mergeCell ref="A29:B29"/>
    <mergeCell ref="A30:C30"/>
    <mergeCell ref="B37:C37"/>
    <mergeCell ref="A42:B42"/>
    <mergeCell ref="A43:C43"/>
    <mergeCell ref="B50:C50"/>
    <mergeCell ref="A55:B55"/>
    <mergeCell ref="A56:C56"/>
    <mergeCell ref="B63:C63"/>
    <mergeCell ref="A68:B68"/>
    <mergeCell ref="A69:C69"/>
    <mergeCell ref="B76:C76"/>
    <mergeCell ref="A81:B81"/>
    <mergeCell ref="A82:C82"/>
    <mergeCell ref="B89:C89"/>
    <mergeCell ref="A94:B94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T2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J9" activeCellId="0" sqref="J9"/>
    </sheetView>
  </sheetViews>
  <sheetFormatPr defaultRowHeight="12.75" zeroHeight="false" outlineLevelRow="0" outlineLevelCol="0"/>
  <cols>
    <col collapsed="false" customWidth="true" hidden="false" outlineLevel="0" max="1" min="1" style="0" width="15.15"/>
    <col collapsed="false" customWidth="true" hidden="false" outlineLevel="0" max="3" min="2" style="0" width="16.41"/>
    <col collapsed="false" customWidth="true" hidden="false" outlineLevel="0" max="4" min="4" style="188" width="16.41"/>
    <col collapsed="false" customWidth="true" hidden="false" outlineLevel="0" max="6" min="5" style="187" width="16.41"/>
    <col collapsed="false" customWidth="true" hidden="false" outlineLevel="0" max="14" min="7" style="188" width="16.41"/>
    <col collapsed="false" customWidth="true" hidden="false" outlineLevel="0" max="239" min="15" style="188" width="11.14"/>
    <col collapsed="false" customWidth="true" hidden="false" outlineLevel="0" max="254" min="240" style="189" width="11.14"/>
    <col collapsed="false" customWidth="true" hidden="false" outlineLevel="0" max="1025" min="255" style="0" width="11.14"/>
  </cols>
  <sheetData>
    <row r="1" customFormat="false" ht="20.25" hidden="false" customHeight="false" outlineLevel="0" collapsed="false">
      <c r="A1" s="237" t="s">
        <v>1013</v>
      </c>
      <c r="B1" s="237"/>
      <c r="C1" s="237"/>
      <c r="D1" s="237"/>
      <c r="E1" s="237"/>
      <c r="F1" s="237"/>
      <c r="G1" s="237"/>
      <c r="H1" s="237"/>
    </row>
    <row r="2" s="188" customFormat="true" ht="15" hidden="false" customHeight="false" outlineLevel="0" collapsed="false">
      <c r="A2" s="238"/>
      <c r="B2" s="238" t="s">
        <v>1014</v>
      </c>
      <c r="C2" s="238" t="s">
        <v>1015</v>
      </c>
      <c r="D2" s="238" t="s">
        <v>1016</v>
      </c>
      <c r="E2" s="238" t="s">
        <v>1017</v>
      </c>
      <c r="F2" s="238" t="s">
        <v>1018</v>
      </c>
      <c r="G2" s="238" t="s">
        <v>1019</v>
      </c>
      <c r="H2" s="238"/>
      <c r="IF2" s="189"/>
      <c r="IG2" s="189"/>
      <c r="IH2" s="189"/>
      <c r="II2" s="189"/>
      <c r="IJ2" s="189"/>
      <c r="IK2" s="189"/>
      <c r="IL2" s="189"/>
      <c r="IM2" s="189"/>
      <c r="IN2" s="189"/>
      <c r="IO2" s="189"/>
      <c r="IP2" s="189"/>
      <c r="IQ2" s="189"/>
      <c r="IR2" s="189"/>
      <c r="IS2" s="189"/>
      <c r="IT2" s="189"/>
    </row>
    <row r="3" s="188" customFormat="true" ht="15" hidden="false" customHeight="false" outlineLevel="0" collapsed="false">
      <c r="A3" s="256"/>
      <c r="B3" s="256"/>
      <c r="C3" s="256"/>
      <c r="D3" s="256"/>
      <c r="E3" s="256"/>
      <c r="F3" s="256"/>
      <c r="G3" s="256"/>
      <c r="H3" s="256"/>
      <c r="IF3" s="189"/>
      <c r="IG3" s="189"/>
      <c r="IH3" s="189"/>
      <c r="II3" s="189"/>
      <c r="IJ3" s="189"/>
      <c r="IK3" s="189"/>
      <c r="IL3" s="189"/>
      <c r="IM3" s="189"/>
      <c r="IN3" s="189"/>
      <c r="IO3" s="189"/>
      <c r="IP3" s="189"/>
      <c r="IQ3" s="189"/>
      <c r="IR3" s="189"/>
      <c r="IS3" s="189"/>
      <c r="IT3" s="189"/>
    </row>
    <row r="4" s="188" customFormat="true" ht="30" hidden="false" customHeight="false" outlineLevel="0" collapsed="false">
      <c r="A4" s="62" t="s">
        <v>1020</v>
      </c>
      <c r="B4" s="257" t="n">
        <f aca="false">'II Plan Consolid'!J78</f>
        <v>0</v>
      </c>
      <c r="C4" s="257" t="n">
        <f aca="false">B4</f>
        <v>0</v>
      </c>
      <c r="D4" s="257" t="n">
        <f aca="false">C4</f>
        <v>0</v>
      </c>
      <c r="E4" s="257" t="n">
        <f aca="false">D4</f>
        <v>0</v>
      </c>
      <c r="F4" s="257" t="n">
        <f aca="false">E4</f>
        <v>0</v>
      </c>
      <c r="G4" s="257" t="n">
        <f aca="false">F4</f>
        <v>0</v>
      </c>
      <c r="H4" s="258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</row>
    <row r="5" s="188" customFormat="true" ht="15" hidden="false" customHeight="false" outlineLevel="0" collapsed="false">
      <c r="A5" s="259"/>
      <c r="B5" s="259"/>
      <c r="C5" s="259"/>
      <c r="D5" s="259"/>
      <c r="E5" s="259"/>
      <c r="F5" s="259"/>
      <c r="G5" s="259"/>
      <c r="H5" s="25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</row>
    <row r="6" s="188" customFormat="true" ht="30" hidden="false" customHeight="false" outlineLevel="0" collapsed="false">
      <c r="A6" s="62" t="s">
        <v>1021</v>
      </c>
      <c r="B6" s="260" t="e">
        <f aca="false">B4/$H$14</f>
        <v>#DIV/0!</v>
      </c>
      <c r="C6" s="260" t="e">
        <f aca="false">C4/$H$14</f>
        <v>#DIV/0!</v>
      </c>
      <c r="D6" s="260" t="e">
        <f aca="false">D4/$H$14</f>
        <v>#DIV/0!</v>
      </c>
      <c r="E6" s="260" t="e">
        <f aca="false">E4/$H$14</f>
        <v>#DIV/0!</v>
      </c>
      <c r="F6" s="260" t="e">
        <f aca="false">F4/$H$14</f>
        <v>#DIV/0!</v>
      </c>
      <c r="G6" s="260" t="e">
        <f aca="false">G4/$H$14</f>
        <v>#DIV/0!</v>
      </c>
      <c r="H6" s="258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</row>
    <row r="7" s="188" customFormat="true" ht="15" hidden="false" customHeight="false" outlineLevel="0" collapsed="false">
      <c r="A7" s="259"/>
      <c r="B7" s="259"/>
      <c r="C7" s="259"/>
      <c r="D7" s="259"/>
      <c r="E7" s="259"/>
      <c r="F7" s="259"/>
      <c r="G7" s="259"/>
      <c r="H7" s="259"/>
      <c r="IF7" s="189"/>
      <c r="IG7" s="189"/>
      <c r="IH7" s="189"/>
      <c r="II7" s="189"/>
      <c r="IJ7" s="189"/>
      <c r="IK7" s="189"/>
      <c r="IL7" s="189"/>
      <c r="IM7" s="189"/>
      <c r="IN7" s="189"/>
      <c r="IO7" s="189"/>
      <c r="IP7" s="189"/>
      <c r="IQ7" s="189"/>
      <c r="IR7" s="189"/>
      <c r="IS7" s="189"/>
      <c r="IT7" s="189"/>
    </row>
    <row r="8" s="188" customFormat="true" ht="30" hidden="false" customHeight="true" outlineLevel="0" collapsed="false">
      <c r="A8" s="62" t="s">
        <v>1022</v>
      </c>
      <c r="B8" s="257" t="n">
        <f aca="false">B4</f>
        <v>0</v>
      </c>
      <c r="C8" s="257" t="n">
        <f aca="false">B8+C4</f>
        <v>0</v>
      </c>
      <c r="D8" s="257" t="n">
        <f aca="false">C8+D4</f>
        <v>0</v>
      </c>
      <c r="E8" s="257" t="n">
        <f aca="false">D8+E4</f>
        <v>0</v>
      </c>
      <c r="F8" s="257" t="n">
        <f aca="false">E8+F4</f>
        <v>0</v>
      </c>
      <c r="G8" s="257" t="n">
        <f aca="false">F8+G4</f>
        <v>0</v>
      </c>
      <c r="H8" s="258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</row>
    <row r="9" s="188" customFormat="true" ht="15" hidden="false" customHeight="false" outlineLevel="0" collapsed="false">
      <c r="A9" s="259"/>
      <c r="B9" s="259"/>
      <c r="C9" s="259"/>
      <c r="D9" s="259"/>
      <c r="E9" s="259"/>
      <c r="F9" s="259"/>
      <c r="G9" s="259"/>
      <c r="H9" s="25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</row>
    <row r="10" s="188" customFormat="true" ht="30" hidden="false" customHeight="false" outlineLevel="0" collapsed="false">
      <c r="A10" s="62" t="s">
        <v>1023</v>
      </c>
      <c r="B10" s="261" t="e">
        <f aca="false">B6</f>
        <v>#DIV/0!</v>
      </c>
      <c r="C10" s="261" t="e">
        <f aca="false">B10+C6</f>
        <v>#DIV/0!</v>
      </c>
      <c r="D10" s="261" t="e">
        <f aca="false">C10+D6</f>
        <v>#DIV/0!</v>
      </c>
      <c r="E10" s="261" t="e">
        <f aca="false">D10+E6</f>
        <v>#DIV/0!</v>
      </c>
      <c r="F10" s="261" t="e">
        <f aca="false">E10+F6</f>
        <v>#DIV/0!</v>
      </c>
      <c r="G10" s="261" t="e">
        <f aca="false">F10+G6</f>
        <v>#DIV/0!</v>
      </c>
      <c r="H10" s="258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</row>
    <row r="11" s="188" customFormat="true" ht="15" hidden="false" customHeight="true" outlineLevel="0" collapsed="false">
      <c r="A11" s="262"/>
      <c r="B11" s="262"/>
      <c r="C11" s="262"/>
      <c r="D11" s="262"/>
      <c r="E11" s="262"/>
      <c r="F11" s="262"/>
      <c r="G11" s="262"/>
      <c r="H11" s="262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</row>
    <row r="12" customFormat="false" ht="15" hidden="false" customHeight="false" outlineLevel="0" collapsed="false">
      <c r="A12" s="238"/>
      <c r="B12" s="238" t="s">
        <v>1024</v>
      </c>
      <c r="C12" s="238" t="s">
        <v>1025</v>
      </c>
      <c r="D12" s="238" t="s">
        <v>1026</v>
      </c>
      <c r="E12" s="238" t="s">
        <v>1027</v>
      </c>
      <c r="F12" s="238" t="s">
        <v>1028</v>
      </c>
      <c r="G12" s="238" t="s">
        <v>1029</v>
      </c>
      <c r="H12" s="238" t="s">
        <v>335</v>
      </c>
    </row>
    <row r="13" customFormat="false" ht="15" hidden="false" customHeight="true" outlineLevel="0" collapsed="false">
      <c r="A13" s="263"/>
      <c r="B13" s="263"/>
      <c r="C13" s="263"/>
      <c r="D13" s="263"/>
      <c r="E13" s="263"/>
      <c r="F13" s="263"/>
      <c r="G13" s="263"/>
      <c r="H13" s="263"/>
    </row>
    <row r="14" customFormat="false" ht="30" hidden="false" customHeight="false" outlineLevel="0" collapsed="false">
      <c r="A14" s="62" t="s">
        <v>1020</v>
      </c>
      <c r="B14" s="257" t="n">
        <f aca="false">G4</f>
        <v>0</v>
      </c>
      <c r="C14" s="257" t="n">
        <f aca="false">B14</f>
        <v>0</v>
      </c>
      <c r="D14" s="257" t="n">
        <f aca="false">C14</f>
        <v>0</v>
      </c>
      <c r="E14" s="257" t="n">
        <f aca="false">D14</f>
        <v>0</v>
      </c>
      <c r="F14" s="257" t="n">
        <f aca="false">E14</f>
        <v>0</v>
      </c>
      <c r="G14" s="257" t="n">
        <f aca="false">F14</f>
        <v>0</v>
      </c>
      <c r="H14" s="257" t="n">
        <f aca="false">SUM(B4:G4)+SUM(B14:G14)</f>
        <v>0</v>
      </c>
    </row>
    <row r="15" customFormat="false" ht="15" hidden="false" customHeight="true" outlineLevel="0" collapsed="false">
      <c r="A15" s="263"/>
      <c r="B15" s="263"/>
      <c r="C15" s="263"/>
      <c r="D15" s="263"/>
      <c r="E15" s="263"/>
      <c r="F15" s="263"/>
      <c r="G15" s="263"/>
      <c r="H15" s="263"/>
    </row>
    <row r="16" customFormat="false" ht="30" hidden="false" customHeight="false" outlineLevel="0" collapsed="false">
      <c r="A16" s="62" t="s">
        <v>1021</v>
      </c>
      <c r="B16" s="260" t="e">
        <f aca="false">B14/$H$14</f>
        <v>#DIV/0!</v>
      </c>
      <c r="C16" s="260" t="e">
        <f aca="false">C14/$H$14</f>
        <v>#DIV/0!</v>
      </c>
      <c r="D16" s="260" t="e">
        <f aca="false">D14/$H$14</f>
        <v>#DIV/0!</v>
      </c>
      <c r="E16" s="260" t="e">
        <f aca="false">E14/$H$14</f>
        <v>#DIV/0!</v>
      </c>
      <c r="F16" s="260" t="e">
        <f aca="false">F14/$H$14</f>
        <v>#DIV/0!</v>
      </c>
      <c r="G16" s="260" t="e">
        <f aca="false">G14/$H$14</f>
        <v>#DIV/0!</v>
      </c>
      <c r="H16" s="264" t="e">
        <f aca="false">SUM(B6:G6)+SUM(B16:G16)</f>
        <v>#DIV/0!</v>
      </c>
    </row>
    <row r="17" customFormat="false" ht="15" hidden="false" customHeight="true" outlineLevel="0" collapsed="false">
      <c r="A17" s="263"/>
      <c r="B17" s="263"/>
      <c r="C17" s="263"/>
      <c r="D17" s="263"/>
      <c r="E17" s="263"/>
      <c r="F17" s="263"/>
      <c r="G17" s="263"/>
      <c r="H17" s="263"/>
    </row>
    <row r="18" customFormat="false" ht="30" hidden="false" customHeight="true" outlineLevel="0" collapsed="false">
      <c r="A18" s="62" t="s">
        <v>1022</v>
      </c>
      <c r="B18" s="257" t="n">
        <f aca="false">G8+B14</f>
        <v>0</v>
      </c>
      <c r="C18" s="257" t="n">
        <f aca="false">B18+C14</f>
        <v>0</v>
      </c>
      <c r="D18" s="257" t="n">
        <f aca="false">C18+D14</f>
        <v>0</v>
      </c>
      <c r="E18" s="257" t="n">
        <f aca="false">D18+E14</f>
        <v>0</v>
      </c>
      <c r="F18" s="257" t="n">
        <f aca="false">E18+F14</f>
        <v>0</v>
      </c>
      <c r="G18" s="257" t="n">
        <f aca="false">F18+G14</f>
        <v>0</v>
      </c>
      <c r="H18" s="258"/>
    </row>
    <row r="19" customFormat="false" ht="15" hidden="false" customHeight="true" outlineLevel="0" collapsed="false">
      <c r="A19" s="263"/>
      <c r="B19" s="263"/>
      <c r="C19" s="263"/>
      <c r="D19" s="263"/>
      <c r="E19" s="263"/>
      <c r="F19" s="263"/>
      <c r="G19" s="263"/>
      <c r="H19" s="263"/>
    </row>
    <row r="20" customFormat="false" ht="30" hidden="false" customHeight="false" outlineLevel="0" collapsed="false">
      <c r="A20" s="62" t="s">
        <v>1023</v>
      </c>
      <c r="B20" s="261" t="e">
        <f aca="false">G10+B16</f>
        <v>#DIV/0!</v>
      </c>
      <c r="C20" s="261" t="e">
        <f aca="false">B20+C16</f>
        <v>#DIV/0!</v>
      </c>
      <c r="D20" s="261" t="e">
        <f aca="false">C20+D16</f>
        <v>#DIV/0!</v>
      </c>
      <c r="E20" s="261" t="e">
        <f aca="false">D20+E16</f>
        <v>#DIV/0!</v>
      </c>
      <c r="F20" s="261" t="e">
        <f aca="false">E20+F16</f>
        <v>#DIV/0!</v>
      </c>
      <c r="G20" s="261" t="e">
        <f aca="false">F20+G16</f>
        <v>#DIV/0!</v>
      </c>
      <c r="H20" s="258"/>
    </row>
  </sheetData>
  <mergeCells count="10">
    <mergeCell ref="A1:H1"/>
    <mergeCell ref="A3:H3"/>
    <mergeCell ref="A5:H5"/>
    <mergeCell ref="A7:H7"/>
    <mergeCell ref="A9:H9"/>
    <mergeCell ref="A11:H11"/>
    <mergeCell ref="A13:H13"/>
    <mergeCell ref="A15:H15"/>
    <mergeCell ref="A17:H17"/>
    <mergeCell ref="A19:H19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5536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P74" activeCellId="0" sqref="P74"/>
    </sheetView>
  </sheetViews>
  <sheetFormatPr defaultRowHeight="21.75" zeroHeight="false" outlineLevelRow="0" outlineLevelCol="0"/>
  <cols>
    <col collapsed="false" customWidth="true" hidden="false" outlineLevel="0" max="1" min="1" style="34" width="6.28"/>
    <col collapsed="false" customWidth="true" hidden="false" outlineLevel="0" max="2" min="2" style="34" width="9.13"/>
    <col collapsed="false" customWidth="true" hidden="false" outlineLevel="0" max="3" min="3" style="34" width="10"/>
    <col collapsed="false" customWidth="true" hidden="false" outlineLevel="0" max="4" min="4" style="34" width="52.85"/>
    <col collapsed="false" customWidth="true" hidden="false" outlineLevel="0" max="5" min="5" style="34" width="5.7"/>
    <col collapsed="false" customWidth="true" hidden="false" outlineLevel="0" max="6" min="6" style="34" width="14.86"/>
    <col collapsed="false" customWidth="true" hidden="false" outlineLevel="0" max="7" min="7" style="34" width="12.42"/>
    <col collapsed="false" customWidth="true" hidden="false" outlineLevel="0" max="8" min="8" style="34" width="15.57"/>
    <col collapsed="false" customWidth="true" hidden="false" outlineLevel="0" max="9" min="9" style="34" width="14.86"/>
    <col collapsed="false" customWidth="true" hidden="false" outlineLevel="0" max="10" min="10" style="34" width="17.86"/>
    <col collapsed="false" customWidth="true" hidden="false" outlineLevel="0" max="11" min="11" style="34" width="15.71"/>
    <col collapsed="false" customWidth="true" hidden="false" outlineLevel="0" max="12" min="12" style="34" width="16"/>
    <col collapsed="false" customWidth="true" hidden="false" outlineLevel="0" max="13" min="13" style="34" width="12.14"/>
    <col collapsed="false" customWidth="true" hidden="false" outlineLevel="0" max="1025" min="14" style="34" width="12.57"/>
  </cols>
  <sheetData>
    <row r="1" customFormat="false" ht="20.25" hidden="false" customHeight="true" outlineLevel="0" collapsed="false">
      <c r="A1" s="35" t="s">
        <v>101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customFormat="false" ht="15" hidden="false" customHeight="true" outlineLevel="0" collapsed="false">
      <c r="A2" s="4" t="s">
        <v>102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6"/>
    </row>
    <row r="3" s="39" customFormat="true" ht="60" hidden="false" customHeight="false" outlineLevel="0" collapsed="false">
      <c r="A3" s="5" t="s">
        <v>103</v>
      </c>
      <c r="B3" s="5" t="s">
        <v>104</v>
      </c>
      <c r="C3" s="5" t="s">
        <v>105</v>
      </c>
      <c r="D3" s="5" t="s">
        <v>106</v>
      </c>
      <c r="E3" s="5" t="s">
        <v>107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112</v>
      </c>
      <c r="K3" s="38" t="s">
        <v>113</v>
      </c>
      <c r="L3" s="37" t="s">
        <v>114</v>
      </c>
      <c r="M3" s="37" t="s">
        <v>115</v>
      </c>
    </row>
    <row r="4" customFormat="false" ht="14.25" hidden="false" customHeight="false" outlineLevel="0" collapsed="false">
      <c r="A4" s="40" t="n">
        <v>1</v>
      </c>
      <c r="B4" s="41" t="n">
        <v>1</v>
      </c>
      <c r="C4" s="42" t="n">
        <v>1</v>
      </c>
      <c r="D4" s="43" t="s">
        <v>116</v>
      </c>
      <c r="E4" s="44" t="n">
        <v>1</v>
      </c>
      <c r="F4" s="45" t="s">
        <v>117</v>
      </c>
      <c r="G4" s="46" t="n">
        <v>0</v>
      </c>
      <c r="H4" s="46" t="n">
        <v>0</v>
      </c>
      <c r="I4" s="47" t="n">
        <f aca="false">G4+H4</f>
        <v>0</v>
      </c>
      <c r="J4" s="48" t="n">
        <v>0</v>
      </c>
      <c r="K4" s="49" t="n">
        <f aca="false">'IV Caract. Imóveis e Equipes'!I24</f>
        <v>3</v>
      </c>
      <c r="L4" s="44" t="n">
        <v>0</v>
      </c>
      <c r="M4" s="50"/>
    </row>
    <row r="5" customFormat="false" ht="14.25" hidden="false" customHeight="false" outlineLevel="0" collapsed="false">
      <c r="A5" s="40" t="n">
        <v>2</v>
      </c>
      <c r="B5" s="41"/>
      <c r="C5" s="42"/>
      <c r="D5" s="43" t="s">
        <v>118</v>
      </c>
      <c r="E5" s="51" t="n">
        <v>2</v>
      </c>
      <c r="F5" s="45" t="s">
        <v>117</v>
      </c>
      <c r="G5" s="46" t="n">
        <v>2.6</v>
      </c>
      <c r="H5" s="46" t="n">
        <v>3</v>
      </c>
      <c r="I5" s="47" t="n">
        <f aca="false">G5+H5</f>
        <v>5.6</v>
      </c>
      <c r="J5" s="48" t="n">
        <v>0.0131944444444444</v>
      </c>
      <c r="K5" s="49" t="n">
        <f aca="false">'IV Caract. Imóveis e Equipes'!I38</f>
        <v>1</v>
      </c>
      <c r="L5" s="44" t="n">
        <v>0</v>
      </c>
      <c r="M5" s="50"/>
    </row>
    <row r="6" customFormat="false" ht="14.25" hidden="false" customHeight="false" outlineLevel="0" collapsed="false">
      <c r="A6" s="40" t="n">
        <v>3</v>
      </c>
      <c r="B6" s="41"/>
      <c r="C6" s="42"/>
      <c r="D6" s="43" t="s">
        <v>119</v>
      </c>
      <c r="E6" s="44" t="n">
        <v>3</v>
      </c>
      <c r="F6" s="45" t="s">
        <v>117</v>
      </c>
      <c r="G6" s="46" t="n">
        <v>3.5</v>
      </c>
      <c r="H6" s="46" t="n">
        <v>3.6</v>
      </c>
      <c r="I6" s="47" t="n">
        <f aca="false">G6+H6</f>
        <v>7.1</v>
      </c>
      <c r="J6" s="48" t="n">
        <v>0.0152777777777778</v>
      </c>
      <c r="K6" s="49" t="n">
        <f aca="false">'IV Caract. Imóveis e Equipes'!I36</f>
        <v>1</v>
      </c>
      <c r="L6" s="44" t="n">
        <v>0</v>
      </c>
      <c r="M6" s="50"/>
    </row>
    <row r="7" customFormat="false" ht="14.25" hidden="false" customHeight="false" outlineLevel="0" collapsed="false">
      <c r="A7" s="40" t="n">
        <v>4</v>
      </c>
      <c r="B7" s="41"/>
      <c r="C7" s="42"/>
      <c r="D7" s="43" t="s">
        <v>120</v>
      </c>
      <c r="E7" s="51" t="n">
        <v>4</v>
      </c>
      <c r="F7" s="45" t="s">
        <v>117</v>
      </c>
      <c r="G7" s="46" t="n">
        <v>11.7</v>
      </c>
      <c r="H7" s="46" t="n">
        <v>10.6</v>
      </c>
      <c r="I7" s="47" t="n">
        <f aca="false">G7+H7</f>
        <v>22.3</v>
      </c>
      <c r="J7" s="48" t="n">
        <v>0.0236111111111111</v>
      </c>
      <c r="K7" s="49" t="n">
        <f aca="false">'IV Caract. Imóveis e Equipes'!I35</f>
        <v>1</v>
      </c>
      <c r="L7" s="44" t="n">
        <v>0</v>
      </c>
      <c r="M7" s="50"/>
    </row>
    <row r="8" customFormat="false" ht="14.25" hidden="false" customHeight="false" outlineLevel="0" collapsed="false">
      <c r="A8" s="40" t="n">
        <v>5</v>
      </c>
      <c r="B8" s="41"/>
      <c r="C8" s="42"/>
      <c r="D8" s="43" t="s">
        <v>121</v>
      </c>
      <c r="E8" s="51" t="n">
        <v>5</v>
      </c>
      <c r="F8" s="45" t="s">
        <v>117</v>
      </c>
      <c r="G8" s="46" t="n">
        <v>16.9</v>
      </c>
      <c r="H8" s="46" t="n">
        <v>16.5</v>
      </c>
      <c r="I8" s="47" t="n">
        <f aca="false">G8+H8</f>
        <v>33.4</v>
      </c>
      <c r="J8" s="48" t="n">
        <v>0.0375</v>
      </c>
      <c r="K8" s="49" t="n">
        <f aca="false">'IV Caract. Imóveis e Equipes'!I25</f>
        <v>1</v>
      </c>
      <c r="L8" s="44" t="n">
        <v>0</v>
      </c>
      <c r="M8" s="50"/>
    </row>
    <row r="9" customFormat="false" ht="14.25" hidden="false" customHeight="false" outlineLevel="0" collapsed="false">
      <c r="A9" s="40" t="n">
        <v>6</v>
      </c>
      <c r="B9" s="41"/>
      <c r="C9" s="51" t="n">
        <v>2</v>
      </c>
      <c r="D9" s="43" t="s">
        <v>116</v>
      </c>
      <c r="E9" s="51" t="n">
        <v>6</v>
      </c>
      <c r="F9" s="45" t="s">
        <v>117</v>
      </c>
      <c r="G9" s="46" t="n">
        <v>0</v>
      </c>
      <c r="H9" s="46" t="n">
        <v>0</v>
      </c>
      <c r="I9" s="47" t="n">
        <f aca="false">G9+H9</f>
        <v>0</v>
      </c>
      <c r="J9" s="48" t="n">
        <v>0</v>
      </c>
      <c r="K9" s="49" t="s">
        <v>122</v>
      </c>
      <c r="L9" s="44" t="n">
        <v>0</v>
      </c>
      <c r="M9" s="50"/>
    </row>
    <row r="10" customFormat="false" ht="14.25" hidden="false" customHeight="false" outlineLevel="0" collapsed="false">
      <c r="A10" s="40" t="n">
        <v>7</v>
      </c>
      <c r="B10" s="41"/>
      <c r="C10" s="51"/>
      <c r="D10" s="43" t="s">
        <v>123</v>
      </c>
      <c r="E10" s="44" t="n">
        <v>7</v>
      </c>
      <c r="F10" s="45" t="s">
        <v>117</v>
      </c>
      <c r="G10" s="46" t="n">
        <v>15.7</v>
      </c>
      <c r="H10" s="46" t="n">
        <v>19.6</v>
      </c>
      <c r="I10" s="47" t="n">
        <f aca="false">G10+H10</f>
        <v>35.3</v>
      </c>
      <c r="J10" s="48" t="n">
        <v>0.0333333333333333</v>
      </c>
      <c r="K10" s="49" t="n">
        <f aca="false">'IV Caract. Imóveis e Equipes'!I26</f>
        <v>1</v>
      </c>
      <c r="L10" s="44" t="n">
        <v>0</v>
      </c>
      <c r="M10" s="50"/>
    </row>
    <row r="11" customFormat="false" ht="14.15" hidden="false" customHeight="false" outlineLevel="0" collapsed="false">
      <c r="A11" s="40" t="n">
        <v>8</v>
      </c>
      <c r="B11" s="41"/>
      <c r="C11" s="51"/>
      <c r="D11" s="43" t="s">
        <v>124</v>
      </c>
      <c r="E11" s="51" t="n">
        <v>8</v>
      </c>
      <c r="F11" s="45" t="s">
        <v>117</v>
      </c>
      <c r="G11" s="46" t="n">
        <v>44</v>
      </c>
      <c r="H11" s="46" t="n">
        <v>44.8</v>
      </c>
      <c r="I11" s="47" t="n">
        <f aca="false">G11+H11</f>
        <v>88.8</v>
      </c>
      <c r="J11" s="48" t="n">
        <v>0.0638888888888889</v>
      </c>
      <c r="K11" s="49" t="n">
        <f aca="false">'IV Caract. Imóveis e Equipes'!I29</f>
        <v>1</v>
      </c>
      <c r="L11" s="44" t="n">
        <v>0</v>
      </c>
      <c r="M11" s="50"/>
    </row>
    <row r="12" customFormat="false" ht="14.15" hidden="false" customHeight="false" outlineLevel="0" collapsed="false">
      <c r="A12" s="40" t="n">
        <v>9</v>
      </c>
      <c r="B12" s="41"/>
      <c r="C12" s="51"/>
      <c r="D12" s="43" t="s">
        <v>125</v>
      </c>
      <c r="E12" s="44" t="n">
        <v>9</v>
      </c>
      <c r="F12" s="45" t="s">
        <v>117</v>
      </c>
      <c r="G12" s="46" t="n">
        <v>57.3</v>
      </c>
      <c r="H12" s="46" t="n">
        <v>58.2</v>
      </c>
      <c r="I12" s="47" t="n">
        <f aca="false">G12+H12</f>
        <v>115.5</v>
      </c>
      <c r="J12" s="48" t="n">
        <v>0.0736111111111111</v>
      </c>
      <c r="K12" s="49" t="n">
        <f aca="false">'IV Caract. Imóveis e Equipes'!I37</f>
        <v>1</v>
      </c>
      <c r="L12" s="44" t="n">
        <v>0</v>
      </c>
      <c r="M12" s="50"/>
    </row>
    <row r="13" customFormat="false" ht="14.15" hidden="false" customHeight="false" outlineLevel="0" collapsed="false">
      <c r="A13" s="40" t="n">
        <v>10</v>
      </c>
      <c r="B13" s="41"/>
      <c r="C13" s="51"/>
      <c r="D13" s="51"/>
      <c r="E13" s="51" t="n">
        <v>10</v>
      </c>
      <c r="F13" s="45"/>
      <c r="G13" s="46"/>
      <c r="H13" s="46"/>
      <c r="I13" s="47"/>
      <c r="J13" s="52"/>
      <c r="K13" s="49"/>
      <c r="L13" s="44"/>
      <c r="M13" s="50"/>
    </row>
    <row r="14" customFormat="false" ht="14.25" hidden="false" customHeight="false" outlineLevel="0" collapsed="false">
      <c r="A14" s="40" t="n">
        <v>11</v>
      </c>
      <c r="B14" s="41"/>
      <c r="C14" s="51" t="n">
        <v>3</v>
      </c>
      <c r="D14" s="43" t="s">
        <v>126</v>
      </c>
      <c r="E14" s="51" t="n">
        <v>11</v>
      </c>
      <c r="F14" s="45" t="s">
        <v>117</v>
      </c>
      <c r="G14" s="46" t="n">
        <v>25.4</v>
      </c>
      <c r="H14" s="46" t="n">
        <v>21</v>
      </c>
      <c r="I14" s="47" t="n">
        <f aca="false">G14+H14</f>
        <v>46.4</v>
      </c>
      <c r="J14" s="48" t="n">
        <v>0.0340277777777778</v>
      </c>
      <c r="K14" s="49" t="n">
        <f aca="false">'IV Caract. Imóveis e Equipes'!I32</f>
        <v>2</v>
      </c>
      <c r="L14" s="44" t="n">
        <v>0</v>
      </c>
      <c r="M14" s="50"/>
    </row>
    <row r="15" customFormat="false" ht="14.25" hidden="false" customHeight="false" outlineLevel="0" collapsed="false">
      <c r="A15" s="40" t="n">
        <v>12</v>
      </c>
      <c r="B15" s="41"/>
      <c r="C15" s="51"/>
      <c r="D15" s="43" t="s">
        <v>127</v>
      </c>
      <c r="E15" s="51" t="n">
        <v>12</v>
      </c>
      <c r="F15" s="45" t="s">
        <v>117</v>
      </c>
      <c r="G15" s="46" t="n">
        <v>21.7</v>
      </c>
      <c r="H15" s="46" t="n">
        <v>19.8</v>
      </c>
      <c r="I15" s="47" t="n">
        <f aca="false">G15+H15</f>
        <v>41.5</v>
      </c>
      <c r="J15" s="48" t="n">
        <v>0.0298611111111111</v>
      </c>
      <c r="K15" s="49" t="n">
        <f aca="false">'IV Caract. Imóveis e Equipes'!I30</f>
        <v>1</v>
      </c>
      <c r="L15" s="44" t="n">
        <v>0</v>
      </c>
      <c r="M15" s="50"/>
    </row>
    <row r="16" customFormat="false" ht="14.25" hidden="false" customHeight="false" outlineLevel="0" collapsed="false">
      <c r="A16" s="40" t="n">
        <v>13</v>
      </c>
      <c r="B16" s="41"/>
      <c r="C16" s="51"/>
      <c r="D16" s="43" t="s">
        <v>128</v>
      </c>
      <c r="E16" s="51" t="n">
        <v>13</v>
      </c>
      <c r="F16" s="45" t="s">
        <v>117</v>
      </c>
      <c r="G16" s="46" t="n">
        <v>22</v>
      </c>
      <c r="H16" s="46" t="n">
        <v>18.2</v>
      </c>
      <c r="I16" s="47" t="n">
        <f aca="false">G16+H16</f>
        <v>40.2</v>
      </c>
      <c r="J16" s="48" t="n">
        <v>0.0340277777777778</v>
      </c>
      <c r="K16" s="49" t="n">
        <f aca="false">'IV Caract. Imóveis e Equipes'!I31</f>
        <v>1</v>
      </c>
      <c r="L16" s="44" t="n">
        <v>0</v>
      </c>
      <c r="M16" s="50"/>
    </row>
    <row r="17" customFormat="false" ht="14.25" hidden="false" customHeight="false" outlineLevel="0" collapsed="false">
      <c r="A17" s="40" t="n">
        <v>14</v>
      </c>
      <c r="B17" s="41"/>
      <c r="C17" s="51"/>
      <c r="D17" s="43" t="s">
        <v>129</v>
      </c>
      <c r="E17" s="51" t="n">
        <v>14</v>
      </c>
      <c r="F17" s="45" t="s">
        <v>117</v>
      </c>
      <c r="G17" s="46" t="n">
        <v>58.6</v>
      </c>
      <c r="H17" s="46" t="n">
        <v>59.2</v>
      </c>
      <c r="I17" s="47" t="n">
        <f aca="false">G17+H17</f>
        <v>117.8</v>
      </c>
      <c r="J17" s="48" t="n">
        <v>0.0756944444444444</v>
      </c>
      <c r="K17" s="49" t="n">
        <f aca="false">'IV Caract. Imóveis e Equipes'!I27</f>
        <v>1</v>
      </c>
      <c r="L17" s="44" t="n">
        <v>0</v>
      </c>
      <c r="M17" s="50"/>
    </row>
    <row r="18" customFormat="false" ht="14.25" hidden="false" customHeight="false" outlineLevel="0" collapsed="false">
      <c r="A18" s="40" t="n">
        <v>15</v>
      </c>
      <c r="B18" s="41"/>
      <c r="C18" s="51"/>
      <c r="D18" s="51"/>
      <c r="E18" s="51" t="n">
        <v>15</v>
      </c>
      <c r="F18" s="45"/>
      <c r="G18" s="46"/>
      <c r="H18" s="46"/>
      <c r="I18" s="47"/>
      <c r="J18" s="53"/>
      <c r="K18" s="49"/>
      <c r="L18" s="44"/>
      <c r="M18" s="50"/>
    </row>
    <row r="19" customFormat="false" ht="14.25" hidden="false" customHeight="false" outlineLevel="0" collapsed="false">
      <c r="A19" s="40" t="n">
        <v>16</v>
      </c>
      <c r="B19" s="41"/>
      <c r="C19" s="51" t="n">
        <v>4</v>
      </c>
      <c r="D19" s="43" t="s">
        <v>116</v>
      </c>
      <c r="E19" s="51" t="n">
        <v>16</v>
      </c>
      <c r="F19" s="45" t="s">
        <v>117</v>
      </c>
      <c r="G19" s="46" t="n">
        <v>0</v>
      </c>
      <c r="H19" s="46" t="n">
        <v>0</v>
      </c>
      <c r="I19" s="47" t="n">
        <f aca="false">G19+H19</f>
        <v>0</v>
      </c>
      <c r="J19" s="48" t="n">
        <v>0</v>
      </c>
      <c r="K19" s="49" t="s">
        <v>122</v>
      </c>
      <c r="L19" s="44" t="n">
        <v>0</v>
      </c>
      <c r="M19" s="50"/>
    </row>
    <row r="20" customFormat="false" ht="14.25" hidden="false" customHeight="false" outlineLevel="0" collapsed="false">
      <c r="A20" s="40" t="n">
        <v>17</v>
      </c>
      <c r="B20" s="41"/>
      <c r="C20" s="51"/>
      <c r="D20" s="43" t="s">
        <v>130</v>
      </c>
      <c r="E20" s="51" t="n">
        <v>17</v>
      </c>
      <c r="F20" s="45" t="s">
        <v>117</v>
      </c>
      <c r="G20" s="46" t="n">
        <v>37.3</v>
      </c>
      <c r="H20" s="46" t="n">
        <v>36.1</v>
      </c>
      <c r="I20" s="47" t="n">
        <f aca="false">G20+H20</f>
        <v>73.4</v>
      </c>
      <c r="J20" s="48" t="n">
        <v>0.0493055555555556</v>
      </c>
      <c r="K20" s="49" t="n">
        <f aca="false">'IV Caract. Imóveis e Equipes'!I34</f>
        <v>1</v>
      </c>
      <c r="L20" s="44" t="n">
        <v>0</v>
      </c>
      <c r="M20" s="50"/>
    </row>
    <row r="21" customFormat="false" ht="14.25" hidden="false" customHeight="false" outlineLevel="0" collapsed="false">
      <c r="A21" s="40" t="n">
        <v>18</v>
      </c>
      <c r="B21" s="41"/>
      <c r="C21" s="51"/>
      <c r="D21" s="43" t="s">
        <v>131</v>
      </c>
      <c r="E21" s="51" t="n">
        <v>18</v>
      </c>
      <c r="F21" s="45" t="s">
        <v>117</v>
      </c>
      <c r="G21" s="46" t="n">
        <v>56.5</v>
      </c>
      <c r="H21" s="46" t="n">
        <v>59.3</v>
      </c>
      <c r="I21" s="47" t="n">
        <f aca="false">G21+H21</f>
        <v>115.8</v>
      </c>
      <c r="J21" s="48" t="n">
        <v>0.0638888888888889</v>
      </c>
      <c r="K21" s="49" t="n">
        <f aca="false">'IV Caract. Imóveis e Equipes'!I28</f>
        <v>1</v>
      </c>
      <c r="L21" s="44" t="n">
        <v>0</v>
      </c>
      <c r="M21" s="50"/>
    </row>
    <row r="22" customFormat="false" ht="14.25" hidden="false" customHeight="false" outlineLevel="0" collapsed="false">
      <c r="A22" s="40" t="n">
        <v>19</v>
      </c>
      <c r="B22" s="41"/>
      <c r="C22" s="51"/>
      <c r="D22" s="43" t="s">
        <v>132</v>
      </c>
      <c r="E22" s="51" t="n">
        <v>19</v>
      </c>
      <c r="F22" s="45" t="s">
        <v>117</v>
      </c>
      <c r="G22" s="46" t="n">
        <v>70.5</v>
      </c>
      <c r="H22" s="46" t="n">
        <v>70.5</v>
      </c>
      <c r="I22" s="47" t="n">
        <f aca="false">G22+H22</f>
        <v>141</v>
      </c>
      <c r="J22" s="48" t="n">
        <v>0.0965277777777778</v>
      </c>
      <c r="K22" s="49" t="n">
        <f aca="false">'IV Caract. Imóveis e Equipes'!I33</f>
        <v>1</v>
      </c>
      <c r="L22" s="44" t="n">
        <v>0</v>
      </c>
      <c r="M22" s="50"/>
    </row>
    <row r="23" customFormat="false" ht="14.25" hidden="false" customHeight="false" outlineLevel="0" collapsed="false">
      <c r="A23" s="40" t="n">
        <v>20</v>
      </c>
      <c r="B23" s="41"/>
      <c r="C23" s="51"/>
      <c r="D23" s="43" t="s">
        <v>126</v>
      </c>
      <c r="E23" s="51" t="n">
        <v>20</v>
      </c>
      <c r="F23" s="45" t="s">
        <v>117</v>
      </c>
      <c r="G23" s="46" t="n">
        <v>25.4</v>
      </c>
      <c r="H23" s="46" t="n">
        <v>21</v>
      </c>
      <c r="I23" s="47" t="n">
        <f aca="false">G23+H23</f>
        <v>46.4</v>
      </c>
      <c r="J23" s="48" t="n">
        <v>0.0340277777777778</v>
      </c>
      <c r="K23" s="49" t="s">
        <v>122</v>
      </c>
      <c r="L23" s="44" t="n">
        <v>0</v>
      </c>
      <c r="M23" s="50"/>
    </row>
    <row r="24" customFormat="false" ht="14.25" hidden="false" customHeight="false" outlineLevel="0" collapsed="false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customFormat="false" ht="14.25" hidden="false" customHeight="false" outlineLevel="0" collapsed="false">
      <c r="A25" s="40" t="n">
        <v>21</v>
      </c>
      <c r="B25" s="41" t="n">
        <v>2</v>
      </c>
      <c r="C25" s="51" t="n">
        <v>1</v>
      </c>
      <c r="D25" s="43" t="s">
        <v>133</v>
      </c>
      <c r="E25" s="51" t="n">
        <v>1</v>
      </c>
      <c r="F25" s="45" t="s">
        <v>134</v>
      </c>
      <c r="G25" s="46" t="n">
        <v>1.6</v>
      </c>
      <c r="H25" s="46" t="n">
        <v>1.9</v>
      </c>
      <c r="I25" s="47" t="n">
        <f aca="false">G25+H25</f>
        <v>3.5</v>
      </c>
      <c r="J25" s="48" t="n">
        <v>0.0104166666666667</v>
      </c>
      <c r="K25" s="49" t="n">
        <f aca="false">'IV Caract. Imóveis e Equipes'!I41</f>
        <v>2</v>
      </c>
      <c r="L25" s="44" t="n">
        <v>0</v>
      </c>
      <c r="M25" s="50"/>
    </row>
    <row r="26" customFormat="false" ht="14.25" hidden="false" customHeight="false" outlineLevel="0" collapsed="false">
      <c r="A26" s="40" t="n">
        <v>22</v>
      </c>
      <c r="B26" s="41"/>
      <c r="C26" s="51"/>
      <c r="D26" s="43" t="s">
        <v>118</v>
      </c>
      <c r="E26" s="51" t="n">
        <v>2</v>
      </c>
      <c r="F26" s="45" t="s">
        <v>134</v>
      </c>
      <c r="G26" s="46" t="n">
        <v>1.6</v>
      </c>
      <c r="H26" s="46" t="n">
        <v>1.9</v>
      </c>
      <c r="I26" s="47" t="n">
        <f aca="false">G26+H26</f>
        <v>3.5</v>
      </c>
      <c r="J26" s="48" t="n">
        <v>0.0104166666666667</v>
      </c>
      <c r="K26" s="49" t="n">
        <f aca="false">'IV Caract. Imóveis e Equipes'!I42</f>
        <v>2</v>
      </c>
      <c r="L26" s="44" t="n">
        <v>0</v>
      </c>
      <c r="M26" s="50"/>
    </row>
    <row r="27" customFormat="false" ht="14.25" hidden="false" customHeight="false" outlineLevel="0" collapsed="false">
      <c r="A27" s="40" t="n">
        <v>23</v>
      </c>
      <c r="B27" s="41"/>
      <c r="C27" s="51"/>
      <c r="D27" s="43" t="s">
        <v>135</v>
      </c>
      <c r="E27" s="51" t="n">
        <v>3</v>
      </c>
      <c r="F27" s="45" t="s">
        <v>134</v>
      </c>
      <c r="G27" s="46" t="n">
        <v>3.2</v>
      </c>
      <c r="H27" s="46" t="n">
        <v>5.4</v>
      </c>
      <c r="I27" s="47" t="n">
        <f aca="false">G27+H27</f>
        <v>8.6</v>
      </c>
      <c r="J27" s="48" t="n">
        <v>0.0173611111111111</v>
      </c>
      <c r="K27" s="49" t="n">
        <f aca="false">'IV Caract. Imóveis e Equipes'!I43</f>
        <v>1</v>
      </c>
      <c r="L27" s="44" t="n">
        <v>0</v>
      </c>
      <c r="M27" s="50"/>
    </row>
    <row r="28" customFormat="false" ht="14.25" hidden="false" customHeight="false" outlineLevel="0" collapsed="false">
      <c r="A28" s="40" t="n">
        <v>24</v>
      </c>
      <c r="B28" s="41"/>
      <c r="C28" s="51"/>
      <c r="D28" s="43" t="s">
        <v>136</v>
      </c>
      <c r="E28" s="51" t="n">
        <v>4</v>
      </c>
      <c r="F28" s="45" t="s">
        <v>134</v>
      </c>
      <c r="G28" s="46" t="n">
        <v>8.5</v>
      </c>
      <c r="H28" s="46" t="n">
        <v>9.1</v>
      </c>
      <c r="I28" s="47" t="n">
        <f aca="false">G28+H28</f>
        <v>17.6</v>
      </c>
      <c r="J28" s="48" t="n">
        <v>0.0229166666666667</v>
      </c>
      <c r="K28" s="49" t="n">
        <f aca="false">'IV Caract. Imóveis e Equipes'!I44</f>
        <v>1</v>
      </c>
      <c r="L28" s="44" t="n">
        <v>0</v>
      </c>
      <c r="M28" s="50"/>
    </row>
    <row r="29" customFormat="false" ht="14.25" hidden="false" customHeight="false" outlineLevel="0" collapsed="false">
      <c r="A29" s="40" t="n">
        <v>25</v>
      </c>
      <c r="B29" s="41"/>
      <c r="C29" s="51"/>
      <c r="D29" s="43" t="s">
        <v>137</v>
      </c>
      <c r="E29" s="51" t="n">
        <v>5</v>
      </c>
      <c r="F29" s="45" t="s">
        <v>134</v>
      </c>
      <c r="G29" s="46" t="n">
        <v>13.4</v>
      </c>
      <c r="H29" s="46" t="n">
        <v>16.5</v>
      </c>
      <c r="I29" s="47" t="n">
        <f aca="false">G29+H29</f>
        <v>29.9</v>
      </c>
      <c r="J29" s="48" t="n">
        <v>0.0375</v>
      </c>
      <c r="K29" s="49" t="n">
        <f aca="false">'IV Caract. Imóveis e Equipes'!I45</f>
        <v>2</v>
      </c>
      <c r="L29" s="44" t="n">
        <v>0</v>
      </c>
      <c r="M29" s="50"/>
    </row>
    <row r="30" customFormat="false" ht="14.15" hidden="false" customHeight="false" outlineLevel="0" collapsed="false">
      <c r="A30" s="40" t="n">
        <v>26</v>
      </c>
      <c r="B30" s="41"/>
      <c r="C30" s="51" t="n">
        <v>2</v>
      </c>
      <c r="D30" s="43" t="s">
        <v>138</v>
      </c>
      <c r="E30" s="51" t="n">
        <v>6</v>
      </c>
      <c r="F30" s="45" t="s">
        <v>134</v>
      </c>
      <c r="G30" s="46" t="n">
        <v>149</v>
      </c>
      <c r="H30" s="46" t="n">
        <v>149</v>
      </c>
      <c r="I30" s="47" t="n">
        <f aca="false">G30+H30</f>
        <v>298</v>
      </c>
      <c r="J30" s="48" t="n">
        <v>0.190277777777778</v>
      </c>
      <c r="K30" s="49" t="n">
        <f aca="false">'IV Caract. Imóveis e Equipes'!I54</f>
        <v>1</v>
      </c>
      <c r="L30" s="44" t="n">
        <v>0</v>
      </c>
      <c r="M30" s="50"/>
    </row>
    <row r="31" customFormat="false" ht="14.15" hidden="false" customHeight="false" outlineLevel="0" collapsed="false">
      <c r="A31" s="40" t="n">
        <v>27</v>
      </c>
      <c r="B31" s="41"/>
      <c r="C31" s="51"/>
      <c r="D31" s="43" t="s">
        <v>139</v>
      </c>
      <c r="E31" s="51" t="n">
        <v>7</v>
      </c>
      <c r="F31" s="45" t="s">
        <v>134</v>
      </c>
      <c r="G31" s="46" t="n">
        <v>140</v>
      </c>
      <c r="H31" s="46" t="n">
        <v>139</v>
      </c>
      <c r="I31" s="47" t="n">
        <f aca="false">G31+H31</f>
        <v>279</v>
      </c>
      <c r="J31" s="48" t="n">
        <v>0.175694444444444</v>
      </c>
      <c r="K31" s="49" t="n">
        <f aca="false">'IV Caract. Imóveis e Equipes'!I53</f>
        <v>2</v>
      </c>
      <c r="L31" s="44" t="n">
        <v>0</v>
      </c>
      <c r="M31" s="50"/>
    </row>
    <row r="32" customFormat="false" ht="14.15" hidden="false" customHeight="false" outlineLevel="0" collapsed="false">
      <c r="A32" s="40" t="n">
        <v>28</v>
      </c>
      <c r="B32" s="41"/>
      <c r="C32" s="51"/>
      <c r="D32" s="43" t="s">
        <v>140</v>
      </c>
      <c r="E32" s="51" t="n">
        <v>8</v>
      </c>
      <c r="F32" s="45" t="s">
        <v>134</v>
      </c>
      <c r="G32" s="46" t="n">
        <v>43</v>
      </c>
      <c r="H32" s="46" t="n">
        <v>44.8</v>
      </c>
      <c r="I32" s="47" t="n">
        <f aca="false">G32+H32</f>
        <v>87.8</v>
      </c>
      <c r="J32" s="48" t="n">
        <v>0.0798611111111111</v>
      </c>
      <c r="K32" s="49" t="n">
        <f aca="false">'IV Caract. Imóveis e Equipes'!I46</f>
        <v>1</v>
      </c>
      <c r="L32" s="44" t="n">
        <v>0</v>
      </c>
      <c r="M32" s="50"/>
    </row>
    <row r="33" customFormat="false" ht="14.15" hidden="false" customHeight="false" outlineLevel="0" collapsed="false">
      <c r="A33" s="40" t="n">
        <v>29</v>
      </c>
      <c r="B33" s="41"/>
      <c r="C33" s="51"/>
      <c r="D33" s="43" t="s">
        <v>141</v>
      </c>
      <c r="E33" s="51" t="n">
        <v>9</v>
      </c>
      <c r="F33" s="45" t="s">
        <v>134</v>
      </c>
      <c r="G33" s="46" t="n">
        <v>36.3</v>
      </c>
      <c r="H33" s="46" t="n">
        <v>36.2</v>
      </c>
      <c r="I33" s="47" t="n">
        <f aca="false">G33+H33</f>
        <v>72.5</v>
      </c>
      <c r="J33" s="48" t="n">
        <v>0.0590277777777778</v>
      </c>
      <c r="K33" s="49" t="n">
        <f aca="false">'IV Caract. Imóveis e Equipes'!I47</f>
        <v>1</v>
      </c>
      <c r="L33" s="44" t="n">
        <v>0</v>
      </c>
      <c r="M33" s="50"/>
    </row>
    <row r="34" customFormat="false" ht="14.25" hidden="false" customHeight="false" outlineLevel="0" collapsed="false">
      <c r="A34" s="40" t="n">
        <v>30</v>
      </c>
      <c r="B34" s="41"/>
      <c r="C34" s="51"/>
      <c r="D34" s="43" t="s">
        <v>142</v>
      </c>
      <c r="E34" s="51" t="n">
        <v>10</v>
      </c>
      <c r="F34" s="45" t="s">
        <v>134</v>
      </c>
      <c r="G34" s="46" t="n">
        <v>61.8</v>
      </c>
      <c r="H34" s="46" t="n">
        <v>62.2</v>
      </c>
      <c r="I34" s="47" t="n">
        <f aca="false">G34+H34</f>
        <v>124</v>
      </c>
      <c r="J34" s="48" t="n">
        <v>0.0798611111111111</v>
      </c>
      <c r="K34" s="49" t="n">
        <f aca="false">'IV Caract. Imóveis e Equipes'!I48</f>
        <v>1</v>
      </c>
      <c r="L34" s="44" t="n">
        <v>0</v>
      </c>
      <c r="M34" s="50"/>
    </row>
    <row r="35" customFormat="false" ht="14.25" hidden="false" customHeight="false" outlineLevel="0" collapsed="false">
      <c r="A35" s="40" t="n">
        <v>31</v>
      </c>
      <c r="B35" s="41"/>
      <c r="C35" s="51" t="n">
        <v>3</v>
      </c>
      <c r="D35" s="43" t="s">
        <v>143</v>
      </c>
      <c r="E35" s="51" t="n">
        <v>11</v>
      </c>
      <c r="F35" s="45" t="s">
        <v>134</v>
      </c>
      <c r="G35" s="46" t="n">
        <v>2.8</v>
      </c>
      <c r="H35" s="46" t="n">
        <v>2.8</v>
      </c>
      <c r="I35" s="47" t="n">
        <f aca="false">G35+H35</f>
        <v>5.6</v>
      </c>
      <c r="J35" s="48" t="n">
        <v>0.0131944444444444</v>
      </c>
      <c r="K35" s="49" t="n">
        <f aca="false">'IV Caract. Imóveis e Equipes'!I56</f>
        <v>1</v>
      </c>
      <c r="L35" s="44" t="n">
        <v>0</v>
      </c>
      <c r="M35" s="50"/>
    </row>
    <row r="36" customFormat="false" ht="14.25" hidden="false" customHeight="false" outlineLevel="0" collapsed="false">
      <c r="A36" s="40" t="n">
        <v>32</v>
      </c>
      <c r="B36" s="41"/>
      <c r="C36" s="51"/>
      <c r="D36" s="43" t="s">
        <v>144</v>
      </c>
      <c r="E36" s="51" t="n">
        <v>12</v>
      </c>
      <c r="F36" s="45" t="s">
        <v>134</v>
      </c>
      <c r="G36" s="46" t="n">
        <v>51</v>
      </c>
      <c r="H36" s="46" t="n">
        <v>51.7</v>
      </c>
      <c r="I36" s="47" t="n">
        <f aca="false">G36+H36</f>
        <v>102.7</v>
      </c>
      <c r="J36" s="48" t="n">
        <v>0.0673611111111111</v>
      </c>
      <c r="K36" s="49" t="n">
        <f aca="false">'IV Caract. Imóveis e Equipes'!I49</f>
        <v>1</v>
      </c>
      <c r="L36" s="44" t="n">
        <v>0</v>
      </c>
      <c r="M36" s="50"/>
    </row>
    <row r="37" customFormat="false" ht="14.25" hidden="false" customHeight="false" outlineLevel="0" collapsed="false">
      <c r="A37" s="40" t="n">
        <v>33</v>
      </c>
      <c r="B37" s="41"/>
      <c r="C37" s="51"/>
      <c r="D37" s="43" t="s">
        <v>133</v>
      </c>
      <c r="E37" s="51" t="n">
        <v>13</v>
      </c>
      <c r="F37" s="45" t="s">
        <v>134</v>
      </c>
      <c r="G37" s="46" t="n">
        <v>1.6</v>
      </c>
      <c r="H37" s="46" t="n">
        <v>1.9</v>
      </c>
      <c r="I37" s="47" t="n">
        <f aca="false">G37+H37</f>
        <v>3.5</v>
      </c>
      <c r="J37" s="48" t="n">
        <v>0.0104166666666667</v>
      </c>
      <c r="K37" s="49" t="s">
        <v>122</v>
      </c>
      <c r="L37" s="44" t="n">
        <v>0</v>
      </c>
      <c r="M37" s="50"/>
    </row>
    <row r="38" customFormat="false" ht="14.25" hidden="false" customHeight="false" outlineLevel="0" collapsed="false">
      <c r="A38" s="40" t="n">
        <v>34</v>
      </c>
      <c r="B38" s="41"/>
      <c r="C38" s="51"/>
      <c r="D38" s="43" t="s">
        <v>118</v>
      </c>
      <c r="E38" s="51" t="n">
        <v>14</v>
      </c>
      <c r="F38" s="45" t="s">
        <v>134</v>
      </c>
      <c r="G38" s="46" t="n">
        <v>1.6</v>
      </c>
      <c r="H38" s="46" t="n">
        <v>1.9</v>
      </c>
      <c r="I38" s="47" t="n">
        <f aca="false">G38+H38</f>
        <v>3.5</v>
      </c>
      <c r="J38" s="48" t="n">
        <v>0.0104166666666667</v>
      </c>
      <c r="K38" s="49" t="s">
        <v>122</v>
      </c>
      <c r="L38" s="44" t="n">
        <v>0</v>
      </c>
      <c r="M38" s="50"/>
    </row>
    <row r="39" customFormat="false" ht="14.25" hidden="false" customHeight="false" outlineLevel="0" collapsed="false">
      <c r="A39" s="40" t="n">
        <v>35</v>
      </c>
      <c r="B39" s="41"/>
      <c r="C39" s="51"/>
      <c r="D39" s="43" t="s">
        <v>137</v>
      </c>
      <c r="E39" s="51" t="n">
        <v>15</v>
      </c>
      <c r="F39" s="45" t="s">
        <v>134</v>
      </c>
      <c r="G39" s="46" t="n">
        <v>13.4</v>
      </c>
      <c r="H39" s="46" t="n">
        <v>16.5</v>
      </c>
      <c r="I39" s="47" t="n">
        <f aca="false">G39+H39</f>
        <v>29.9</v>
      </c>
      <c r="J39" s="48" t="n">
        <v>0.0375</v>
      </c>
      <c r="K39" s="49" t="s">
        <v>122</v>
      </c>
      <c r="L39" s="44" t="n">
        <v>0</v>
      </c>
      <c r="M39" s="50"/>
    </row>
    <row r="40" customFormat="false" ht="14.25" hidden="false" customHeight="false" outlineLevel="0" collapsed="false">
      <c r="A40" s="40" t="n">
        <v>36</v>
      </c>
      <c r="B40" s="41"/>
      <c r="C40" s="51" t="n">
        <v>4</v>
      </c>
      <c r="D40" s="43" t="s">
        <v>145</v>
      </c>
      <c r="E40" s="51" t="n">
        <v>16</v>
      </c>
      <c r="F40" s="45" t="s">
        <v>134</v>
      </c>
      <c r="G40" s="46" t="n">
        <v>93.6</v>
      </c>
      <c r="H40" s="46" t="n">
        <v>94.5</v>
      </c>
      <c r="I40" s="47" t="n">
        <f aca="false">G40+H40</f>
        <v>188.1</v>
      </c>
      <c r="J40" s="48" t="n">
        <v>0.1125</v>
      </c>
      <c r="K40" s="49" t="n">
        <f aca="false">'IV Caract. Imóveis e Equipes'!I50</f>
        <v>1</v>
      </c>
      <c r="L40" s="44" t="n">
        <v>0</v>
      </c>
      <c r="M40" s="50"/>
    </row>
    <row r="41" customFormat="false" ht="14.15" hidden="false" customHeight="false" outlineLevel="0" collapsed="false">
      <c r="A41" s="40" t="n">
        <v>37</v>
      </c>
      <c r="B41" s="41"/>
      <c r="C41" s="51"/>
      <c r="D41" s="43" t="s">
        <v>146</v>
      </c>
      <c r="E41" s="51" t="n">
        <v>17</v>
      </c>
      <c r="F41" s="45" t="s">
        <v>134</v>
      </c>
      <c r="G41" s="46" t="n">
        <v>126</v>
      </c>
      <c r="H41" s="46" t="n">
        <v>127</v>
      </c>
      <c r="I41" s="47" t="n">
        <f aca="false">G41+H41</f>
        <v>253</v>
      </c>
      <c r="J41" s="48" t="n">
        <v>0.147916666666667</v>
      </c>
      <c r="K41" s="49" t="n">
        <f aca="false">'IV Caract. Imóveis e Equipes'!I51</f>
        <v>1</v>
      </c>
      <c r="L41" s="44" t="n">
        <v>0</v>
      </c>
      <c r="M41" s="50"/>
    </row>
    <row r="42" customFormat="false" ht="14.15" hidden="false" customHeight="false" outlineLevel="0" collapsed="false">
      <c r="A42" s="40" t="n">
        <v>38</v>
      </c>
      <c r="B42" s="41"/>
      <c r="C42" s="51"/>
      <c r="D42" s="43" t="s">
        <v>147</v>
      </c>
      <c r="E42" s="51" t="n">
        <v>18</v>
      </c>
      <c r="F42" s="45" t="s">
        <v>134</v>
      </c>
      <c r="G42" s="46" t="n">
        <v>104</v>
      </c>
      <c r="H42" s="46" t="n">
        <v>106</v>
      </c>
      <c r="I42" s="47" t="n">
        <f aca="false">G42+H42</f>
        <v>210</v>
      </c>
      <c r="J42" s="48" t="n">
        <v>0.136111111111111</v>
      </c>
      <c r="K42" s="49" t="n">
        <f aca="false">'IV Caract. Imóveis e Equipes'!I52</f>
        <v>1</v>
      </c>
      <c r="L42" s="44" t="n">
        <v>0</v>
      </c>
      <c r="M42" s="50"/>
    </row>
    <row r="43" customFormat="false" ht="14.15" hidden="false" customHeight="false" outlineLevel="0" collapsed="false">
      <c r="A43" s="40" t="n">
        <v>39</v>
      </c>
      <c r="B43" s="41"/>
      <c r="C43" s="51"/>
      <c r="D43" s="43" t="s">
        <v>139</v>
      </c>
      <c r="E43" s="51" t="n">
        <v>19</v>
      </c>
      <c r="F43" s="45" t="s">
        <v>134</v>
      </c>
      <c r="G43" s="46" t="n">
        <v>140</v>
      </c>
      <c r="H43" s="46" t="n">
        <v>139</v>
      </c>
      <c r="I43" s="47" t="n">
        <f aca="false">G43+H43</f>
        <v>279</v>
      </c>
      <c r="J43" s="48" t="n">
        <v>0.175694444444444</v>
      </c>
      <c r="K43" s="49" t="s">
        <v>122</v>
      </c>
      <c r="L43" s="44" t="n">
        <v>0</v>
      </c>
      <c r="M43" s="50"/>
    </row>
    <row r="44" customFormat="false" ht="14.25" hidden="false" customHeight="false" outlineLevel="0" collapsed="false">
      <c r="A44" s="40" t="n">
        <v>40</v>
      </c>
      <c r="B44" s="41"/>
      <c r="C44" s="51"/>
      <c r="D44" s="43"/>
      <c r="E44" s="51" t="n">
        <v>20</v>
      </c>
      <c r="F44" s="45"/>
      <c r="G44" s="46"/>
      <c r="H44" s="46"/>
      <c r="I44" s="47"/>
      <c r="J44" s="53"/>
      <c r="K44" s="49"/>
      <c r="L44" s="44"/>
      <c r="M44" s="50"/>
    </row>
    <row r="45" customFormat="false" ht="14.25" hidden="false" customHeight="false" outlineLevel="0" collapsed="false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customFormat="false" ht="14.25" hidden="false" customHeight="true" outlineLevel="0" collapsed="false">
      <c r="A46" s="40" t="n">
        <v>41</v>
      </c>
      <c r="B46" s="41" t="n">
        <v>3</v>
      </c>
      <c r="C46" s="51" t="n">
        <v>1</v>
      </c>
      <c r="D46" s="43" t="s">
        <v>148</v>
      </c>
      <c r="E46" s="51" t="n">
        <v>1</v>
      </c>
      <c r="F46" s="45" t="s">
        <v>149</v>
      </c>
      <c r="G46" s="46" t="n">
        <v>0.7</v>
      </c>
      <c r="H46" s="46" t="n">
        <v>0.8</v>
      </c>
      <c r="I46" s="47" t="n">
        <f aca="false">G46+H46</f>
        <v>1.5</v>
      </c>
      <c r="J46" s="48" t="n">
        <v>0.00486111111111111</v>
      </c>
      <c r="K46" s="49" t="n">
        <f aca="false">'IV Caract. Imóveis e Equipes'!I6</f>
        <v>1</v>
      </c>
      <c r="L46" s="44" t="n">
        <v>0</v>
      </c>
      <c r="M46" s="50"/>
    </row>
    <row r="47" customFormat="false" ht="14.25" hidden="false" customHeight="true" outlineLevel="0" collapsed="false">
      <c r="A47" s="40" t="n">
        <v>42</v>
      </c>
      <c r="B47" s="41"/>
      <c r="C47" s="51"/>
      <c r="D47" s="43" t="s">
        <v>150</v>
      </c>
      <c r="E47" s="51" t="n">
        <v>2</v>
      </c>
      <c r="F47" s="45" t="s">
        <v>149</v>
      </c>
      <c r="G47" s="46" t="n">
        <v>3.3</v>
      </c>
      <c r="H47" s="46" t="n">
        <v>3.8</v>
      </c>
      <c r="I47" s="47" t="n">
        <f aca="false">G47+H47</f>
        <v>7.1</v>
      </c>
      <c r="J47" s="48" t="n">
        <v>0.0125</v>
      </c>
      <c r="K47" s="49" t="n">
        <f aca="false">'IV Caract. Imóveis e Equipes'!I21</f>
        <v>1</v>
      </c>
      <c r="L47" s="44" t="n">
        <v>0</v>
      </c>
      <c r="M47" s="50"/>
    </row>
    <row r="48" customFormat="false" ht="14.25" hidden="false" customHeight="true" outlineLevel="0" collapsed="false">
      <c r="A48" s="40" t="n">
        <v>43</v>
      </c>
      <c r="B48" s="41"/>
      <c r="C48" s="51"/>
      <c r="D48" s="43" t="s">
        <v>151</v>
      </c>
      <c r="E48" s="51" t="n">
        <v>3</v>
      </c>
      <c r="F48" s="45" t="s">
        <v>149</v>
      </c>
      <c r="G48" s="46" t="n">
        <v>52.2</v>
      </c>
      <c r="H48" s="46" t="n">
        <v>52.4</v>
      </c>
      <c r="I48" s="47" t="n">
        <f aca="false">G48+H48</f>
        <v>104.6</v>
      </c>
      <c r="J48" s="48" t="n">
        <v>0.0701388888888889</v>
      </c>
      <c r="K48" s="49" t="n">
        <f aca="false">'IV Caract. Imóveis e Equipes'!I16</f>
        <v>1</v>
      </c>
      <c r="L48" s="44" t="n">
        <v>0</v>
      </c>
      <c r="M48" s="50"/>
    </row>
    <row r="49" customFormat="false" ht="14.25" hidden="false" customHeight="true" outlineLevel="0" collapsed="false">
      <c r="A49" s="40" t="n">
        <v>44</v>
      </c>
      <c r="B49" s="41"/>
      <c r="C49" s="51"/>
      <c r="D49" s="43" t="s">
        <v>152</v>
      </c>
      <c r="E49" s="51" t="n">
        <v>4</v>
      </c>
      <c r="F49" s="45" t="s">
        <v>149</v>
      </c>
      <c r="G49" s="46" t="n">
        <v>78.8</v>
      </c>
      <c r="H49" s="46" t="n">
        <v>79.1</v>
      </c>
      <c r="I49" s="47" t="n">
        <f aca="false">G49+H49</f>
        <v>157.9</v>
      </c>
      <c r="J49" s="48" t="n">
        <v>0.126388888888889</v>
      </c>
      <c r="K49" s="49" t="n">
        <f aca="false">'IV Caract. Imóveis e Equipes'!I7</f>
        <v>1</v>
      </c>
      <c r="L49" s="44" t="n">
        <v>0</v>
      </c>
      <c r="M49" s="50"/>
    </row>
    <row r="50" customFormat="false" ht="14.25" hidden="false" customHeight="true" outlineLevel="0" collapsed="false">
      <c r="A50" s="40" t="n">
        <v>45</v>
      </c>
      <c r="B50" s="41"/>
      <c r="C50" s="51"/>
      <c r="D50" s="43" t="s">
        <v>153</v>
      </c>
      <c r="E50" s="51" t="n">
        <v>5</v>
      </c>
      <c r="F50" s="45" t="s">
        <v>149</v>
      </c>
      <c r="G50" s="46" t="n">
        <v>104</v>
      </c>
      <c r="H50" s="46" t="n">
        <v>104</v>
      </c>
      <c r="I50" s="47" t="n">
        <f aca="false">G50+H50</f>
        <v>208</v>
      </c>
      <c r="J50" s="48" t="n">
        <v>0.146527777777778</v>
      </c>
      <c r="K50" s="49" t="n">
        <f aca="false">'IV Caract. Imóveis e Equipes'!I9</f>
        <v>1</v>
      </c>
      <c r="L50" s="44" t="n">
        <v>0</v>
      </c>
      <c r="M50" s="50"/>
    </row>
    <row r="51" customFormat="false" ht="14.25" hidden="false" customHeight="true" outlineLevel="0" collapsed="false">
      <c r="A51" s="40" t="n">
        <v>46</v>
      </c>
      <c r="B51" s="41"/>
      <c r="C51" s="51" t="n">
        <v>2</v>
      </c>
      <c r="D51" s="43" t="s">
        <v>154</v>
      </c>
      <c r="E51" s="51" t="n">
        <v>6</v>
      </c>
      <c r="F51" s="45" t="s">
        <v>149</v>
      </c>
      <c r="G51" s="46" t="n">
        <v>53.7</v>
      </c>
      <c r="H51" s="46" t="n">
        <v>53.1</v>
      </c>
      <c r="I51" s="47" t="n">
        <f aca="false">G51+H51</f>
        <v>106.8</v>
      </c>
      <c r="J51" s="48" t="n">
        <v>0.075</v>
      </c>
      <c r="K51" s="49" t="n">
        <f aca="false">'IV Caract. Imóveis e Equipes'!I8</f>
        <v>1</v>
      </c>
      <c r="L51" s="44" t="n">
        <v>0</v>
      </c>
      <c r="M51" s="50"/>
    </row>
    <row r="52" customFormat="false" ht="14.25" hidden="false" customHeight="true" outlineLevel="0" collapsed="false">
      <c r="A52" s="40" t="n">
        <v>47</v>
      </c>
      <c r="B52" s="41"/>
      <c r="C52" s="51"/>
      <c r="D52" s="43" t="s">
        <v>155</v>
      </c>
      <c r="E52" s="51" t="n">
        <v>7</v>
      </c>
      <c r="F52" s="45" t="s">
        <v>149</v>
      </c>
      <c r="G52" s="46" t="n">
        <v>64.4</v>
      </c>
      <c r="H52" s="46" t="n">
        <v>64</v>
      </c>
      <c r="I52" s="47" t="n">
        <f aca="false">G52+H52</f>
        <v>128.4</v>
      </c>
      <c r="J52" s="48" t="n">
        <v>0.0840277777777778</v>
      </c>
      <c r="K52" s="49" t="n">
        <f aca="false">'IV Caract. Imóveis e Equipes'!I10</f>
        <v>1</v>
      </c>
      <c r="L52" s="44" t="n">
        <v>0</v>
      </c>
      <c r="M52" s="50"/>
    </row>
    <row r="53" customFormat="false" ht="14.25" hidden="false" customHeight="true" outlineLevel="0" collapsed="false">
      <c r="A53" s="40" t="n">
        <v>48</v>
      </c>
      <c r="B53" s="41"/>
      <c r="C53" s="51"/>
      <c r="D53" s="43" t="s">
        <v>156</v>
      </c>
      <c r="E53" s="51" t="n">
        <v>8</v>
      </c>
      <c r="F53" s="45" t="s">
        <v>149</v>
      </c>
      <c r="G53" s="46" t="n">
        <v>107</v>
      </c>
      <c r="H53" s="46" t="n">
        <v>107</v>
      </c>
      <c r="I53" s="47" t="n">
        <f aca="false">G53+H53</f>
        <v>214</v>
      </c>
      <c r="J53" s="48" t="n">
        <v>0.143055555555556</v>
      </c>
      <c r="K53" s="49" t="n">
        <f aca="false">'IV Caract. Imóveis e Equipes'!I22</f>
        <v>3</v>
      </c>
      <c r="L53" s="44" t="n">
        <v>0</v>
      </c>
      <c r="M53" s="50"/>
    </row>
    <row r="54" customFormat="false" ht="14.25" hidden="false" customHeight="true" outlineLevel="0" collapsed="false">
      <c r="A54" s="40" t="n">
        <v>49</v>
      </c>
      <c r="B54" s="41"/>
      <c r="C54" s="51"/>
      <c r="D54" s="43" t="s">
        <v>157</v>
      </c>
      <c r="E54" s="51" t="n">
        <v>9</v>
      </c>
      <c r="F54" s="45" t="s">
        <v>149</v>
      </c>
      <c r="G54" s="46" t="n">
        <v>107</v>
      </c>
      <c r="H54" s="46" t="n">
        <v>107</v>
      </c>
      <c r="I54" s="47" t="n">
        <f aca="false">G54+H54</f>
        <v>214</v>
      </c>
      <c r="J54" s="48" t="n">
        <v>0.148611111111111</v>
      </c>
      <c r="K54" s="49" t="n">
        <f aca="false">'IV Caract. Imóveis e Equipes'!I11</f>
        <v>1</v>
      </c>
      <c r="L54" s="44" t="n">
        <v>0</v>
      </c>
      <c r="M54" s="50"/>
    </row>
    <row r="55" customFormat="false" ht="14.25" hidden="false" customHeight="true" outlineLevel="0" collapsed="false">
      <c r="A55" s="40" t="n">
        <v>50</v>
      </c>
      <c r="B55" s="41"/>
      <c r="C55" s="51"/>
      <c r="D55" s="43" t="s">
        <v>158</v>
      </c>
      <c r="E55" s="51" t="n">
        <v>10</v>
      </c>
      <c r="F55" s="45" t="s">
        <v>149</v>
      </c>
      <c r="G55" s="46" t="n">
        <v>137</v>
      </c>
      <c r="H55" s="46" t="n">
        <v>137</v>
      </c>
      <c r="I55" s="47" t="n">
        <f aca="false">G55+H55</f>
        <v>274</v>
      </c>
      <c r="J55" s="48" t="n">
        <v>0.190972222222222</v>
      </c>
      <c r="K55" s="49" t="n">
        <f aca="false">'IV Caract. Imóveis e Equipes'!I13</f>
        <v>1</v>
      </c>
      <c r="L55" s="44" t="n">
        <v>0</v>
      </c>
      <c r="M55" s="50"/>
    </row>
    <row r="56" customFormat="false" ht="14.25" hidden="false" customHeight="true" outlineLevel="0" collapsed="false">
      <c r="A56" s="40" t="n">
        <v>51</v>
      </c>
      <c r="B56" s="41"/>
      <c r="C56" s="51" t="n">
        <v>3</v>
      </c>
      <c r="D56" s="43" t="s">
        <v>159</v>
      </c>
      <c r="E56" s="51" t="n">
        <v>11</v>
      </c>
      <c r="F56" s="45" t="s">
        <v>149</v>
      </c>
      <c r="G56" s="46" t="n">
        <v>37.8</v>
      </c>
      <c r="H56" s="46" t="n">
        <v>37.2</v>
      </c>
      <c r="I56" s="47" t="n">
        <f aca="false">G56+H56</f>
        <v>75</v>
      </c>
      <c r="J56" s="48" t="n">
        <v>0.0618055555555556</v>
      </c>
      <c r="K56" s="49" t="n">
        <f aca="false">'IV Caract. Imóveis e Equipes'!I17</f>
        <v>1</v>
      </c>
      <c r="L56" s="44" t="n">
        <v>0</v>
      </c>
      <c r="M56" s="50"/>
    </row>
    <row r="57" customFormat="false" ht="14.25" hidden="false" customHeight="true" outlineLevel="0" collapsed="false">
      <c r="A57" s="40" t="n">
        <v>52</v>
      </c>
      <c r="B57" s="41"/>
      <c r="C57" s="51"/>
      <c r="D57" s="43" t="s">
        <v>160</v>
      </c>
      <c r="E57" s="51" t="n">
        <v>12</v>
      </c>
      <c r="F57" s="45" t="s">
        <v>149</v>
      </c>
      <c r="G57" s="46" t="n">
        <v>125</v>
      </c>
      <c r="H57" s="46" t="n">
        <v>107</v>
      </c>
      <c r="I57" s="47" t="n">
        <f aca="false">G57+H57</f>
        <v>232</v>
      </c>
      <c r="J57" s="48" t="n">
        <v>0.190972222222222</v>
      </c>
      <c r="K57" s="49" t="n">
        <f aca="false">'IV Caract. Imóveis e Equipes'!I19</f>
        <v>2</v>
      </c>
      <c r="L57" s="44" t="n">
        <v>0</v>
      </c>
      <c r="M57" s="50"/>
    </row>
    <row r="58" customFormat="false" ht="14.25" hidden="false" customHeight="true" outlineLevel="0" collapsed="false">
      <c r="A58" s="40" t="n">
        <v>53</v>
      </c>
      <c r="B58" s="41"/>
      <c r="C58" s="51"/>
      <c r="D58" s="43" t="s">
        <v>161</v>
      </c>
      <c r="E58" s="51" t="n">
        <v>13</v>
      </c>
      <c r="F58" s="45" t="s">
        <v>149</v>
      </c>
      <c r="G58" s="46" t="n">
        <v>174</v>
      </c>
      <c r="H58" s="46" t="n">
        <v>171</v>
      </c>
      <c r="I58" s="47" t="n">
        <f aca="false">G58+H58</f>
        <v>345</v>
      </c>
      <c r="J58" s="48" t="n">
        <v>0.265277777777778</v>
      </c>
      <c r="K58" s="49" t="n">
        <f aca="false">'IV Caract. Imóveis e Equipes'!I18</f>
        <v>1</v>
      </c>
      <c r="L58" s="44" t="n">
        <v>0</v>
      </c>
      <c r="M58" s="50"/>
    </row>
    <row r="59" customFormat="false" ht="14.25" hidden="false" customHeight="false" outlineLevel="0" collapsed="false">
      <c r="A59" s="40" t="n">
        <v>54</v>
      </c>
      <c r="B59" s="41"/>
      <c r="C59" s="51"/>
      <c r="D59" s="43" t="s">
        <v>162</v>
      </c>
      <c r="E59" s="51" t="n">
        <v>14</v>
      </c>
      <c r="F59" s="45" t="s">
        <v>149</v>
      </c>
      <c r="G59" s="46" t="n">
        <v>49.6</v>
      </c>
      <c r="H59" s="46" t="n">
        <v>50.4</v>
      </c>
      <c r="I59" s="47" t="n">
        <f aca="false">G59+H59</f>
        <v>100</v>
      </c>
      <c r="J59" s="48" t="n">
        <v>0.0784722222222222</v>
      </c>
      <c r="K59" s="49" t="n">
        <f aca="false">'IV Caract. Imóveis e Equipes'!I23</f>
        <v>1</v>
      </c>
      <c r="L59" s="44" t="n">
        <v>0</v>
      </c>
      <c r="M59" s="50"/>
    </row>
    <row r="60" customFormat="false" ht="14.25" hidden="false" customHeight="true" outlineLevel="0" collapsed="false">
      <c r="A60" s="40" t="n">
        <v>55</v>
      </c>
      <c r="B60" s="41"/>
      <c r="C60" s="51"/>
      <c r="D60" s="43" t="s">
        <v>156</v>
      </c>
      <c r="E60" s="51" t="n">
        <v>15</v>
      </c>
      <c r="F60" s="45" t="s">
        <v>149</v>
      </c>
      <c r="G60" s="46" t="n">
        <v>107</v>
      </c>
      <c r="H60" s="46" t="n">
        <v>107</v>
      </c>
      <c r="I60" s="47" t="n">
        <f aca="false">G60+H60</f>
        <v>214</v>
      </c>
      <c r="J60" s="48" t="n">
        <v>0.143055555555556</v>
      </c>
      <c r="K60" s="49" t="s">
        <v>122</v>
      </c>
      <c r="L60" s="44" t="n">
        <v>0</v>
      </c>
      <c r="M60" s="50"/>
    </row>
    <row r="61" customFormat="false" ht="14.25" hidden="false" customHeight="true" outlineLevel="0" collapsed="false">
      <c r="A61" s="40" t="n">
        <v>56</v>
      </c>
      <c r="B61" s="41"/>
      <c r="C61" s="51" t="n">
        <v>4</v>
      </c>
      <c r="D61" s="43" t="s">
        <v>160</v>
      </c>
      <c r="E61" s="51" t="n">
        <v>16</v>
      </c>
      <c r="F61" s="45" t="s">
        <v>149</v>
      </c>
      <c r="G61" s="46" t="n">
        <v>125</v>
      </c>
      <c r="H61" s="46" t="n">
        <v>107</v>
      </c>
      <c r="I61" s="47" t="n">
        <f aca="false">G61+H61</f>
        <v>232</v>
      </c>
      <c r="J61" s="48" t="n">
        <v>0.190972222222222</v>
      </c>
      <c r="K61" s="49" t="s">
        <v>122</v>
      </c>
      <c r="L61" s="44" t="n">
        <v>0</v>
      </c>
      <c r="M61" s="50"/>
    </row>
    <row r="62" customFormat="false" ht="14.25" hidden="false" customHeight="true" outlineLevel="0" collapsed="false">
      <c r="A62" s="40" t="n">
        <v>57</v>
      </c>
      <c r="B62" s="41"/>
      <c r="C62" s="51"/>
      <c r="D62" s="43" t="s">
        <v>163</v>
      </c>
      <c r="E62" s="51" t="n">
        <v>17</v>
      </c>
      <c r="F62" s="45" t="s">
        <v>149</v>
      </c>
      <c r="G62" s="46" t="n">
        <v>126</v>
      </c>
      <c r="H62" s="46" t="n">
        <v>126</v>
      </c>
      <c r="I62" s="47" t="n">
        <f aca="false">G62+H62</f>
        <v>252</v>
      </c>
      <c r="J62" s="48" t="n">
        <v>0.177777777777778</v>
      </c>
      <c r="K62" s="49" t="n">
        <f aca="false">'IV Caract. Imóveis e Equipes'!I15</f>
        <v>1</v>
      </c>
      <c r="L62" s="44" t="n">
        <v>0</v>
      </c>
      <c r="M62" s="50"/>
    </row>
    <row r="63" customFormat="false" ht="14.25" hidden="false" customHeight="true" outlineLevel="0" collapsed="false">
      <c r="A63" s="40" t="n">
        <v>58</v>
      </c>
      <c r="B63" s="41"/>
      <c r="C63" s="51"/>
      <c r="D63" s="43" t="s">
        <v>164</v>
      </c>
      <c r="E63" s="51" t="n">
        <v>18</v>
      </c>
      <c r="F63" s="45" t="s">
        <v>149</v>
      </c>
      <c r="G63" s="46" t="n">
        <v>143</v>
      </c>
      <c r="H63" s="46" t="n">
        <v>142</v>
      </c>
      <c r="I63" s="47" t="n">
        <f aca="false">G63+H63</f>
        <v>285</v>
      </c>
      <c r="J63" s="48" t="n">
        <v>0.201388888888889</v>
      </c>
      <c r="K63" s="49" t="n">
        <f aca="false">'IV Caract. Imóveis e Equipes'!I12</f>
        <v>1</v>
      </c>
      <c r="L63" s="44" t="n">
        <v>0</v>
      </c>
      <c r="M63" s="50"/>
    </row>
    <row r="64" customFormat="false" ht="14.25" hidden="false" customHeight="true" outlineLevel="0" collapsed="false">
      <c r="A64" s="40" t="n">
        <v>59</v>
      </c>
      <c r="B64" s="41"/>
      <c r="C64" s="51"/>
      <c r="D64" s="43" t="s">
        <v>165</v>
      </c>
      <c r="E64" s="51" t="n">
        <v>19</v>
      </c>
      <c r="F64" s="45" t="s">
        <v>149</v>
      </c>
      <c r="G64" s="46" t="n">
        <v>148</v>
      </c>
      <c r="H64" s="55" t="n">
        <v>148</v>
      </c>
      <c r="I64" s="47" t="n">
        <f aca="false">G64+H64</f>
        <v>296</v>
      </c>
      <c r="J64" s="48" t="n">
        <v>0.207638888888889</v>
      </c>
      <c r="K64" s="49" t="n">
        <f aca="false">'IV Caract. Imóveis e Equipes'!I14</f>
        <v>1</v>
      </c>
      <c r="L64" s="44" t="n">
        <v>0</v>
      </c>
      <c r="M64" s="50"/>
    </row>
    <row r="65" customFormat="false" ht="14.25" hidden="false" customHeight="true" outlineLevel="0" collapsed="false">
      <c r="A65" s="40" t="n">
        <v>60</v>
      </c>
      <c r="B65" s="41"/>
      <c r="C65" s="51"/>
      <c r="D65" s="43" t="s">
        <v>156</v>
      </c>
      <c r="E65" s="51" t="n">
        <v>20</v>
      </c>
      <c r="F65" s="45" t="s">
        <v>149</v>
      </c>
      <c r="G65" s="46" t="n">
        <v>107</v>
      </c>
      <c r="H65" s="46" t="n">
        <v>107</v>
      </c>
      <c r="I65" s="47" t="n">
        <f aca="false">G65+H65</f>
        <v>214</v>
      </c>
      <c r="J65" s="48" t="n">
        <v>0.143055555555556</v>
      </c>
      <c r="K65" s="49" t="s">
        <v>122</v>
      </c>
      <c r="L65" s="44" t="n">
        <v>0</v>
      </c>
      <c r="M65" s="50"/>
    </row>
    <row r="66" customFormat="false" ht="14.25" hidden="false" customHeight="false" outlineLevel="0" collapsed="false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</row>
    <row r="67" customFormat="false" ht="14.25" hidden="false" customHeight="false" outlineLevel="0" collapsed="false">
      <c r="A67" s="40" t="n">
        <v>61</v>
      </c>
      <c r="B67" s="8" t="n">
        <v>4</v>
      </c>
      <c r="C67" s="51" t="n">
        <v>1</v>
      </c>
      <c r="D67" s="56" t="s">
        <v>166</v>
      </c>
      <c r="E67" s="51" t="n">
        <v>1</v>
      </c>
      <c r="F67" s="45" t="s">
        <v>149</v>
      </c>
      <c r="G67" s="46" t="n">
        <v>0</v>
      </c>
      <c r="H67" s="46" t="n">
        <v>0</v>
      </c>
      <c r="I67" s="47" t="n">
        <f aca="false">G67+H67</f>
        <v>0</v>
      </c>
      <c r="J67" s="57" t="n">
        <v>0</v>
      </c>
      <c r="K67" s="49" t="n">
        <f aca="false">'IV Caract. Imóveis e Equipes'!I4</f>
        <v>5</v>
      </c>
      <c r="L67" s="44" t="n">
        <v>0</v>
      </c>
      <c r="M67" s="50"/>
    </row>
    <row r="68" customFormat="false" ht="14.25" hidden="false" customHeight="false" outlineLevel="0" collapsed="false">
      <c r="A68" s="40" t="n">
        <v>62</v>
      </c>
      <c r="B68" s="8"/>
      <c r="C68" s="51"/>
      <c r="D68" s="56" t="s">
        <v>166</v>
      </c>
      <c r="E68" s="51" t="n">
        <v>2</v>
      </c>
      <c r="F68" s="45" t="s">
        <v>149</v>
      </c>
      <c r="G68" s="46" t="n">
        <v>0</v>
      </c>
      <c r="H68" s="46" t="n">
        <v>0</v>
      </c>
      <c r="I68" s="47" t="n">
        <f aca="false">G68+H68</f>
        <v>0</v>
      </c>
      <c r="J68" s="57" t="n">
        <v>0</v>
      </c>
      <c r="K68" s="49" t="s">
        <v>122</v>
      </c>
      <c r="L68" s="44" t="n">
        <v>0</v>
      </c>
      <c r="M68" s="50"/>
    </row>
    <row r="69" customFormat="false" ht="14.25" hidden="false" customHeight="false" outlineLevel="0" collapsed="false">
      <c r="A69" s="40" t="n">
        <v>63</v>
      </c>
      <c r="B69" s="8"/>
      <c r="C69" s="51"/>
      <c r="D69" s="56" t="s">
        <v>167</v>
      </c>
      <c r="E69" s="51" t="n">
        <v>3</v>
      </c>
      <c r="F69" s="45" t="s">
        <v>149</v>
      </c>
      <c r="G69" s="46" t="n">
        <v>0</v>
      </c>
      <c r="H69" s="46" t="n">
        <v>0</v>
      </c>
      <c r="I69" s="47" t="n">
        <f aca="false">G69+H69</f>
        <v>0</v>
      </c>
      <c r="J69" s="57" t="n">
        <v>0</v>
      </c>
      <c r="K69" s="49" t="n">
        <f aca="false">'IV Caract. Imóveis e Equipes'!I5</f>
        <v>3</v>
      </c>
      <c r="L69" s="44" t="n">
        <v>0</v>
      </c>
      <c r="M69" s="50"/>
    </row>
    <row r="70" customFormat="false" ht="14.25" hidden="false" customHeight="true" outlineLevel="0" collapsed="false">
      <c r="A70" s="40" t="n">
        <v>64</v>
      </c>
      <c r="B70" s="8"/>
      <c r="C70" s="51"/>
      <c r="D70" s="56" t="s">
        <v>168</v>
      </c>
      <c r="E70" s="51" t="n">
        <v>4</v>
      </c>
      <c r="F70" s="45" t="s">
        <v>149</v>
      </c>
      <c r="G70" s="46" t="n">
        <v>0</v>
      </c>
      <c r="H70" s="46" t="n">
        <v>0</v>
      </c>
      <c r="I70" s="47" t="n">
        <f aca="false">G70+H70</f>
        <v>0</v>
      </c>
      <c r="J70" s="57" t="n">
        <v>0</v>
      </c>
      <c r="K70" s="49" t="n">
        <f aca="false">'IV Caract. Imóveis e Equipes'!I20</f>
        <v>2</v>
      </c>
      <c r="L70" s="44" t="n">
        <v>0</v>
      </c>
      <c r="M70" s="50"/>
    </row>
    <row r="71" customFormat="false" ht="14.25" hidden="false" customHeight="false" outlineLevel="0" collapsed="false">
      <c r="A71" s="40" t="n">
        <v>65</v>
      </c>
      <c r="B71" s="8"/>
      <c r="C71" s="51"/>
      <c r="D71" s="56"/>
      <c r="E71" s="51" t="n">
        <v>5</v>
      </c>
      <c r="F71" s="58"/>
      <c r="G71" s="46"/>
      <c r="H71" s="46"/>
      <c r="I71" s="47"/>
      <c r="J71" s="57"/>
      <c r="K71" s="49"/>
      <c r="L71" s="44"/>
      <c r="M71" s="50"/>
    </row>
    <row r="72" customFormat="false" ht="14.25" hidden="false" customHeight="false" outlineLevel="0" collapsed="false">
      <c r="A72" s="40" t="n">
        <v>66</v>
      </c>
      <c r="B72" s="8"/>
      <c r="C72" s="51" t="n">
        <v>2</v>
      </c>
      <c r="D72" s="56"/>
      <c r="E72" s="51" t="n">
        <v>6</v>
      </c>
      <c r="F72" s="58"/>
      <c r="G72" s="46"/>
      <c r="H72" s="46"/>
      <c r="I72" s="47"/>
      <c r="J72" s="57"/>
      <c r="K72" s="49"/>
      <c r="L72" s="44"/>
      <c r="M72" s="50"/>
    </row>
    <row r="73" customFormat="false" ht="14.25" hidden="false" customHeight="false" outlineLevel="0" collapsed="false">
      <c r="A73" s="40" t="n">
        <v>67</v>
      </c>
      <c r="B73" s="8"/>
      <c r="C73" s="51"/>
      <c r="D73" s="56" t="s">
        <v>167</v>
      </c>
      <c r="E73" s="51" t="n">
        <v>7</v>
      </c>
      <c r="F73" s="45" t="s">
        <v>149</v>
      </c>
      <c r="G73" s="46" t="n">
        <v>0</v>
      </c>
      <c r="H73" s="46" t="n">
        <v>0</v>
      </c>
      <c r="I73" s="47" t="n">
        <f aca="false">G73+H73</f>
        <v>0</v>
      </c>
      <c r="J73" s="57" t="n">
        <v>0</v>
      </c>
      <c r="K73" s="49" t="s">
        <v>122</v>
      </c>
      <c r="L73" s="44" t="n">
        <v>0</v>
      </c>
      <c r="M73" s="50"/>
    </row>
    <row r="74" customFormat="false" ht="14.25" hidden="false" customHeight="false" outlineLevel="0" collapsed="false">
      <c r="A74" s="40" t="n">
        <v>68</v>
      </c>
      <c r="B74" s="8"/>
      <c r="C74" s="51"/>
      <c r="D74" s="56" t="s">
        <v>166</v>
      </c>
      <c r="E74" s="51" t="n">
        <v>8</v>
      </c>
      <c r="F74" s="45" t="s">
        <v>149</v>
      </c>
      <c r="G74" s="46" t="n">
        <v>0</v>
      </c>
      <c r="H74" s="46" t="n">
        <v>0</v>
      </c>
      <c r="I74" s="47" t="n">
        <f aca="false">G74+H74</f>
        <v>0</v>
      </c>
      <c r="J74" s="57" t="n">
        <v>0</v>
      </c>
      <c r="K74" s="49" t="s">
        <v>122</v>
      </c>
      <c r="L74" s="44" t="n">
        <v>0</v>
      </c>
      <c r="M74" s="50"/>
    </row>
    <row r="75" customFormat="false" ht="14.25" hidden="false" customHeight="false" outlineLevel="0" collapsed="false">
      <c r="A75" s="40" t="n">
        <v>69</v>
      </c>
      <c r="B75" s="8"/>
      <c r="C75" s="51"/>
      <c r="D75" s="56" t="s">
        <v>166</v>
      </c>
      <c r="E75" s="51" t="n">
        <v>9</v>
      </c>
      <c r="F75" s="45" t="s">
        <v>149</v>
      </c>
      <c r="G75" s="46" t="n">
        <v>0</v>
      </c>
      <c r="H75" s="46" t="n">
        <v>0</v>
      </c>
      <c r="I75" s="47" t="n">
        <f aca="false">G75+H75</f>
        <v>0</v>
      </c>
      <c r="J75" s="57" t="n">
        <v>0</v>
      </c>
      <c r="K75" s="49" t="s">
        <v>122</v>
      </c>
      <c r="L75" s="44" t="n">
        <v>0</v>
      </c>
      <c r="M75" s="50"/>
    </row>
    <row r="76" customFormat="false" ht="14.25" hidden="false" customHeight="false" outlineLevel="0" collapsed="false">
      <c r="A76" s="40" t="n">
        <v>70</v>
      </c>
      <c r="B76" s="8"/>
      <c r="C76" s="51"/>
      <c r="D76" s="56"/>
      <c r="E76" s="51" t="n">
        <v>10</v>
      </c>
      <c r="F76" s="58"/>
      <c r="G76" s="46"/>
      <c r="H76" s="46"/>
      <c r="I76" s="47"/>
      <c r="J76" s="57"/>
      <c r="K76" s="49"/>
      <c r="L76" s="44"/>
      <c r="M76" s="50"/>
    </row>
    <row r="77" customFormat="false" ht="14.15" hidden="false" customHeight="false" outlineLevel="0" collapsed="false">
      <c r="A77" s="40" t="n">
        <v>71</v>
      </c>
      <c r="B77" s="8"/>
      <c r="C77" s="51" t="n">
        <v>3</v>
      </c>
      <c r="D77" s="56" t="s">
        <v>169</v>
      </c>
      <c r="E77" s="51" t="n">
        <v>11</v>
      </c>
      <c r="F77" s="45" t="s">
        <v>149</v>
      </c>
      <c r="G77" s="46" t="n">
        <v>263</v>
      </c>
      <c r="H77" s="46" t="n">
        <v>0</v>
      </c>
      <c r="I77" s="47" t="n">
        <f aca="false">G77+H77</f>
        <v>263</v>
      </c>
      <c r="J77" s="57" t="n">
        <v>0.147222222222222</v>
      </c>
      <c r="K77" s="49" t="n">
        <f aca="false">'IV Caract. Imóveis e Equipes'!I39</f>
        <v>3</v>
      </c>
      <c r="L77" s="44" t="n">
        <v>0</v>
      </c>
      <c r="M77" s="50"/>
    </row>
    <row r="78" customFormat="false" ht="14.15" hidden="false" customHeight="false" outlineLevel="0" collapsed="false">
      <c r="A78" s="40" t="n">
        <v>72</v>
      </c>
      <c r="B78" s="8"/>
      <c r="C78" s="51"/>
      <c r="D78" s="56" t="s">
        <v>169</v>
      </c>
      <c r="E78" s="51" t="n">
        <v>12</v>
      </c>
      <c r="F78" s="45" t="s">
        <v>134</v>
      </c>
      <c r="G78" s="46" t="n">
        <v>0</v>
      </c>
      <c r="H78" s="46" t="n">
        <v>0</v>
      </c>
      <c r="I78" s="47" t="n">
        <f aca="false">G78+H78</f>
        <v>0</v>
      </c>
      <c r="J78" s="57" t="n">
        <v>0</v>
      </c>
      <c r="K78" s="49" t="s">
        <v>122</v>
      </c>
      <c r="L78" s="44" t="n">
        <v>1</v>
      </c>
      <c r="M78" s="50"/>
    </row>
    <row r="79" customFormat="false" ht="14.15" hidden="false" customHeight="false" outlineLevel="0" collapsed="false">
      <c r="A79" s="40" t="n">
        <v>73</v>
      </c>
      <c r="B79" s="8"/>
      <c r="C79" s="51"/>
      <c r="D79" s="56" t="s">
        <v>169</v>
      </c>
      <c r="E79" s="51" t="n">
        <v>13</v>
      </c>
      <c r="F79" s="45" t="s">
        <v>134</v>
      </c>
      <c r="G79" s="46" t="n">
        <v>0</v>
      </c>
      <c r="H79" s="46" t="n">
        <v>0</v>
      </c>
      <c r="I79" s="47" t="n">
        <f aca="false">G79+H79</f>
        <v>0</v>
      </c>
      <c r="J79" s="57" t="n">
        <v>0</v>
      </c>
      <c r="K79" s="49" t="s">
        <v>122</v>
      </c>
      <c r="L79" s="44" t="n">
        <v>1</v>
      </c>
      <c r="M79" s="59"/>
    </row>
    <row r="80" customFormat="false" ht="14.15" hidden="false" customHeight="false" outlineLevel="0" collapsed="false">
      <c r="A80" s="40" t="n">
        <v>74</v>
      </c>
      <c r="B80" s="8"/>
      <c r="C80" s="51"/>
      <c r="D80" s="56" t="s">
        <v>170</v>
      </c>
      <c r="E80" s="51" t="n">
        <v>14</v>
      </c>
      <c r="F80" s="45" t="s">
        <v>134</v>
      </c>
      <c r="G80" s="46" t="n">
        <v>0.45</v>
      </c>
      <c r="H80" s="46" t="n">
        <v>0.35</v>
      </c>
      <c r="I80" s="47" t="n">
        <f aca="false">G80+H80</f>
        <v>0.8</v>
      </c>
      <c r="J80" s="57" t="n">
        <v>0.00208333333333333</v>
      </c>
      <c r="K80" s="49" t="n">
        <f aca="false">'IV Caract. Imóveis e Equipes'!I40</f>
        <v>1</v>
      </c>
      <c r="L80" s="44" t="n">
        <v>1</v>
      </c>
      <c r="M80" s="59"/>
    </row>
    <row r="81" customFormat="false" ht="14.15" hidden="false" customHeight="false" outlineLevel="0" collapsed="false">
      <c r="A81" s="40" t="n">
        <v>75</v>
      </c>
      <c r="B81" s="8"/>
      <c r="C81" s="51"/>
      <c r="D81" s="56" t="s">
        <v>171</v>
      </c>
      <c r="E81" s="51" t="n">
        <v>15</v>
      </c>
      <c r="F81" s="45" t="s">
        <v>149</v>
      </c>
      <c r="G81" s="46" t="n">
        <v>0</v>
      </c>
      <c r="H81" s="46" t="n">
        <v>262.8</v>
      </c>
      <c r="I81" s="47" t="n">
        <f aca="false">G81+H81</f>
        <v>262.8</v>
      </c>
      <c r="J81" s="57" t="n">
        <v>0.145833333333333</v>
      </c>
      <c r="K81" s="49" t="n">
        <f aca="false">'IV Caract. Imóveis e Equipes'!I55</f>
        <v>1</v>
      </c>
      <c r="L81" s="44" t="n">
        <v>1</v>
      </c>
      <c r="M81" s="59"/>
    </row>
    <row r="82" customFormat="false" ht="14.25" hidden="false" customHeight="false" outlineLevel="0" collapsed="false">
      <c r="A82" s="40" t="n">
        <v>76</v>
      </c>
      <c r="B82" s="8"/>
      <c r="C82" s="51" t="n">
        <v>4</v>
      </c>
      <c r="D82" s="56"/>
      <c r="E82" s="51" t="n">
        <v>16</v>
      </c>
      <c r="F82" s="60"/>
      <c r="G82" s="46"/>
      <c r="H82" s="46"/>
      <c r="I82" s="47"/>
      <c r="J82" s="57"/>
      <c r="K82" s="49"/>
      <c r="L82" s="44"/>
      <c r="M82" s="59"/>
    </row>
    <row r="83" customFormat="false" ht="14.25" hidden="false" customHeight="true" outlineLevel="0" collapsed="false">
      <c r="A83" s="40" t="n">
        <v>77</v>
      </c>
      <c r="B83" s="8"/>
      <c r="C83" s="51"/>
      <c r="D83" s="56" t="s">
        <v>168</v>
      </c>
      <c r="E83" s="51" t="n">
        <v>17</v>
      </c>
      <c r="F83" s="45" t="s">
        <v>149</v>
      </c>
      <c r="G83" s="46" t="n">
        <v>0</v>
      </c>
      <c r="H83" s="46" t="n">
        <v>0</v>
      </c>
      <c r="I83" s="47" t="n">
        <f aca="false">G83+H83</f>
        <v>0</v>
      </c>
      <c r="J83" s="57" t="n">
        <v>0</v>
      </c>
      <c r="K83" s="49" t="s">
        <v>122</v>
      </c>
      <c r="L83" s="44" t="n">
        <v>0</v>
      </c>
      <c r="M83" s="59"/>
    </row>
    <row r="84" customFormat="false" ht="14.25" hidden="false" customHeight="true" outlineLevel="0" collapsed="false">
      <c r="A84" s="40" t="n">
        <v>78</v>
      </c>
      <c r="B84" s="8"/>
      <c r="C84" s="51"/>
      <c r="D84" s="56" t="s">
        <v>167</v>
      </c>
      <c r="E84" s="51" t="n">
        <v>18</v>
      </c>
      <c r="F84" s="45" t="s">
        <v>149</v>
      </c>
      <c r="G84" s="46" t="n">
        <v>0</v>
      </c>
      <c r="H84" s="46" t="n">
        <v>0</v>
      </c>
      <c r="I84" s="47" t="n">
        <f aca="false">G84+H84</f>
        <v>0</v>
      </c>
      <c r="J84" s="57" t="n">
        <v>0</v>
      </c>
      <c r="K84" s="49" t="s">
        <v>122</v>
      </c>
      <c r="L84" s="44" t="n">
        <v>0</v>
      </c>
      <c r="M84" s="59"/>
    </row>
    <row r="85" customFormat="false" ht="14.25" hidden="false" customHeight="false" outlineLevel="0" collapsed="false">
      <c r="A85" s="40" t="n">
        <v>79</v>
      </c>
      <c r="B85" s="8"/>
      <c r="C85" s="51"/>
      <c r="D85" s="56" t="s">
        <v>166</v>
      </c>
      <c r="E85" s="51" t="n">
        <v>19</v>
      </c>
      <c r="F85" s="45" t="s">
        <v>149</v>
      </c>
      <c r="G85" s="46" t="n">
        <v>0</v>
      </c>
      <c r="H85" s="46" t="n">
        <v>0</v>
      </c>
      <c r="I85" s="47" t="n">
        <f aca="false">G85+H85</f>
        <v>0</v>
      </c>
      <c r="J85" s="57" t="n">
        <v>0</v>
      </c>
      <c r="K85" s="49" t="s">
        <v>122</v>
      </c>
      <c r="L85" s="44" t="n">
        <v>0</v>
      </c>
      <c r="M85" s="59"/>
    </row>
    <row r="86" customFormat="false" ht="14.25" hidden="false" customHeight="false" outlineLevel="0" collapsed="false">
      <c r="A86" s="40" t="n">
        <v>80</v>
      </c>
      <c r="B86" s="8"/>
      <c r="C86" s="51"/>
      <c r="D86" s="56"/>
      <c r="E86" s="51" t="n">
        <v>20</v>
      </c>
      <c r="F86" s="60"/>
      <c r="G86" s="46"/>
      <c r="H86" s="61"/>
      <c r="I86" s="47"/>
      <c r="J86" s="57"/>
      <c r="K86" s="49"/>
      <c r="L86" s="44"/>
      <c r="M86" s="59"/>
    </row>
    <row r="87" customFormat="false" ht="15" hidden="false" customHeight="true" outlineLevel="0" collapsed="false">
      <c r="A87" s="62" t="s">
        <v>172</v>
      </c>
      <c r="B87" s="62"/>
      <c r="C87" s="62"/>
      <c r="D87" s="62"/>
      <c r="E87" s="62"/>
      <c r="F87" s="62"/>
      <c r="G87" s="63" t="n">
        <f aca="false">SUM(G4:G86)</f>
        <v>3575.45</v>
      </c>
      <c r="H87" s="63" t="n">
        <f aca="false">SUM(H4:H86)</f>
        <v>3542.65</v>
      </c>
      <c r="I87" s="64" t="n">
        <f aca="false">SUM(I4:I86)</f>
        <v>7118.1</v>
      </c>
      <c r="J87" s="65" t="n">
        <f aca="false">SUM(J4:J86)</f>
        <v>5.02986111111111</v>
      </c>
      <c r="K87" s="66" t="n">
        <f aca="false">SUM(K4:K86)</f>
        <v>72</v>
      </c>
      <c r="L87" s="66" t="n">
        <f aca="false">SUM(L4:L86)</f>
        <v>4</v>
      </c>
      <c r="M87" s="67" t="n">
        <f aca="false">SUM(M4:M86)</f>
        <v>0</v>
      </c>
    </row>
    <row r="88" customFormat="false" ht="14.65" hidden="false" customHeight="true" outlineLevel="0" collapsed="false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</row>
    <row r="89" customFormat="false" ht="15" hidden="false" customHeight="true" outlineLevel="0" collapsed="false">
      <c r="A89" s="4" t="s">
        <v>173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customFormat="false" ht="60" hidden="false" customHeight="false" outlineLevel="0" collapsed="false">
      <c r="A90" s="5" t="s">
        <v>103</v>
      </c>
      <c r="B90" s="5" t="s">
        <v>104</v>
      </c>
      <c r="C90" s="5" t="s">
        <v>105</v>
      </c>
      <c r="D90" s="5" t="s">
        <v>106</v>
      </c>
      <c r="E90" s="5" t="s">
        <v>107</v>
      </c>
      <c r="F90" s="37" t="s">
        <v>108</v>
      </c>
      <c r="G90" s="37" t="s">
        <v>109</v>
      </c>
      <c r="H90" s="37" t="s">
        <v>110</v>
      </c>
      <c r="I90" s="37" t="s">
        <v>111</v>
      </c>
      <c r="J90" s="37" t="s">
        <v>112</v>
      </c>
      <c r="K90" s="38" t="s">
        <v>174</v>
      </c>
      <c r="L90" s="37" t="s">
        <v>175</v>
      </c>
      <c r="M90" s="37" t="s">
        <v>176</v>
      </c>
    </row>
    <row r="91" customFormat="false" ht="14.65" hidden="false" customHeight="true" outlineLevel="0" collapsed="false">
      <c r="A91" s="69" t="n">
        <f aca="false">A22</f>
        <v>19</v>
      </c>
      <c r="B91" s="8" t="s">
        <v>122</v>
      </c>
      <c r="C91" s="70" t="s">
        <v>117</v>
      </c>
      <c r="D91" s="56" t="str">
        <f aca="false">D22</f>
        <v>APS PARACAMBI</v>
      </c>
      <c r="E91" s="71" t="s">
        <v>122</v>
      </c>
      <c r="F91" s="72" t="str">
        <f aca="false">F12</f>
        <v>GEXDUQ</v>
      </c>
      <c r="G91" s="72" t="n">
        <f aca="false">G22</f>
        <v>70.5</v>
      </c>
      <c r="H91" s="72" t="n">
        <f aca="false">H22</f>
        <v>70.5</v>
      </c>
      <c r="I91" s="73" t="n">
        <f aca="false">G91+H91</f>
        <v>141</v>
      </c>
      <c r="J91" s="57" t="n">
        <f aca="false">J22</f>
        <v>0.0965277777777778</v>
      </c>
      <c r="K91" s="74" t="n">
        <f aca="false">K22</f>
        <v>1</v>
      </c>
      <c r="L91" s="44" t="n">
        <v>0</v>
      </c>
      <c r="M91" s="50" t="n">
        <f aca="false">M17</f>
        <v>0</v>
      </c>
    </row>
    <row r="92" customFormat="false" ht="14.65" hidden="false" customHeight="true" outlineLevel="0" collapsed="false">
      <c r="A92" s="69" t="n">
        <f aca="false">A30</f>
        <v>26</v>
      </c>
      <c r="B92" s="8" t="s">
        <v>122</v>
      </c>
      <c r="C92" s="70" t="s">
        <v>134</v>
      </c>
      <c r="D92" s="56" t="str">
        <f aca="false">D30</f>
        <v>APS ARRAIAL DO CABO</v>
      </c>
      <c r="E92" s="71" t="s">
        <v>122</v>
      </c>
      <c r="F92" s="72" t="str">
        <f aca="false">F31</f>
        <v>GEXNIT</v>
      </c>
      <c r="G92" s="72" t="n">
        <f aca="false">G30</f>
        <v>149</v>
      </c>
      <c r="H92" s="72" t="n">
        <f aca="false">H30</f>
        <v>149</v>
      </c>
      <c r="I92" s="73" t="n">
        <f aca="false">G92+H92</f>
        <v>298</v>
      </c>
      <c r="J92" s="57" t="n">
        <f aca="false">J30</f>
        <v>0.190277777777778</v>
      </c>
      <c r="K92" s="74" t="n">
        <f aca="false">K30</f>
        <v>1</v>
      </c>
      <c r="L92" s="44" t="n">
        <v>0</v>
      </c>
      <c r="M92" s="50" t="n">
        <f aca="false">M31</f>
        <v>0</v>
      </c>
    </row>
    <row r="93" customFormat="false" ht="14.25" hidden="false" customHeight="false" outlineLevel="0" collapsed="false">
      <c r="A93" s="69" t="n">
        <f aca="false">A58</f>
        <v>53</v>
      </c>
      <c r="B93" s="8" t="s">
        <v>122</v>
      </c>
      <c r="C93" s="70" t="s">
        <v>149</v>
      </c>
      <c r="D93" s="56" t="str">
        <f aca="false">D58</f>
        <v>APS CASIMIRO DE ABREU</v>
      </c>
      <c r="E93" s="70" t="s">
        <v>122</v>
      </c>
      <c r="F93" s="72" t="str">
        <f aca="false">F58</f>
        <v>GEXCGT</v>
      </c>
      <c r="G93" s="72" t="n">
        <f aca="false">G58</f>
        <v>174</v>
      </c>
      <c r="H93" s="72" t="n">
        <f aca="false">H58</f>
        <v>171</v>
      </c>
      <c r="I93" s="73" t="n">
        <f aca="false">G93+H93</f>
        <v>345</v>
      </c>
      <c r="J93" s="57" t="n">
        <f aca="false">J58</f>
        <v>0.265277777777778</v>
      </c>
      <c r="K93" s="74" t="n">
        <f aca="false">K58</f>
        <v>1</v>
      </c>
      <c r="L93" s="44" t="n">
        <v>0</v>
      </c>
      <c r="M93" s="50" t="n">
        <v>0</v>
      </c>
    </row>
    <row r="94" customFormat="false" ht="15" hidden="false" customHeight="true" outlineLevel="0" collapsed="false">
      <c r="A94" s="62" t="s">
        <v>172</v>
      </c>
      <c r="B94" s="62"/>
      <c r="C94" s="62"/>
      <c r="D94" s="62"/>
      <c r="E94" s="62"/>
      <c r="F94" s="62"/>
      <c r="G94" s="75" t="n">
        <f aca="false">SUM(G91:G93)</f>
        <v>393.5</v>
      </c>
      <c r="H94" s="76" t="n">
        <f aca="false">SUM(H91:H93)</f>
        <v>390.5</v>
      </c>
      <c r="I94" s="76" t="n">
        <f aca="false">SUM(I91:I93)</f>
        <v>784</v>
      </c>
      <c r="J94" s="65" t="n">
        <f aca="false">SUM(J91:J93)</f>
        <v>0.552083333333334</v>
      </c>
      <c r="K94" s="77" t="n">
        <f aca="false">SUM(K91:K93)</f>
        <v>3</v>
      </c>
      <c r="L94" s="77" t="n">
        <f aca="false">SUM(L91:L93)</f>
        <v>0</v>
      </c>
      <c r="M94" s="78" t="n">
        <f aca="false">SUM(M91:M93)</f>
        <v>0</v>
      </c>
    </row>
    <row r="95" customFormat="false" ht="15" hidden="false" customHeight="false" outlineLevel="0" collapsed="false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</row>
    <row r="96" customFormat="false" ht="15" hidden="false" customHeight="true" outlineLevel="0" collapsed="false">
      <c r="A96" s="80" t="s">
        <v>2</v>
      </c>
      <c r="B96" s="80" t="s">
        <v>177</v>
      </c>
      <c r="C96" s="80" t="s">
        <v>178</v>
      </c>
      <c r="D96" s="80" t="s">
        <v>3</v>
      </c>
      <c r="E96" s="80"/>
      <c r="F96" s="80"/>
      <c r="G96" s="80"/>
      <c r="H96" s="80"/>
      <c r="I96" s="80"/>
      <c r="J96" s="80" t="s">
        <v>4</v>
      </c>
      <c r="K96" s="80" t="s">
        <v>5</v>
      </c>
      <c r="L96" s="80" t="s">
        <v>6</v>
      </c>
      <c r="M96" s="80" t="s">
        <v>87</v>
      </c>
    </row>
    <row r="97" customFormat="false" ht="15" hidden="false" customHeight="true" outlineLevel="0" collapsed="false">
      <c r="A97" s="4" t="n">
        <v>1</v>
      </c>
      <c r="B97" s="81" t="s">
        <v>179</v>
      </c>
      <c r="C97" s="82" t="n">
        <v>14185</v>
      </c>
      <c r="D97" s="82" t="s">
        <v>180</v>
      </c>
      <c r="E97" s="82"/>
      <c r="F97" s="82"/>
      <c r="G97" s="82"/>
      <c r="H97" s="82"/>
      <c r="I97" s="82"/>
      <c r="J97" s="81" t="s">
        <v>181</v>
      </c>
      <c r="K97" s="83"/>
      <c r="L97" s="83"/>
      <c r="M97" s="84" t="n">
        <f aca="false">SUM(M98:M107)</f>
        <v>0</v>
      </c>
    </row>
    <row r="98" customFormat="false" ht="14.25" hidden="false" customHeight="true" outlineLevel="0" collapsed="false">
      <c r="A98" s="8" t="s">
        <v>182</v>
      </c>
      <c r="B98" s="51" t="s">
        <v>183</v>
      </c>
      <c r="C98" s="85" t="n">
        <v>4222</v>
      </c>
      <c r="D98" s="86" t="s">
        <v>184</v>
      </c>
      <c r="E98" s="86"/>
      <c r="F98" s="86"/>
      <c r="G98" s="86"/>
      <c r="H98" s="86"/>
      <c r="I98" s="86"/>
      <c r="J98" s="85" t="s">
        <v>185</v>
      </c>
      <c r="K98" s="87" t="n">
        <v>0.118</v>
      </c>
      <c r="L98" s="88"/>
      <c r="M98" s="88" t="n">
        <f aca="false">K98*L98</f>
        <v>0</v>
      </c>
    </row>
    <row r="99" customFormat="false" ht="14.25" hidden="false" customHeight="true" outlineLevel="0" collapsed="false">
      <c r="A99" s="8" t="s">
        <v>186</v>
      </c>
      <c r="B99" s="51" t="s">
        <v>179</v>
      </c>
      <c r="C99" s="85" t="n">
        <v>11090</v>
      </c>
      <c r="D99" s="86" t="s">
        <v>187</v>
      </c>
      <c r="E99" s="86"/>
      <c r="F99" s="86"/>
      <c r="G99" s="86"/>
      <c r="H99" s="86"/>
      <c r="I99" s="86"/>
      <c r="J99" s="89" t="s">
        <v>188</v>
      </c>
      <c r="K99" s="90" t="n">
        <v>0.125</v>
      </c>
      <c r="L99" s="88"/>
      <c r="M99" s="88" t="n">
        <f aca="false">K99*L99</f>
        <v>0</v>
      </c>
    </row>
    <row r="100" customFormat="false" ht="14.25" hidden="false" customHeight="true" outlineLevel="0" collapsed="false">
      <c r="A100" s="8" t="s">
        <v>189</v>
      </c>
      <c r="B100" s="51" t="s">
        <v>179</v>
      </c>
      <c r="C100" s="85" t="n">
        <v>30302</v>
      </c>
      <c r="D100" s="86" t="s">
        <v>190</v>
      </c>
      <c r="E100" s="86"/>
      <c r="F100" s="86"/>
      <c r="G100" s="86"/>
      <c r="H100" s="86"/>
      <c r="I100" s="86"/>
      <c r="J100" s="89" t="s">
        <v>191</v>
      </c>
      <c r="K100" s="90" t="n">
        <v>0.2</v>
      </c>
      <c r="L100" s="88"/>
      <c r="M100" s="88" t="n">
        <f aca="false">K100*L100</f>
        <v>0</v>
      </c>
    </row>
    <row r="101" customFormat="false" ht="14.25" hidden="false" customHeight="true" outlineLevel="0" collapsed="false">
      <c r="A101" s="8" t="s">
        <v>192</v>
      </c>
      <c r="B101" s="51" t="s">
        <v>179</v>
      </c>
      <c r="C101" s="85" t="n">
        <v>30311</v>
      </c>
      <c r="D101" s="86" t="s">
        <v>193</v>
      </c>
      <c r="E101" s="86"/>
      <c r="F101" s="86"/>
      <c r="G101" s="86"/>
      <c r="H101" s="86"/>
      <c r="I101" s="86"/>
      <c r="J101" s="89" t="s">
        <v>185</v>
      </c>
      <c r="K101" s="90" t="n">
        <v>0.1</v>
      </c>
      <c r="L101" s="88"/>
      <c r="M101" s="88" t="n">
        <f aca="false">K101*L101</f>
        <v>0</v>
      </c>
    </row>
    <row r="102" customFormat="false" ht="14.25" hidden="false" customHeight="true" outlineLevel="0" collapsed="false">
      <c r="A102" s="8" t="s">
        <v>194</v>
      </c>
      <c r="B102" s="51" t="s">
        <v>179</v>
      </c>
      <c r="C102" s="85" t="n">
        <v>30323</v>
      </c>
      <c r="D102" s="86" t="s">
        <v>195</v>
      </c>
      <c r="E102" s="86"/>
      <c r="F102" s="86"/>
      <c r="G102" s="86"/>
      <c r="H102" s="86"/>
      <c r="I102" s="86"/>
      <c r="J102" s="89" t="s">
        <v>188</v>
      </c>
      <c r="K102" s="90" t="n">
        <v>0.1</v>
      </c>
      <c r="L102" s="88"/>
      <c r="M102" s="88" t="n">
        <f aca="false">K102*L102</f>
        <v>0</v>
      </c>
    </row>
    <row r="103" customFormat="false" ht="14.25" hidden="false" customHeight="true" outlineLevel="0" collapsed="false">
      <c r="A103" s="8" t="s">
        <v>196</v>
      </c>
      <c r="B103" s="51" t="s">
        <v>179</v>
      </c>
      <c r="C103" s="85" t="n">
        <v>30333</v>
      </c>
      <c r="D103" s="86" t="s">
        <v>197</v>
      </c>
      <c r="E103" s="86"/>
      <c r="F103" s="86"/>
      <c r="G103" s="86"/>
      <c r="H103" s="86"/>
      <c r="I103" s="86"/>
      <c r="J103" s="89" t="s">
        <v>188</v>
      </c>
      <c r="K103" s="90" t="n">
        <v>0.08</v>
      </c>
      <c r="L103" s="88"/>
      <c r="M103" s="88" t="n">
        <f aca="false">K103*L103</f>
        <v>0</v>
      </c>
    </row>
    <row r="104" customFormat="false" ht="14.25" hidden="false" customHeight="true" outlineLevel="0" collapsed="false">
      <c r="A104" s="8" t="s">
        <v>198</v>
      </c>
      <c r="B104" s="51" t="s">
        <v>179</v>
      </c>
      <c r="C104" s="85" t="n">
        <v>30420</v>
      </c>
      <c r="D104" s="86" t="s">
        <v>199</v>
      </c>
      <c r="E104" s="86"/>
      <c r="F104" s="86"/>
      <c r="G104" s="86"/>
      <c r="H104" s="86"/>
      <c r="I104" s="86"/>
      <c r="J104" s="89" t="s">
        <v>188</v>
      </c>
      <c r="K104" s="90" t="n">
        <v>0.004</v>
      </c>
      <c r="L104" s="88"/>
      <c r="M104" s="88" t="n">
        <f aca="false">K104*L104</f>
        <v>0</v>
      </c>
    </row>
    <row r="105" customFormat="false" ht="14.25" hidden="false" customHeight="true" outlineLevel="0" collapsed="false">
      <c r="A105" s="8" t="s">
        <v>200</v>
      </c>
      <c r="B105" s="51" t="s">
        <v>179</v>
      </c>
      <c r="C105" s="85" t="n">
        <v>30469</v>
      </c>
      <c r="D105" s="86" t="s">
        <v>201</v>
      </c>
      <c r="E105" s="86"/>
      <c r="F105" s="86"/>
      <c r="G105" s="86"/>
      <c r="H105" s="86"/>
      <c r="I105" s="86"/>
      <c r="J105" s="89" t="s">
        <v>188</v>
      </c>
      <c r="K105" s="90" t="n">
        <v>0.01</v>
      </c>
      <c r="L105" s="88"/>
      <c r="M105" s="88" t="n">
        <f aca="false">K105*L105</f>
        <v>0</v>
      </c>
    </row>
    <row r="106" customFormat="false" ht="14.25" hidden="false" customHeight="true" outlineLevel="0" collapsed="false">
      <c r="A106" s="8" t="s">
        <v>202</v>
      </c>
      <c r="B106" s="51" t="s">
        <v>179</v>
      </c>
      <c r="C106" s="85" t="n">
        <v>30620</v>
      </c>
      <c r="D106" s="86" t="s">
        <v>203</v>
      </c>
      <c r="E106" s="86"/>
      <c r="F106" s="86"/>
      <c r="G106" s="86"/>
      <c r="H106" s="86"/>
      <c r="I106" s="86"/>
      <c r="J106" s="89" t="s">
        <v>188</v>
      </c>
      <c r="K106" s="90" t="n">
        <v>0.001</v>
      </c>
      <c r="L106" s="88"/>
      <c r="M106" s="88" t="n">
        <f aca="false">K106*L106</f>
        <v>0</v>
      </c>
    </row>
    <row r="107" customFormat="false" ht="14.25" hidden="false" customHeight="true" outlineLevel="0" collapsed="false">
      <c r="A107" s="8" t="s">
        <v>204</v>
      </c>
      <c r="B107" s="51" t="s">
        <v>179</v>
      </c>
      <c r="C107" s="85" t="n">
        <v>30725</v>
      </c>
      <c r="D107" s="86" t="s">
        <v>205</v>
      </c>
      <c r="E107" s="86"/>
      <c r="F107" s="86"/>
      <c r="G107" s="86"/>
      <c r="H107" s="86"/>
      <c r="I107" s="86"/>
      <c r="J107" s="89" t="s">
        <v>188</v>
      </c>
      <c r="K107" s="90" t="n">
        <v>0.049</v>
      </c>
      <c r="L107" s="88"/>
      <c r="M107" s="88" t="n">
        <f aca="false">K107*L107</f>
        <v>0</v>
      </c>
    </row>
    <row r="108" customFormat="false" ht="15" hidden="false" customHeight="true" outlineLevel="0" collapsed="false">
      <c r="A108" s="4" t="n">
        <v>2</v>
      </c>
      <c r="B108" s="81"/>
      <c r="C108" s="82"/>
      <c r="D108" s="82" t="s">
        <v>206</v>
      </c>
      <c r="E108" s="82"/>
      <c r="F108" s="82"/>
      <c r="G108" s="82"/>
      <c r="H108" s="82"/>
      <c r="I108" s="82"/>
      <c r="J108" s="81" t="s">
        <v>98</v>
      </c>
      <c r="K108" s="83"/>
      <c r="L108" s="83"/>
      <c r="M108" s="84" t="n">
        <f aca="false">SUM(M109:M110)</f>
        <v>0</v>
      </c>
    </row>
    <row r="109" customFormat="false" ht="14.25" hidden="false" customHeight="true" outlineLevel="0" collapsed="false">
      <c r="A109" s="8" t="s">
        <v>207</v>
      </c>
      <c r="B109" s="51" t="s">
        <v>179</v>
      </c>
      <c r="C109" s="85" t="n">
        <v>19904</v>
      </c>
      <c r="D109" s="86" t="s">
        <v>208</v>
      </c>
      <c r="E109" s="86"/>
      <c r="F109" s="86"/>
      <c r="G109" s="86"/>
      <c r="H109" s="86"/>
      <c r="I109" s="86"/>
      <c r="J109" s="89" t="s">
        <v>188</v>
      </c>
      <c r="K109" s="90" t="n">
        <v>1</v>
      </c>
      <c r="L109" s="88"/>
      <c r="M109" s="88" t="n">
        <f aca="false">K109*L109</f>
        <v>0</v>
      </c>
    </row>
    <row r="110" customFormat="false" ht="14.25" hidden="false" customHeight="true" outlineLevel="0" collapsed="false">
      <c r="A110" s="8" t="s">
        <v>209</v>
      </c>
      <c r="B110" s="51" t="s">
        <v>179</v>
      </c>
      <c r="C110" s="85" t="n">
        <v>19907</v>
      </c>
      <c r="D110" s="86" t="s">
        <v>210</v>
      </c>
      <c r="E110" s="86"/>
      <c r="F110" s="86"/>
      <c r="G110" s="86"/>
      <c r="H110" s="86"/>
      <c r="I110" s="86"/>
      <c r="J110" s="89" t="s">
        <v>188</v>
      </c>
      <c r="K110" s="90" t="n">
        <v>1</v>
      </c>
      <c r="L110" s="88"/>
      <c r="M110" s="88" t="n">
        <f aca="false">K110*L110</f>
        <v>0</v>
      </c>
    </row>
    <row r="111" s="92" customFormat="true" ht="14.25" hidden="false" customHeight="false" outlineLevel="0" collapsed="false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</row>
    <row r="112" customFormat="false" ht="15" hidden="false" customHeight="true" outlineLevel="0" collapsed="false">
      <c r="A112" s="93" t="s">
        <v>211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</row>
    <row r="113" customFormat="false" ht="15" hidden="false" customHeight="true" outlineLevel="0" collapsed="false">
      <c r="A113" s="94" t="s">
        <v>2</v>
      </c>
      <c r="B113" s="94" t="s">
        <v>3</v>
      </c>
      <c r="C113" s="94"/>
      <c r="D113" s="94"/>
      <c r="E113" s="94"/>
      <c r="F113" s="94"/>
      <c r="G113" s="94"/>
      <c r="H113" s="94"/>
      <c r="I113" s="94"/>
      <c r="J113" s="4" t="s">
        <v>6</v>
      </c>
      <c r="K113" s="4" t="s">
        <v>212</v>
      </c>
      <c r="L113" s="95" t="s">
        <v>213</v>
      </c>
      <c r="M113" s="95" t="s">
        <v>214</v>
      </c>
    </row>
    <row r="114" customFormat="false" ht="14.25" hidden="false" customHeight="true" outlineLevel="0" collapsed="false">
      <c r="A114" s="40" t="n">
        <v>1</v>
      </c>
      <c r="B114" s="96" t="s">
        <v>215</v>
      </c>
      <c r="C114" s="96"/>
      <c r="D114" s="96"/>
      <c r="E114" s="96"/>
      <c r="F114" s="96"/>
      <c r="G114" s="96"/>
      <c r="H114" s="96"/>
      <c r="I114" s="96"/>
      <c r="J114" s="88" t="n">
        <f aca="false">M97</f>
        <v>0</v>
      </c>
      <c r="K114" s="50" t="n">
        <f aca="false">J114*I87</f>
        <v>0</v>
      </c>
      <c r="L114" s="50" t="n">
        <f aca="false">12*K114</f>
        <v>0</v>
      </c>
      <c r="M114" s="97" t="e">
        <f aca="false">L114/L120</f>
        <v>#DIV/0!</v>
      </c>
    </row>
    <row r="115" customFormat="false" ht="14.25" hidden="false" customHeight="true" outlineLevel="0" collapsed="false">
      <c r="A115" s="40" t="n">
        <v>2</v>
      </c>
      <c r="B115" s="98" t="s">
        <v>216</v>
      </c>
      <c r="C115" s="98"/>
      <c r="D115" s="98"/>
      <c r="E115" s="98"/>
      <c r="F115" s="98"/>
      <c r="G115" s="98"/>
      <c r="H115" s="98"/>
      <c r="I115" s="98"/>
      <c r="J115" s="88" t="n">
        <v>1</v>
      </c>
      <c r="K115" s="50" t="n">
        <f aca="false">J115*M87</f>
        <v>0</v>
      </c>
      <c r="L115" s="50" t="n">
        <f aca="false">12*K115</f>
        <v>0</v>
      </c>
      <c r="M115" s="97" t="e">
        <f aca="false">L115/L120</f>
        <v>#DIV/0!</v>
      </c>
    </row>
    <row r="116" customFormat="false" ht="14.25" hidden="false" customHeight="true" outlineLevel="0" collapsed="false">
      <c r="A116" s="40" t="n">
        <v>3</v>
      </c>
      <c r="B116" s="98" t="s">
        <v>217</v>
      </c>
      <c r="C116" s="98"/>
      <c r="D116" s="98"/>
      <c r="E116" s="98"/>
      <c r="F116" s="98"/>
      <c r="G116" s="98"/>
      <c r="H116" s="98"/>
      <c r="I116" s="98"/>
      <c r="J116" s="88" t="n">
        <f aca="false">M108*5</f>
        <v>0</v>
      </c>
      <c r="K116" s="50" t="n">
        <f aca="false">J116*L87</f>
        <v>0</v>
      </c>
      <c r="L116" s="50" t="n">
        <f aca="false">12*K116</f>
        <v>0</v>
      </c>
      <c r="M116" s="97" t="e">
        <f aca="false">L116/L120</f>
        <v>#DIV/0!</v>
      </c>
    </row>
    <row r="117" customFormat="false" ht="14.25" hidden="false" customHeight="true" outlineLevel="0" collapsed="false">
      <c r="A117" s="40" t="n">
        <v>4</v>
      </c>
      <c r="B117" s="96" t="s">
        <v>218</v>
      </c>
      <c r="C117" s="96"/>
      <c r="D117" s="96"/>
      <c r="E117" s="96"/>
      <c r="F117" s="96"/>
      <c r="G117" s="96"/>
      <c r="H117" s="96"/>
      <c r="I117" s="96"/>
      <c r="J117" s="88" t="n">
        <f aca="false">M97</f>
        <v>0</v>
      </c>
      <c r="K117" s="50" t="n">
        <f aca="false">J117*I94</f>
        <v>0</v>
      </c>
      <c r="L117" s="50" t="n">
        <f aca="false">12*K117</f>
        <v>0</v>
      </c>
      <c r="M117" s="97" t="e">
        <f aca="false">L117/L120</f>
        <v>#DIV/0!</v>
      </c>
    </row>
    <row r="118" customFormat="false" ht="14.25" hidden="false" customHeight="true" outlineLevel="0" collapsed="false">
      <c r="A118" s="40" t="n">
        <v>5</v>
      </c>
      <c r="B118" s="98" t="s">
        <v>219</v>
      </c>
      <c r="C118" s="98"/>
      <c r="D118" s="98"/>
      <c r="E118" s="98"/>
      <c r="F118" s="98"/>
      <c r="G118" s="98"/>
      <c r="H118" s="98"/>
      <c r="I118" s="98"/>
      <c r="J118" s="88" t="n">
        <v>1</v>
      </c>
      <c r="K118" s="50" t="n">
        <f aca="false">J118*M94</f>
        <v>0</v>
      </c>
      <c r="L118" s="50" t="n">
        <f aca="false">12*K118</f>
        <v>0</v>
      </c>
      <c r="M118" s="97" t="e">
        <f aca="false">L118/L120</f>
        <v>#DIV/0!</v>
      </c>
    </row>
    <row r="119" customFormat="false" ht="14.25" hidden="false" customHeight="true" outlineLevel="0" collapsed="false">
      <c r="A119" s="40" t="n">
        <v>6</v>
      </c>
      <c r="B119" s="98" t="s">
        <v>220</v>
      </c>
      <c r="C119" s="98"/>
      <c r="D119" s="98"/>
      <c r="E119" s="98"/>
      <c r="F119" s="98"/>
      <c r="G119" s="98"/>
      <c r="H119" s="98"/>
      <c r="I119" s="98"/>
      <c r="J119" s="88" t="n">
        <f aca="false">M108*5</f>
        <v>0</v>
      </c>
      <c r="K119" s="50" t="n">
        <f aca="false">J119*L94</f>
        <v>0</v>
      </c>
      <c r="L119" s="50" t="n">
        <f aca="false">12*K119</f>
        <v>0</v>
      </c>
      <c r="M119" s="97" t="e">
        <f aca="false">L119/L120</f>
        <v>#DIV/0!</v>
      </c>
    </row>
    <row r="120" customFormat="false" ht="15" hidden="false" customHeight="true" outlineLevel="0" collapsed="false">
      <c r="A120" s="99" t="s">
        <v>172</v>
      </c>
      <c r="B120" s="99"/>
      <c r="C120" s="99"/>
      <c r="D120" s="99"/>
      <c r="E120" s="99"/>
      <c r="F120" s="99"/>
      <c r="G120" s="99"/>
      <c r="H120" s="99"/>
      <c r="I120" s="99"/>
      <c r="K120" s="100" t="n">
        <f aca="false">SUM(K114:K119)</f>
        <v>0</v>
      </c>
      <c r="L120" s="100" t="n">
        <f aca="false">SUM(L114:L119)</f>
        <v>0</v>
      </c>
      <c r="M120" s="101" t="e">
        <f aca="false">SUM(M114:M119)</f>
        <v>#DIV/0!</v>
      </c>
    </row>
    <row r="65536" customFormat="false" ht="14.65" hidden="false" customHeight="true" outlineLevel="0" collapsed="false"/>
  </sheetData>
  <mergeCells count="55">
    <mergeCell ref="A1:M1"/>
    <mergeCell ref="A2:M2"/>
    <mergeCell ref="B4:B23"/>
    <mergeCell ref="C4:C8"/>
    <mergeCell ref="C9:C13"/>
    <mergeCell ref="C14:C18"/>
    <mergeCell ref="C19:C23"/>
    <mergeCell ref="A24:M24"/>
    <mergeCell ref="B25:B44"/>
    <mergeCell ref="C25:C29"/>
    <mergeCell ref="C30:C34"/>
    <mergeCell ref="C35:C39"/>
    <mergeCell ref="C40:C44"/>
    <mergeCell ref="A45:M45"/>
    <mergeCell ref="B46:B65"/>
    <mergeCell ref="C46:C50"/>
    <mergeCell ref="C51:C55"/>
    <mergeCell ref="C56:C60"/>
    <mergeCell ref="C61:C65"/>
    <mergeCell ref="A66:M66"/>
    <mergeCell ref="B67:B86"/>
    <mergeCell ref="C67:C71"/>
    <mergeCell ref="C72:C76"/>
    <mergeCell ref="C77:C81"/>
    <mergeCell ref="C82:C86"/>
    <mergeCell ref="A87:F87"/>
    <mergeCell ref="A88:M88"/>
    <mergeCell ref="A89:M89"/>
    <mergeCell ref="A94:F94"/>
    <mergeCell ref="A95:M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A111:M111"/>
    <mergeCell ref="A112:M112"/>
    <mergeCell ref="B113:I113"/>
    <mergeCell ref="B114:I114"/>
    <mergeCell ref="B115:I115"/>
    <mergeCell ref="B116:I116"/>
    <mergeCell ref="B117:I117"/>
    <mergeCell ref="B118:I118"/>
    <mergeCell ref="B119:I119"/>
    <mergeCell ref="A120:I120"/>
  </mergeCells>
  <conditionalFormatting sqref="E5 E93 E8:E23">
    <cfRule type="cellIs" priority="2" operator="equal" aboveAverage="0" equalAverage="0" bottom="0" percent="0" rank="0" text="" dxfId="0">
      <formula>"F"</formula>
    </cfRule>
  </conditionalFormatting>
  <conditionalFormatting sqref="E7 E9 E11">
    <cfRule type="cellIs" priority="3" operator="equal" aboveAverage="0" equalAverage="0" bottom="0" percent="0" rank="0" text="" dxfId="1">
      <formula>"F"</formula>
    </cfRule>
  </conditionalFormatting>
  <conditionalFormatting sqref="E7 E65">
    <cfRule type="cellIs" priority="4" operator="equal" aboveAverage="0" equalAverage="0" bottom="0" percent="0" rank="0" text="" dxfId="2">
      <formula>"F"</formula>
    </cfRule>
  </conditionalFormatting>
  <conditionalFormatting sqref="E65">
    <cfRule type="cellIs" priority="5" operator="equal" aboveAverage="0" equalAverage="0" bottom="0" percent="0" rank="0" text="" dxfId="3">
      <formula>"F"</formula>
    </cfRule>
  </conditionalFormatting>
  <conditionalFormatting sqref="E46:E64">
    <cfRule type="cellIs" priority="6" operator="equal" aboveAverage="0" equalAverage="0" bottom="0" percent="0" rank="0" text="" dxfId="4">
      <formula>"F"</formula>
    </cfRule>
  </conditionalFormatting>
  <conditionalFormatting sqref="E46:E64">
    <cfRule type="cellIs" priority="7" operator="equal" aboveAverage="0" equalAverage="0" bottom="0" percent="0" rank="0" text="" dxfId="5">
      <formula>"F"</formula>
    </cfRule>
  </conditionalFormatting>
  <conditionalFormatting sqref="E67">
    <cfRule type="cellIs" priority="8" operator="equal" aboveAverage="0" equalAverage="0" bottom="0" percent="0" rank="0" text="" dxfId="6">
      <formula>"F"</formula>
    </cfRule>
  </conditionalFormatting>
  <conditionalFormatting sqref="E67">
    <cfRule type="cellIs" priority="9" operator="equal" aboveAverage="0" equalAverage="0" bottom="0" percent="0" rank="0" text="" dxfId="7">
      <formula>"F"</formula>
    </cfRule>
  </conditionalFormatting>
  <conditionalFormatting sqref="H65 H68:H69">
    <cfRule type="expression" priority="10" aboveAverage="0" equalAverage="0" bottom="0" percent="0" rank="0" text="" dxfId="8">
      <formula>#ref!="f"</formula>
    </cfRule>
  </conditionalFormatting>
  <conditionalFormatting sqref="H5:H7">
    <cfRule type="expression" priority="11" aboveAverage="0" equalAverage="0" bottom="0" percent="0" rank="0" text="" dxfId="9">
      <formula>#ref!="f"</formula>
    </cfRule>
  </conditionalFormatting>
  <conditionalFormatting sqref="H9">
    <cfRule type="expression" priority="12" aboveAverage="0" equalAverage="0" bottom="0" percent="0" rank="0" text="" dxfId="10">
      <formula>#ref!="f"</formula>
    </cfRule>
  </conditionalFormatting>
  <conditionalFormatting sqref="H13">
    <cfRule type="expression" priority="13" aboveAverage="0" equalAverage="0" bottom="0" percent="0" rank="0" text="" dxfId="11">
      <formula>#ref!="f"</formula>
    </cfRule>
  </conditionalFormatting>
  <conditionalFormatting sqref="H10">
    <cfRule type="expression" priority="14" aboveAverage="0" equalAverage="0" bottom="0" percent="0" rank="0" text="" dxfId="12">
      <formula>#ref!="f"</formula>
    </cfRule>
  </conditionalFormatting>
  <conditionalFormatting sqref="H11">
    <cfRule type="expression" priority="15" aboveAverage="0" equalAverage="0" bottom="0" percent="0" rank="0" text="" dxfId="13">
      <formula>#ref!="f"</formula>
    </cfRule>
  </conditionalFormatting>
  <conditionalFormatting sqref="H12">
    <cfRule type="expression" priority="16" aboveAverage="0" equalAverage="0" bottom="0" percent="0" rank="0" text="" dxfId="14">
      <formula>#ref!="f"</formula>
    </cfRule>
  </conditionalFormatting>
  <conditionalFormatting sqref="H20">
    <cfRule type="expression" priority="17" aboveAverage="0" equalAverage="0" bottom="0" percent="0" rank="0" text="" dxfId="15">
      <formula>#ref!="f"</formula>
    </cfRule>
  </conditionalFormatting>
  <conditionalFormatting sqref="H58:H63 H46:H51">
    <cfRule type="expression" priority="18" aboveAverage="0" equalAverage="0" bottom="0" percent="0" rank="0" text="" dxfId="16">
      <formula>#ref!="f"</formula>
    </cfRule>
  </conditionalFormatting>
  <conditionalFormatting sqref="H55:H56">
    <cfRule type="expression" priority="19" aboveAverage="0" equalAverage="0" bottom="0" percent="0" rank="0" text="" dxfId="17">
      <formula>#ref!="f"</formula>
    </cfRule>
  </conditionalFormatting>
  <conditionalFormatting sqref="H54">
    <cfRule type="expression" priority="20" aboveAverage="0" equalAverage="0" bottom="0" percent="0" rank="0" text="" dxfId="18">
      <formula>#ref!="f"</formula>
    </cfRule>
  </conditionalFormatting>
  <conditionalFormatting sqref="H14">
    <cfRule type="expression" priority="21" aboveAverage="0" equalAverage="0" bottom="0" percent="0" rank="0" text="" dxfId="19">
      <formula>#ref!="f"</formula>
    </cfRule>
  </conditionalFormatting>
  <conditionalFormatting sqref="H15">
    <cfRule type="expression" priority="22" aboveAverage="0" equalAverage="0" bottom="0" percent="0" rank="0" text="" dxfId="20">
      <formula>#ref!="f"</formula>
    </cfRule>
  </conditionalFormatting>
  <conditionalFormatting sqref="H17">
    <cfRule type="expression" priority="23" aboveAverage="0" equalAverage="0" bottom="0" percent="0" rank="0" text="" dxfId="21">
      <formula>#ref!="f"</formula>
    </cfRule>
  </conditionalFormatting>
  <conditionalFormatting sqref="H16">
    <cfRule type="expression" priority="24" aboveAverage="0" equalAverage="0" bottom="0" percent="0" rank="0" text="" dxfId="22">
      <formula>#ref!="f"</formula>
    </cfRule>
  </conditionalFormatting>
  <conditionalFormatting sqref="H67">
    <cfRule type="expression" priority="25" aboveAverage="0" equalAverage="0" bottom="0" percent="0" rank="0" text="" dxfId="23">
      <formula>#ref!="f"</formula>
    </cfRule>
  </conditionalFormatting>
  <conditionalFormatting sqref="H21">
    <cfRule type="expression" priority="26" aboveAverage="0" equalAverage="0" bottom="0" percent="0" rank="0" text="" dxfId="24">
      <formula>#ref!="f"</formula>
    </cfRule>
  </conditionalFormatting>
  <conditionalFormatting sqref="H22">
    <cfRule type="expression" priority="27" aboveAverage="0" equalAverage="0" bottom="0" percent="0" rank="0" text="" dxfId="25">
      <formula>#ref!="f"</formula>
    </cfRule>
  </conditionalFormatting>
  <conditionalFormatting sqref="E8">
    <cfRule type="cellIs" priority="28" operator="equal" aboveAverage="0" equalAverage="0" bottom="0" percent="0" rank="0" text="" dxfId="26">
      <formula>"F"</formula>
    </cfRule>
  </conditionalFormatting>
  <conditionalFormatting sqref="H8">
    <cfRule type="expression" priority="29" aboveAverage="0" equalAverage="0" bottom="0" percent="0" rank="0" text="" dxfId="27">
      <formula>#ref!="f"</formula>
    </cfRule>
  </conditionalFormatting>
  <conditionalFormatting sqref="H23">
    <cfRule type="expression" priority="30" aboveAverage="0" equalAverage="0" bottom="0" percent="0" rank="0" text="" dxfId="28">
      <formula>#ref!="f"</formula>
    </cfRule>
  </conditionalFormatting>
  <conditionalFormatting sqref="H18">
    <cfRule type="expression" priority="31" aboveAverage="0" equalAverage="0" bottom="0" percent="0" rank="0" text="" dxfId="29">
      <formula>#ref!="f"</formula>
    </cfRule>
  </conditionalFormatting>
  <conditionalFormatting sqref="E25:E35">
    <cfRule type="cellIs" priority="32" operator="equal" aboveAverage="0" equalAverage="0" bottom="0" percent="0" rank="0" text="" dxfId="30">
      <formula>"F"</formula>
    </cfRule>
  </conditionalFormatting>
  <conditionalFormatting sqref="E34:E35">
    <cfRule type="cellIs" priority="33" operator="equal" aboveAverage="0" equalAverage="0" bottom="0" percent="0" rank="0" text="" dxfId="31">
      <formula>"F"</formula>
    </cfRule>
  </conditionalFormatting>
  <conditionalFormatting sqref="E36:E44">
    <cfRule type="cellIs" priority="34" operator="equal" aboveAverage="0" equalAverage="0" bottom="0" percent="0" rank="0" text="" dxfId="32">
      <formula>"F"</formula>
    </cfRule>
  </conditionalFormatting>
  <conditionalFormatting sqref="E36:E44">
    <cfRule type="cellIs" priority="35" operator="equal" aboveAverage="0" equalAverage="0" bottom="0" percent="0" rank="0" text="" dxfId="33">
      <formula>"F"</formula>
    </cfRule>
  </conditionalFormatting>
  <conditionalFormatting sqref="H34:H35">
    <cfRule type="expression" priority="36" aboveAverage="0" equalAverage="0" bottom="0" percent="0" rank="0" text="" dxfId="34">
      <formula>#ref!="f"</formula>
    </cfRule>
  </conditionalFormatting>
  <conditionalFormatting sqref="H32">
    <cfRule type="expression" priority="37" aboveAverage="0" equalAverage="0" bottom="0" percent="0" rank="0" text="" dxfId="35">
      <formula>#ref!="f"</formula>
    </cfRule>
  </conditionalFormatting>
  <conditionalFormatting sqref="H37:H44">
    <cfRule type="expression" priority="38" aboveAverage="0" equalAverage="0" bottom="0" percent="0" rank="0" text="" dxfId="36">
      <formula>#ref!="f"</formula>
    </cfRule>
  </conditionalFormatting>
  <conditionalFormatting sqref="H30">
    <cfRule type="expression" priority="39" aboveAverage="0" equalAverage="0" bottom="0" percent="0" rank="0" text="" dxfId="37">
      <formula>#ref!="f"</formula>
    </cfRule>
  </conditionalFormatting>
  <conditionalFormatting sqref="H31">
    <cfRule type="expression" priority="40" aboveAverage="0" equalAverage="0" bottom="0" percent="0" rank="0" text="" dxfId="38">
      <formula>#ref!="f"</formula>
    </cfRule>
  </conditionalFormatting>
  <conditionalFormatting sqref="H28">
    <cfRule type="expression" priority="41" aboveAverage="0" equalAverage="0" bottom="0" percent="0" rank="0" text="" dxfId="39">
      <formula>#ref!="f"</formula>
    </cfRule>
  </conditionalFormatting>
  <conditionalFormatting sqref="H29">
    <cfRule type="expression" priority="42" aboveAverage="0" equalAverage="0" bottom="0" percent="0" rank="0" text="" dxfId="40">
      <formula>#ref!="f"</formula>
    </cfRule>
  </conditionalFormatting>
  <conditionalFormatting sqref="H70:H85">
    <cfRule type="expression" priority="43" aboveAverage="0" equalAverage="0" bottom="0" percent="0" rank="0" text="" dxfId="41">
      <formula>#ref!="f"</formula>
    </cfRule>
  </conditionalFormatting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4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5" man="true" max="16383" min="0"/>
  </rowBreaks>
  <colBreaks count="1" manualBreakCount="1">
    <brk id="13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60" zoomScalePageLayoutView="90" workbookViewId="0">
      <selection pane="topLeft" activeCell="B59" activeCellId="0" sqref="B59"/>
    </sheetView>
  </sheetViews>
  <sheetFormatPr defaultRowHeight="14.25" zeroHeight="false" outlineLevelRow="0" outlineLevelCol="0"/>
  <cols>
    <col collapsed="false" customWidth="true" hidden="false" outlineLevel="0" max="1" min="1" style="102" width="6.28"/>
    <col collapsed="false" customWidth="true" hidden="false" outlineLevel="0" max="2" min="2" style="102" width="52.85"/>
    <col collapsed="false" customWidth="true" hidden="false" outlineLevel="0" max="3" min="3" style="102" width="18"/>
    <col collapsed="false" customWidth="true" hidden="false" outlineLevel="0" max="4" min="4" style="102" width="14.57"/>
    <col collapsed="false" customWidth="true" hidden="false" outlineLevel="0" max="5" min="5" style="102" width="10.12"/>
    <col collapsed="false" customWidth="true" hidden="false" outlineLevel="0" max="6" min="6" style="102" width="18.12"/>
    <col collapsed="false" customWidth="true" hidden="false" outlineLevel="0" max="7" min="7" style="102" width="18.58"/>
    <col collapsed="false" customWidth="true" hidden="false" outlineLevel="0" max="8" min="8" style="102" width="18.42"/>
    <col collapsed="false" customWidth="true" hidden="false" outlineLevel="0" max="9" min="9" style="102" width="12.57"/>
    <col collapsed="false" customWidth="true" hidden="false" outlineLevel="0" max="10" min="10" style="102" width="11.86"/>
    <col collapsed="false" customWidth="true" hidden="false" outlineLevel="0" max="11" min="11" style="102" width="8.14"/>
    <col collapsed="false" customWidth="true" hidden="false" outlineLevel="0" max="233" min="12" style="102" width="8.71"/>
    <col collapsed="false" customWidth="true" hidden="false" outlineLevel="0" max="1025" min="234" style="0" width="8.71"/>
  </cols>
  <sheetData>
    <row r="1" customFormat="false" ht="20.25" hidden="false" customHeight="true" outlineLevel="0" collapsed="false">
      <c r="A1" s="103" t="s">
        <v>221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customFormat="false" ht="15.75" hidden="false" customHeight="true" outlineLevel="0" collapsed="false">
      <c r="A2" s="104" t="s">
        <v>2</v>
      </c>
      <c r="B2" s="104" t="s">
        <v>4</v>
      </c>
      <c r="C2" s="104" t="s">
        <v>222</v>
      </c>
      <c r="D2" s="104"/>
      <c r="E2" s="104"/>
      <c r="F2" s="104"/>
      <c r="G2" s="104"/>
      <c r="H2" s="104"/>
      <c r="I2" s="105" t="s">
        <v>223</v>
      </c>
      <c r="J2" s="105"/>
      <c r="K2" s="105"/>
    </row>
    <row r="3" customFormat="false" ht="60" hidden="false" customHeight="false" outlineLevel="0" collapsed="false">
      <c r="A3" s="104"/>
      <c r="B3" s="104"/>
      <c r="C3" s="106" t="s">
        <v>224</v>
      </c>
      <c r="D3" s="106" t="s">
        <v>225</v>
      </c>
      <c r="E3" s="107" t="s">
        <v>226</v>
      </c>
      <c r="F3" s="107" t="s">
        <v>227</v>
      </c>
      <c r="G3" s="38" t="s">
        <v>228</v>
      </c>
      <c r="H3" s="108" t="s">
        <v>229</v>
      </c>
      <c r="I3" s="38" t="s">
        <v>230</v>
      </c>
      <c r="J3" s="38" t="s">
        <v>231</v>
      </c>
      <c r="K3" s="38" t="s">
        <v>232</v>
      </c>
    </row>
    <row r="4" customFormat="false" ht="15" hidden="false" customHeight="false" outlineLevel="0" collapsed="false">
      <c r="A4" s="109" t="n">
        <v>1</v>
      </c>
      <c r="B4" s="110" t="s">
        <v>166</v>
      </c>
      <c r="C4" s="111" t="n">
        <v>2315.55</v>
      </c>
      <c r="D4" s="111" t="n">
        <v>2315.55</v>
      </c>
      <c r="E4" s="112" t="n">
        <v>50</v>
      </c>
      <c r="F4" s="111" t="s">
        <v>233</v>
      </c>
      <c r="G4" s="113" t="n">
        <f aca="false">C71</f>
        <v>0.752</v>
      </c>
      <c r="H4" s="114" t="n">
        <f aca="false">1/2*((E4/65)+(E4/65)^2)+(1-1/2*((E4/65)+(E4/65)^2))*G4</f>
        <v>0.920757396449704</v>
      </c>
      <c r="I4" s="115" t="n">
        <v>5</v>
      </c>
      <c r="J4" s="115" t="n">
        <f aca="false">I4</f>
        <v>5</v>
      </c>
      <c r="K4" s="116" t="n">
        <v>4</v>
      </c>
    </row>
    <row r="5" customFormat="false" ht="14.25" hidden="false" customHeight="false" outlineLevel="0" collapsed="false">
      <c r="A5" s="109" t="n">
        <v>2</v>
      </c>
      <c r="B5" s="117" t="s">
        <v>167</v>
      </c>
      <c r="C5" s="111" t="n">
        <v>1102</v>
      </c>
      <c r="D5" s="111" t="n">
        <v>1102</v>
      </c>
      <c r="E5" s="112" t="n">
        <v>50</v>
      </c>
      <c r="F5" s="111" t="s">
        <v>233</v>
      </c>
      <c r="G5" s="113" t="n">
        <f aca="false">C71</f>
        <v>0.752</v>
      </c>
      <c r="H5" s="114" t="n">
        <f aca="false">1/2*((E5/65)+(E5/65)^2)+(1-1/2*((E5/65)+(E5/65)^2))*G5</f>
        <v>0.920757396449704</v>
      </c>
      <c r="I5" s="115" t="n">
        <v>3</v>
      </c>
      <c r="J5" s="115" t="n">
        <f aca="false">I5</f>
        <v>3</v>
      </c>
      <c r="K5" s="116"/>
    </row>
    <row r="6" customFormat="false" ht="14.25" hidden="false" customHeight="false" outlineLevel="0" collapsed="false">
      <c r="A6" s="109" t="n">
        <v>3</v>
      </c>
      <c r="B6" s="118" t="s">
        <v>148</v>
      </c>
      <c r="C6" s="119" t="n">
        <v>1426</v>
      </c>
      <c r="D6" s="119" t="n">
        <v>1426</v>
      </c>
      <c r="E6" s="120" t="n">
        <v>30</v>
      </c>
      <c r="F6" s="119" t="s">
        <v>234</v>
      </c>
      <c r="G6" s="121" t="n">
        <f aca="false">C68</f>
        <v>0.181</v>
      </c>
      <c r="H6" s="122" t="n">
        <f aca="false">1/2*((E6/65)+(E6/65)^2)+(1-1/2*((E6/65)+(E6/65)^2))*G6</f>
        <v>0.457230769230769</v>
      </c>
      <c r="I6" s="115" t="n">
        <v>1</v>
      </c>
      <c r="J6" s="115" t="n">
        <f aca="false">SUM(I6:I19)</f>
        <v>15</v>
      </c>
      <c r="K6" s="116" t="n">
        <v>3</v>
      </c>
    </row>
    <row r="7" customFormat="false" ht="14.25" hidden="false" customHeight="false" outlineLevel="0" collapsed="false">
      <c r="A7" s="109" t="n">
        <v>4</v>
      </c>
      <c r="B7" s="118" t="s">
        <v>152</v>
      </c>
      <c r="C7" s="119" t="n">
        <v>136</v>
      </c>
      <c r="D7" s="119" t="n">
        <v>136</v>
      </c>
      <c r="E7" s="120" t="n">
        <v>30</v>
      </c>
      <c r="F7" s="119" t="s">
        <v>235</v>
      </c>
      <c r="G7" s="121" t="n">
        <f aca="false">C69</f>
        <v>0.332</v>
      </c>
      <c r="H7" s="122" t="n">
        <f aca="false">1/2*((E7/65)+(E7/65)^2)+(1-1/2*((E7/65)+(E7/65)^2))*G7</f>
        <v>0.557301775147929</v>
      </c>
      <c r="I7" s="115" t="n">
        <v>1</v>
      </c>
      <c r="J7" s="115"/>
      <c r="K7" s="116"/>
    </row>
    <row r="8" customFormat="false" ht="14.25" hidden="false" customHeight="false" outlineLevel="0" collapsed="false">
      <c r="A8" s="109" t="n">
        <v>5</v>
      </c>
      <c r="B8" s="118" t="s">
        <v>154</v>
      </c>
      <c r="C8" s="119" t="n">
        <v>240</v>
      </c>
      <c r="D8" s="119" t="n">
        <v>240</v>
      </c>
      <c r="E8" s="120" t="n">
        <v>30</v>
      </c>
      <c r="F8" s="119" t="s">
        <v>234</v>
      </c>
      <c r="G8" s="121" t="n">
        <f aca="false">C68</f>
        <v>0.181</v>
      </c>
      <c r="H8" s="122" t="n">
        <f aca="false">1/2*((E8/65)+(E8/65)^2)+(1-1/2*((E8/65)+(E8/65)^2))*G8</f>
        <v>0.457230769230769</v>
      </c>
      <c r="I8" s="115" t="n">
        <v>1</v>
      </c>
      <c r="J8" s="115"/>
      <c r="K8" s="116"/>
    </row>
    <row r="9" customFormat="false" ht="14.25" hidden="false" customHeight="false" outlineLevel="0" collapsed="false">
      <c r="A9" s="109" t="n">
        <v>6</v>
      </c>
      <c r="B9" s="118" t="s">
        <v>153</v>
      </c>
      <c r="C9" s="119" t="n">
        <v>239</v>
      </c>
      <c r="D9" s="119" t="n">
        <v>239</v>
      </c>
      <c r="E9" s="120" t="n">
        <v>30</v>
      </c>
      <c r="F9" s="119" t="s">
        <v>234</v>
      </c>
      <c r="G9" s="121" t="n">
        <f aca="false">C68</f>
        <v>0.181</v>
      </c>
      <c r="H9" s="122" t="n">
        <f aca="false">1/2*((E9/65)+(E9/65)^2)+(1-1/2*((E9/65)+(E9/65)^2))*G9</f>
        <v>0.457230769230769</v>
      </c>
      <c r="I9" s="115" t="n">
        <v>1</v>
      </c>
      <c r="J9" s="115"/>
      <c r="K9" s="116"/>
    </row>
    <row r="10" customFormat="false" ht="14.25" hidden="false" customHeight="false" outlineLevel="0" collapsed="false">
      <c r="A10" s="109" t="n">
        <v>7</v>
      </c>
      <c r="B10" s="118" t="s">
        <v>155</v>
      </c>
      <c r="C10" s="119" t="n">
        <v>150</v>
      </c>
      <c r="D10" s="119" t="n">
        <v>150</v>
      </c>
      <c r="E10" s="120" t="n">
        <v>30</v>
      </c>
      <c r="F10" s="119" t="s">
        <v>234</v>
      </c>
      <c r="G10" s="121" t="n">
        <f aca="false">C68</f>
        <v>0.181</v>
      </c>
      <c r="H10" s="122" t="n">
        <f aca="false">1/2*((E10/65)+(E10/65)^2)+(1-1/2*((E10/65)+(E10/65)^2))*G10</f>
        <v>0.457230769230769</v>
      </c>
      <c r="I10" s="115" t="n">
        <v>1</v>
      </c>
      <c r="J10" s="115"/>
      <c r="K10" s="116"/>
    </row>
    <row r="11" customFormat="false" ht="14.25" hidden="false" customHeight="false" outlineLevel="0" collapsed="false">
      <c r="A11" s="109" t="n">
        <v>8</v>
      </c>
      <c r="B11" s="118" t="s">
        <v>157</v>
      </c>
      <c r="C11" s="119" t="n">
        <v>1884</v>
      </c>
      <c r="D11" s="119" t="n">
        <v>1037</v>
      </c>
      <c r="E11" s="120" t="n">
        <v>30</v>
      </c>
      <c r="F11" s="119" t="s">
        <v>235</v>
      </c>
      <c r="G11" s="121" t="n">
        <f aca="false">C69</f>
        <v>0.332</v>
      </c>
      <c r="H11" s="122" t="n">
        <f aca="false">1/2*((E11/65)+(E11/65)^2)+(1-1/2*((E11/65)+(E11/65)^2))*G11</f>
        <v>0.557301775147929</v>
      </c>
      <c r="I11" s="115" t="n">
        <v>1</v>
      </c>
      <c r="J11" s="115"/>
      <c r="K11" s="116"/>
    </row>
    <row r="12" customFormat="false" ht="14.25" hidden="false" customHeight="false" outlineLevel="0" collapsed="false">
      <c r="A12" s="109" t="n">
        <v>9</v>
      </c>
      <c r="B12" s="118" t="s">
        <v>164</v>
      </c>
      <c r="C12" s="119" t="n">
        <v>524</v>
      </c>
      <c r="D12" s="119" t="n">
        <v>524</v>
      </c>
      <c r="E12" s="120" t="n">
        <v>30</v>
      </c>
      <c r="F12" s="119" t="s">
        <v>234</v>
      </c>
      <c r="G12" s="121" t="n">
        <f aca="false">C68</f>
        <v>0.181</v>
      </c>
      <c r="H12" s="122" t="n">
        <f aca="false">1/2*((E12/65)+(E12/65)^2)+(1-1/2*((E12/65)+(E12/65)^2))*G12</f>
        <v>0.457230769230769</v>
      </c>
      <c r="I12" s="115" t="n">
        <v>1</v>
      </c>
      <c r="J12" s="115"/>
      <c r="K12" s="116"/>
    </row>
    <row r="13" customFormat="false" ht="14.25" hidden="false" customHeight="false" outlineLevel="0" collapsed="false">
      <c r="A13" s="109" t="n">
        <v>10</v>
      </c>
      <c r="B13" s="118" t="s">
        <v>158</v>
      </c>
      <c r="C13" s="119" t="n">
        <v>177</v>
      </c>
      <c r="D13" s="119" t="n">
        <v>177</v>
      </c>
      <c r="E13" s="120" t="n">
        <v>30</v>
      </c>
      <c r="F13" s="119" t="s">
        <v>234</v>
      </c>
      <c r="G13" s="121" t="n">
        <f aca="false">C68</f>
        <v>0.181</v>
      </c>
      <c r="H13" s="122" t="n">
        <f aca="false">1/2*((E13/65)+(E13/65)^2)+(1-1/2*((E13/65)+(E13/65)^2))*G13</f>
        <v>0.457230769230769</v>
      </c>
      <c r="I13" s="115" t="n">
        <v>1</v>
      </c>
      <c r="J13" s="115"/>
      <c r="K13" s="116"/>
    </row>
    <row r="14" customFormat="false" ht="14.25" hidden="false" customHeight="false" outlineLevel="0" collapsed="false">
      <c r="A14" s="109" t="n">
        <v>11</v>
      </c>
      <c r="B14" s="118" t="s">
        <v>165</v>
      </c>
      <c r="C14" s="119" t="n">
        <v>104</v>
      </c>
      <c r="D14" s="119" t="n">
        <v>104</v>
      </c>
      <c r="E14" s="120" t="n">
        <v>30</v>
      </c>
      <c r="F14" s="119" t="s">
        <v>234</v>
      </c>
      <c r="G14" s="121" t="n">
        <f aca="false">C68</f>
        <v>0.181</v>
      </c>
      <c r="H14" s="122" t="n">
        <f aca="false">1/2*((E14/65)+(E14/65)^2)+(1-1/2*((E14/65)+(E14/65)^2))*G14</f>
        <v>0.457230769230769</v>
      </c>
      <c r="I14" s="115" t="n">
        <v>1</v>
      </c>
      <c r="J14" s="115"/>
      <c r="K14" s="116"/>
    </row>
    <row r="15" customFormat="false" ht="14.25" hidden="false" customHeight="false" outlineLevel="0" collapsed="false">
      <c r="A15" s="109" t="n">
        <v>12</v>
      </c>
      <c r="B15" s="118" t="s">
        <v>163</v>
      </c>
      <c r="C15" s="119" t="n">
        <v>432</v>
      </c>
      <c r="D15" s="119" t="n">
        <v>432</v>
      </c>
      <c r="E15" s="120" t="n">
        <v>30</v>
      </c>
      <c r="F15" s="119" t="s">
        <v>234</v>
      </c>
      <c r="G15" s="121" t="n">
        <f aca="false">C68</f>
        <v>0.181</v>
      </c>
      <c r="H15" s="122" t="n">
        <f aca="false">1/2*((E15/65)+(E15/65)^2)+(1-1/2*((E15/65)+(E15/65)^2))*G15</f>
        <v>0.457230769230769</v>
      </c>
      <c r="I15" s="115" t="n">
        <v>1</v>
      </c>
      <c r="J15" s="115"/>
      <c r="K15" s="116"/>
    </row>
    <row r="16" customFormat="false" ht="14.25" hidden="false" customHeight="false" outlineLevel="0" collapsed="false">
      <c r="A16" s="109" t="n">
        <v>13</v>
      </c>
      <c r="B16" s="118" t="s">
        <v>151</v>
      </c>
      <c r="C16" s="119" t="n">
        <v>783.17</v>
      </c>
      <c r="D16" s="119" t="n">
        <v>783.17</v>
      </c>
      <c r="E16" s="120" t="n">
        <v>30</v>
      </c>
      <c r="F16" s="119" t="s">
        <v>234</v>
      </c>
      <c r="G16" s="121" t="n">
        <f aca="false">C68</f>
        <v>0.181</v>
      </c>
      <c r="H16" s="122" t="n">
        <f aca="false">1/2*((E16/65)+(E16/65)^2)+(1-1/2*((E16/65)+(E16/65)^2))*G16</f>
        <v>0.457230769230769</v>
      </c>
      <c r="I16" s="115" t="n">
        <v>1</v>
      </c>
      <c r="J16" s="115"/>
      <c r="K16" s="116"/>
    </row>
    <row r="17" customFormat="false" ht="14.25" hidden="false" customHeight="false" outlineLevel="0" collapsed="false">
      <c r="A17" s="109" t="n">
        <v>14</v>
      </c>
      <c r="B17" s="118" t="s">
        <v>159</v>
      </c>
      <c r="C17" s="119" t="n">
        <v>104</v>
      </c>
      <c r="D17" s="119" t="n">
        <v>104</v>
      </c>
      <c r="E17" s="120" t="n">
        <v>30</v>
      </c>
      <c r="F17" s="119" t="s">
        <v>234</v>
      </c>
      <c r="G17" s="121" t="n">
        <f aca="false">C68</f>
        <v>0.181</v>
      </c>
      <c r="H17" s="122" t="n">
        <f aca="false">1/2*((E17/65)+(E17/65)^2)+(1-1/2*((E17/65)+(E17/65)^2))*G17</f>
        <v>0.457230769230769</v>
      </c>
      <c r="I17" s="115" t="n">
        <v>1</v>
      </c>
      <c r="J17" s="115"/>
      <c r="K17" s="116"/>
    </row>
    <row r="18" customFormat="false" ht="14.25" hidden="false" customHeight="false" outlineLevel="0" collapsed="false">
      <c r="A18" s="109" t="n">
        <v>15</v>
      </c>
      <c r="B18" s="118" t="s">
        <v>161</v>
      </c>
      <c r="C18" s="119" t="n">
        <v>432</v>
      </c>
      <c r="D18" s="119" t="n">
        <v>432</v>
      </c>
      <c r="E18" s="120" t="n">
        <v>30</v>
      </c>
      <c r="F18" s="119" t="s">
        <v>234</v>
      </c>
      <c r="G18" s="121" t="n">
        <f aca="false">C68</f>
        <v>0.181</v>
      </c>
      <c r="H18" s="122" t="n">
        <f aca="false">1/2*((E18/65)+(E18/65)^2)+(1-1/2*((E18/65)+(E18/65)^2))*G18</f>
        <v>0.457230769230769</v>
      </c>
      <c r="I18" s="115" t="n">
        <v>1</v>
      </c>
      <c r="J18" s="115"/>
      <c r="K18" s="116"/>
    </row>
    <row r="19" customFormat="false" ht="14.25" hidden="false" customHeight="false" outlineLevel="0" collapsed="false">
      <c r="A19" s="109" t="n">
        <v>16</v>
      </c>
      <c r="B19" s="118" t="s">
        <v>160</v>
      </c>
      <c r="C19" s="119" t="n">
        <v>2714</v>
      </c>
      <c r="D19" s="119" t="n">
        <v>2714</v>
      </c>
      <c r="E19" s="120" t="n">
        <v>30</v>
      </c>
      <c r="F19" s="119" t="s">
        <v>235</v>
      </c>
      <c r="G19" s="121" t="n">
        <f aca="false">C69</f>
        <v>0.332</v>
      </c>
      <c r="H19" s="122" t="n">
        <f aca="false">1/2*((E19/65)+(E19/65)^2)+(1-1/2*((E19/65)+(E19/65)^2))*G19</f>
        <v>0.557301775147929</v>
      </c>
      <c r="I19" s="115" t="n">
        <v>2</v>
      </c>
      <c r="J19" s="115"/>
      <c r="K19" s="116"/>
    </row>
    <row r="20" customFormat="false" ht="14.25" hidden="false" customHeight="false" outlineLevel="0" collapsed="false">
      <c r="A20" s="109" t="n">
        <v>17</v>
      </c>
      <c r="B20" s="118" t="s">
        <v>168</v>
      </c>
      <c r="C20" s="119" t="n">
        <v>762</v>
      </c>
      <c r="D20" s="119" t="n">
        <v>762</v>
      </c>
      <c r="E20" s="120" t="n">
        <v>40</v>
      </c>
      <c r="F20" s="119" t="s">
        <v>234</v>
      </c>
      <c r="G20" s="121" t="n">
        <f aca="false">C68</f>
        <v>0.181</v>
      </c>
      <c r="H20" s="122" t="n">
        <f aca="false">1/2*((E20/65)+(E20/65)^2)+(1-1/2*((E20/65)+(E20/65)^2))*G20</f>
        <v>0.588076923076923</v>
      </c>
      <c r="I20" s="115" t="n">
        <v>2</v>
      </c>
      <c r="J20" s="115" t="n">
        <f aca="false">I20</f>
        <v>2</v>
      </c>
      <c r="K20" s="116" t="n">
        <v>4</v>
      </c>
    </row>
    <row r="21" customFormat="false" ht="14.25" hidden="false" customHeight="false" outlineLevel="0" collapsed="false">
      <c r="A21" s="109" t="n">
        <v>18</v>
      </c>
      <c r="B21" s="118" t="s">
        <v>150</v>
      </c>
      <c r="C21" s="119" t="n">
        <v>99</v>
      </c>
      <c r="D21" s="119" t="n">
        <v>99</v>
      </c>
      <c r="E21" s="120" t="n">
        <v>50</v>
      </c>
      <c r="F21" s="119" t="s">
        <v>233</v>
      </c>
      <c r="G21" s="121" t="n">
        <f aca="false">C71</f>
        <v>0.752</v>
      </c>
      <c r="H21" s="122" t="n">
        <f aca="false">1/2*((E21/65)+(E21/65)^2)+(1-1/2*((E21/65)+(E21/65)^2))*G21</f>
        <v>0.920757396449704</v>
      </c>
      <c r="I21" s="115" t="n">
        <v>1</v>
      </c>
      <c r="J21" s="115" t="n">
        <f aca="false">SUM(I21:I23)</f>
        <v>5</v>
      </c>
      <c r="K21" s="116" t="n">
        <v>3</v>
      </c>
    </row>
    <row r="22" customFormat="false" ht="14.25" hidden="false" customHeight="false" outlineLevel="0" collapsed="false">
      <c r="A22" s="109" t="n">
        <v>19</v>
      </c>
      <c r="B22" s="118" t="s">
        <v>156</v>
      </c>
      <c r="C22" s="119" t="n">
        <v>2807</v>
      </c>
      <c r="D22" s="119" t="n">
        <v>2807</v>
      </c>
      <c r="E22" s="120" t="n">
        <v>50</v>
      </c>
      <c r="F22" s="119" t="s">
        <v>233</v>
      </c>
      <c r="G22" s="121" t="n">
        <f aca="false">C71</f>
        <v>0.752</v>
      </c>
      <c r="H22" s="122" t="n">
        <f aca="false">1/2*((E22/65)+(E22/65)^2)+(1-1/2*((E22/65)+(E22/65)^2))*G22</f>
        <v>0.920757396449704</v>
      </c>
      <c r="I22" s="115" t="n">
        <v>3</v>
      </c>
      <c r="J22" s="115"/>
      <c r="K22" s="116"/>
    </row>
    <row r="23" customFormat="false" ht="14.25" hidden="false" customHeight="false" outlineLevel="0" collapsed="false">
      <c r="A23" s="109" t="n">
        <v>20</v>
      </c>
      <c r="B23" s="118" t="s">
        <v>162</v>
      </c>
      <c r="C23" s="119" t="n">
        <v>330</v>
      </c>
      <c r="D23" s="119" t="n">
        <v>330</v>
      </c>
      <c r="E23" s="120" t="n">
        <v>7</v>
      </c>
      <c r="F23" s="119" t="s">
        <v>236</v>
      </c>
      <c r="G23" s="121" t="n">
        <f aca="false">C66</f>
        <v>0.0252</v>
      </c>
      <c r="H23" s="122" t="n">
        <f aca="false">1/2*((E23/65)+(E23/65)^2)+(1-1/2*((E23/65)+(E23/65)^2))*G23</f>
        <v>0.0833419171597633</v>
      </c>
      <c r="I23" s="115" t="n">
        <v>1</v>
      </c>
      <c r="J23" s="115"/>
      <c r="K23" s="116"/>
    </row>
    <row r="24" customFormat="false" ht="15" hidden="false" customHeight="false" outlineLevel="0" collapsed="false">
      <c r="A24" s="109" t="n">
        <v>21</v>
      </c>
      <c r="B24" s="110" t="s">
        <v>116</v>
      </c>
      <c r="C24" s="111" t="n">
        <v>7836.1</v>
      </c>
      <c r="D24" s="111" t="n">
        <v>7836.1</v>
      </c>
      <c r="E24" s="112" t="n">
        <v>50</v>
      </c>
      <c r="F24" s="111" t="s">
        <v>234</v>
      </c>
      <c r="G24" s="113" t="n">
        <f aca="false">C68</f>
        <v>0.181</v>
      </c>
      <c r="H24" s="114" t="n">
        <f aca="false">1/2*((E24/65)+(E24/65)^2)+(1-1/2*((E24/65)+(E24/65)^2))*G24</f>
        <v>0.738307692307692</v>
      </c>
      <c r="I24" s="115" t="n">
        <v>3</v>
      </c>
      <c r="J24" s="115" t="n">
        <f aca="false">SUM(I24:I38)</f>
        <v>18</v>
      </c>
      <c r="K24" s="116" t="n">
        <v>1</v>
      </c>
    </row>
    <row r="25" customFormat="false" ht="14.25" hidden="false" customHeight="false" outlineLevel="0" collapsed="false">
      <c r="A25" s="109" t="n">
        <v>22</v>
      </c>
      <c r="B25" s="117" t="s">
        <v>121</v>
      </c>
      <c r="C25" s="111" t="n">
        <v>407.71</v>
      </c>
      <c r="D25" s="111" t="n">
        <v>407.71</v>
      </c>
      <c r="E25" s="112" t="n">
        <v>23</v>
      </c>
      <c r="F25" s="111" t="s">
        <v>237</v>
      </c>
      <c r="G25" s="113" t="n">
        <f aca="false">C64</f>
        <v>0</v>
      </c>
      <c r="H25" s="114" t="n">
        <f aca="false">1/2*((E25/65)+(E25/65)^2)+(1-1/2*((E25/65)+(E25/65)^2))*G25</f>
        <v>0.239526627218935</v>
      </c>
      <c r="I25" s="115" t="n">
        <v>1</v>
      </c>
      <c r="J25" s="115"/>
      <c r="K25" s="116"/>
    </row>
    <row r="26" customFormat="false" ht="14.25" hidden="false" customHeight="false" outlineLevel="0" collapsed="false">
      <c r="A26" s="109" t="n">
        <v>23</v>
      </c>
      <c r="B26" s="117" t="s">
        <v>123</v>
      </c>
      <c r="C26" s="111" t="n">
        <v>519.22</v>
      </c>
      <c r="D26" s="111" t="n">
        <v>519.22</v>
      </c>
      <c r="E26" s="112" t="n">
        <v>17</v>
      </c>
      <c r="F26" s="111" t="s">
        <v>235</v>
      </c>
      <c r="G26" s="113" t="n">
        <f aca="false">C69</f>
        <v>0.332</v>
      </c>
      <c r="H26" s="114" t="n">
        <f aca="false">1/2*((E26/65)+(E26/65)^2)+(1-1/2*((E26/65)+(E26/65)^2))*G26</f>
        <v>0.44220023668639</v>
      </c>
      <c r="I26" s="115" t="n">
        <v>1</v>
      </c>
      <c r="J26" s="115"/>
      <c r="K26" s="116"/>
    </row>
    <row r="27" customFormat="false" ht="14.25" hidden="false" customHeight="false" outlineLevel="0" collapsed="false">
      <c r="A27" s="109" t="n">
        <v>24</v>
      </c>
      <c r="B27" s="117" t="s">
        <v>129</v>
      </c>
      <c r="C27" s="111" t="n">
        <v>426</v>
      </c>
      <c r="D27" s="111" t="n">
        <v>426</v>
      </c>
      <c r="E27" s="112" t="n">
        <v>27</v>
      </c>
      <c r="F27" s="111" t="s">
        <v>237</v>
      </c>
      <c r="G27" s="113" t="n">
        <f aca="false">C64</f>
        <v>0</v>
      </c>
      <c r="H27" s="114" t="n">
        <f aca="false">1/2*((E27/65)+(E27/65)^2)+(1-1/2*((E27/65)+(E27/65)^2))*G27</f>
        <v>0.29396449704142</v>
      </c>
      <c r="I27" s="115" t="n">
        <v>1</v>
      </c>
      <c r="J27" s="115"/>
      <c r="K27" s="116"/>
    </row>
    <row r="28" customFormat="false" ht="14.25" hidden="false" customHeight="false" outlineLevel="0" collapsed="false">
      <c r="A28" s="109" t="n">
        <v>25</v>
      </c>
      <c r="B28" s="117" t="s">
        <v>131</v>
      </c>
      <c r="C28" s="111" t="n">
        <v>176</v>
      </c>
      <c r="D28" s="111" t="n">
        <v>176</v>
      </c>
      <c r="E28" s="112" t="n">
        <v>27</v>
      </c>
      <c r="F28" s="111" t="s">
        <v>235</v>
      </c>
      <c r="G28" s="113" t="n">
        <f aca="false">C69</f>
        <v>0.332</v>
      </c>
      <c r="H28" s="114" t="n">
        <f aca="false">1/2*((E28/65)+(E28/65)^2)+(1-1/2*((E28/65)+(E28/65)^2))*G28</f>
        <v>0.528368284023669</v>
      </c>
      <c r="I28" s="115" t="n">
        <v>1</v>
      </c>
      <c r="J28" s="115"/>
      <c r="K28" s="116"/>
    </row>
    <row r="29" customFormat="false" ht="14.25" hidden="false" customHeight="false" outlineLevel="0" collapsed="false">
      <c r="A29" s="109" t="n">
        <v>26</v>
      </c>
      <c r="B29" s="117" t="s">
        <v>124</v>
      </c>
      <c r="C29" s="111" t="n">
        <v>1291.13</v>
      </c>
      <c r="D29" s="111" t="n">
        <v>1291.13</v>
      </c>
      <c r="E29" s="112" t="n">
        <v>24</v>
      </c>
      <c r="F29" s="111" t="s">
        <v>235</v>
      </c>
      <c r="G29" s="113" t="n">
        <f aca="false">C69</f>
        <v>0.332</v>
      </c>
      <c r="H29" s="114" t="n">
        <f aca="false">1/2*((E29/65)+(E29/65)^2)+(1-1/2*((E29/65)+(E29/65)^2))*G29</f>
        <v>0.50085775147929</v>
      </c>
      <c r="I29" s="115" t="n">
        <v>1</v>
      </c>
      <c r="J29" s="115"/>
      <c r="K29" s="116"/>
    </row>
    <row r="30" customFormat="false" ht="14.25" hidden="false" customHeight="false" outlineLevel="0" collapsed="false">
      <c r="A30" s="109" t="n">
        <v>27</v>
      </c>
      <c r="B30" s="117" t="s">
        <v>127</v>
      </c>
      <c r="C30" s="111" t="n">
        <v>554.29</v>
      </c>
      <c r="D30" s="111" t="n">
        <v>554.29</v>
      </c>
      <c r="E30" s="112" t="n">
        <v>15</v>
      </c>
      <c r="F30" s="111" t="s">
        <v>235</v>
      </c>
      <c r="G30" s="113" t="n">
        <f aca="false">C69</f>
        <v>0.332</v>
      </c>
      <c r="H30" s="114" t="n">
        <f aca="false">1/2*((E30/65)+(E30/65)^2)+(1-1/2*((E30/65)+(E30/65)^2))*G30</f>
        <v>0.426863905325444</v>
      </c>
      <c r="I30" s="115" t="n">
        <v>1</v>
      </c>
      <c r="J30" s="115"/>
      <c r="K30" s="116"/>
    </row>
    <row r="31" customFormat="false" ht="14.25" hidden="false" customHeight="false" outlineLevel="0" collapsed="false">
      <c r="A31" s="109" t="n">
        <v>28</v>
      </c>
      <c r="B31" s="117" t="s">
        <v>128</v>
      </c>
      <c r="C31" s="111" t="n">
        <v>674</v>
      </c>
      <c r="D31" s="111" t="n">
        <v>674</v>
      </c>
      <c r="E31" s="112" t="n">
        <v>22</v>
      </c>
      <c r="F31" s="111" t="s">
        <v>235</v>
      </c>
      <c r="G31" s="113" t="n">
        <f aca="false">C69</f>
        <v>0.332</v>
      </c>
      <c r="H31" s="114" t="n">
        <f aca="false">1/2*((E31/65)+(E31/65)^2)+(1-1/2*((E31/65)+(E31/65)^2))*G31</f>
        <v>0.483307928994083</v>
      </c>
      <c r="I31" s="115" t="n">
        <v>1</v>
      </c>
      <c r="J31" s="115"/>
      <c r="K31" s="116"/>
    </row>
    <row r="32" customFormat="false" ht="14.25" hidden="false" customHeight="false" outlineLevel="0" collapsed="false">
      <c r="A32" s="109" t="n">
        <v>29</v>
      </c>
      <c r="B32" s="117" t="s">
        <v>126</v>
      </c>
      <c r="C32" s="111" t="n">
        <v>6033</v>
      </c>
      <c r="D32" s="111" t="n">
        <v>6033</v>
      </c>
      <c r="E32" s="112" t="n">
        <v>70</v>
      </c>
      <c r="F32" s="111" t="s">
        <v>235</v>
      </c>
      <c r="G32" s="113" t="n">
        <f aca="false">C69</f>
        <v>0.332</v>
      </c>
      <c r="H32" s="114" t="n">
        <f aca="false">1/2*((E32/65)+(E32/65)^2)+(1-1/2*((E32/65)+(E32/65)^2))*G32</f>
        <v>1.07905325443787</v>
      </c>
      <c r="I32" s="115" t="n">
        <v>2</v>
      </c>
      <c r="J32" s="115"/>
      <c r="K32" s="116"/>
    </row>
    <row r="33" customFormat="false" ht="14.25" hidden="false" customHeight="false" outlineLevel="0" collapsed="false">
      <c r="A33" s="109" t="n">
        <v>30</v>
      </c>
      <c r="B33" s="117" t="s">
        <v>132</v>
      </c>
      <c r="C33" s="111" t="n">
        <v>374.63</v>
      </c>
      <c r="D33" s="111" t="n">
        <v>374.63</v>
      </c>
      <c r="E33" s="112" t="n">
        <v>21</v>
      </c>
      <c r="F33" s="111" t="s">
        <v>234</v>
      </c>
      <c r="G33" s="113" t="n">
        <f aca="false">C68</f>
        <v>0.181</v>
      </c>
      <c r="H33" s="114" t="n">
        <f aca="false">1/2*((E33/65)+(E33/65)^2)+(1-1/2*((E33/65)+(E33/65)^2))*G33</f>
        <v>0.356043076923077</v>
      </c>
      <c r="I33" s="115" t="n">
        <v>1</v>
      </c>
      <c r="J33" s="115"/>
      <c r="K33" s="116"/>
    </row>
    <row r="34" customFormat="false" ht="14.25" hidden="false" customHeight="false" outlineLevel="0" collapsed="false">
      <c r="A34" s="109" t="n">
        <v>31</v>
      </c>
      <c r="B34" s="117" t="s">
        <v>130</v>
      </c>
      <c r="C34" s="111" t="n">
        <v>626.45</v>
      </c>
      <c r="D34" s="111" t="n">
        <v>626.45</v>
      </c>
      <c r="E34" s="112" t="n">
        <v>21</v>
      </c>
      <c r="F34" s="111" t="s">
        <v>234</v>
      </c>
      <c r="G34" s="113" t="n">
        <f aca="false">C68</f>
        <v>0.181</v>
      </c>
      <c r="H34" s="114" t="n">
        <f aca="false">1/2*((E34/65)+(E34/65)^2)+(1-1/2*((E34/65)+(E34/65)^2))*G34</f>
        <v>0.356043076923077</v>
      </c>
      <c r="I34" s="115" t="n">
        <v>1</v>
      </c>
      <c r="J34" s="115"/>
      <c r="K34" s="116"/>
    </row>
    <row r="35" customFormat="false" ht="14.25" hidden="false" customHeight="false" outlineLevel="0" collapsed="false">
      <c r="A35" s="109" t="n">
        <v>32</v>
      </c>
      <c r="B35" s="117" t="s">
        <v>120</v>
      </c>
      <c r="C35" s="111" t="n">
        <v>821.75</v>
      </c>
      <c r="D35" s="111" t="n">
        <v>821.75</v>
      </c>
      <c r="E35" s="112" t="n">
        <v>21</v>
      </c>
      <c r="F35" s="111" t="s">
        <v>235</v>
      </c>
      <c r="G35" s="113" t="n">
        <f aca="false">C69</f>
        <v>0.332</v>
      </c>
      <c r="H35" s="114" t="n">
        <f aca="false">1/2*((E35/65)+(E35/65)^2)+(1-1/2*((E35/65)+(E35/65)^2))*G35</f>
        <v>0.474770177514793</v>
      </c>
      <c r="I35" s="115" t="n">
        <v>1</v>
      </c>
      <c r="J35" s="115"/>
      <c r="K35" s="116"/>
    </row>
    <row r="36" customFormat="false" ht="14.25" hidden="false" customHeight="false" outlineLevel="0" collapsed="false">
      <c r="A36" s="109" t="n">
        <v>33</v>
      </c>
      <c r="B36" s="117" t="s">
        <v>119</v>
      </c>
      <c r="C36" s="111" t="n">
        <v>861.41</v>
      </c>
      <c r="D36" s="111" t="n">
        <v>861.41</v>
      </c>
      <c r="E36" s="112" t="n">
        <v>12</v>
      </c>
      <c r="F36" s="111" t="s">
        <v>234</v>
      </c>
      <c r="G36" s="113" t="n">
        <f aca="false">C68</f>
        <v>0.181</v>
      </c>
      <c r="H36" s="114" t="n">
        <f aca="false">1/2*((E36/65)+(E36/65)^2)+(1-1/2*((E36/65)+(E36/65)^2))*G36</f>
        <v>0.270556923076923</v>
      </c>
      <c r="I36" s="115" t="n">
        <v>1</v>
      </c>
      <c r="J36" s="115"/>
      <c r="K36" s="116"/>
    </row>
    <row r="37" customFormat="false" ht="14.25" hidden="false" customHeight="false" outlineLevel="0" collapsed="false">
      <c r="A37" s="109" t="n">
        <v>34</v>
      </c>
      <c r="B37" s="117" t="s">
        <v>125</v>
      </c>
      <c r="C37" s="111" t="n">
        <v>330</v>
      </c>
      <c r="D37" s="111" t="n">
        <v>330</v>
      </c>
      <c r="E37" s="112" t="n">
        <v>7</v>
      </c>
      <c r="F37" s="111" t="s">
        <v>236</v>
      </c>
      <c r="G37" s="113" t="n">
        <f aca="false">C66</f>
        <v>0.0252</v>
      </c>
      <c r="H37" s="114" t="n">
        <f aca="false">1/2*((E37/65)+(E37/65)^2)+(1-1/2*((E37/65)+(E37/65)^2))*G37</f>
        <v>0.0833419171597633</v>
      </c>
      <c r="I37" s="115" t="n">
        <v>1</v>
      </c>
      <c r="J37" s="115"/>
      <c r="K37" s="116"/>
    </row>
    <row r="38" customFormat="false" ht="14.25" hidden="false" customHeight="false" outlineLevel="0" collapsed="false">
      <c r="A38" s="109" t="n">
        <v>35</v>
      </c>
      <c r="B38" s="117" t="s">
        <v>118</v>
      </c>
      <c r="C38" s="111" t="n">
        <v>318</v>
      </c>
      <c r="D38" s="111" t="n">
        <v>318</v>
      </c>
      <c r="E38" s="112" t="n">
        <v>7</v>
      </c>
      <c r="F38" s="111" t="s">
        <v>235</v>
      </c>
      <c r="G38" s="113" t="n">
        <f aca="false">C69</f>
        <v>0.332</v>
      </c>
      <c r="H38" s="114" t="n">
        <f aca="false">1/2*((E38/65)+(E38/65)^2)+(1-1/2*((E38/65)+(E38/65)^2))*G38</f>
        <v>0.371842840236686</v>
      </c>
      <c r="I38" s="115" t="n">
        <v>1</v>
      </c>
      <c r="J38" s="115"/>
      <c r="K38" s="116"/>
    </row>
    <row r="39" customFormat="false" ht="15" hidden="false" customHeight="false" outlineLevel="0" collapsed="false">
      <c r="A39" s="109" t="n">
        <v>36</v>
      </c>
      <c r="B39" s="123" t="s">
        <v>169</v>
      </c>
      <c r="C39" s="119" t="n">
        <v>2356.92</v>
      </c>
      <c r="D39" s="119" t="n">
        <v>2356.92</v>
      </c>
      <c r="E39" s="120" t="n">
        <v>47</v>
      </c>
      <c r="F39" s="119" t="s">
        <v>234</v>
      </c>
      <c r="G39" s="121" t="n">
        <f aca="false">C68</f>
        <v>0.181</v>
      </c>
      <c r="H39" s="122" t="n">
        <f aca="false">1/2*((E39/65)+(E39/65)^2)+(1-1/2*((E39/65)+(E39/65)^2))*G39</f>
        <v>0.691203076923077</v>
      </c>
      <c r="I39" s="115" t="n">
        <v>3</v>
      </c>
      <c r="J39" s="115" t="n">
        <f aca="false">I39</f>
        <v>3</v>
      </c>
      <c r="K39" s="115" t="n">
        <v>4</v>
      </c>
    </row>
    <row r="40" customFormat="false" ht="14.25" hidden="false" customHeight="false" outlineLevel="0" collapsed="false">
      <c r="A40" s="109" t="n">
        <v>37</v>
      </c>
      <c r="B40" s="118" t="s">
        <v>170</v>
      </c>
      <c r="C40" s="119" t="n">
        <v>655.71</v>
      </c>
      <c r="D40" s="119" t="n">
        <v>655.71</v>
      </c>
      <c r="E40" s="120" t="n">
        <v>78</v>
      </c>
      <c r="F40" s="119" t="s">
        <v>235</v>
      </c>
      <c r="G40" s="121" t="n">
        <f aca="false">C69</f>
        <v>0.332</v>
      </c>
      <c r="H40" s="122" t="n">
        <f aca="false">1/2*((E40/65)+(E40/65)^2)+(1-1/2*((E40/65)+(E40/65)^2))*G40</f>
        <v>1.21376</v>
      </c>
      <c r="I40" s="115" t="n">
        <v>1</v>
      </c>
      <c r="J40" s="115" t="n">
        <f aca="false">I40</f>
        <v>1</v>
      </c>
      <c r="K40" s="115"/>
    </row>
    <row r="41" customFormat="false" ht="14.25" hidden="false" customHeight="false" outlineLevel="0" collapsed="false">
      <c r="A41" s="109" t="n">
        <v>38</v>
      </c>
      <c r="B41" s="118" t="s">
        <v>133</v>
      </c>
      <c r="C41" s="119" t="n">
        <v>3959.6</v>
      </c>
      <c r="D41" s="119" t="n">
        <v>3959.6</v>
      </c>
      <c r="E41" s="120" t="n">
        <v>37</v>
      </c>
      <c r="F41" s="119" t="s">
        <v>235</v>
      </c>
      <c r="G41" s="121" t="n">
        <f aca="false">C69</f>
        <v>0.332</v>
      </c>
      <c r="H41" s="122" t="n">
        <f aca="false">1/2*((E41/65)+(E41/65)^2)+(1-1/2*((E41/65)+(E41/65)^2))*G41</f>
        <v>0.630346982248521</v>
      </c>
      <c r="I41" s="115" t="n">
        <v>2</v>
      </c>
      <c r="J41" s="115" t="n">
        <f aca="false">SUM(I41:I54)</f>
        <v>18</v>
      </c>
      <c r="K41" s="115" t="n">
        <v>2</v>
      </c>
    </row>
    <row r="42" customFormat="false" ht="14.25" hidden="false" customHeight="false" outlineLevel="0" collapsed="false">
      <c r="A42" s="109" t="n">
        <v>39</v>
      </c>
      <c r="B42" s="118" t="s">
        <v>118</v>
      </c>
      <c r="C42" s="119" t="n">
        <v>2600.55</v>
      </c>
      <c r="D42" s="119" t="n">
        <v>2600.55</v>
      </c>
      <c r="E42" s="120" t="n">
        <v>37</v>
      </c>
      <c r="F42" s="119" t="s">
        <v>235</v>
      </c>
      <c r="G42" s="121" t="n">
        <f aca="false">C69</f>
        <v>0.332</v>
      </c>
      <c r="H42" s="122" t="n">
        <f aca="false">1/2*((E42/65)+(E42/65)^2)+(1-1/2*((E42/65)+(E42/65)^2))*G42</f>
        <v>0.630346982248521</v>
      </c>
      <c r="I42" s="115" t="n">
        <v>2</v>
      </c>
      <c r="J42" s="115"/>
      <c r="K42" s="115"/>
    </row>
    <row r="43" customFormat="false" ht="14.25" hidden="false" customHeight="false" outlineLevel="0" collapsed="false">
      <c r="A43" s="109" t="n">
        <v>40</v>
      </c>
      <c r="B43" s="118" t="s">
        <v>135</v>
      </c>
      <c r="C43" s="119" t="n">
        <v>980</v>
      </c>
      <c r="D43" s="119" t="n">
        <v>980</v>
      </c>
      <c r="E43" s="120" t="n">
        <v>65</v>
      </c>
      <c r="F43" s="119" t="s">
        <v>234</v>
      </c>
      <c r="G43" s="121" t="n">
        <f aca="false">C68</f>
        <v>0.181</v>
      </c>
      <c r="H43" s="122" t="n">
        <f aca="false">1/2*((E43/65)+(E43/65)^2)+(1-1/2*((E43/65)+(E43/65)^2))*G43</f>
        <v>1</v>
      </c>
      <c r="I43" s="115" t="n">
        <v>1</v>
      </c>
      <c r="J43" s="115"/>
      <c r="K43" s="115"/>
    </row>
    <row r="44" customFormat="false" ht="14.25" hidden="false" customHeight="false" outlineLevel="0" collapsed="false">
      <c r="A44" s="109" t="n">
        <v>41</v>
      </c>
      <c r="B44" s="118" t="s">
        <v>136</v>
      </c>
      <c r="C44" s="119" t="n">
        <v>674.86</v>
      </c>
      <c r="D44" s="119" t="n">
        <v>674.86</v>
      </c>
      <c r="E44" s="120" t="n">
        <v>27</v>
      </c>
      <c r="F44" s="119" t="s">
        <v>235</v>
      </c>
      <c r="G44" s="121" t="n">
        <f aca="false">C69</f>
        <v>0.332</v>
      </c>
      <c r="H44" s="122" t="n">
        <f aca="false">1/2*((E44/65)+(E44/65)^2)+(1-1/2*((E44/65)+(E44/65)^2))*G44</f>
        <v>0.528368284023669</v>
      </c>
      <c r="I44" s="115" t="n">
        <v>1</v>
      </c>
      <c r="J44" s="115"/>
      <c r="K44" s="115"/>
    </row>
    <row r="45" customFormat="false" ht="14.25" hidden="false" customHeight="false" outlineLevel="0" collapsed="false">
      <c r="A45" s="109" t="n">
        <v>42</v>
      </c>
      <c r="B45" s="118" t="s">
        <v>137</v>
      </c>
      <c r="C45" s="119" t="n">
        <v>4295.06</v>
      </c>
      <c r="D45" s="119" t="n">
        <v>4295.06</v>
      </c>
      <c r="E45" s="120" t="n">
        <v>12.1</v>
      </c>
      <c r="F45" s="119" t="s">
        <v>235</v>
      </c>
      <c r="G45" s="121" t="n">
        <f aca="false">C69</f>
        <v>0.332</v>
      </c>
      <c r="H45" s="122" t="n">
        <f aca="false">1/2*((E45/65)+(E45/65)^2)+(1-1/2*((E45/65)+(E45/65)^2))*G45</f>
        <v>0.405749571597633</v>
      </c>
      <c r="I45" s="115" t="n">
        <v>2</v>
      </c>
      <c r="J45" s="115"/>
      <c r="K45" s="115"/>
    </row>
    <row r="46" customFormat="false" ht="14.25" hidden="false" customHeight="false" outlineLevel="0" collapsed="false">
      <c r="A46" s="109" t="n">
        <v>43</v>
      </c>
      <c r="B46" s="118" t="s">
        <v>140</v>
      </c>
      <c r="C46" s="119" t="n">
        <v>214.7</v>
      </c>
      <c r="D46" s="119" t="n">
        <v>214.7</v>
      </c>
      <c r="E46" s="120" t="n">
        <v>38</v>
      </c>
      <c r="F46" s="119" t="s">
        <v>234</v>
      </c>
      <c r="G46" s="121" t="n">
        <f aca="false">C68</f>
        <v>0.181</v>
      </c>
      <c r="H46" s="122" t="n">
        <f aca="false">1/2*((E46/65)+(E46/65)^2)+(1-1/2*((E46/65)+(E46/65)^2))*G46</f>
        <v>0.560356923076923</v>
      </c>
      <c r="I46" s="115" t="n">
        <v>1</v>
      </c>
      <c r="J46" s="115"/>
      <c r="K46" s="115"/>
    </row>
    <row r="47" customFormat="false" ht="14.25" hidden="false" customHeight="false" outlineLevel="0" collapsed="false">
      <c r="A47" s="109" t="n">
        <v>44</v>
      </c>
      <c r="B47" s="118" t="s">
        <v>141</v>
      </c>
      <c r="C47" s="119" t="n">
        <v>818.88</v>
      </c>
      <c r="D47" s="119" t="n">
        <v>818.88</v>
      </c>
      <c r="E47" s="120" t="n">
        <v>36</v>
      </c>
      <c r="F47" s="119" t="s">
        <v>235</v>
      </c>
      <c r="G47" s="121" t="n">
        <f aca="false">C69</f>
        <v>0.332</v>
      </c>
      <c r="H47" s="122" t="n">
        <f aca="false">1/2*((E47/65)+(E47/65)^2)+(1-1/2*((E47/65)+(E47/65)^2))*G47</f>
        <v>0.619437633136095</v>
      </c>
      <c r="I47" s="115" t="n">
        <v>1</v>
      </c>
      <c r="J47" s="115"/>
      <c r="K47" s="115"/>
    </row>
    <row r="48" customFormat="false" ht="14.25" hidden="false" customHeight="false" outlineLevel="0" collapsed="false">
      <c r="A48" s="109" t="n">
        <v>45</v>
      </c>
      <c r="B48" s="118" t="s">
        <v>142</v>
      </c>
      <c r="C48" s="119" t="n">
        <v>382.94</v>
      </c>
      <c r="D48" s="119" t="n">
        <v>382.94</v>
      </c>
      <c r="E48" s="120" t="n">
        <v>43</v>
      </c>
      <c r="F48" s="119" t="s">
        <v>234</v>
      </c>
      <c r="G48" s="121" t="n">
        <f aca="false">C68</f>
        <v>0.181</v>
      </c>
      <c r="H48" s="122" t="n">
        <f aca="false">1/2*((E48/65)+(E48/65)^2)+(1-1/2*((E48/65)+(E48/65)^2))*G48</f>
        <v>0.631110769230769</v>
      </c>
      <c r="I48" s="115" t="n">
        <v>1</v>
      </c>
      <c r="J48" s="115"/>
      <c r="K48" s="115"/>
    </row>
    <row r="49" customFormat="false" ht="14.25" hidden="false" customHeight="false" outlineLevel="0" collapsed="false">
      <c r="A49" s="109" t="n">
        <v>46</v>
      </c>
      <c r="B49" s="118" t="s">
        <v>144</v>
      </c>
      <c r="C49" s="119" t="n">
        <v>340.8</v>
      </c>
      <c r="D49" s="119" t="n">
        <v>340.8</v>
      </c>
      <c r="E49" s="120" t="n">
        <v>8</v>
      </c>
      <c r="F49" s="119" t="s">
        <v>234</v>
      </c>
      <c r="G49" s="121" t="n">
        <f aca="false">C68</f>
        <v>0.181</v>
      </c>
      <c r="H49" s="122" t="n">
        <f aca="false">1/2*((E49/65)+(E49/65)^2)+(1-1/2*((E49/65)+(E49/65)^2))*G49</f>
        <v>0.237603076923077</v>
      </c>
      <c r="I49" s="115" t="n">
        <v>1</v>
      </c>
      <c r="J49" s="115"/>
      <c r="K49" s="115"/>
    </row>
    <row r="50" customFormat="false" ht="14.25" hidden="false" customHeight="false" outlineLevel="0" collapsed="false">
      <c r="A50" s="109" t="n">
        <v>47</v>
      </c>
      <c r="B50" s="118" t="s">
        <v>145</v>
      </c>
      <c r="C50" s="119" t="n">
        <v>330</v>
      </c>
      <c r="D50" s="119" t="n">
        <v>330</v>
      </c>
      <c r="E50" s="120" t="n">
        <v>8</v>
      </c>
      <c r="F50" s="119" t="s">
        <v>234</v>
      </c>
      <c r="G50" s="121" t="n">
        <f aca="false">C68</f>
        <v>0.181</v>
      </c>
      <c r="H50" s="122" t="n">
        <f aca="false">1/2*((E50/65)+(E50/65)^2)+(1-1/2*((E50/65)+(E50/65)^2))*G50</f>
        <v>0.237603076923077</v>
      </c>
      <c r="I50" s="115" t="n">
        <v>1</v>
      </c>
      <c r="J50" s="115"/>
      <c r="K50" s="115"/>
    </row>
    <row r="51" customFormat="false" ht="15" hidden="false" customHeight="true" outlineLevel="0" collapsed="false">
      <c r="A51" s="109" t="n">
        <v>48</v>
      </c>
      <c r="B51" s="118" t="s">
        <v>146</v>
      </c>
      <c r="C51" s="119" t="n">
        <v>218.2</v>
      </c>
      <c r="D51" s="119" t="n">
        <v>218.2</v>
      </c>
      <c r="E51" s="120" t="n">
        <v>34</v>
      </c>
      <c r="F51" s="119" t="s">
        <v>234</v>
      </c>
      <c r="G51" s="121" t="n">
        <f aca="false">C68</f>
        <v>0.181</v>
      </c>
      <c r="H51" s="122" t="n">
        <f aca="false">1/2*((E51/65)+(E51/65)^2)+(1-1/2*((E51/65)+(E51/65)^2))*G51</f>
        <v>0.507243076923077</v>
      </c>
      <c r="I51" s="115" t="n">
        <v>1</v>
      </c>
      <c r="J51" s="115"/>
      <c r="K51" s="115"/>
    </row>
    <row r="52" customFormat="false" ht="14.25" hidden="false" customHeight="false" outlineLevel="0" collapsed="false">
      <c r="A52" s="109" t="n">
        <v>49</v>
      </c>
      <c r="B52" s="118" t="s">
        <v>147</v>
      </c>
      <c r="C52" s="119" t="n">
        <v>572.54</v>
      </c>
      <c r="D52" s="119" t="n">
        <v>572.54</v>
      </c>
      <c r="E52" s="120" t="n">
        <v>17</v>
      </c>
      <c r="F52" s="119" t="s">
        <v>235</v>
      </c>
      <c r="G52" s="121" t="n">
        <f aca="false">C69</f>
        <v>0.332</v>
      </c>
      <c r="H52" s="122" t="n">
        <f aca="false">1/2*((E52/65)+(E52/65)^2)+(1-1/2*((E52/65)+(E52/65)^2))*G52</f>
        <v>0.44220023668639</v>
      </c>
      <c r="I52" s="115" t="n">
        <v>1</v>
      </c>
      <c r="J52" s="115"/>
      <c r="K52" s="115"/>
    </row>
    <row r="53" customFormat="false" ht="14.25" hidden="false" customHeight="false" outlineLevel="0" collapsed="false">
      <c r="A53" s="109" t="n">
        <v>50</v>
      </c>
      <c r="B53" s="118" t="s">
        <v>139</v>
      </c>
      <c r="C53" s="119" t="n">
        <v>2990.82</v>
      </c>
      <c r="D53" s="119" t="n">
        <v>2990.82</v>
      </c>
      <c r="E53" s="120" t="n">
        <v>62</v>
      </c>
      <c r="F53" s="119" t="s">
        <v>235</v>
      </c>
      <c r="G53" s="121" t="n">
        <f aca="false">C69</f>
        <v>0.332</v>
      </c>
      <c r="H53" s="122" t="n">
        <f aca="false">1/2*((E53/65)+(E53/65)^2)+(1-1/2*((E53/65)+(E53/65)^2))*G53</f>
        <v>0.954465325443787</v>
      </c>
      <c r="I53" s="115" t="n">
        <v>2</v>
      </c>
      <c r="J53" s="115"/>
      <c r="K53" s="115"/>
    </row>
    <row r="54" customFormat="false" ht="14.25" hidden="false" customHeight="false" outlineLevel="0" collapsed="false">
      <c r="A54" s="109" t="n">
        <v>51</v>
      </c>
      <c r="B54" s="118" t="s">
        <v>138</v>
      </c>
      <c r="C54" s="119" t="n">
        <v>151.15</v>
      </c>
      <c r="D54" s="119" t="n">
        <v>151.15</v>
      </c>
      <c r="E54" s="120" t="n">
        <v>37</v>
      </c>
      <c r="F54" s="119" t="s">
        <v>235</v>
      </c>
      <c r="G54" s="121" t="n">
        <f aca="false">C69</f>
        <v>0.332</v>
      </c>
      <c r="H54" s="122" t="n">
        <f aca="false">1/2*((E54/65)+(E54/65)^2)+(1-1/2*((E54/65)+(E54/65)^2))*G54</f>
        <v>0.630346982248521</v>
      </c>
      <c r="I54" s="115" t="n">
        <v>1</v>
      </c>
      <c r="J54" s="115"/>
      <c r="K54" s="115"/>
    </row>
    <row r="55" customFormat="false" ht="14.25" hidden="false" customHeight="false" outlineLevel="0" collapsed="false">
      <c r="A55" s="109" t="n">
        <v>52</v>
      </c>
      <c r="B55" s="118" t="s">
        <v>171</v>
      </c>
      <c r="C55" s="119" t="n">
        <v>272.72</v>
      </c>
      <c r="D55" s="119" t="n">
        <v>272.72</v>
      </c>
      <c r="E55" s="120" t="n">
        <v>71</v>
      </c>
      <c r="F55" s="119" t="s">
        <v>234</v>
      </c>
      <c r="G55" s="121" t="n">
        <f aca="false">C68</f>
        <v>0.181</v>
      </c>
      <c r="H55" s="122" t="n">
        <f aca="false">1/2*((E55/65)+(E55/65)^2)+(1-1/2*((E55/65)+(E55/65)^2))*G55</f>
        <v>1.11688923076923</v>
      </c>
      <c r="I55" s="115" t="n">
        <v>1</v>
      </c>
      <c r="J55" s="115" t="n">
        <f aca="false">I55</f>
        <v>1</v>
      </c>
      <c r="K55" s="115" t="n">
        <v>4</v>
      </c>
    </row>
    <row r="56" customFormat="false" ht="14.25" hidden="false" customHeight="false" outlineLevel="0" collapsed="false">
      <c r="A56" s="109" t="n">
        <v>53</v>
      </c>
      <c r="B56" s="118" t="s">
        <v>143</v>
      </c>
      <c r="C56" s="119" t="n">
        <v>659.11</v>
      </c>
      <c r="D56" s="119" t="n">
        <v>659.11</v>
      </c>
      <c r="E56" s="120" t="n">
        <v>53</v>
      </c>
      <c r="F56" s="119" t="s">
        <v>234</v>
      </c>
      <c r="G56" s="121" t="n">
        <f aca="false">C68</f>
        <v>0.181</v>
      </c>
      <c r="H56" s="122" t="n">
        <f aca="false">1/2*((E56/65)+(E56/65)^2)+(1-1/2*((E56/65)+(E56/65)^2))*G56</f>
        <v>0.787156923076923</v>
      </c>
      <c r="I56" s="115" t="n">
        <v>1</v>
      </c>
      <c r="J56" s="115" t="n">
        <f aca="false">I56</f>
        <v>1</v>
      </c>
      <c r="K56" s="115" t="n">
        <v>2</v>
      </c>
    </row>
    <row r="57" customFormat="false" ht="15" hidden="false" customHeight="false" outlineLevel="0" collapsed="false">
      <c r="A57" s="124"/>
      <c r="B57" s="125" t="s">
        <v>172</v>
      </c>
      <c r="C57" s="126" t="n">
        <f aca="false">SUM(C4:C56)</f>
        <v>60484.97</v>
      </c>
      <c r="D57" s="126" t="n">
        <f aca="false">SUM(D4:D56)</f>
        <v>59637.97</v>
      </c>
      <c r="E57" s="125"/>
      <c r="F57" s="125"/>
      <c r="G57" s="125"/>
      <c r="H57" s="125"/>
      <c r="I57" s="127" t="n">
        <f aca="false">SUM(I4:I56)</f>
        <v>72</v>
      </c>
      <c r="J57" s="127" t="n">
        <f aca="false">SUM(J4:J56)</f>
        <v>72</v>
      </c>
      <c r="K57" s="126"/>
    </row>
    <row r="58" customFormat="false" ht="14.25" hidden="false" customHeight="false" outlineLevel="0" collapsed="false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customFormat="false" ht="34.5" hidden="false" customHeight="true" outlineLevel="0" collapsed="false">
      <c r="A59" s="129"/>
      <c r="C59" s="130" t="s">
        <v>238</v>
      </c>
      <c r="D59" s="130"/>
      <c r="E59" s="130"/>
      <c r="F59" s="130"/>
      <c r="G59" s="131" t="n">
        <f aca="false">SUM(I4:I56)/20</f>
        <v>3.6</v>
      </c>
      <c r="H59" s="129"/>
      <c r="I59" s="129"/>
    </row>
    <row r="60" customFormat="false" ht="24" hidden="false" customHeight="true" outlineLevel="0" collapsed="false">
      <c r="A60" s="132"/>
      <c r="C60" s="130" t="s">
        <v>239</v>
      </c>
      <c r="D60" s="130"/>
      <c r="E60" s="130"/>
      <c r="F60" s="133" t="n">
        <f aca="false">G59</f>
        <v>3.6</v>
      </c>
      <c r="G60" s="134" t="s">
        <v>240</v>
      </c>
      <c r="H60" s="129"/>
      <c r="I60" s="135"/>
    </row>
    <row r="61" customFormat="false" ht="14.25" hidden="false" customHeight="false" outlineLevel="0" collapsed="false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</row>
    <row r="62" customFormat="false" ht="20.25" hidden="false" customHeight="true" outlineLevel="0" collapsed="false">
      <c r="A62" s="137" t="s">
        <v>241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</row>
    <row r="63" customFormat="false" ht="15" hidden="false" customHeight="true" outlineLevel="0" collapsed="false">
      <c r="A63" s="138" t="s">
        <v>103</v>
      </c>
      <c r="B63" s="104" t="s">
        <v>242</v>
      </c>
      <c r="C63" s="104" t="s">
        <v>243</v>
      </c>
      <c r="D63" s="104" t="s">
        <v>244</v>
      </c>
      <c r="E63" s="104"/>
      <c r="F63" s="104"/>
      <c r="G63" s="104"/>
      <c r="H63" s="104"/>
      <c r="I63" s="104"/>
      <c r="J63" s="104"/>
      <c r="K63" s="104"/>
    </row>
    <row r="64" customFormat="false" ht="48" hidden="false" customHeight="true" outlineLevel="0" collapsed="false">
      <c r="A64" s="139" t="s">
        <v>237</v>
      </c>
      <c r="B64" s="140" t="s">
        <v>245</v>
      </c>
      <c r="C64" s="141" t="n">
        <v>0</v>
      </c>
      <c r="D64" s="142" t="s">
        <v>246</v>
      </c>
      <c r="E64" s="142"/>
      <c r="F64" s="142"/>
      <c r="G64" s="142"/>
      <c r="H64" s="142"/>
      <c r="I64" s="142"/>
      <c r="J64" s="142"/>
      <c r="K64" s="142"/>
    </row>
    <row r="65" customFormat="false" ht="48" hidden="false" customHeight="true" outlineLevel="0" collapsed="false">
      <c r="A65" s="139" t="s">
        <v>247</v>
      </c>
      <c r="B65" s="140" t="s">
        <v>248</v>
      </c>
      <c r="C65" s="141" t="n">
        <v>0.0032</v>
      </c>
      <c r="D65" s="142" t="s">
        <v>249</v>
      </c>
      <c r="E65" s="142"/>
      <c r="F65" s="142"/>
      <c r="G65" s="142"/>
      <c r="H65" s="142"/>
      <c r="I65" s="142"/>
      <c r="J65" s="142"/>
      <c r="K65" s="142"/>
    </row>
    <row r="66" customFormat="false" ht="48" hidden="false" customHeight="true" outlineLevel="0" collapsed="false">
      <c r="A66" s="139" t="s">
        <v>236</v>
      </c>
      <c r="B66" s="140" t="s">
        <v>250</v>
      </c>
      <c r="C66" s="141" t="n">
        <v>0.0252</v>
      </c>
      <c r="D66" s="142" t="s">
        <v>251</v>
      </c>
      <c r="E66" s="142"/>
      <c r="F66" s="142"/>
      <c r="G66" s="142"/>
      <c r="H66" s="142"/>
      <c r="I66" s="142"/>
      <c r="J66" s="142"/>
      <c r="K66" s="142"/>
    </row>
    <row r="67" customFormat="false" ht="48" hidden="false" customHeight="true" outlineLevel="0" collapsed="false">
      <c r="A67" s="139" t="s">
        <v>252</v>
      </c>
      <c r="B67" s="140" t="s">
        <v>253</v>
      </c>
      <c r="C67" s="141" t="n">
        <v>0.0809</v>
      </c>
      <c r="D67" s="142" t="s">
        <v>254</v>
      </c>
      <c r="E67" s="142"/>
      <c r="F67" s="142"/>
      <c r="G67" s="142"/>
      <c r="H67" s="142"/>
      <c r="I67" s="142"/>
      <c r="J67" s="142"/>
      <c r="K67" s="142"/>
    </row>
    <row r="68" customFormat="false" ht="48" hidden="false" customHeight="true" outlineLevel="0" collapsed="false">
      <c r="A68" s="139" t="s">
        <v>234</v>
      </c>
      <c r="B68" s="140" t="s">
        <v>255</v>
      </c>
      <c r="C68" s="141" t="n">
        <v>0.181</v>
      </c>
      <c r="D68" s="142" t="s">
        <v>256</v>
      </c>
      <c r="E68" s="142"/>
      <c r="F68" s="142"/>
      <c r="G68" s="142"/>
      <c r="H68" s="142"/>
      <c r="I68" s="142"/>
      <c r="J68" s="142"/>
      <c r="K68" s="142"/>
    </row>
    <row r="69" customFormat="false" ht="48" hidden="false" customHeight="true" outlineLevel="0" collapsed="false">
      <c r="A69" s="139" t="s">
        <v>235</v>
      </c>
      <c r="B69" s="140" t="s">
        <v>257</v>
      </c>
      <c r="C69" s="141" t="n">
        <v>0.332</v>
      </c>
      <c r="D69" s="142" t="s">
        <v>258</v>
      </c>
      <c r="E69" s="142"/>
      <c r="F69" s="142"/>
      <c r="G69" s="142"/>
      <c r="H69" s="142"/>
      <c r="I69" s="142"/>
      <c r="J69" s="142"/>
      <c r="K69" s="142"/>
    </row>
    <row r="70" customFormat="false" ht="48" hidden="false" customHeight="true" outlineLevel="0" collapsed="false">
      <c r="A70" s="139" t="s">
        <v>259</v>
      </c>
      <c r="B70" s="140" t="s">
        <v>260</v>
      </c>
      <c r="C70" s="141" t="n">
        <v>0.526</v>
      </c>
      <c r="D70" s="142" t="s">
        <v>261</v>
      </c>
      <c r="E70" s="142"/>
      <c r="F70" s="142"/>
      <c r="G70" s="142"/>
      <c r="H70" s="142"/>
      <c r="I70" s="142"/>
      <c r="J70" s="142"/>
      <c r="K70" s="142"/>
    </row>
    <row r="71" customFormat="false" ht="48" hidden="false" customHeight="true" outlineLevel="0" collapsed="false">
      <c r="A71" s="139" t="s">
        <v>233</v>
      </c>
      <c r="B71" s="140" t="s">
        <v>262</v>
      </c>
      <c r="C71" s="141" t="n">
        <v>0.752</v>
      </c>
      <c r="D71" s="142" t="s">
        <v>263</v>
      </c>
      <c r="E71" s="142"/>
      <c r="F71" s="142"/>
      <c r="G71" s="142"/>
      <c r="H71" s="142"/>
      <c r="I71" s="142"/>
      <c r="J71" s="142"/>
      <c r="K71" s="142"/>
    </row>
    <row r="72" customFormat="false" ht="48" hidden="false" customHeight="true" outlineLevel="0" collapsed="false">
      <c r="A72" s="139" t="s">
        <v>264</v>
      </c>
      <c r="B72" s="142" t="s">
        <v>265</v>
      </c>
      <c r="C72" s="141" t="n">
        <v>1</v>
      </c>
      <c r="D72" s="142" t="s">
        <v>266</v>
      </c>
      <c r="E72" s="142"/>
      <c r="F72" s="142"/>
      <c r="G72" s="142"/>
      <c r="H72" s="142"/>
      <c r="I72" s="142"/>
      <c r="J72" s="142"/>
      <c r="K72" s="142"/>
    </row>
    <row r="74" customFormat="false" ht="15" hidden="false" customHeight="true" outlineLevel="0" collapsed="false"/>
    <row r="78" customFormat="false" ht="15.75" hidden="false" customHeight="true" outlineLevel="0" collapsed="false"/>
  </sheetData>
  <mergeCells count="31">
    <mergeCell ref="A1:K1"/>
    <mergeCell ref="A2:A3"/>
    <mergeCell ref="B2:B3"/>
    <mergeCell ref="C2:H2"/>
    <mergeCell ref="I2:K2"/>
    <mergeCell ref="K4:K5"/>
    <mergeCell ref="J6:J19"/>
    <mergeCell ref="K6:K19"/>
    <mergeCell ref="J21:J23"/>
    <mergeCell ref="K21:K23"/>
    <mergeCell ref="J24:J38"/>
    <mergeCell ref="K24:K38"/>
    <mergeCell ref="K39:K40"/>
    <mergeCell ref="J41:J54"/>
    <mergeCell ref="K41:K54"/>
    <mergeCell ref="E57:H57"/>
    <mergeCell ref="A58:K58"/>
    <mergeCell ref="C59:F59"/>
    <mergeCell ref="C60:E60"/>
    <mergeCell ref="A61:K61"/>
    <mergeCell ref="A62:K62"/>
    <mergeCell ref="D63:K63"/>
    <mergeCell ref="D64:K64"/>
    <mergeCell ref="D65:K65"/>
    <mergeCell ref="D66:K66"/>
    <mergeCell ref="D67:K67"/>
    <mergeCell ref="D68:K68"/>
    <mergeCell ref="D69:K69"/>
    <mergeCell ref="D70:K70"/>
    <mergeCell ref="D71:K71"/>
    <mergeCell ref="D72:K72"/>
  </mergeCells>
  <printOptions headings="false" gridLines="false" gridLinesSet="true" horizontalCentered="true" verticalCentered="false"/>
  <pageMargins left="0.7875" right="0.478472222222222" top="0.7875" bottom="0.7875" header="0.511805555555555" footer="0.511805555555555"/>
  <pageSetup paperSize="9" scale="4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1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31" activeCellId="0" sqref="G31"/>
    </sheetView>
  </sheetViews>
  <sheetFormatPr defaultRowHeight="1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62.57"/>
    <col collapsed="false" customWidth="true" hidden="false" outlineLevel="0" max="3" min="3" style="0" width="19.85"/>
    <col collapsed="false" customWidth="true" hidden="false" outlineLevel="0" max="4" min="4" style="0" width="9.42"/>
    <col collapsed="false" customWidth="true" hidden="false" outlineLevel="0" max="5" min="5" style="0" width="12.71"/>
    <col collapsed="false" customWidth="true" hidden="false" outlineLevel="0" max="6" min="6" style="0" width="14.86"/>
    <col collapsed="false" customWidth="true" hidden="false" outlineLevel="0" max="7" min="7" style="0" width="13.57"/>
    <col collapsed="false" customWidth="true" hidden="false" outlineLevel="0" max="1025" min="8" style="0" width="9.13"/>
  </cols>
  <sheetData>
    <row r="1" customFormat="false" ht="20.25" hidden="false" customHeight="false" outlineLevel="0" collapsed="false">
      <c r="A1" s="143" t="s">
        <v>267</v>
      </c>
      <c r="B1" s="143"/>
      <c r="C1" s="143"/>
      <c r="D1" s="143"/>
      <c r="E1" s="143"/>
      <c r="F1" s="143"/>
      <c r="G1" s="143"/>
      <c r="H1" s="1"/>
      <c r="I1" s="1"/>
      <c r="J1" s="144"/>
    </row>
    <row r="2" customFormat="false" ht="15" hidden="false" customHeight="false" outlineLevel="0" collapsed="false">
      <c r="A2" s="145" t="s">
        <v>2</v>
      </c>
      <c r="B2" s="145" t="s">
        <v>268</v>
      </c>
      <c r="C2" s="145" t="s">
        <v>269</v>
      </c>
      <c r="D2" s="145" t="s">
        <v>4</v>
      </c>
      <c r="E2" s="145" t="s">
        <v>5</v>
      </c>
      <c r="F2" s="145" t="s">
        <v>6</v>
      </c>
      <c r="G2" s="145" t="s">
        <v>7</v>
      </c>
    </row>
    <row r="3" customFormat="false" ht="15" hidden="false" customHeight="false" outlineLevel="0" collapsed="false">
      <c r="A3" s="6" t="s">
        <v>8</v>
      </c>
      <c r="B3" s="7" t="s">
        <v>270</v>
      </c>
      <c r="C3" s="146" t="s">
        <v>271</v>
      </c>
      <c r="D3" s="146" t="s">
        <v>10</v>
      </c>
      <c r="E3" s="31" t="n">
        <v>1</v>
      </c>
      <c r="F3" s="10" t="n">
        <f aca="false">'V Eng. Civil ou Arq. e Eng. Ele'!D120</f>
        <v>0</v>
      </c>
      <c r="G3" s="10" t="n">
        <f aca="false">E3*F3</f>
        <v>0</v>
      </c>
    </row>
    <row r="4" customFormat="false" ht="15" hidden="false" customHeight="false" outlineLevel="0" collapsed="false">
      <c r="A4" s="6" t="s">
        <v>11</v>
      </c>
      <c r="B4" s="7" t="s">
        <v>272</v>
      </c>
      <c r="C4" s="146" t="s">
        <v>273</v>
      </c>
      <c r="D4" s="146" t="s">
        <v>10</v>
      </c>
      <c r="E4" s="31" t="n">
        <v>0.1</v>
      </c>
      <c r="F4" s="10" t="n">
        <f aca="false">'V Eng. Civil ou Arq. e Eng. Ele'!D120</f>
        <v>0</v>
      </c>
      <c r="G4" s="10" t="n">
        <f aca="false">E4*F4</f>
        <v>0</v>
      </c>
    </row>
    <row r="5" customFormat="false" ht="15" hidden="false" customHeight="false" outlineLevel="0" collapsed="false">
      <c r="A5" s="6" t="s">
        <v>13</v>
      </c>
      <c r="B5" s="7" t="s">
        <v>274</v>
      </c>
      <c r="C5" s="146" t="s">
        <v>275</v>
      </c>
      <c r="D5" s="146" t="s">
        <v>10</v>
      </c>
      <c r="E5" s="31" t="n">
        <v>1</v>
      </c>
      <c r="F5" s="10" t="n">
        <f aca="false">'V Encarregado CGT'!D120</f>
        <v>0</v>
      </c>
      <c r="G5" s="10" t="n">
        <f aca="false">E5*F5</f>
        <v>0</v>
      </c>
    </row>
    <row r="6" customFormat="false" ht="15" hidden="false" customHeight="false" outlineLevel="0" collapsed="false">
      <c r="A6" s="6" t="s">
        <v>15</v>
      </c>
      <c r="B6" s="7" t="s">
        <v>276</v>
      </c>
      <c r="C6" s="146" t="s">
        <v>277</v>
      </c>
      <c r="D6" s="146" t="s">
        <v>10</v>
      </c>
      <c r="E6" s="31" t="n">
        <v>1</v>
      </c>
      <c r="F6" s="10" t="n">
        <f aca="false">'V GEXNIT'!D115</f>
        <v>0</v>
      </c>
      <c r="G6" s="10" t="n">
        <f aca="false">E6*F6</f>
        <v>0</v>
      </c>
    </row>
    <row r="7" customFormat="false" ht="15" hidden="false" customHeight="false" outlineLevel="0" collapsed="false">
      <c r="A7" s="6" t="s">
        <v>21</v>
      </c>
      <c r="B7" s="7" t="s">
        <v>278</v>
      </c>
      <c r="C7" s="146" t="s">
        <v>277</v>
      </c>
      <c r="D7" s="146" t="s">
        <v>10</v>
      </c>
      <c r="E7" s="31" t="n">
        <v>1</v>
      </c>
      <c r="F7" s="10" t="n">
        <f aca="false">'V GEXDUQ'!D115</f>
        <v>0</v>
      </c>
      <c r="G7" s="10" t="n">
        <f aca="false">E7*F7</f>
        <v>0</v>
      </c>
    </row>
    <row r="8" customFormat="false" ht="15" hidden="false" customHeight="false" outlineLevel="0" collapsed="false">
      <c r="A8" s="6" t="s">
        <v>23</v>
      </c>
      <c r="B8" s="7" t="s">
        <v>279</v>
      </c>
      <c r="C8" s="146" t="s">
        <v>277</v>
      </c>
      <c r="D8" s="146" t="s">
        <v>10</v>
      </c>
      <c r="E8" s="31" t="n">
        <v>2</v>
      </c>
      <c r="F8" s="10" t="n">
        <f aca="false">'V GEXCGT'!D115</f>
        <v>0</v>
      </c>
      <c r="G8" s="10" t="n">
        <f aca="false">E8*F8</f>
        <v>0</v>
      </c>
    </row>
    <row r="9" customFormat="false" ht="15" hidden="false" customHeight="false" outlineLevel="0" collapsed="false">
      <c r="A9" s="6" t="s">
        <v>280</v>
      </c>
      <c r="B9" s="7" t="s">
        <v>281</v>
      </c>
      <c r="C9" s="146" t="s">
        <v>282</v>
      </c>
      <c r="D9" s="146" t="s">
        <v>10</v>
      </c>
      <c r="E9" s="31" t="n">
        <v>2</v>
      </c>
      <c r="F9" s="10" t="n">
        <f aca="false">'V GEXNIT'!F115</f>
        <v>0</v>
      </c>
      <c r="G9" s="10" t="n">
        <f aca="false">E9*F9</f>
        <v>0</v>
      </c>
    </row>
    <row r="10" customFormat="false" ht="15" hidden="false" customHeight="false" outlineLevel="0" collapsed="false">
      <c r="A10" s="6" t="s">
        <v>191</v>
      </c>
      <c r="B10" s="7" t="s">
        <v>283</v>
      </c>
      <c r="C10" s="146" t="s">
        <v>282</v>
      </c>
      <c r="D10" s="146" t="s">
        <v>10</v>
      </c>
      <c r="E10" s="31" t="n">
        <v>2</v>
      </c>
      <c r="F10" s="10" t="n">
        <f aca="false">'V GEXDUQ'!F115</f>
        <v>0</v>
      </c>
      <c r="G10" s="10" t="n">
        <f aca="false">E10*F10</f>
        <v>0</v>
      </c>
    </row>
    <row r="11" customFormat="false" ht="15" hidden="false" customHeight="false" outlineLevel="0" collapsed="false">
      <c r="A11" s="6" t="s">
        <v>90</v>
      </c>
      <c r="B11" s="11" t="s">
        <v>284</v>
      </c>
      <c r="C11" s="146" t="s">
        <v>282</v>
      </c>
      <c r="D11" s="146" t="s">
        <v>10</v>
      </c>
      <c r="E11" s="31" t="n">
        <v>4</v>
      </c>
      <c r="F11" s="10" t="n">
        <f aca="false">'V GEXCGT'!F115</f>
        <v>0</v>
      </c>
      <c r="G11" s="10" t="n">
        <f aca="false">E11*F11</f>
        <v>0</v>
      </c>
    </row>
    <row r="12" customFormat="false" ht="15" hidden="false" customHeight="false" outlineLevel="0" collapsed="false">
      <c r="A12" s="6" t="s">
        <v>285</v>
      </c>
      <c r="B12" s="11" t="s">
        <v>286</v>
      </c>
      <c r="C12" s="147" t="s">
        <v>287</v>
      </c>
      <c r="D12" s="146" t="s">
        <v>10</v>
      </c>
      <c r="E12" s="31" t="n">
        <v>1</v>
      </c>
      <c r="F12" s="9" t="n">
        <f aca="false">'V GEXNIT'!E115</f>
        <v>0</v>
      </c>
      <c r="G12" s="10" t="n">
        <f aca="false">E12*F12</f>
        <v>0</v>
      </c>
    </row>
    <row r="13" customFormat="false" ht="15" hidden="false" customHeight="false" outlineLevel="0" collapsed="false">
      <c r="A13" s="6" t="s">
        <v>288</v>
      </c>
      <c r="B13" s="11" t="s">
        <v>289</v>
      </c>
      <c r="C13" s="147" t="s">
        <v>287</v>
      </c>
      <c r="D13" s="146" t="s">
        <v>10</v>
      </c>
      <c r="E13" s="31" t="n">
        <v>1</v>
      </c>
      <c r="F13" s="9" t="n">
        <f aca="false">'V GEXDUQ'!E115</f>
        <v>0</v>
      </c>
      <c r="G13" s="10" t="n">
        <f aca="false">E13*F13</f>
        <v>0</v>
      </c>
    </row>
    <row r="14" customFormat="false" ht="15" hidden="false" customHeight="false" outlineLevel="0" collapsed="false">
      <c r="A14" s="6" t="s">
        <v>185</v>
      </c>
      <c r="B14" s="11" t="s">
        <v>290</v>
      </c>
      <c r="C14" s="147" t="s">
        <v>287</v>
      </c>
      <c r="D14" s="146" t="s">
        <v>10</v>
      </c>
      <c r="E14" s="31" t="n">
        <v>2</v>
      </c>
      <c r="F14" s="9" t="n">
        <f aca="false">'V GEXCGT'!E115</f>
        <v>0</v>
      </c>
      <c r="G14" s="10" t="n">
        <f aca="false">E14*F14</f>
        <v>0</v>
      </c>
    </row>
    <row r="15" customFormat="false" ht="15" hidden="false" customHeight="false" outlineLevel="0" collapsed="false">
      <c r="A15" s="6" t="s">
        <v>291</v>
      </c>
      <c r="B15" s="7" t="s">
        <v>292</v>
      </c>
      <c r="C15" s="147" t="s">
        <v>293</v>
      </c>
      <c r="D15" s="146" t="s">
        <v>10</v>
      </c>
      <c r="E15" s="31" t="n">
        <v>1</v>
      </c>
      <c r="F15" s="10" t="n">
        <f aca="false">'V GEXNIT'!G115</f>
        <v>0</v>
      </c>
      <c r="G15" s="10" t="n">
        <f aca="false">E15*F15</f>
        <v>0</v>
      </c>
    </row>
    <row r="16" customFormat="false" ht="15" hidden="false" customHeight="false" outlineLevel="0" collapsed="false">
      <c r="A16" s="6" t="s">
        <v>294</v>
      </c>
      <c r="B16" s="7" t="s">
        <v>295</v>
      </c>
      <c r="C16" s="146" t="s">
        <v>293</v>
      </c>
      <c r="D16" s="146" t="s">
        <v>10</v>
      </c>
      <c r="E16" s="31" t="n">
        <v>1</v>
      </c>
      <c r="F16" s="10" t="n">
        <f aca="false">'V GEXDUQ'!G115</f>
        <v>0</v>
      </c>
      <c r="G16" s="10" t="n">
        <f aca="false">E16*F16</f>
        <v>0</v>
      </c>
    </row>
    <row r="17" customFormat="false" ht="15" hidden="false" customHeight="false" outlineLevel="0" collapsed="false">
      <c r="A17" s="6" t="s">
        <v>296</v>
      </c>
      <c r="B17" s="7" t="s">
        <v>297</v>
      </c>
      <c r="C17" s="146" t="s">
        <v>293</v>
      </c>
      <c r="D17" s="146" t="s">
        <v>10</v>
      </c>
      <c r="E17" s="31" t="n">
        <v>2</v>
      </c>
      <c r="F17" s="10" t="n">
        <f aca="false">'V GEXCGT'!G115</f>
        <v>0</v>
      </c>
      <c r="G17" s="10" t="n">
        <f aca="false">E17*F17</f>
        <v>0</v>
      </c>
    </row>
    <row r="18" customFormat="false" ht="15" hidden="false" customHeight="false" outlineLevel="0" collapsed="false">
      <c r="A18" s="18" t="s">
        <v>298</v>
      </c>
      <c r="B18" s="18"/>
      <c r="C18" s="18"/>
      <c r="D18" s="18"/>
      <c r="E18" s="18"/>
      <c r="F18" s="18"/>
      <c r="G18" s="148" t="n">
        <f aca="false">SUM(G3:G17)</f>
        <v>0</v>
      </c>
    </row>
  </sheetData>
  <mergeCells count="2">
    <mergeCell ref="A1:G1"/>
    <mergeCell ref="A18:F18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0"/>
  <sheetViews>
    <sheetView showFormulas="false" showGridLines="fals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H82" activeCellId="0" sqref="H82"/>
    </sheetView>
  </sheetViews>
  <sheetFormatPr defaultRowHeight="1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60.85"/>
    <col collapsed="false" customWidth="true" hidden="false" outlineLevel="0" max="3" min="3" style="0" width="22.28"/>
    <col collapsed="false" customWidth="true" hidden="false" outlineLevel="0" max="4" min="4" style="0" width="22.7"/>
    <col collapsed="false" customWidth="true" hidden="false" outlineLevel="0" max="1025" min="5" style="0" width="9.13"/>
  </cols>
  <sheetData>
    <row r="1" customFormat="false" ht="20.25" hidden="false" customHeight="false" outlineLevel="0" collapsed="false">
      <c r="A1" s="143" t="s">
        <v>299</v>
      </c>
      <c r="B1" s="143"/>
      <c r="C1" s="143"/>
      <c r="D1" s="143"/>
      <c r="E1" s="1"/>
      <c r="F1" s="1"/>
      <c r="G1" s="1"/>
      <c r="H1" s="1"/>
      <c r="I1" s="1"/>
      <c r="J1" s="144"/>
    </row>
    <row r="2" customFormat="false" ht="15" hidden="false" customHeight="false" outlineLevel="0" collapsed="false">
      <c r="A2" s="12"/>
      <c r="B2" s="12"/>
      <c r="C2" s="12"/>
      <c r="D2" s="12"/>
      <c r="E2" s="1"/>
      <c r="F2" s="1"/>
      <c r="G2" s="1"/>
      <c r="H2" s="1"/>
      <c r="I2" s="1"/>
      <c r="J2" s="144"/>
    </row>
    <row r="3" customFormat="false" ht="15" hidden="false" customHeight="false" outlineLevel="0" collapsed="false">
      <c r="A3" s="7" t="s">
        <v>300</v>
      </c>
      <c r="B3" s="7"/>
      <c r="C3" s="6" t="s">
        <v>301</v>
      </c>
      <c r="D3" s="6"/>
      <c r="E3" s="1"/>
      <c r="F3" s="1"/>
      <c r="G3" s="1"/>
      <c r="H3" s="1"/>
      <c r="I3" s="1"/>
      <c r="J3" s="144"/>
    </row>
    <row r="4" customFormat="false" ht="15" hidden="false" customHeight="false" outlineLevel="0" collapsed="false">
      <c r="A4" s="7" t="s">
        <v>302</v>
      </c>
      <c r="B4" s="7"/>
      <c r="C4" s="146" t="n">
        <v>1045</v>
      </c>
      <c r="D4" s="146"/>
      <c r="E4" s="1"/>
      <c r="F4" s="1"/>
      <c r="G4" s="1"/>
      <c r="H4" s="1"/>
      <c r="I4" s="1"/>
      <c r="J4" s="144"/>
    </row>
    <row r="5" customFormat="false" ht="15" hidden="false" customHeight="false" outlineLevel="0" collapsed="false">
      <c r="A5" s="12"/>
      <c r="B5" s="1"/>
      <c r="C5" s="1"/>
      <c r="D5" s="1"/>
      <c r="E5" s="1"/>
      <c r="F5" s="1"/>
      <c r="G5" s="1"/>
      <c r="H5" s="1"/>
      <c r="I5" s="1"/>
      <c r="J5" s="144"/>
    </row>
    <row r="6" customFormat="false" ht="15" hidden="false" customHeight="false" outlineLevel="0" collapsed="false">
      <c r="A6" s="149" t="s">
        <v>303</v>
      </c>
      <c r="B6" s="149"/>
      <c r="C6" s="1"/>
      <c r="D6" s="1"/>
      <c r="E6" s="1"/>
      <c r="F6" s="1"/>
      <c r="G6" s="1"/>
      <c r="H6" s="1"/>
      <c r="I6" s="1"/>
      <c r="J6" s="144"/>
    </row>
    <row r="7" customFormat="false" ht="15" hidden="false" customHeight="false" outlineLevel="0" collapsed="false">
      <c r="A7" s="12"/>
      <c r="B7" s="12"/>
      <c r="C7" s="12"/>
      <c r="D7" s="12"/>
      <c r="E7" s="1"/>
      <c r="F7" s="1"/>
      <c r="G7" s="1"/>
      <c r="H7" s="1"/>
      <c r="I7" s="1"/>
      <c r="J7" s="144"/>
    </row>
    <row r="8" customFormat="false" ht="15" hidden="false" customHeight="false" outlineLevel="0" collapsed="false">
      <c r="A8" s="20" t="s">
        <v>304</v>
      </c>
      <c r="B8" s="20"/>
      <c r="C8" s="20"/>
      <c r="D8" s="20"/>
      <c r="E8" s="1"/>
      <c r="F8" s="1"/>
      <c r="G8" s="1"/>
      <c r="H8" s="1"/>
      <c r="I8" s="1"/>
      <c r="J8" s="144"/>
    </row>
    <row r="9" customFormat="false" ht="15" hidden="false" customHeight="false" outlineLevel="0" collapsed="false">
      <c r="A9" s="12"/>
      <c r="B9" s="12"/>
      <c r="C9" s="12"/>
      <c r="D9" s="12"/>
      <c r="E9" s="1"/>
      <c r="F9" s="1"/>
      <c r="G9" s="1"/>
      <c r="H9" s="1"/>
      <c r="I9" s="1"/>
      <c r="J9" s="144"/>
    </row>
    <row r="10" customFormat="false" ht="15" hidden="false" customHeight="false" outlineLevel="0" collapsed="false">
      <c r="A10" s="6" t="s">
        <v>8</v>
      </c>
      <c r="B10" s="150" t="s">
        <v>305</v>
      </c>
      <c r="C10" s="151"/>
      <c r="D10" s="151"/>
      <c r="E10" s="1"/>
      <c r="F10" s="1"/>
      <c r="G10" s="1"/>
      <c r="H10" s="1"/>
      <c r="I10" s="1"/>
      <c r="J10" s="144"/>
    </row>
    <row r="11" customFormat="false" ht="15" hidden="false" customHeight="false" outlineLevel="0" collapsed="false">
      <c r="A11" s="6" t="s">
        <v>11</v>
      </c>
      <c r="B11" s="150" t="s">
        <v>306</v>
      </c>
      <c r="C11" s="151" t="s">
        <v>307</v>
      </c>
      <c r="D11" s="151"/>
      <c r="E11" s="1"/>
      <c r="F11" s="1"/>
      <c r="G11" s="1"/>
      <c r="H11" s="1"/>
      <c r="I11" s="1"/>
      <c r="J11" s="144"/>
    </row>
    <row r="12" customFormat="false" ht="15" hidden="false" customHeight="false" outlineLevel="0" collapsed="false">
      <c r="A12" s="6" t="s">
        <v>13</v>
      </c>
      <c r="B12" s="150" t="s">
        <v>308</v>
      </c>
      <c r="C12" s="151" t="s">
        <v>309</v>
      </c>
      <c r="D12" s="151"/>
      <c r="E12" s="1"/>
      <c r="F12" s="1"/>
      <c r="G12" s="1"/>
      <c r="H12" s="1"/>
      <c r="I12" s="1"/>
      <c r="J12" s="144"/>
    </row>
    <row r="13" customFormat="false" ht="15" hidden="false" customHeight="false" outlineLevel="0" collapsed="false">
      <c r="A13" s="6" t="s">
        <v>15</v>
      </c>
      <c r="B13" s="150" t="s">
        <v>310</v>
      </c>
      <c r="C13" s="151" t="n">
        <v>12</v>
      </c>
      <c r="D13" s="151"/>
      <c r="E13" s="1"/>
      <c r="F13" s="1"/>
      <c r="G13" s="1"/>
      <c r="H13" s="1"/>
      <c r="I13" s="1"/>
      <c r="J13" s="144"/>
    </row>
    <row r="14" customFormat="false" ht="15" hidden="false" customHeight="false" outlineLevel="0" collapsed="false">
      <c r="A14" s="12"/>
      <c r="B14" s="12"/>
      <c r="C14" s="12"/>
      <c r="D14" s="12"/>
      <c r="E14" s="1"/>
      <c r="F14" s="1"/>
      <c r="G14" s="1"/>
      <c r="H14" s="1"/>
      <c r="I14" s="1"/>
      <c r="J14" s="144"/>
    </row>
    <row r="15" customFormat="false" ht="15" hidden="false" customHeight="false" outlineLevel="0" collapsed="false">
      <c r="A15" s="20" t="s">
        <v>311</v>
      </c>
      <c r="B15" s="20"/>
      <c r="C15" s="20"/>
      <c r="D15" s="20"/>
      <c r="E15" s="1"/>
      <c r="F15" s="1"/>
      <c r="G15" s="1"/>
      <c r="H15" s="1"/>
      <c r="I15" s="1"/>
      <c r="J15" s="144"/>
    </row>
    <row r="16" customFormat="false" ht="15" hidden="false" customHeight="false" outlineLevel="0" collapsed="false">
      <c r="A16" s="152"/>
      <c r="B16" s="152"/>
      <c r="C16" s="152"/>
      <c r="D16" s="152"/>
      <c r="E16" s="1"/>
      <c r="F16" s="1"/>
      <c r="G16" s="1"/>
      <c r="H16" s="1"/>
      <c r="I16" s="1"/>
      <c r="J16" s="144"/>
    </row>
    <row r="17" customFormat="false" ht="30" hidden="false" customHeight="true" outlineLevel="0" collapsed="false">
      <c r="A17" s="153"/>
      <c r="B17" s="154" t="s">
        <v>312</v>
      </c>
      <c r="C17" s="155" t="s">
        <v>313</v>
      </c>
      <c r="D17" s="82" t="s">
        <v>314</v>
      </c>
      <c r="E17" s="1"/>
      <c r="F17" s="1"/>
      <c r="G17" s="1"/>
      <c r="H17" s="1"/>
      <c r="I17" s="1"/>
      <c r="J17" s="144"/>
    </row>
    <row r="18" customFormat="false" ht="15" hidden="false" customHeight="false" outlineLevel="0" collapsed="false">
      <c r="A18" s="156"/>
      <c r="B18" s="6" t="s">
        <v>315</v>
      </c>
      <c r="C18" s="157" t="s">
        <v>316</v>
      </c>
      <c r="D18" s="158" t="n">
        <v>59637.95</v>
      </c>
      <c r="E18" s="1"/>
      <c r="F18" s="1"/>
      <c r="G18" s="1"/>
      <c r="H18" s="1"/>
      <c r="I18" s="1"/>
      <c r="J18" s="144"/>
    </row>
    <row r="19" customFormat="false" ht="15" hidden="false" customHeight="false" outlineLevel="0" collapsed="false">
      <c r="A19" s="159"/>
      <c r="B19" s="159"/>
      <c r="C19" s="159"/>
      <c r="D19" s="159"/>
      <c r="E19" s="1"/>
      <c r="F19" s="1"/>
      <c r="G19" s="1"/>
      <c r="H19" s="1"/>
      <c r="I19" s="1"/>
      <c r="J19" s="144"/>
    </row>
    <row r="20" customFormat="false" ht="15" hidden="false" customHeight="false" outlineLevel="0" collapsed="false">
      <c r="A20" s="145" t="s">
        <v>317</v>
      </c>
      <c r="B20" s="145"/>
      <c r="C20" s="145"/>
      <c r="D20" s="145"/>
      <c r="E20" s="1"/>
      <c r="F20" s="1"/>
      <c r="G20" s="1"/>
      <c r="H20" s="1"/>
      <c r="I20" s="1"/>
      <c r="J20" s="144"/>
    </row>
    <row r="21" customFormat="false" ht="15" hidden="false" customHeight="false" outlineLevel="0" collapsed="false">
      <c r="A21" s="6" t="n">
        <v>1</v>
      </c>
      <c r="B21" s="150" t="s">
        <v>318</v>
      </c>
      <c r="C21" s="7" t="s">
        <v>315</v>
      </c>
      <c r="D21" s="7"/>
      <c r="E21" s="1"/>
      <c r="F21" s="1"/>
      <c r="G21" s="1"/>
      <c r="H21" s="1"/>
      <c r="I21" s="1"/>
      <c r="J21" s="144"/>
    </row>
    <row r="22" customFormat="false" ht="15" hidden="false" customHeight="false" outlineLevel="0" collapsed="false">
      <c r="A22" s="6" t="n">
        <v>2</v>
      </c>
      <c r="B22" s="150" t="s">
        <v>319</v>
      </c>
      <c r="C22" s="7" t="s">
        <v>320</v>
      </c>
      <c r="D22" s="7"/>
      <c r="E22" s="1"/>
      <c r="F22" s="1"/>
      <c r="G22" s="1"/>
      <c r="H22" s="1"/>
      <c r="I22" s="1"/>
      <c r="J22" s="144"/>
    </row>
    <row r="23" customFormat="false" ht="13.8" hidden="false" customHeight="false" outlineLevel="0" collapsed="false">
      <c r="A23" s="6" t="n">
        <v>3</v>
      </c>
      <c r="B23" s="150" t="s">
        <v>321</v>
      </c>
      <c r="C23" s="160"/>
      <c r="D23" s="160"/>
      <c r="E23" s="1"/>
      <c r="F23" s="1"/>
      <c r="G23" s="1"/>
      <c r="H23" s="1"/>
      <c r="I23" s="1"/>
      <c r="J23" s="144"/>
    </row>
    <row r="24" customFormat="false" ht="15" hidden="false" customHeight="false" outlineLevel="0" collapsed="false">
      <c r="A24" s="6" t="n">
        <v>4</v>
      </c>
      <c r="B24" s="150" t="s">
        <v>322</v>
      </c>
      <c r="C24" s="11" t="s">
        <v>323</v>
      </c>
      <c r="D24" s="11"/>
      <c r="E24" s="1"/>
      <c r="F24" s="1"/>
      <c r="G24" s="1"/>
      <c r="H24" s="1"/>
      <c r="I24" s="1"/>
      <c r="J24" s="144"/>
    </row>
    <row r="25" customFormat="false" ht="15" hidden="false" customHeight="false" outlineLevel="0" collapsed="false">
      <c r="A25" s="6" t="n">
        <v>5</v>
      </c>
      <c r="B25" s="150" t="s">
        <v>324</v>
      </c>
      <c r="C25" s="161" t="n">
        <v>43862</v>
      </c>
      <c r="D25" s="161"/>
      <c r="E25" s="144"/>
      <c r="F25" s="144"/>
      <c r="G25" s="144"/>
      <c r="H25" s="144"/>
      <c r="I25" s="144"/>
      <c r="J25" s="144"/>
    </row>
    <row r="26" customFormat="false" ht="15" hidden="false" customHeight="false" outlineLevel="0" collapsed="false">
      <c r="A26" s="12"/>
      <c r="B26" s="12"/>
      <c r="C26" s="12"/>
      <c r="D26" s="12"/>
      <c r="E26" s="144"/>
      <c r="F26" s="144"/>
      <c r="G26" s="144"/>
      <c r="H26" s="144"/>
      <c r="I26" s="144"/>
      <c r="J26" s="144"/>
    </row>
    <row r="27" customFormat="false" ht="15" hidden="false" customHeight="false" outlineLevel="0" collapsed="false">
      <c r="A27" s="12"/>
      <c r="B27" s="12"/>
      <c r="C27" s="12"/>
      <c r="D27" s="12"/>
      <c r="E27" s="144"/>
      <c r="F27" s="144"/>
      <c r="G27" s="144"/>
      <c r="H27" s="144"/>
      <c r="I27" s="144"/>
      <c r="J27" s="144"/>
    </row>
    <row r="28" customFormat="false" ht="15" hidden="false" customHeight="false" outlineLevel="0" collapsed="false">
      <c r="A28" s="162" t="s">
        <v>325</v>
      </c>
      <c r="B28" s="162"/>
      <c r="C28" s="162"/>
      <c r="D28" s="162"/>
      <c r="E28" s="144"/>
      <c r="F28" s="144"/>
      <c r="G28" s="144"/>
      <c r="H28" s="144"/>
      <c r="I28" s="144"/>
      <c r="J28" s="144"/>
    </row>
    <row r="29" customFormat="false" ht="15" hidden="false" customHeight="false" outlineLevel="0" collapsed="false">
      <c r="A29" s="145" t="n">
        <v>1</v>
      </c>
      <c r="B29" s="145" t="s">
        <v>326</v>
      </c>
      <c r="C29" s="145" t="s">
        <v>327</v>
      </c>
      <c r="D29" s="145" t="s">
        <v>328</v>
      </c>
      <c r="E29" s="144"/>
      <c r="F29" s="144"/>
      <c r="G29" s="144"/>
      <c r="H29" s="144"/>
      <c r="I29" s="144"/>
      <c r="J29" s="144"/>
    </row>
    <row r="30" customFormat="false" ht="15" hidden="false" customHeight="false" outlineLevel="0" collapsed="false">
      <c r="A30" s="6" t="s">
        <v>8</v>
      </c>
      <c r="B30" s="7" t="s">
        <v>329</v>
      </c>
      <c r="C30" s="163"/>
      <c r="D30" s="10" t="n">
        <f aca="false">C23</f>
        <v>0</v>
      </c>
      <c r="E30" s="144"/>
      <c r="F30" s="144"/>
      <c r="G30" s="144"/>
      <c r="H30" s="144"/>
      <c r="I30" s="144"/>
      <c r="J30" s="144"/>
    </row>
    <row r="31" customFormat="false" ht="15" hidden="false" customHeight="false" outlineLevel="0" collapsed="false">
      <c r="A31" s="6" t="s">
        <v>11</v>
      </c>
      <c r="B31" s="7" t="s">
        <v>330</v>
      </c>
      <c r="C31" s="163"/>
      <c r="D31" s="10"/>
      <c r="E31" s="144"/>
      <c r="F31" s="144"/>
      <c r="G31" s="144"/>
      <c r="H31" s="144"/>
      <c r="I31" s="144"/>
      <c r="J31" s="144"/>
    </row>
    <row r="32" customFormat="false" ht="15" hidden="false" customHeight="false" outlineLevel="0" collapsed="false">
      <c r="A32" s="6" t="s">
        <v>13</v>
      </c>
      <c r="B32" s="7" t="s">
        <v>331</v>
      </c>
      <c r="C32" s="163"/>
      <c r="D32" s="10"/>
      <c r="E32" s="144"/>
      <c r="F32" s="144"/>
      <c r="G32" s="144"/>
      <c r="H32" s="144"/>
      <c r="I32" s="144"/>
      <c r="J32" s="144"/>
    </row>
    <row r="33" customFormat="false" ht="15" hidden="false" customHeight="false" outlineLevel="0" collapsed="false">
      <c r="A33" s="6" t="s">
        <v>15</v>
      </c>
      <c r="B33" s="7" t="s">
        <v>332</v>
      </c>
      <c r="C33" s="163"/>
      <c r="D33" s="10"/>
      <c r="E33" s="144"/>
      <c r="F33" s="144"/>
      <c r="G33" s="144"/>
      <c r="H33" s="144"/>
      <c r="I33" s="144"/>
      <c r="J33" s="144"/>
    </row>
    <row r="34" customFormat="false" ht="15" hidden="false" customHeight="false" outlineLevel="0" collapsed="false">
      <c r="A34" s="6" t="s">
        <v>21</v>
      </c>
      <c r="B34" s="7" t="s">
        <v>333</v>
      </c>
      <c r="C34" s="163"/>
      <c r="D34" s="10"/>
      <c r="E34" s="144"/>
      <c r="F34" s="144"/>
      <c r="G34" s="144"/>
      <c r="H34" s="144"/>
      <c r="I34" s="144"/>
      <c r="J34" s="144"/>
    </row>
    <row r="35" customFormat="false" ht="15" hidden="false" customHeight="false" outlineLevel="0" collapsed="false">
      <c r="A35" s="6" t="s">
        <v>23</v>
      </c>
      <c r="B35" s="7" t="s">
        <v>334</v>
      </c>
      <c r="C35" s="163"/>
      <c r="D35" s="10"/>
      <c r="E35" s="144"/>
      <c r="F35" s="144"/>
      <c r="G35" s="144"/>
      <c r="H35" s="144"/>
      <c r="I35" s="144"/>
      <c r="J35" s="144"/>
    </row>
    <row r="36" customFormat="false" ht="15" hidden="false" customHeight="false" outlineLevel="0" collapsed="false">
      <c r="A36" s="18" t="s">
        <v>335</v>
      </c>
      <c r="B36" s="18"/>
      <c r="C36" s="164" t="n">
        <f aca="false">SUM(C30:C35)</f>
        <v>0</v>
      </c>
      <c r="D36" s="148" t="n">
        <f aca="false">SUM(D30:D35)</f>
        <v>0</v>
      </c>
      <c r="E36" s="144"/>
      <c r="F36" s="144"/>
      <c r="G36" s="144"/>
      <c r="H36" s="144"/>
      <c r="I36" s="144"/>
      <c r="J36" s="144"/>
    </row>
    <row r="37" customFormat="false" ht="15" hidden="false" customHeight="false" outlineLevel="0" collapsed="false">
      <c r="A37" s="12"/>
      <c r="B37" s="12"/>
      <c r="C37" s="12"/>
      <c r="D37" s="12"/>
      <c r="E37" s="144"/>
      <c r="F37" s="144"/>
      <c r="G37" s="144"/>
      <c r="H37" s="144"/>
      <c r="I37" s="144"/>
      <c r="J37" s="144"/>
    </row>
    <row r="38" customFormat="false" ht="15" hidden="false" customHeight="false" outlineLevel="0" collapsed="false">
      <c r="A38" s="162" t="s">
        <v>336</v>
      </c>
      <c r="B38" s="162"/>
      <c r="C38" s="162"/>
      <c r="D38" s="162"/>
      <c r="E38" s="144"/>
      <c r="F38" s="144"/>
      <c r="G38" s="144"/>
      <c r="H38" s="144"/>
      <c r="I38" s="144"/>
      <c r="J38" s="144"/>
    </row>
    <row r="39" customFormat="false" ht="15" hidden="false" customHeight="false" outlineLevel="0" collapsed="false">
      <c r="A39" s="162" t="s">
        <v>337</v>
      </c>
      <c r="B39" s="162"/>
      <c r="C39" s="162"/>
      <c r="D39" s="162"/>
      <c r="E39" s="144"/>
      <c r="F39" s="144"/>
      <c r="G39" s="144"/>
      <c r="H39" s="144"/>
      <c r="I39" s="144"/>
      <c r="J39" s="144"/>
    </row>
    <row r="40" customFormat="false" ht="15" hidden="false" customHeight="false" outlineLevel="0" collapsed="false">
      <c r="A40" s="145" t="s">
        <v>207</v>
      </c>
      <c r="B40" s="145" t="s">
        <v>338</v>
      </c>
      <c r="C40" s="145" t="s">
        <v>327</v>
      </c>
      <c r="D40" s="145" t="s">
        <v>328</v>
      </c>
      <c r="E40" s="144"/>
      <c r="F40" s="144"/>
      <c r="G40" s="144"/>
      <c r="H40" s="144"/>
      <c r="I40" s="144"/>
      <c r="J40" s="144"/>
    </row>
    <row r="41" customFormat="false" ht="13.8" hidden="false" customHeight="false" outlineLevel="0" collapsed="false">
      <c r="A41" s="6" t="s">
        <v>8</v>
      </c>
      <c r="B41" s="150" t="s">
        <v>339</v>
      </c>
      <c r="C41" s="163"/>
      <c r="D41" s="17" t="n">
        <f aca="false">C41*$D$36</f>
        <v>0</v>
      </c>
      <c r="E41" s="144"/>
      <c r="F41" s="144"/>
      <c r="G41" s="144"/>
      <c r="H41" s="144"/>
      <c r="I41" s="144"/>
      <c r="J41" s="144"/>
    </row>
    <row r="42" customFormat="false" ht="13.8" hidden="false" customHeight="false" outlineLevel="0" collapsed="false">
      <c r="A42" s="6" t="s">
        <v>11</v>
      </c>
      <c r="B42" s="150" t="s">
        <v>340</v>
      </c>
      <c r="C42" s="163"/>
      <c r="D42" s="17" t="n">
        <f aca="false">C42*$D$36</f>
        <v>0</v>
      </c>
      <c r="E42" s="144"/>
      <c r="F42" s="144"/>
      <c r="G42" s="144"/>
      <c r="H42" s="144"/>
      <c r="I42" s="144"/>
      <c r="J42" s="144"/>
    </row>
    <row r="43" customFormat="false" ht="15" hidden="false" customHeight="false" outlineLevel="0" collapsed="false">
      <c r="A43" s="18" t="s">
        <v>335</v>
      </c>
      <c r="B43" s="18"/>
      <c r="C43" s="164" t="n">
        <f aca="false">SUM(C41:C42)</f>
        <v>0</v>
      </c>
      <c r="D43" s="19" t="n">
        <f aca="false">SUM(D41:D42)</f>
        <v>0</v>
      </c>
      <c r="E43" s="144"/>
      <c r="F43" s="144"/>
      <c r="G43" s="144"/>
      <c r="H43" s="144"/>
      <c r="I43" s="144"/>
      <c r="J43" s="144"/>
    </row>
    <row r="44" customFormat="false" ht="15" hidden="false" customHeight="false" outlineLevel="0" collapsed="false">
      <c r="A44" s="12"/>
      <c r="B44" s="12"/>
      <c r="C44" s="12"/>
      <c r="D44" s="12"/>
      <c r="E44" s="144"/>
      <c r="F44" s="144"/>
      <c r="G44" s="144"/>
      <c r="H44" s="144"/>
      <c r="I44" s="144"/>
      <c r="J44" s="144"/>
    </row>
    <row r="45" customFormat="false" ht="27.95" hidden="false" customHeight="true" outlineLevel="0" collapsed="false">
      <c r="A45" s="165" t="s">
        <v>341</v>
      </c>
      <c r="B45" s="165"/>
      <c r="C45" s="165"/>
      <c r="D45" s="165"/>
      <c r="E45" s="144"/>
      <c r="F45" s="144"/>
      <c r="G45" s="144"/>
      <c r="H45" s="144"/>
      <c r="I45" s="144"/>
      <c r="J45" s="144"/>
    </row>
    <row r="46" customFormat="false" ht="15" hidden="false" customHeight="false" outlineLevel="0" collapsed="false">
      <c r="A46" s="145" t="s">
        <v>209</v>
      </c>
      <c r="B46" s="145" t="s">
        <v>342</v>
      </c>
      <c r="C46" s="145" t="s">
        <v>327</v>
      </c>
      <c r="D46" s="145" t="s">
        <v>328</v>
      </c>
      <c r="E46" s="144"/>
      <c r="F46" s="144"/>
      <c r="G46" s="144"/>
      <c r="H46" s="144"/>
      <c r="I46" s="144"/>
      <c r="J46" s="144"/>
    </row>
    <row r="47" customFormat="false" ht="13.8" hidden="false" customHeight="false" outlineLevel="0" collapsed="false">
      <c r="A47" s="6" t="s">
        <v>8</v>
      </c>
      <c r="B47" s="150" t="s">
        <v>343</v>
      </c>
      <c r="C47" s="163"/>
      <c r="D47" s="10" t="n">
        <f aca="false">C47*($D$36+$D$43)</f>
        <v>0</v>
      </c>
      <c r="E47" s="144"/>
      <c r="F47" s="144"/>
      <c r="G47" s="144"/>
      <c r="H47" s="144"/>
      <c r="I47" s="144"/>
      <c r="J47" s="144"/>
    </row>
    <row r="48" customFormat="false" ht="13.8" hidden="false" customHeight="false" outlineLevel="0" collapsed="false">
      <c r="A48" s="6" t="s">
        <v>11</v>
      </c>
      <c r="B48" s="150" t="s">
        <v>344</v>
      </c>
      <c r="C48" s="163"/>
      <c r="D48" s="10" t="n">
        <f aca="false">C48*($D$36+$D$43)</f>
        <v>0</v>
      </c>
      <c r="E48" s="144"/>
      <c r="F48" s="144"/>
      <c r="G48" s="144"/>
      <c r="H48" s="144"/>
      <c r="I48" s="144"/>
      <c r="J48" s="144"/>
    </row>
    <row r="49" customFormat="false" ht="13.8" hidden="false" customHeight="false" outlineLevel="0" collapsed="false">
      <c r="A49" s="6" t="s">
        <v>13</v>
      </c>
      <c r="B49" s="150" t="s">
        <v>345</v>
      </c>
      <c r="C49" s="163"/>
      <c r="D49" s="10" t="n">
        <f aca="false">C49*($D$36+$D$43)</f>
        <v>0</v>
      </c>
      <c r="E49" s="144"/>
      <c r="F49" s="144"/>
      <c r="G49" s="144"/>
      <c r="H49" s="144"/>
      <c r="I49" s="144"/>
      <c r="J49" s="144"/>
    </row>
    <row r="50" customFormat="false" ht="13.8" hidden="false" customHeight="false" outlineLevel="0" collapsed="false">
      <c r="A50" s="6" t="s">
        <v>15</v>
      </c>
      <c r="B50" s="150" t="s">
        <v>346</v>
      </c>
      <c r="C50" s="163"/>
      <c r="D50" s="10" t="n">
        <f aca="false">C50*($D$36+$D$43)</f>
        <v>0</v>
      </c>
      <c r="E50" s="144"/>
      <c r="F50" s="144"/>
      <c r="G50" s="144"/>
      <c r="H50" s="144"/>
      <c r="I50" s="144"/>
      <c r="J50" s="144"/>
    </row>
    <row r="51" customFormat="false" ht="13.8" hidden="false" customHeight="false" outlineLevel="0" collapsed="false">
      <c r="A51" s="6" t="s">
        <v>21</v>
      </c>
      <c r="B51" s="150" t="s">
        <v>347</v>
      </c>
      <c r="C51" s="163"/>
      <c r="D51" s="10" t="n">
        <f aca="false">C51*($D$36+$D$43)</f>
        <v>0</v>
      </c>
      <c r="E51" s="144"/>
      <c r="F51" s="144"/>
      <c r="G51" s="144"/>
      <c r="H51" s="144"/>
      <c r="I51" s="144"/>
      <c r="J51" s="144"/>
    </row>
    <row r="52" customFormat="false" ht="13.8" hidden="false" customHeight="false" outlineLevel="0" collapsed="false">
      <c r="A52" s="6" t="s">
        <v>23</v>
      </c>
      <c r="B52" s="150" t="s">
        <v>348</v>
      </c>
      <c r="C52" s="163"/>
      <c r="D52" s="10" t="n">
        <f aca="false">C52*($D$36+$D$43)</f>
        <v>0</v>
      </c>
    </row>
    <row r="53" customFormat="false" ht="13.8" hidden="false" customHeight="false" outlineLevel="0" collapsed="false">
      <c r="A53" s="6" t="s">
        <v>280</v>
      </c>
      <c r="B53" s="150" t="s">
        <v>349</v>
      </c>
      <c r="C53" s="163"/>
      <c r="D53" s="10" t="n">
        <f aca="false">C53*($D$36+$D$43)</f>
        <v>0</v>
      </c>
    </row>
    <row r="54" customFormat="false" ht="13.8" hidden="false" customHeight="false" outlineLevel="0" collapsed="false">
      <c r="A54" s="6" t="s">
        <v>191</v>
      </c>
      <c r="B54" s="150" t="s">
        <v>350</v>
      </c>
      <c r="C54" s="163"/>
      <c r="D54" s="10" t="n">
        <f aca="false">C54*($D$36+$D$43)</f>
        <v>0</v>
      </c>
    </row>
    <row r="55" customFormat="false" ht="15" hidden="false" customHeight="false" outlineLevel="0" collapsed="false">
      <c r="A55" s="18" t="s">
        <v>335</v>
      </c>
      <c r="B55" s="18"/>
      <c r="C55" s="164" t="n">
        <f aca="false">SUM(C47:C54)</f>
        <v>0</v>
      </c>
      <c r="D55" s="148" t="n">
        <f aca="false">SUM(D47:D54)</f>
        <v>0</v>
      </c>
    </row>
    <row r="56" customFormat="false" ht="15" hidden="false" customHeight="false" outlineLevel="0" collapsed="false">
      <c r="A56" s="12"/>
      <c r="B56" s="12"/>
      <c r="C56" s="12"/>
      <c r="D56" s="12"/>
    </row>
    <row r="57" customFormat="false" ht="15" hidden="false" customHeight="false" outlineLevel="0" collapsed="false">
      <c r="A57" s="162" t="s">
        <v>351</v>
      </c>
      <c r="B57" s="162"/>
      <c r="C57" s="162"/>
      <c r="D57" s="162"/>
    </row>
    <row r="58" customFormat="false" ht="15" hidden="false" customHeight="false" outlineLevel="0" collapsed="false">
      <c r="A58" s="145" t="s">
        <v>352</v>
      </c>
      <c r="B58" s="145" t="s">
        <v>353</v>
      </c>
      <c r="C58" s="166"/>
      <c r="D58" s="145" t="s">
        <v>328</v>
      </c>
    </row>
    <row r="59" customFormat="false" ht="15" hidden="false" customHeight="false" outlineLevel="0" collapsed="false">
      <c r="A59" s="6" t="s">
        <v>8</v>
      </c>
      <c r="B59" s="150" t="s">
        <v>354</v>
      </c>
      <c r="C59" s="150"/>
      <c r="D59" s="17" t="n">
        <v>0</v>
      </c>
    </row>
    <row r="60" customFormat="false" ht="15" hidden="false" customHeight="false" outlineLevel="0" collapsed="false">
      <c r="A60" s="6" t="s">
        <v>11</v>
      </c>
      <c r="B60" s="150" t="s">
        <v>355</v>
      </c>
      <c r="C60" s="150"/>
      <c r="D60" s="17" t="n">
        <v>0</v>
      </c>
    </row>
    <row r="61" customFormat="false" ht="15" hidden="false" customHeight="false" outlineLevel="0" collapsed="false">
      <c r="A61" s="6" t="s">
        <v>13</v>
      </c>
      <c r="B61" s="150" t="s">
        <v>356</v>
      </c>
      <c r="C61" s="150"/>
      <c r="D61" s="17" t="n">
        <v>0</v>
      </c>
    </row>
    <row r="62" customFormat="false" ht="15" hidden="false" customHeight="false" outlineLevel="0" collapsed="false">
      <c r="A62" s="6" t="s">
        <v>15</v>
      </c>
      <c r="B62" s="150" t="s">
        <v>334</v>
      </c>
      <c r="C62" s="150"/>
      <c r="D62" s="17" t="n">
        <v>0</v>
      </c>
    </row>
    <row r="63" customFormat="false" ht="15" hidden="false" customHeight="false" outlineLevel="0" collapsed="false">
      <c r="A63" s="18" t="s">
        <v>335</v>
      </c>
      <c r="B63" s="18"/>
      <c r="C63" s="18"/>
      <c r="D63" s="19" t="n">
        <f aca="false">SUM(D59:D62)</f>
        <v>0</v>
      </c>
    </row>
    <row r="64" customFormat="false" ht="15" hidden="false" customHeight="false" outlineLevel="0" collapsed="false">
      <c r="A64" s="12"/>
      <c r="B64" s="12"/>
      <c r="C64" s="12"/>
      <c r="D64" s="12"/>
    </row>
    <row r="65" customFormat="false" ht="15" hidden="false" customHeight="false" outlineLevel="0" collapsed="false">
      <c r="A65" s="162" t="s">
        <v>357</v>
      </c>
      <c r="B65" s="162"/>
      <c r="C65" s="162"/>
      <c r="D65" s="162"/>
    </row>
    <row r="66" customFormat="false" ht="15" hidden="false" customHeight="false" outlineLevel="0" collapsed="false">
      <c r="A66" s="145" t="n">
        <v>2</v>
      </c>
      <c r="B66" s="167" t="s">
        <v>358</v>
      </c>
      <c r="C66" s="167"/>
      <c r="D66" s="145" t="s">
        <v>328</v>
      </c>
    </row>
    <row r="67" customFormat="false" ht="15" hidden="false" customHeight="false" outlineLevel="0" collapsed="false">
      <c r="A67" s="6" t="s">
        <v>207</v>
      </c>
      <c r="B67" s="7" t="s">
        <v>338</v>
      </c>
      <c r="C67" s="7"/>
      <c r="D67" s="17" t="n">
        <f aca="false">D43</f>
        <v>0</v>
      </c>
    </row>
    <row r="68" customFormat="false" ht="15" hidden="false" customHeight="false" outlineLevel="0" collapsed="false">
      <c r="A68" s="6" t="s">
        <v>209</v>
      </c>
      <c r="B68" s="7" t="s">
        <v>342</v>
      </c>
      <c r="C68" s="7"/>
      <c r="D68" s="17" t="n">
        <f aca="false">D55</f>
        <v>0</v>
      </c>
    </row>
    <row r="69" customFormat="false" ht="15" hidden="false" customHeight="false" outlineLevel="0" collapsed="false">
      <c r="A69" s="6" t="s">
        <v>352</v>
      </c>
      <c r="B69" s="7" t="s">
        <v>353</v>
      </c>
      <c r="C69" s="7"/>
      <c r="D69" s="17" t="n">
        <f aca="false">D63</f>
        <v>0</v>
      </c>
    </row>
    <row r="70" customFormat="false" ht="15" hidden="false" customHeight="false" outlineLevel="0" collapsed="false">
      <c r="A70" s="18" t="s">
        <v>335</v>
      </c>
      <c r="B70" s="18"/>
      <c r="C70" s="18"/>
      <c r="D70" s="19" t="n">
        <f aca="false">SUM(D67:D69)</f>
        <v>0</v>
      </c>
    </row>
    <row r="71" customFormat="false" ht="15" hidden="false" customHeight="false" outlineLevel="0" collapsed="false">
      <c r="A71" s="159"/>
      <c r="B71" s="159"/>
      <c r="C71" s="159"/>
      <c r="D71" s="159"/>
    </row>
    <row r="72" customFormat="false" ht="15" hidden="false" customHeight="true" outlineLevel="0" collapsed="false">
      <c r="A72" s="165" t="s">
        <v>359</v>
      </c>
      <c r="B72" s="165"/>
      <c r="C72" s="165"/>
      <c r="D72" s="165"/>
    </row>
    <row r="73" customFormat="false" ht="15" hidden="false" customHeight="false" outlineLevel="0" collapsed="false">
      <c r="A73" s="145" t="n">
        <v>3</v>
      </c>
      <c r="B73" s="145" t="s">
        <v>360</v>
      </c>
      <c r="C73" s="145" t="s">
        <v>327</v>
      </c>
      <c r="D73" s="145" t="s">
        <v>328</v>
      </c>
    </row>
    <row r="74" customFormat="false" ht="13.8" hidden="false" customHeight="false" outlineLevel="0" collapsed="false">
      <c r="A74" s="6" t="s">
        <v>8</v>
      </c>
      <c r="B74" s="150" t="s">
        <v>361</v>
      </c>
      <c r="C74" s="163"/>
      <c r="D74" s="17" t="n">
        <f aca="false">C74*$D$36</f>
        <v>0</v>
      </c>
    </row>
    <row r="75" customFormat="false" ht="13.8" hidden="false" customHeight="false" outlineLevel="0" collapsed="false">
      <c r="A75" s="6" t="s">
        <v>11</v>
      </c>
      <c r="B75" s="150" t="s">
        <v>362</v>
      </c>
      <c r="C75" s="163"/>
      <c r="D75" s="17" t="n">
        <f aca="false">C75*$D$36</f>
        <v>0</v>
      </c>
    </row>
    <row r="76" customFormat="false" ht="26.85" hidden="false" customHeight="false" outlineLevel="0" collapsed="false">
      <c r="A76" s="6" t="s">
        <v>13</v>
      </c>
      <c r="B76" s="168" t="s">
        <v>363</v>
      </c>
      <c r="C76" s="163"/>
      <c r="D76" s="17" t="n">
        <f aca="false">C76*$D$36</f>
        <v>0</v>
      </c>
    </row>
    <row r="77" customFormat="false" ht="13.8" hidden="false" customHeight="false" outlineLevel="0" collapsed="false">
      <c r="A77" s="6" t="s">
        <v>15</v>
      </c>
      <c r="B77" s="150" t="s">
        <v>364</v>
      </c>
      <c r="C77" s="163"/>
      <c r="D77" s="17" t="n">
        <f aca="false">C77*$D$36</f>
        <v>0</v>
      </c>
    </row>
    <row r="78" customFormat="false" ht="26.85" hidden="false" customHeight="false" outlineLevel="0" collapsed="false">
      <c r="A78" s="6" t="s">
        <v>21</v>
      </c>
      <c r="B78" s="168" t="s">
        <v>365</v>
      </c>
      <c r="C78" s="163"/>
      <c r="D78" s="17" t="n">
        <f aca="false">C78*$D$36</f>
        <v>0</v>
      </c>
    </row>
    <row r="79" customFormat="false" ht="26.85" hidden="false" customHeight="false" outlineLevel="0" collapsed="false">
      <c r="A79" s="6" t="s">
        <v>23</v>
      </c>
      <c r="B79" s="168" t="s">
        <v>366</v>
      </c>
      <c r="C79" s="163"/>
      <c r="D79" s="17" t="n">
        <f aca="false">C79*$D$36</f>
        <v>0</v>
      </c>
    </row>
    <row r="80" customFormat="false" ht="15" hidden="false" customHeight="false" outlineLevel="0" collapsed="false">
      <c r="A80" s="18" t="s">
        <v>335</v>
      </c>
      <c r="B80" s="18"/>
      <c r="C80" s="164" t="n">
        <f aca="false">SUM(C74:C79)</f>
        <v>0</v>
      </c>
      <c r="D80" s="19" t="n">
        <f aca="false">SUM(D74:D79)</f>
        <v>0</v>
      </c>
    </row>
    <row r="81" customFormat="false" ht="15" hidden="false" customHeight="false" outlineLevel="0" collapsed="false">
      <c r="A81" s="12"/>
      <c r="B81" s="12"/>
      <c r="C81" s="12"/>
      <c r="D81" s="12"/>
    </row>
    <row r="82" customFormat="false" ht="15" hidden="false" customHeight="false" outlineLevel="0" collapsed="false">
      <c r="A82" s="162" t="s">
        <v>367</v>
      </c>
      <c r="B82" s="162"/>
      <c r="C82" s="162"/>
      <c r="D82" s="162"/>
    </row>
    <row r="83" customFormat="false" ht="15" hidden="false" customHeight="false" outlineLevel="0" collapsed="false">
      <c r="A83" s="162" t="s">
        <v>368</v>
      </c>
      <c r="B83" s="162"/>
      <c r="C83" s="162"/>
      <c r="D83" s="162"/>
    </row>
    <row r="84" customFormat="false" ht="15" hidden="false" customHeight="false" outlineLevel="0" collapsed="false">
      <c r="A84" s="145" t="s">
        <v>369</v>
      </c>
      <c r="B84" s="145" t="s">
        <v>370</v>
      </c>
      <c r="C84" s="145" t="s">
        <v>327</v>
      </c>
      <c r="D84" s="145" t="s">
        <v>328</v>
      </c>
    </row>
    <row r="85" customFormat="false" ht="13.8" hidden="false" customHeight="false" outlineLevel="0" collapsed="false">
      <c r="A85" s="6" t="s">
        <v>8</v>
      </c>
      <c r="B85" s="150" t="s">
        <v>371</v>
      </c>
      <c r="C85" s="163"/>
      <c r="D85" s="17" t="n">
        <f aca="false">C85*$D$36</f>
        <v>0</v>
      </c>
    </row>
    <row r="86" customFormat="false" ht="13.8" hidden="false" customHeight="false" outlineLevel="0" collapsed="false">
      <c r="A86" s="6" t="s">
        <v>11</v>
      </c>
      <c r="B86" s="150" t="s">
        <v>372</v>
      </c>
      <c r="C86" s="163"/>
      <c r="D86" s="17" t="n">
        <f aca="false">C86*$D$36</f>
        <v>0</v>
      </c>
    </row>
    <row r="87" customFormat="false" ht="13.8" hidden="false" customHeight="false" outlineLevel="0" collapsed="false">
      <c r="A87" s="6" t="s">
        <v>13</v>
      </c>
      <c r="B87" s="150" t="s">
        <v>373</v>
      </c>
      <c r="C87" s="163"/>
      <c r="D87" s="17" t="n">
        <f aca="false">C87*$D$36</f>
        <v>0</v>
      </c>
    </row>
    <row r="88" customFormat="false" ht="13.8" hidden="false" customHeight="false" outlineLevel="0" collapsed="false">
      <c r="A88" s="6" t="s">
        <v>15</v>
      </c>
      <c r="B88" s="150" t="s">
        <v>374</v>
      </c>
      <c r="C88" s="163"/>
      <c r="D88" s="17" t="n">
        <f aca="false">C88*$D$36</f>
        <v>0</v>
      </c>
    </row>
    <row r="89" customFormat="false" ht="13.8" hidden="false" customHeight="false" outlineLevel="0" collapsed="false">
      <c r="A89" s="6" t="s">
        <v>21</v>
      </c>
      <c r="B89" s="150" t="s">
        <v>375</v>
      </c>
      <c r="C89" s="163"/>
      <c r="D89" s="17" t="n">
        <f aca="false">C89*$D$36</f>
        <v>0</v>
      </c>
    </row>
    <row r="90" customFormat="false" ht="15" hidden="false" customHeight="false" outlineLevel="0" collapsed="false">
      <c r="A90" s="6" t="s">
        <v>23</v>
      </c>
      <c r="B90" s="150" t="s">
        <v>376</v>
      </c>
      <c r="C90" s="163"/>
      <c r="D90" s="17"/>
    </row>
    <row r="91" customFormat="false" ht="15" hidden="false" customHeight="false" outlineLevel="0" collapsed="false">
      <c r="A91" s="18" t="s">
        <v>335</v>
      </c>
      <c r="B91" s="18"/>
      <c r="C91" s="164" t="n">
        <f aca="false">SUM(C85:C90)</f>
        <v>0</v>
      </c>
      <c r="D91" s="19" t="n">
        <f aca="false">SUM(D85:D90)</f>
        <v>0</v>
      </c>
    </row>
    <row r="92" customFormat="false" ht="15" hidden="false" customHeight="false" outlineLevel="0" collapsed="false">
      <c r="A92" s="12"/>
      <c r="B92" s="12"/>
      <c r="C92" s="12"/>
      <c r="D92" s="12"/>
    </row>
    <row r="93" customFormat="false" ht="15" hidden="false" customHeight="false" outlineLevel="0" collapsed="false">
      <c r="A93" s="162" t="s">
        <v>377</v>
      </c>
      <c r="B93" s="162"/>
      <c r="C93" s="162"/>
      <c r="D93" s="162"/>
    </row>
    <row r="94" customFormat="false" ht="15" hidden="false" customHeight="false" outlineLevel="0" collapsed="false">
      <c r="A94" s="145" t="s">
        <v>378</v>
      </c>
      <c r="B94" s="145" t="s">
        <v>379</v>
      </c>
      <c r="C94" s="145" t="s">
        <v>327</v>
      </c>
      <c r="D94" s="145" t="s">
        <v>328</v>
      </c>
    </row>
    <row r="95" customFormat="false" ht="13.8" hidden="false" customHeight="false" outlineLevel="0" collapsed="false">
      <c r="A95" s="6" t="s">
        <v>8</v>
      </c>
      <c r="B95" s="150" t="s">
        <v>380</v>
      </c>
      <c r="C95" s="163"/>
      <c r="D95" s="17" t="n">
        <f aca="false">C95*$D$36</f>
        <v>0</v>
      </c>
    </row>
    <row r="96" customFormat="false" ht="15" hidden="false" customHeight="false" outlineLevel="0" collapsed="false">
      <c r="A96" s="18" t="s">
        <v>335</v>
      </c>
      <c r="B96" s="18"/>
      <c r="C96" s="164" t="n">
        <f aca="false">C95</f>
        <v>0</v>
      </c>
      <c r="D96" s="19" t="n">
        <f aca="false">D95</f>
        <v>0</v>
      </c>
    </row>
    <row r="97" customFormat="false" ht="15" hidden="false" customHeight="false" outlineLevel="0" collapsed="false">
      <c r="A97" s="12"/>
      <c r="B97" s="12"/>
      <c r="C97" s="12"/>
      <c r="D97" s="12"/>
    </row>
    <row r="98" customFormat="false" ht="15" hidden="false" customHeight="false" outlineLevel="0" collapsed="false">
      <c r="A98" s="162" t="s">
        <v>381</v>
      </c>
      <c r="B98" s="162"/>
      <c r="C98" s="162"/>
      <c r="D98" s="162"/>
    </row>
    <row r="99" customFormat="false" ht="15" hidden="false" customHeight="false" outlineLevel="0" collapsed="false">
      <c r="A99" s="145" t="n">
        <v>4</v>
      </c>
      <c r="B99" s="167" t="s">
        <v>382</v>
      </c>
      <c r="C99" s="167"/>
      <c r="D99" s="145" t="s">
        <v>328</v>
      </c>
    </row>
    <row r="100" customFormat="false" ht="15" hidden="false" customHeight="false" outlineLevel="0" collapsed="false">
      <c r="A100" s="6" t="s">
        <v>369</v>
      </c>
      <c r="B100" s="7" t="s">
        <v>370</v>
      </c>
      <c r="C100" s="7"/>
      <c r="D100" s="17" t="n">
        <f aca="false">D91</f>
        <v>0</v>
      </c>
    </row>
    <row r="101" customFormat="false" ht="15" hidden="false" customHeight="false" outlineLevel="0" collapsed="false">
      <c r="A101" s="6" t="s">
        <v>378</v>
      </c>
      <c r="B101" s="7" t="s">
        <v>379</v>
      </c>
      <c r="C101" s="7"/>
      <c r="D101" s="17" t="n">
        <f aca="false">D96</f>
        <v>0</v>
      </c>
    </row>
    <row r="102" customFormat="false" ht="15" hidden="false" customHeight="false" outlineLevel="0" collapsed="false">
      <c r="A102" s="18" t="s">
        <v>335</v>
      </c>
      <c r="B102" s="18"/>
      <c r="C102" s="18"/>
      <c r="D102" s="19" t="n">
        <f aca="false">SUM(D100:D101)</f>
        <v>0</v>
      </c>
    </row>
    <row r="103" customFormat="false" ht="15" hidden="false" customHeight="false" outlineLevel="0" collapsed="false">
      <c r="A103" s="12"/>
      <c r="B103" s="12"/>
      <c r="C103" s="12"/>
      <c r="D103" s="12"/>
    </row>
    <row r="104" customFormat="false" ht="15" hidden="false" customHeight="true" outlineLevel="0" collapsed="false">
      <c r="A104" s="165" t="s">
        <v>383</v>
      </c>
      <c r="B104" s="165"/>
      <c r="C104" s="165"/>
      <c r="D104" s="165"/>
    </row>
    <row r="105" customFormat="false" ht="15" hidden="false" customHeight="false" outlineLevel="0" collapsed="false">
      <c r="A105" s="145" t="n">
        <v>5</v>
      </c>
      <c r="B105" s="145" t="s">
        <v>360</v>
      </c>
      <c r="C105" s="145"/>
      <c r="D105" s="145" t="s">
        <v>328</v>
      </c>
    </row>
    <row r="106" customFormat="false" ht="15" hidden="false" customHeight="false" outlineLevel="0" collapsed="false">
      <c r="A106" s="6" t="s">
        <v>8</v>
      </c>
      <c r="B106" s="150" t="s">
        <v>384</v>
      </c>
      <c r="C106" s="163"/>
      <c r="D106" s="17" t="n">
        <v>0</v>
      </c>
    </row>
    <row r="107" customFormat="false" ht="15" hidden="false" customHeight="false" outlineLevel="0" collapsed="false">
      <c r="A107" s="6" t="s">
        <v>11</v>
      </c>
      <c r="B107" s="150" t="s">
        <v>385</v>
      </c>
      <c r="C107" s="163"/>
      <c r="D107" s="17" t="n">
        <v>0</v>
      </c>
    </row>
    <row r="108" customFormat="false" ht="15" hidden="false" customHeight="false" outlineLevel="0" collapsed="false">
      <c r="A108" s="6" t="s">
        <v>13</v>
      </c>
      <c r="B108" s="150" t="s">
        <v>386</v>
      </c>
      <c r="C108" s="163"/>
      <c r="D108" s="17" t="n">
        <v>0</v>
      </c>
    </row>
    <row r="109" customFormat="false" ht="15" hidden="false" customHeight="false" outlineLevel="0" collapsed="false">
      <c r="A109" s="6" t="s">
        <v>15</v>
      </c>
      <c r="B109" s="150" t="s">
        <v>334</v>
      </c>
      <c r="C109" s="163"/>
      <c r="D109" s="17" t="n">
        <v>0</v>
      </c>
    </row>
    <row r="110" customFormat="false" ht="15" hidden="false" customHeight="false" outlineLevel="0" collapsed="false">
      <c r="A110" s="18" t="s">
        <v>335</v>
      </c>
      <c r="B110" s="18"/>
      <c r="C110" s="18"/>
      <c r="D110" s="19" t="n">
        <f aca="false">SUM(D106:D109)</f>
        <v>0</v>
      </c>
    </row>
    <row r="111" customFormat="false" ht="15" hidden="false" customHeight="false" outlineLevel="0" collapsed="false">
      <c r="A111" s="12"/>
      <c r="B111" s="12"/>
      <c r="C111" s="12"/>
      <c r="D111" s="12"/>
    </row>
    <row r="112" customFormat="false" ht="15" hidden="false" customHeight="false" outlineLevel="0" collapsed="false">
      <c r="A112" s="20"/>
      <c r="B112" s="20"/>
      <c r="C112" s="20"/>
      <c r="D112" s="20"/>
    </row>
    <row r="113" customFormat="false" ht="15" hidden="false" customHeight="false" outlineLevel="0" collapsed="false">
      <c r="A113" s="12"/>
      <c r="B113" s="12"/>
      <c r="C113" s="12"/>
      <c r="D113" s="12"/>
    </row>
    <row r="114" customFormat="false" ht="15" hidden="false" customHeight="false" outlineLevel="0" collapsed="false">
      <c r="A114" s="145"/>
      <c r="B114" s="145" t="s">
        <v>387</v>
      </c>
      <c r="C114" s="145"/>
      <c r="D114" s="145" t="s">
        <v>328</v>
      </c>
    </row>
    <row r="115" customFormat="false" ht="15" hidden="false" customHeight="false" outlineLevel="0" collapsed="false">
      <c r="A115" s="6" t="s">
        <v>8</v>
      </c>
      <c r="B115" s="7" t="s">
        <v>325</v>
      </c>
      <c r="C115" s="7"/>
      <c r="D115" s="17" t="n">
        <f aca="false">D36</f>
        <v>0</v>
      </c>
    </row>
    <row r="116" customFormat="false" ht="15" hidden="false" customHeight="false" outlineLevel="0" collapsed="false">
      <c r="A116" s="6" t="s">
        <v>11</v>
      </c>
      <c r="B116" s="7" t="s">
        <v>336</v>
      </c>
      <c r="C116" s="7"/>
      <c r="D116" s="17" t="n">
        <f aca="false">D70</f>
        <v>0</v>
      </c>
    </row>
    <row r="117" customFormat="false" ht="15" hidden="false" customHeight="false" outlineLevel="0" collapsed="false">
      <c r="A117" s="6" t="s">
        <v>13</v>
      </c>
      <c r="B117" s="7" t="s">
        <v>359</v>
      </c>
      <c r="C117" s="7"/>
      <c r="D117" s="17" t="n">
        <f aca="false">D80</f>
        <v>0</v>
      </c>
    </row>
    <row r="118" customFormat="false" ht="15" hidden="false" customHeight="false" outlineLevel="0" collapsed="false">
      <c r="A118" s="6" t="s">
        <v>15</v>
      </c>
      <c r="B118" s="7" t="s">
        <v>367</v>
      </c>
      <c r="C118" s="7"/>
      <c r="D118" s="17" t="n">
        <f aca="false">D102</f>
        <v>0</v>
      </c>
    </row>
    <row r="119" customFormat="false" ht="15" hidden="false" customHeight="false" outlineLevel="0" collapsed="false">
      <c r="A119" s="6" t="s">
        <v>21</v>
      </c>
      <c r="B119" s="7" t="s">
        <v>383</v>
      </c>
      <c r="C119" s="7"/>
      <c r="D119" s="17" t="n">
        <f aca="false">D110</f>
        <v>0</v>
      </c>
    </row>
    <row r="120" customFormat="false" ht="15" hidden="false" customHeight="false" outlineLevel="0" collapsed="false">
      <c r="A120" s="18" t="s">
        <v>388</v>
      </c>
      <c r="B120" s="18"/>
      <c r="C120" s="18"/>
      <c r="D120" s="19" t="n">
        <f aca="false">SUM(D115:D119)</f>
        <v>0</v>
      </c>
    </row>
  </sheetData>
  <mergeCells count="74">
    <mergeCell ref="A1:D1"/>
    <mergeCell ref="A2:D2"/>
    <mergeCell ref="A3:B3"/>
    <mergeCell ref="C3:D3"/>
    <mergeCell ref="A4:B4"/>
    <mergeCell ref="C4:D4"/>
    <mergeCell ref="A6:B6"/>
    <mergeCell ref="A7:D7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A113:D113"/>
    <mergeCell ref="B114:C114"/>
    <mergeCell ref="B115:C115"/>
    <mergeCell ref="B116:C116"/>
    <mergeCell ref="B117:C117"/>
    <mergeCell ref="B118:C118"/>
    <mergeCell ref="B119:C119"/>
    <mergeCell ref="A120:C120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0"/>
  <sheetViews>
    <sheetView showFormulas="false" showGridLines="fals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C95" activeCellId="0" sqref="C95"/>
    </sheetView>
  </sheetViews>
  <sheetFormatPr defaultRowHeight="1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60.85"/>
    <col collapsed="false" customWidth="true" hidden="false" outlineLevel="0" max="3" min="3" style="0" width="22.28"/>
    <col collapsed="false" customWidth="true" hidden="false" outlineLevel="0" max="4" min="4" style="0" width="22.7"/>
    <col collapsed="false" customWidth="true" hidden="false" outlineLevel="0" max="1025" min="5" style="0" width="9.13"/>
  </cols>
  <sheetData>
    <row r="1" customFormat="false" ht="20.25" hidden="false" customHeight="false" outlineLevel="0" collapsed="false">
      <c r="A1" s="143" t="s">
        <v>299</v>
      </c>
      <c r="B1" s="143"/>
      <c r="C1" s="143"/>
      <c r="D1" s="143"/>
      <c r="E1" s="1"/>
      <c r="F1" s="1"/>
      <c r="G1" s="1"/>
      <c r="H1" s="1"/>
      <c r="I1" s="1"/>
      <c r="J1" s="144"/>
    </row>
    <row r="2" customFormat="false" ht="15" hidden="false" customHeight="false" outlineLevel="0" collapsed="false">
      <c r="A2" s="12"/>
      <c r="B2" s="12"/>
      <c r="C2" s="12"/>
      <c r="D2" s="12"/>
      <c r="E2" s="1"/>
      <c r="F2" s="1"/>
      <c r="G2" s="1"/>
      <c r="H2" s="1"/>
      <c r="I2" s="1"/>
      <c r="J2" s="144"/>
    </row>
    <row r="3" customFormat="false" ht="15" hidden="false" customHeight="false" outlineLevel="0" collapsed="false">
      <c r="A3" s="7" t="s">
        <v>300</v>
      </c>
      <c r="B3" s="7"/>
      <c r="C3" s="7" t="s">
        <v>389</v>
      </c>
      <c r="D3" s="6" t="n">
        <v>20.98</v>
      </c>
      <c r="E3" s="1"/>
      <c r="F3" s="1"/>
      <c r="G3" s="1"/>
      <c r="H3" s="1"/>
      <c r="I3" s="1"/>
      <c r="J3" s="144"/>
    </row>
    <row r="4" customFormat="false" ht="13.8" hidden="false" customHeight="false" outlineLevel="0" collapsed="false">
      <c r="A4" s="7" t="s">
        <v>302</v>
      </c>
      <c r="B4" s="7"/>
      <c r="C4" s="7" t="s">
        <v>390</v>
      </c>
      <c r="D4" s="163"/>
      <c r="E4" s="1"/>
      <c r="F4" s="1"/>
      <c r="G4" s="1"/>
      <c r="H4" s="1"/>
      <c r="I4" s="1"/>
      <c r="J4" s="144"/>
    </row>
    <row r="5" customFormat="false" ht="13.8" hidden="false" customHeight="false" outlineLevel="0" collapsed="false">
      <c r="A5" s="12"/>
      <c r="B5" s="1"/>
      <c r="C5" s="150" t="s">
        <v>391</v>
      </c>
      <c r="D5" s="163"/>
      <c r="E5" s="1"/>
      <c r="F5" s="1"/>
      <c r="G5" s="1"/>
      <c r="H5" s="1"/>
      <c r="I5" s="1"/>
      <c r="J5" s="144"/>
    </row>
    <row r="6" customFormat="false" ht="15" hidden="false" customHeight="false" outlineLevel="0" collapsed="false">
      <c r="A6" s="1" t="s">
        <v>303</v>
      </c>
      <c r="B6" s="1"/>
      <c r="C6" s="1"/>
      <c r="D6" s="1"/>
      <c r="E6" s="1"/>
      <c r="F6" s="1"/>
      <c r="G6" s="1"/>
      <c r="H6" s="1"/>
      <c r="I6" s="1"/>
      <c r="J6" s="144"/>
    </row>
    <row r="7" customFormat="false" ht="15" hidden="false" customHeight="false" outlineLevel="0" collapsed="false">
      <c r="A7" s="12"/>
      <c r="B7" s="12"/>
      <c r="C7" s="12"/>
      <c r="D7" s="12"/>
      <c r="E7" s="1"/>
      <c r="F7" s="1"/>
      <c r="G7" s="1"/>
      <c r="H7" s="1"/>
      <c r="I7" s="1"/>
      <c r="J7" s="144"/>
    </row>
    <row r="8" customFormat="false" ht="15" hidden="false" customHeight="false" outlineLevel="0" collapsed="false">
      <c r="A8" s="20" t="s">
        <v>304</v>
      </c>
      <c r="B8" s="20"/>
      <c r="C8" s="20"/>
      <c r="D8" s="20"/>
      <c r="E8" s="1"/>
      <c r="F8" s="1"/>
      <c r="G8" s="1"/>
      <c r="H8" s="1"/>
      <c r="I8" s="1"/>
      <c r="J8" s="144"/>
    </row>
    <row r="9" customFormat="false" ht="15" hidden="false" customHeight="false" outlineLevel="0" collapsed="false">
      <c r="A9" s="12"/>
      <c r="B9" s="12"/>
      <c r="C9" s="12"/>
      <c r="D9" s="12"/>
      <c r="E9" s="1"/>
      <c r="F9" s="1"/>
      <c r="G9" s="1"/>
      <c r="H9" s="1"/>
      <c r="I9" s="1"/>
      <c r="J9" s="144"/>
    </row>
    <row r="10" customFormat="false" ht="15" hidden="false" customHeight="false" outlineLevel="0" collapsed="false">
      <c r="A10" s="6" t="s">
        <v>8</v>
      </c>
      <c r="B10" s="150" t="s">
        <v>305</v>
      </c>
      <c r="C10" s="151"/>
      <c r="D10" s="151"/>
      <c r="E10" s="1"/>
      <c r="F10" s="1"/>
      <c r="G10" s="1"/>
      <c r="H10" s="1"/>
      <c r="I10" s="1"/>
      <c r="J10" s="144"/>
    </row>
    <row r="11" customFormat="false" ht="15" hidden="false" customHeight="false" outlineLevel="0" collapsed="false">
      <c r="A11" s="6" t="s">
        <v>11</v>
      </c>
      <c r="B11" s="150" t="s">
        <v>306</v>
      </c>
      <c r="C11" s="151" t="s">
        <v>392</v>
      </c>
      <c r="D11" s="151"/>
      <c r="E11" s="1"/>
      <c r="F11" s="1"/>
      <c r="G11" s="1"/>
      <c r="H11" s="1"/>
      <c r="I11" s="1"/>
      <c r="J11" s="144"/>
    </row>
    <row r="12" customFormat="false" ht="15" hidden="false" customHeight="false" outlineLevel="0" collapsed="false">
      <c r="A12" s="6" t="s">
        <v>13</v>
      </c>
      <c r="B12" s="150" t="s">
        <v>308</v>
      </c>
      <c r="C12" s="151" t="n">
        <v>2019</v>
      </c>
      <c r="D12" s="151"/>
      <c r="E12" s="1"/>
      <c r="F12" s="1"/>
      <c r="G12" s="1"/>
      <c r="H12" s="1"/>
      <c r="I12" s="1"/>
      <c r="J12" s="144"/>
    </row>
    <row r="13" customFormat="false" ht="15" hidden="false" customHeight="false" outlineLevel="0" collapsed="false">
      <c r="A13" s="6" t="s">
        <v>15</v>
      </c>
      <c r="B13" s="150" t="s">
        <v>310</v>
      </c>
      <c r="C13" s="151" t="n">
        <v>12</v>
      </c>
      <c r="D13" s="151"/>
      <c r="E13" s="1"/>
      <c r="F13" s="1"/>
      <c r="G13" s="1"/>
      <c r="H13" s="1"/>
      <c r="I13" s="1"/>
      <c r="J13" s="144"/>
    </row>
    <row r="14" customFormat="false" ht="15" hidden="false" customHeight="false" outlineLevel="0" collapsed="false">
      <c r="A14" s="12"/>
      <c r="B14" s="12"/>
      <c r="C14" s="12"/>
      <c r="D14" s="12"/>
      <c r="E14" s="1"/>
      <c r="F14" s="1"/>
      <c r="G14" s="1"/>
      <c r="H14" s="1"/>
      <c r="I14" s="1"/>
      <c r="J14" s="144"/>
    </row>
    <row r="15" customFormat="false" ht="15" hidden="false" customHeight="false" outlineLevel="0" collapsed="false">
      <c r="A15" s="20" t="s">
        <v>311</v>
      </c>
      <c r="B15" s="20"/>
      <c r="C15" s="20"/>
      <c r="D15" s="20"/>
      <c r="E15" s="1"/>
      <c r="F15" s="1"/>
      <c r="G15" s="1"/>
      <c r="H15" s="1"/>
      <c r="I15" s="1"/>
      <c r="J15" s="144"/>
    </row>
    <row r="16" customFormat="false" ht="15" hidden="false" customHeight="false" outlineLevel="0" collapsed="false">
      <c r="A16" s="152"/>
      <c r="B16" s="152"/>
      <c r="C16" s="152"/>
      <c r="D16" s="152"/>
      <c r="E16" s="1"/>
      <c r="F16" s="1"/>
      <c r="G16" s="1"/>
      <c r="H16" s="1"/>
      <c r="I16" s="1"/>
      <c r="J16" s="144"/>
    </row>
    <row r="17" customFormat="false" ht="30" hidden="false" customHeight="true" outlineLevel="0" collapsed="false">
      <c r="A17" s="166"/>
      <c r="B17" s="145" t="s">
        <v>312</v>
      </c>
      <c r="C17" s="145" t="s">
        <v>313</v>
      </c>
      <c r="D17" s="155" t="s">
        <v>314</v>
      </c>
      <c r="E17" s="1"/>
      <c r="F17" s="1"/>
      <c r="G17" s="1"/>
      <c r="H17" s="1"/>
      <c r="I17" s="1"/>
      <c r="J17" s="144"/>
    </row>
    <row r="18" customFormat="false" ht="15" hidden="false" customHeight="true" outlineLevel="0" collapsed="false">
      <c r="A18" s="168"/>
      <c r="B18" s="89" t="s">
        <v>315</v>
      </c>
      <c r="C18" s="6" t="s">
        <v>316</v>
      </c>
      <c r="D18" s="157" t="n">
        <v>59637.97</v>
      </c>
      <c r="E18" s="1"/>
      <c r="F18" s="1"/>
      <c r="G18" s="1"/>
      <c r="H18" s="1"/>
      <c r="I18" s="1"/>
      <c r="J18" s="144"/>
    </row>
    <row r="19" customFormat="false" ht="15" hidden="false" customHeight="false" outlineLevel="0" collapsed="false">
      <c r="A19" s="159"/>
      <c r="B19" s="159"/>
      <c r="C19" s="159"/>
      <c r="D19" s="159"/>
      <c r="E19" s="1"/>
      <c r="F19" s="1"/>
      <c r="G19" s="1"/>
      <c r="H19" s="1"/>
      <c r="I19" s="1"/>
      <c r="J19" s="144"/>
    </row>
    <row r="20" customFormat="false" ht="15" hidden="false" customHeight="false" outlineLevel="0" collapsed="false">
      <c r="A20" s="145" t="s">
        <v>317</v>
      </c>
      <c r="B20" s="145"/>
      <c r="C20" s="145"/>
      <c r="D20" s="145"/>
      <c r="E20" s="1"/>
      <c r="F20" s="1"/>
      <c r="G20" s="1"/>
      <c r="H20" s="1"/>
      <c r="I20" s="1"/>
      <c r="J20" s="144"/>
    </row>
    <row r="21" customFormat="false" ht="15" hidden="false" customHeight="false" outlineLevel="0" collapsed="false">
      <c r="A21" s="6" t="n">
        <v>1</v>
      </c>
      <c r="B21" s="150" t="s">
        <v>318</v>
      </c>
      <c r="C21" s="7" t="s">
        <v>315</v>
      </c>
      <c r="D21" s="7"/>
      <c r="E21" s="1"/>
      <c r="F21" s="1"/>
      <c r="G21" s="1"/>
      <c r="H21" s="1"/>
      <c r="I21" s="1"/>
      <c r="J21" s="144"/>
    </row>
    <row r="22" customFormat="false" ht="15" hidden="false" customHeight="false" outlineLevel="0" collapsed="false">
      <c r="A22" s="6" t="n">
        <v>2</v>
      </c>
      <c r="B22" s="150" t="s">
        <v>319</v>
      </c>
      <c r="C22" s="7" t="s">
        <v>275</v>
      </c>
      <c r="D22" s="7"/>
      <c r="E22" s="1"/>
      <c r="F22" s="1"/>
      <c r="G22" s="1"/>
      <c r="H22" s="1"/>
      <c r="I22" s="1"/>
      <c r="J22" s="144"/>
    </row>
    <row r="23" customFormat="false" ht="13.8" hidden="false" customHeight="false" outlineLevel="0" collapsed="false">
      <c r="A23" s="6" t="n">
        <v>3</v>
      </c>
      <c r="B23" s="150" t="s">
        <v>321</v>
      </c>
      <c r="C23" s="169"/>
      <c r="D23" s="169"/>
      <c r="E23" s="1"/>
      <c r="F23" s="1"/>
      <c r="G23" s="1"/>
      <c r="H23" s="1"/>
      <c r="I23" s="1"/>
      <c r="J23" s="144"/>
    </row>
    <row r="24" customFormat="false" ht="15" hidden="false" customHeight="false" outlineLevel="0" collapsed="false">
      <c r="A24" s="6" t="n">
        <v>4</v>
      </c>
      <c r="B24" s="150" t="s">
        <v>322</v>
      </c>
      <c r="C24" s="7" t="s">
        <v>393</v>
      </c>
      <c r="D24" s="7"/>
      <c r="E24" s="1"/>
      <c r="F24" s="1"/>
      <c r="G24" s="1"/>
      <c r="H24" s="1"/>
      <c r="I24" s="1"/>
      <c r="J24" s="144"/>
    </row>
    <row r="25" customFormat="false" ht="15" hidden="false" customHeight="false" outlineLevel="0" collapsed="false">
      <c r="A25" s="6" t="n">
        <v>5</v>
      </c>
      <c r="B25" s="150" t="s">
        <v>324</v>
      </c>
      <c r="C25" s="170" t="n">
        <v>43586</v>
      </c>
      <c r="D25" s="170"/>
      <c r="E25" s="144"/>
      <c r="F25" s="144"/>
      <c r="G25" s="144"/>
      <c r="H25" s="144"/>
      <c r="I25" s="144"/>
      <c r="J25" s="144"/>
    </row>
    <row r="26" customFormat="false" ht="15" hidden="false" customHeight="false" outlineLevel="0" collapsed="false">
      <c r="A26" s="12"/>
      <c r="B26" s="12"/>
      <c r="C26" s="12"/>
      <c r="D26" s="12"/>
      <c r="E26" s="144"/>
      <c r="F26" s="144"/>
      <c r="G26" s="144"/>
      <c r="H26" s="144"/>
      <c r="I26" s="144"/>
      <c r="J26" s="144"/>
    </row>
    <row r="27" customFormat="false" ht="15" hidden="false" customHeight="false" outlineLevel="0" collapsed="false">
      <c r="A27" s="12"/>
      <c r="B27" s="12"/>
      <c r="C27" s="12"/>
      <c r="D27" s="12"/>
      <c r="E27" s="144"/>
      <c r="F27" s="144"/>
      <c r="G27" s="144"/>
      <c r="H27" s="144"/>
      <c r="I27" s="144"/>
      <c r="J27" s="144"/>
    </row>
    <row r="28" customFormat="false" ht="15" hidden="false" customHeight="false" outlineLevel="0" collapsed="false">
      <c r="A28" s="162" t="s">
        <v>325</v>
      </c>
      <c r="B28" s="162"/>
      <c r="C28" s="162"/>
      <c r="D28" s="162"/>
      <c r="E28" s="144"/>
      <c r="F28" s="144"/>
      <c r="G28" s="144"/>
      <c r="H28" s="144"/>
      <c r="I28" s="144"/>
      <c r="J28" s="144"/>
    </row>
    <row r="29" customFormat="false" ht="15" hidden="false" customHeight="false" outlineLevel="0" collapsed="false">
      <c r="A29" s="145" t="n">
        <v>1</v>
      </c>
      <c r="B29" s="145" t="s">
        <v>326</v>
      </c>
      <c r="C29" s="145" t="s">
        <v>327</v>
      </c>
      <c r="D29" s="145" t="s">
        <v>328</v>
      </c>
      <c r="E29" s="144"/>
      <c r="F29" s="144"/>
      <c r="G29" s="144"/>
      <c r="H29" s="144"/>
      <c r="I29" s="144"/>
      <c r="J29" s="144"/>
    </row>
    <row r="30" customFormat="false" ht="15" hidden="false" customHeight="false" outlineLevel="0" collapsed="false">
      <c r="A30" s="6" t="s">
        <v>8</v>
      </c>
      <c r="B30" s="7" t="s">
        <v>329</v>
      </c>
      <c r="C30" s="163"/>
      <c r="D30" s="10" t="n">
        <f aca="false">C23</f>
        <v>0</v>
      </c>
      <c r="E30" s="144"/>
      <c r="F30" s="144"/>
      <c r="G30" s="144"/>
      <c r="H30" s="144"/>
      <c r="I30" s="144"/>
      <c r="J30" s="144"/>
    </row>
    <row r="31" customFormat="false" ht="15" hidden="false" customHeight="false" outlineLevel="0" collapsed="false">
      <c r="A31" s="6" t="s">
        <v>11</v>
      </c>
      <c r="B31" s="7" t="s">
        <v>330</v>
      </c>
      <c r="C31" s="163"/>
      <c r="D31" s="10"/>
      <c r="E31" s="144"/>
      <c r="F31" s="144"/>
      <c r="G31" s="144"/>
      <c r="H31" s="144"/>
      <c r="I31" s="144"/>
      <c r="J31" s="144"/>
    </row>
    <row r="32" customFormat="false" ht="15" hidden="false" customHeight="false" outlineLevel="0" collapsed="false">
      <c r="A32" s="6" t="s">
        <v>13</v>
      </c>
      <c r="B32" s="7" t="s">
        <v>331</v>
      </c>
      <c r="C32" s="163"/>
      <c r="D32" s="10"/>
      <c r="E32" s="144"/>
      <c r="F32" s="144"/>
      <c r="G32" s="144"/>
      <c r="H32" s="144"/>
      <c r="I32" s="144"/>
      <c r="J32" s="144"/>
    </row>
    <row r="33" customFormat="false" ht="15" hidden="false" customHeight="false" outlineLevel="0" collapsed="false">
      <c r="A33" s="6" t="s">
        <v>15</v>
      </c>
      <c r="B33" s="7" t="s">
        <v>332</v>
      </c>
      <c r="C33" s="163"/>
      <c r="D33" s="10"/>
      <c r="E33" s="144"/>
      <c r="F33" s="144"/>
      <c r="G33" s="144"/>
      <c r="H33" s="144"/>
      <c r="I33" s="144"/>
      <c r="J33" s="144"/>
    </row>
    <row r="34" customFormat="false" ht="15" hidden="false" customHeight="false" outlineLevel="0" collapsed="false">
      <c r="A34" s="6" t="s">
        <v>21</v>
      </c>
      <c r="B34" s="7" t="s">
        <v>333</v>
      </c>
      <c r="C34" s="163"/>
      <c r="D34" s="10"/>
      <c r="E34" s="144"/>
      <c r="F34" s="144"/>
      <c r="G34" s="144"/>
      <c r="H34" s="144"/>
      <c r="I34" s="144"/>
      <c r="J34" s="144"/>
    </row>
    <row r="35" customFormat="false" ht="15" hidden="false" customHeight="false" outlineLevel="0" collapsed="false">
      <c r="A35" s="6" t="s">
        <v>23</v>
      </c>
      <c r="B35" s="7" t="s">
        <v>334</v>
      </c>
      <c r="C35" s="163"/>
      <c r="D35" s="10"/>
      <c r="E35" s="144"/>
      <c r="F35" s="144"/>
      <c r="G35" s="144"/>
      <c r="H35" s="144"/>
      <c r="I35" s="144"/>
      <c r="J35" s="144"/>
    </row>
    <row r="36" customFormat="false" ht="15" hidden="false" customHeight="false" outlineLevel="0" collapsed="false">
      <c r="A36" s="18" t="s">
        <v>335</v>
      </c>
      <c r="B36" s="18"/>
      <c r="C36" s="164" t="n">
        <f aca="false">SUM(C30:C35)</f>
        <v>0</v>
      </c>
      <c r="D36" s="148" t="n">
        <f aca="false">SUM(D30:D35)</f>
        <v>0</v>
      </c>
      <c r="E36" s="144"/>
      <c r="F36" s="144"/>
      <c r="G36" s="144"/>
      <c r="H36" s="144"/>
      <c r="I36" s="144"/>
      <c r="J36" s="144"/>
    </row>
    <row r="37" customFormat="false" ht="15" hidden="false" customHeight="false" outlineLevel="0" collapsed="false">
      <c r="A37" s="12"/>
      <c r="B37" s="12"/>
      <c r="C37" s="12"/>
      <c r="D37" s="12"/>
      <c r="E37" s="144"/>
      <c r="F37" s="144"/>
      <c r="G37" s="144"/>
      <c r="H37" s="144"/>
      <c r="I37" s="144"/>
      <c r="J37" s="144"/>
    </row>
    <row r="38" customFormat="false" ht="15" hidden="false" customHeight="false" outlineLevel="0" collapsed="false">
      <c r="A38" s="162" t="s">
        <v>336</v>
      </c>
      <c r="B38" s="162"/>
      <c r="C38" s="162"/>
      <c r="D38" s="162"/>
      <c r="E38" s="144"/>
      <c r="F38" s="144"/>
      <c r="G38" s="144"/>
      <c r="H38" s="144"/>
      <c r="I38" s="144"/>
      <c r="J38" s="144"/>
    </row>
    <row r="39" customFormat="false" ht="15" hidden="false" customHeight="false" outlineLevel="0" collapsed="false">
      <c r="A39" s="162" t="s">
        <v>337</v>
      </c>
      <c r="B39" s="162"/>
      <c r="C39" s="162"/>
      <c r="D39" s="162"/>
      <c r="E39" s="144"/>
      <c r="F39" s="144"/>
      <c r="G39" s="144"/>
      <c r="H39" s="144"/>
      <c r="I39" s="144"/>
      <c r="J39" s="144"/>
    </row>
    <row r="40" customFormat="false" ht="15" hidden="false" customHeight="false" outlineLevel="0" collapsed="false">
      <c r="A40" s="145" t="s">
        <v>207</v>
      </c>
      <c r="B40" s="145" t="s">
        <v>338</v>
      </c>
      <c r="C40" s="145" t="s">
        <v>327</v>
      </c>
      <c r="D40" s="145" t="s">
        <v>328</v>
      </c>
      <c r="E40" s="144"/>
      <c r="F40" s="144"/>
      <c r="G40" s="144"/>
      <c r="H40" s="144"/>
      <c r="I40" s="144"/>
      <c r="J40" s="144"/>
    </row>
    <row r="41" customFormat="false" ht="13.8" hidden="false" customHeight="false" outlineLevel="0" collapsed="false">
      <c r="A41" s="6" t="s">
        <v>8</v>
      </c>
      <c r="B41" s="150" t="s">
        <v>339</v>
      </c>
      <c r="C41" s="163"/>
      <c r="D41" s="17" t="n">
        <f aca="false">C41*$D$36</f>
        <v>0</v>
      </c>
      <c r="E41" s="144"/>
      <c r="F41" s="144"/>
      <c r="G41" s="144"/>
      <c r="H41" s="144"/>
      <c r="I41" s="144"/>
      <c r="J41" s="144"/>
    </row>
    <row r="42" customFormat="false" ht="13.8" hidden="false" customHeight="false" outlineLevel="0" collapsed="false">
      <c r="A42" s="6" t="s">
        <v>11</v>
      </c>
      <c r="B42" s="150" t="s">
        <v>340</v>
      </c>
      <c r="C42" s="163"/>
      <c r="D42" s="17" t="n">
        <f aca="false">C42*$D$36</f>
        <v>0</v>
      </c>
      <c r="E42" s="144"/>
      <c r="F42" s="144"/>
      <c r="G42" s="144"/>
      <c r="H42" s="144"/>
      <c r="I42" s="144"/>
      <c r="J42" s="144"/>
    </row>
    <row r="43" customFormat="false" ht="15" hidden="false" customHeight="false" outlineLevel="0" collapsed="false">
      <c r="A43" s="18" t="s">
        <v>335</v>
      </c>
      <c r="B43" s="18"/>
      <c r="C43" s="164" t="n">
        <f aca="false">SUM(C41:C42)</f>
        <v>0</v>
      </c>
      <c r="D43" s="19" t="n">
        <f aca="false">SUM(D41:D42)</f>
        <v>0</v>
      </c>
      <c r="E43" s="144"/>
      <c r="F43" s="144"/>
      <c r="G43" s="144"/>
      <c r="H43" s="144"/>
      <c r="I43" s="144"/>
      <c r="J43" s="144"/>
    </row>
    <row r="44" customFormat="false" ht="15" hidden="false" customHeight="false" outlineLevel="0" collapsed="false">
      <c r="A44" s="12"/>
      <c r="B44" s="12"/>
      <c r="C44" s="12"/>
      <c r="D44" s="12"/>
      <c r="E44" s="144"/>
      <c r="F44" s="144"/>
      <c r="G44" s="144"/>
      <c r="H44" s="144"/>
      <c r="I44" s="144"/>
      <c r="J44" s="144"/>
    </row>
    <row r="45" customFormat="false" ht="27.95" hidden="false" customHeight="true" outlineLevel="0" collapsed="false">
      <c r="A45" s="165" t="s">
        <v>341</v>
      </c>
      <c r="B45" s="165"/>
      <c r="C45" s="165"/>
      <c r="D45" s="165"/>
      <c r="E45" s="144"/>
      <c r="F45" s="144"/>
      <c r="G45" s="144"/>
      <c r="H45" s="144"/>
      <c r="I45" s="144"/>
      <c r="J45" s="144"/>
    </row>
    <row r="46" customFormat="false" ht="15" hidden="false" customHeight="false" outlineLevel="0" collapsed="false">
      <c r="A46" s="145" t="s">
        <v>209</v>
      </c>
      <c r="B46" s="145" t="s">
        <v>342</v>
      </c>
      <c r="C46" s="145" t="s">
        <v>327</v>
      </c>
      <c r="D46" s="145" t="s">
        <v>328</v>
      </c>
      <c r="E46" s="144"/>
      <c r="F46" s="144"/>
      <c r="G46" s="144"/>
      <c r="H46" s="144"/>
      <c r="I46" s="144"/>
      <c r="J46" s="144"/>
    </row>
    <row r="47" customFormat="false" ht="13.8" hidden="false" customHeight="false" outlineLevel="0" collapsed="false">
      <c r="A47" s="6" t="s">
        <v>8</v>
      </c>
      <c r="B47" s="150" t="s">
        <v>343</v>
      </c>
      <c r="C47" s="163"/>
      <c r="D47" s="10" t="n">
        <f aca="false">C47*($D$36+$D$43)</f>
        <v>0</v>
      </c>
      <c r="E47" s="144"/>
      <c r="F47" s="144"/>
      <c r="G47" s="144"/>
      <c r="H47" s="144"/>
      <c r="I47" s="144"/>
      <c r="J47" s="144"/>
    </row>
    <row r="48" customFormat="false" ht="13.8" hidden="false" customHeight="false" outlineLevel="0" collapsed="false">
      <c r="A48" s="6" t="s">
        <v>11</v>
      </c>
      <c r="B48" s="150" t="s">
        <v>344</v>
      </c>
      <c r="C48" s="163"/>
      <c r="D48" s="10" t="n">
        <f aca="false">C48*($D$36+$D$43)</f>
        <v>0</v>
      </c>
      <c r="E48" s="144"/>
      <c r="F48" s="144"/>
      <c r="G48" s="144"/>
      <c r="H48" s="144"/>
      <c r="I48" s="144"/>
      <c r="J48" s="144"/>
    </row>
    <row r="49" customFormat="false" ht="13.8" hidden="false" customHeight="false" outlineLevel="0" collapsed="false">
      <c r="A49" s="6" t="s">
        <v>13</v>
      </c>
      <c r="B49" s="150" t="s">
        <v>345</v>
      </c>
      <c r="C49" s="163"/>
      <c r="D49" s="10" t="n">
        <f aca="false">C49*($D$36+$D$43)</f>
        <v>0</v>
      </c>
      <c r="E49" s="144"/>
      <c r="F49" s="144"/>
      <c r="G49" s="144"/>
      <c r="H49" s="144"/>
      <c r="I49" s="144"/>
      <c r="J49" s="144"/>
    </row>
    <row r="50" customFormat="false" ht="13.8" hidden="false" customHeight="false" outlineLevel="0" collapsed="false">
      <c r="A50" s="6" t="s">
        <v>15</v>
      </c>
      <c r="B50" s="150" t="s">
        <v>346</v>
      </c>
      <c r="C50" s="163"/>
      <c r="D50" s="10" t="n">
        <f aca="false">C50*($D$36+$D$43)</f>
        <v>0</v>
      </c>
      <c r="E50" s="144"/>
      <c r="F50" s="144"/>
      <c r="G50" s="144"/>
      <c r="H50" s="144"/>
      <c r="I50" s="144"/>
      <c r="J50" s="144"/>
    </row>
    <row r="51" customFormat="false" ht="13.8" hidden="false" customHeight="false" outlineLevel="0" collapsed="false">
      <c r="A51" s="6" t="s">
        <v>21</v>
      </c>
      <c r="B51" s="150" t="s">
        <v>347</v>
      </c>
      <c r="C51" s="163"/>
      <c r="D51" s="10" t="n">
        <f aca="false">C51*($D$36+$D$43)</f>
        <v>0</v>
      </c>
      <c r="E51" s="144"/>
      <c r="F51" s="144"/>
      <c r="G51" s="144"/>
      <c r="H51" s="144"/>
      <c r="I51" s="144"/>
      <c r="J51" s="144"/>
    </row>
    <row r="52" customFormat="false" ht="13.8" hidden="false" customHeight="false" outlineLevel="0" collapsed="false">
      <c r="A52" s="6" t="s">
        <v>23</v>
      </c>
      <c r="B52" s="150" t="s">
        <v>348</v>
      </c>
      <c r="C52" s="163"/>
      <c r="D52" s="10" t="n">
        <f aca="false">C52*($D$36+$D$43)</f>
        <v>0</v>
      </c>
    </row>
    <row r="53" customFormat="false" ht="13.8" hidden="false" customHeight="false" outlineLevel="0" collapsed="false">
      <c r="A53" s="6" t="s">
        <v>280</v>
      </c>
      <c r="B53" s="150" t="s">
        <v>349</v>
      </c>
      <c r="C53" s="163"/>
      <c r="D53" s="10" t="n">
        <f aca="false">C53*($D$36+$D$43)</f>
        <v>0</v>
      </c>
    </row>
    <row r="54" customFormat="false" ht="13.8" hidden="false" customHeight="false" outlineLevel="0" collapsed="false">
      <c r="A54" s="6" t="s">
        <v>191</v>
      </c>
      <c r="B54" s="150" t="s">
        <v>350</v>
      </c>
      <c r="C54" s="163"/>
      <c r="D54" s="10" t="n">
        <f aca="false">C54*($D$36+$D$43)</f>
        <v>0</v>
      </c>
    </row>
    <row r="55" customFormat="false" ht="15" hidden="false" customHeight="false" outlineLevel="0" collapsed="false">
      <c r="A55" s="18" t="s">
        <v>335</v>
      </c>
      <c r="B55" s="18"/>
      <c r="C55" s="164" t="n">
        <f aca="false">SUM(C47:C54)</f>
        <v>0</v>
      </c>
      <c r="D55" s="148" t="n">
        <f aca="false">SUM(D47:D54)</f>
        <v>0</v>
      </c>
    </row>
    <row r="56" customFormat="false" ht="15" hidden="false" customHeight="false" outlineLevel="0" collapsed="false">
      <c r="A56" s="12"/>
      <c r="B56" s="12"/>
      <c r="C56" s="12"/>
      <c r="D56" s="12"/>
    </row>
    <row r="57" customFormat="false" ht="15" hidden="false" customHeight="false" outlineLevel="0" collapsed="false">
      <c r="A57" s="162" t="s">
        <v>351</v>
      </c>
      <c r="B57" s="162"/>
      <c r="C57" s="162"/>
      <c r="D57" s="162"/>
    </row>
    <row r="58" customFormat="false" ht="15" hidden="false" customHeight="false" outlineLevel="0" collapsed="false">
      <c r="A58" s="145" t="s">
        <v>352</v>
      </c>
      <c r="B58" s="145" t="s">
        <v>353</v>
      </c>
      <c r="C58" s="166"/>
      <c r="D58" s="145" t="s">
        <v>328</v>
      </c>
    </row>
    <row r="59" customFormat="false" ht="13.8" hidden="false" customHeight="false" outlineLevel="0" collapsed="false">
      <c r="A59" s="6" t="s">
        <v>8</v>
      </c>
      <c r="B59" s="150" t="s">
        <v>354</v>
      </c>
      <c r="C59" s="146"/>
      <c r="D59" s="17" t="n">
        <f aca="false">IF(((2*C59*D3)-(D4*D30))&gt;0,(2*C59*D3)-(D4*D30),0)</f>
        <v>0</v>
      </c>
    </row>
    <row r="60" customFormat="false" ht="13.8" hidden="false" customHeight="false" outlineLevel="0" collapsed="false">
      <c r="A60" s="6" t="s">
        <v>11</v>
      </c>
      <c r="B60" s="150" t="s">
        <v>355</v>
      </c>
      <c r="C60" s="147"/>
      <c r="D60" s="17" t="n">
        <f aca="false">C60*D3*(1-D5)</f>
        <v>0</v>
      </c>
    </row>
    <row r="61" customFormat="false" ht="13.8" hidden="false" customHeight="false" outlineLevel="0" collapsed="false">
      <c r="A61" s="6" t="s">
        <v>13</v>
      </c>
      <c r="B61" s="150" t="s">
        <v>356</v>
      </c>
      <c r="C61" s="147"/>
      <c r="D61" s="17" t="n">
        <f aca="false">C61</f>
        <v>0</v>
      </c>
    </row>
    <row r="62" customFormat="false" ht="13.8" hidden="false" customHeight="false" outlineLevel="0" collapsed="false">
      <c r="A62" s="6" t="s">
        <v>15</v>
      </c>
      <c r="B62" s="150" t="s">
        <v>334</v>
      </c>
      <c r="C62" s="147"/>
      <c r="D62" s="17" t="n">
        <f aca="false">C62</f>
        <v>0</v>
      </c>
    </row>
    <row r="63" customFormat="false" ht="15" hidden="false" customHeight="false" outlineLevel="0" collapsed="false">
      <c r="A63" s="18" t="s">
        <v>335</v>
      </c>
      <c r="B63" s="18"/>
      <c r="C63" s="18"/>
      <c r="D63" s="19" t="n">
        <f aca="false">SUM(D59:D62)</f>
        <v>0</v>
      </c>
    </row>
    <row r="64" customFormat="false" ht="15" hidden="false" customHeight="false" outlineLevel="0" collapsed="false">
      <c r="A64" s="12"/>
      <c r="B64" s="12"/>
      <c r="C64" s="12"/>
      <c r="D64" s="12"/>
    </row>
    <row r="65" customFormat="false" ht="15" hidden="false" customHeight="false" outlineLevel="0" collapsed="false">
      <c r="A65" s="162" t="s">
        <v>357</v>
      </c>
      <c r="B65" s="162"/>
      <c r="C65" s="162"/>
      <c r="D65" s="162"/>
    </row>
    <row r="66" customFormat="false" ht="15" hidden="false" customHeight="false" outlineLevel="0" collapsed="false">
      <c r="A66" s="145" t="n">
        <v>2</v>
      </c>
      <c r="B66" s="167" t="s">
        <v>358</v>
      </c>
      <c r="C66" s="167"/>
      <c r="D66" s="145" t="s">
        <v>328</v>
      </c>
    </row>
    <row r="67" customFormat="false" ht="15" hidden="false" customHeight="false" outlineLevel="0" collapsed="false">
      <c r="A67" s="6" t="s">
        <v>207</v>
      </c>
      <c r="B67" s="7" t="s">
        <v>338</v>
      </c>
      <c r="C67" s="7"/>
      <c r="D67" s="17" t="n">
        <f aca="false">D43</f>
        <v>0</v>
      </c>
    </row>
    <row r="68" customFormat="false" ht="15" hidden="false" customHeight="false" outlineLevel="0" collapsed="false">
      <c r="A68" s="6" t="s">
        <v>209</v>
      </c>
      <c r="B68" s="7" t="s">
        <v>342</v>
      </c>
      <c r="C68" s="7"/>
      <c r="D68" s="17" t="n">
        <f aca="false">D55</f>
        <v>0</v>
      </c>
    </row>
    <row r="69" customFormat="false" ht="15" hidden="false" customHeight="false" outlineLevel="0" collapsed="false">
      <c r="A69" s="6" t="s">
        <v>352</v>
      </c>
      <c r="B69" s="7" t="s">
        <v>353</v>
      </c>
      <c r="C69" s="7"/>
      <c r="D69" s="17" t="n">
        <f aca="false">D63</f>
        <v>0</v>
      </c>
    </row>
    <row r="70" customFormat="false" ht="15" hidden="false" customHeight="false" outlineLevel="0" collapsed="false">
      <c r="A70" s="18" t="s">
        <v>335</v>
      </c>
      <c r="B70" s="18"/>
      <c r="C70" s="18"/>
      <c r="D70" s="19" t="n">
        <f aca="false">SUM(D67:D69)</f>
        <v>0</v>
      </c>
    </row>
    <row r="71" customFormat="false" ht="15" hidden="false" customHeight="false" outlineLevel="0" collapsed="false">
      <c r="A71" s="12"/>
      <c r="B71" s="12"/>
      <c r="C71" s="12"/>
      <c r="D71" s="12"/>
    </row>
    <row r="72" customFormat="false" ht="15" hidden="false" customHeight="true" outlineLevel="0" collapsed="false">
      <c r="A72" s="165" t="s">
        <v>359</v>
      </c>
      <c r="B72" s="165"/>
      <c r="C72" s="165"/>
      <c r="D72" s="165"/>
    </row>
    <row r="73" customFormat="false" ht="15" hidden="false" customHeight="false" outlineLevel="0" collapsed="false">
      <c r="A73" s="145" t="n">
        <v>3</v>
      </c>
      <c r="B73" s="145" t="s">
        <v>360</v>
      </c>
      <c r="C73" s="145" t="s">
        <v>327</v>
      </c>
      <c r="D73" s="145" t="s">
        <v>328</v>
      </c>
    </row>
    <row r="74" customFormat="false" ht="13.8" hidden="false" customHeight="false" outlineLevel="0" collapsed="false">
      <c r="A74" s="6" t="s">
        <v>8</v>
      </c>
      <c r="B74" s="150" t="s">
        <v>361</v>
      </c>
      <c r="C74" s="163"/>
      <c r="D74" s="17" t="n">
        <f aca="false">C74*$D$36</f>
        <v>0</v>
      </c>
    </row>
    <row r="75" customFormat="false" ht="13.8" hidden="false" customHeight="false" outlineLevel="0" collapsed="false">
      <c r="A75" s="6" t="s">
        <v>11</v>
      </c>
      <c r="B75" s="150" t="s">
        <v>362</v>
      </c>
      <c r="C75" s="163"/>
      <c r="D75" s="17" t="n">
        <f aca="false">C75*$D$36</f>
        <v>0</v>
      </c>
    </row>
    <row r="76" customFormat="false" ht="26.85" hidden="false" customHeight="false" outlineLevel="0" collapsed="false">
      <c r="A76" s="6" t="s">
        <v>13</v>
      </c>
      <c r="B76" s="168" t="s">
        <v>363</v>
      </c>
      <c r="C76" s="163"/>
      <c r="D76" s="17" t="n">
        <f aca="false">C76*$D$36</f>
        <v>0</v>
      </c>
    </row>
    <row r="77" customFormat="false" ht="13.8" hidden="false" customHeight="false" outlineLevel="0" collapsed="false">
      <c r="A77" s="6" t="s">
        <v>15</v>
      </c>
      <c r="B77" s="150" t="s">
        <v>364</v>
      </c>
      <c r="C77" s="163"/>
      <c r="D77" s="17" t="n">
        <f aca="false">C77*$D$36</f>
        <v>0</v>
      </c>
    </row>
    <row r="78" customFormat="false" ht="26.85" hidden="false" customHeight="false" outlineLevel="0" collapsed="false">
      <c r="A78" s="6" t="s">
        <v>21</v>
      </c>
      <c r="B78" s="168" t="s">
        <v>365</v>
      </c>
      <c r="C78" s="163"/>
      <c r="D78" s="17" t="n">
        <f aca="false">C78*$D$36</f>
        <v>0</v>
      </c>
    </row>
    <row r="79" customFormat="false" ht="26.85" hidden="false" customHeight="false" outlineLevel="0" collapsed="false">
      <c r="A79" s="6" t="s">
        <v>23</v>
      </c>
      <c r="B79" s="168" t="s">
        <v>366</v>
      </c>
      <c r="C79" s="163"/>
      <c r="D79" s="17" t="n">
        <f aca="false">C79*$D$36</f>
        <v>0</v>
      </c>
    </row>
    <row r="80" customFormat="false" ht="15" hidden="false" customHeight="false" outlineLevel="0" collapsed="false">
      <c r="A80" s="18" t="s">
        <v>335</v>
      </c>
      <c r="B80" s="18"/>
      <c r="C80" s="164" t="n">
        <f aca="false">SUM(C74:C79)</f>
        <v>0</v>
      </c>
      <c r="D80" s="19" t="n">
        <f aca="false">SUM(D74:D79)</f>
        <v>0</v>
      </c>
    </row>
    <row r="81" customFormat="false" ht="15" hidden="false" customHeight="false" outlineLevel="0" collapsed="false">
      <c r="A81" s="12"/>
      <c r="B81" s="12"/>
      <c r="C81" s="12"/>
      <c r="D81" s="12"/>
    </row>
    <row r="82" customFormat="false" ht="15" hidden="false" customHeight="false" outlineLevel="0" collapsed="false">
      <c r="A82" s="162" t="s">
        <v>367</v>
      </c>
      <c r="B82" s="162"/>
      <c r="C82" s="162"/>
      <c r="D82" s="162"/>
    </row>
    <row r="83" customFormat="false" ht="15" hidden="false" customHeight="false" outlineLevel="0" collapsed="false">
      <c r="A83" s="162" t="s">
        <v>368</v>
      </c>
      <c r="B83" s="162"/>
      <c r="C83" s="162"/>
      <c r="D83" s="162"/>
    </row>
    <row r="84" customFormat="false" ht="15" hidden="false" customHeight="false" outlineLevel="0" collapsed="false">
      <c r="A84" s="145" t="s">
        <v>369</v>
      </c>
      <c r="B84" s="145" t="s">
        <v>370</v>
      </c>
      <c r="C84" s="145" t="s">
        <v>327</v>
      </c>
      <c r="D84" s="145" t="s">
        <v>328</v>
      </c>
    </row>
    <row r="85" customFormat="false" ht="13.8" hidden="false" customHeight="false" outlineLevel="0" collapsed="false">
      <c r="A85" s="6" t="s">
        <v>8</v>
      </c>
      <c r="B85" s="150" t="s">
        <v>371</v>
      </c>
      <c r="C85" s="163"/>
      <c r="D85" s="17" t="n">
        <f aca="false">C85*$D$36</f>
        <v>0</v>
      </c>
    </row>
    <row r="86" customFormat="false" ht="13.8" hidden="false" customHeight="false" outlineLevel="0" collapsed="false">
      <c r="A86" s="6" t="s">
        <v>11</v>
      </c>
      <c r="B86" s="150" t="s">
        <v>372</v>
      </c>
      <c r="C86" s="163"/>
      <c r="D86" s="17" t="n">
        <f aca="false">C86*$D$36</f>
        <v>0</v>
      </c>
    </row>
    <row r="87" customFormat="false" ht="13.8" hidden="false" customHeight="false" outlineLevel="0" collapsed="false">
      <c r="A87" s="6" t="s">
        <v>13</v>
      </c>
      <c r="B87" s="150" t="s">
        <v>373</v>
      </c>
      <c r="C87" s="163"/>
      <c r="D87" s="17" t="n">
        <f aca="false">C87*$D$36</f>
        <v>0</v>
      </c>
    </row>
    <row r="88" customFormat="false" ht="13.8" hidden="false" customHeight="false" outlineLevel="0" collapsed="false">
      <c r="A88" s="6" t="s">
        <v>15</v>
      </c>
      <c r="B88" s="150" t="s">
        <v>374</v>
      </c>
      <c r="C88" s="163"/>
      <c r="D88" s="17" t="n">
        <f aca="false">C88*$D$36</f>
        <v>0</v>
      </c>
    </row>
    <row r="89" customFormat="false" ht="13.8" hidden="false" customHeight="false" outlineLevel="0" collapsed="false">
      <c r="A89" s="6" t="s">
        <v>21</v>
      </c>
      <c r="B89" s="150" t="s">
        <v>375</v>
      </c>
      <c r="C89" s="163"/>
      <c r="D89" s="17" t="n">
        <f aca="false">C89*$D$36</f>
        <v>0</v>
      </c>
    </row>
    <row r="90" customFormat="false" ht="15" hidden="false" customHeight="false" outlineLevel="0" collapsed="false">
      <c r="A90" s="6" t="s">
        <v>23</v>
      </c>
      <c r="B90" s="150" t="s">
        <v>376</v>
      </c>
      <c r="C90" s="163"/>
      <c r="D90" s="17"/>
    </row>
    <row r="91" customFormat="false" ht="15" hidden="false" customHeight="false" outlineLevel="0" collapsed="false">
      <c r="A91" s="18" t="s">
        <v>335</v>
      </c>
      <c r="B91" s="18"/>
      <c r="C91" s="164" t="n">
        <f aca="false">SUM(C85:C90)</f>
        <v>0</v>
      </c>
      <c r="D91" s="19" t="n">
        <f aca="false">SUM(D85:D90)</f>
        <v>0</v>
      </c>
    </row>
    <row r="92" customFormat="false" ht="15" hidden="false" customHeight="false" outlineLevel="0" collapsed="false">
      <c r="A92" s="12"/>
      <c r="B92" s="12"/>
      <c r="C92" s="12"/>
      <c r="D92" s="12"/>
    </row>
    <row r="93" customFormat="false" ht="15" hidden="false" customHeight="false" outlineLevel="0" collapsed="false">
      <c r="A93" s="162" t="s">
        <v>377</v>
      </c>
      <c r="B93" s="162"/>
      <c r="C93" s="162"/>
      <c r="D93" s="162"/>
    </row>
    <row r="94" customFormat="false" ht="15" hidden="false" customHeight="false" outlineLevel="0" collapsed="false">
      <c r="A94" s="145" t="s">
        <v>378</v>
      </c>
      <c r="B94" s="145" t="s">
        <v>379</v>
      </c>
      <c r="C94" s="145" t="s">
        <v>327</v>
      </c>
      <c r="D94" s="145" t="s">
        <v>328</v>
      </c>
    </row>
    <row r="95" customFormat="false" ht="13.8" hidden="false" customHeight="false" outlineLevel="0" collapsed="false">
      <c r="A95" s="6" t="s">
        <v>8</v>
      </c>
      <c r="B95" s="150" t="s">
        <v>380</v>
      </c>
      <c r="C95" s="163"/>
      <c r="D95" s="17" t="n">
        <f aca="false">C95*$D$36</f>
        <v>0</v>
      </c>
    </row>
    <row r="96" customFormat="false" ht="15" hidden="false" customHeight="false" outlineLevel="0" collapsed="false">
      <c r="A96" s="18" t="s">
        <v>335</v>
      </c>
      <c r="B96" s="18"/>
      <c r="C96" s="164" t="n">
        <f aca="false">C95</f>
        <v>0</v>
      </c>
      <c r="D96" s="19" t="n">
        <f aca="false">D95</f>
        <v>0</v>
      </c>
    </row>
    <row r="97" customFormat="false" ht="15" hidden="false" customHeight="false" outlineLevel="0" collapsed="false">
      <c r="A97" s="12"/>
      <c r="B97" s="12"/>
      <c r="C97" s="12"/>
      <c r="D97" s="12"/>
    </row>
    <row r="98" customFormat="false" ht="15" hidden="false" customHeight="false" outlineLevel="0" collapsed="false">
      <c r="A98" s="162" t="s">
        <v>381</v>
      </c>
      <c r="B98" s="162"/>
      <c r="C98" s="162"/>
      <c r="D98" s="162"/>
    </row>
    <row r="99" customFormat="false" ht="15" hidden="false" customHeight="false" outlineLevel="0" collapsed="false">
      <c r="A99" s="145" t="n">
        <v>4</v>
      </c>
      <c r="B99" s="167" t="s">
        <v>382</v>
      </c>
      <c r="C99" s="167"/>
      <c r="D99" s="145" t="s">
        <v>328</v>
      </c>
    </row>
    <row r="100" customFormat="false" ht="15" hidden="false" customHeight="false" outlineLevel="0" collapsed="false">
      <c r="A100" s="6" t="s">
        <v>369</v>
      </c>
      <c r="B100" s="7" t="s">
        <v>370</v>
      </c>
      <c r="C100" s="7"/>
      <c r="D100" s="17" t="n">
        <f aca="false">D91</f>
        <v>0</v>
      </c>
    </row>
    <row r="101" customFormat="false" ht="15" hidden="false" customHeight="false" outlineLevel="0" collapsed="false">
      <c r="A101" s="6" t="s">
        <v>378</v>
      </c>
      <c r="B101" s="7" t="s">
        <v>379</v>
      </c>
      <c r="C101" s="7"/>
      <c r="D101" s="17" t="n">
        <f aca="false">D96</f>
        <v>0</v>
      </c>
    </row>
    <row r="102" customFormat="false" ht="15" hidden="false" customHeight="false" outlineLevel="0" collapsed="false">
      <c r="A102" s="18" t="s">
        <v>335</v>
      </c>
      <c r="B102" s="18"/>
      <c r="C102" s="18"/>
      <c r="D102" s="19" t="n">
        <f aca="false">SUM(D100:D101)</f>
        <v>0</v>
      </c>
    </row>
    <row r="103" customFormat="false" ht="15" hidden="false" customHeight="false" outlineLevel="0" collapsed="false">
      <c r="A103" s="12"/>
      <c r="B103" s="12"/>
      <c r="C103" s="12"/>
      <c r="D103" s="12"/>
    </row>
    <row r="104" customFormat="false" ht="15" hidden="false" customHeight="true" outlineLevel="0" collapsed="false">
      <c r="A104" s="165" t="s">
        <v>383</v>
      </c>
      <c r="B104" s="165"/>
      <c r="C104" s="165"/>
      <c r="D104" s="165"/>
    </row>
    <row r="105" customFormat="false" ht="15" hidden="false" customHeight="false" outlineLevel="0" collapsed="false">
      <c r="A105" s="145" t="n">
        <v>5</v>
      </c>
      <c r="B105" s="145" t="s">
        <v>360</v>
      </c>
      <c r="C105" s="145"/>
      <c r="D105" s="145" t="s">
        <v>328</v>
      </c>
    </row>
    <row r="106" customFormat="false" ht="15" hidden="false" customHeight="false" outlineLevel="0" collapsed="false">
      <c r="A106" s="6" t="s">
        <v>8</v>
      </c>
      <c r="B106" s="150" t="s">
        <v>384</v>
      </c>
      <c r="C106" s="163"/>
      <c r="D106" s="17" t="n">
        <f aca="false">'VIII Uniformes e EPI''s'!H11</f>
        <v>0</v>
      </c>
    </row>
    <row r="107" customFormat="false" ht="15" hidden="false" customHeight="false" outlineLevel="0" collapsed="false">
      <c r="A107" s="6" t="s">
        <v>11</v>
      </c>
      <c r="B107" s="150" t="s">
        <v>385</v>
      </c>
      <c r="C107" s="163"/>
      <c r="D107" s="17" t="n">
        <v>0</v>
      </c>
    </row>
    <row r="108" customFormat="false" ht="15" hidden="false" customHeight="false" outlineLevel="0" collapsed="false">
      <c r="A108" s="6" t="s">
        <v>13</v>
      </c>
      <c r="B108" s="150" t="s">
        <v>386</v>
      </c>
      <c r="C108" s="163"/>
      <c r="D108" s="17" t="n">
        <v>0</v>
      </c>
    </row>
    <row r="109" customFormat="false" ht="15" hidden="false" customHeight="false" outlineLevel="0" collapsed="false">
      <c r="A109" s="6" t="s">
        <v>15</v>
      </c>
      <c r="B109" s="150" t="s">
        <v>334</v>
      </c>
      <c r="C109" s="163"/>
      <c r="D109" s="17" t="n">
        <v>0</v>
      </c>
    </row>
    <row r="110" customFormat="false" ht="15" hidden="false" customHeight="false" outlineLevel="0" collapsed="false">
      <c r="A110" s="18" t="s">
        <v>335</v>
      </c>
      <c r="B110" s="18"/>
      <c r="C110" s="18"/>
      <c r="D110" s="19" t="n">
        <f aca="false">SUM(D106:D109)</f>
        <v>0</v>
      </c>
    </row>
    <row r="111" customFormat="false" ht="15" hidden="false" customHeight="false" outlineLevel="0" collapsed="false">
      <c r="A111" s="12"/>
      <c r="B111" s="12"/>
      <c r="C111" s="12"/>
      <c r="D111" s="12"/>
    </row>
    <row r="112" customFormat="false" ht="15" hidden="false" customHeight="false" outlineLevel="0" collapsed="false">
      <c r="A112" s="20"/>
      <c r="B112" s="20"/>
      <c r="C112" s="20"/>
      <c r="D112" s="20"/>
    </row>
    <row r="113" customFormat="false" ht="15" hidden="false" customHeight="false" outlineLevel="0" collapsed="false">
      <c r="A113" s="12"/>
      <c r="B113" s="12"/>
      <c r="C113" s="12"/>
      <c r="D113" s="12"/>
    </row>
    <row r="114" customFormat="false" ht="15" hidden="false" customHeight="false" outlineLevel="0" collapsed="false">
      <c r="A114" s="145"/>
      <c r="B114" s="145" t="s">
        <v>387</v>
      </c>
      <c r="C114" s="145"/>
      <c r="D114" s="145" t="s">
        <v>328</v>
      </c>
    </row>
    <row r="115" customFormat="false" ht="15" hidden="false" customHeight="false" outlineLevel="0" collapsed="false">
      <c r="A115" s="18" t="s">
        <v>8</v>
      </c>
      <c r="B115" s="7" t="s">
        <v>325</v>
      </c>
      <c r="C115" s="7"/>
      <c r="D115" s="17" t="n">
        <f aca="false">D36</f>
        <v>0</v>
      </c>
    </row>
    <row r="116" customFormat="false" ht="15" hidden="false" customHeight="false" outlineLevel="0" collapsed="false">
      <c r="A116" s="18" t="s">
        <v>11</v>
      </c>
      <c r="B116" s="7" t="s">
        <v>336</v>
      </c>
      <c r="C116" s="7"/>
      <c r="D116" s="17" t="n">
        <f aca="false">D70</f>
        <v>0</v>
      </c>
    </row>
    <row r="117" customFormat="false" ht="15" hidden="false" customHeight="false" outlineLevel="0" collapsed="false">
      <c r="A117" s="18" t="s">
        <v>13</v>
      </c>
      <c r="B117" s="7" t="s">
        <v>359</v>
      </c>
      <c r="C117" s="7"/>
      <c r="D117" s="17" t="n">
        <f aca="false">D80</f>
        <v>0</v>
      </c>
    </row>
    <row r="118" customFormat="false" ht="15" hidden="false" customHeight="false" outlineLevel="0" collapsed="false">
      <c r="A118" s="18" t="s">
        <v>15</v>
      </c>
      <c r="B118" s="7" t="s">
        <v>367</v>
      </c>
      <c r="C118" s="7"/>
      <c r="D118" s="17" t="n">
        <f aca="false">D102</f>
        <v>0</v>
      </c>
    </row>
    <row r="119" customFormat="false" ht="15" hidden="false" customHeight="false" outlineLevel="0" collapsed="false">
      <c r="A119" s="18" t="s">
        <v>21</v>
      </c>
      <c r="B119" s="7" t="s">
        <v>383</v>
      </c>
      <c r="C119" s="7"/>
      <c r="D119" s="17" t="n">
        <f aca="false">D110</f>
        <v>0</v>
      </c>
    </row>
    <row r="120" customFormat="false" ht="15" hidden="false" customHeight="false" outlineLevel="0" collapsed="false">
      <c r="A120" s="18" t="s">
        <v>388</v>
      </c>
      <c r="B120" s="18"/>
      <c r="C120" s="18"/>
      <c r="D120" s="19" t="n">
        <f aca="false">SUM(D115:D119)</f>
        <v>0</v>
      </c>
    </row>
  </sheetData>
  <mergeCells count="71">
    <mergeCell ref="A1:D1"/>
    <mergeCell ref="A2:D2"/>
    <mergeCell ref="A3:B3"/>
    <mergeCell ref="A4:B4"/>
    <mergeCell ref="A7:D7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A113:D113"/>
    <mergeCell ref="B114:C114"/>
    <mergeCell ref="B115:C115"/>
    <mergeCell ref="B116:C116"/>
    <mergeCell ref="B117:C117"/>
    <mergeCell ref="B118:C118"/>
    <mergeCell ref="B119:C119"/>
    <mergeCell ref="A120:C120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6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5"/>
  <sheetViews>
    <sheetView showFormulas="false" showGridLines="false" showRowColHeaders="true" showZeros="true" rightToLeft="false" tabSelected="false" showOutlineSymbols="true" defaultGridColor="true" view="pageBreakPreview" topLeftCell="A64" colorId="64" zoomScale="90" zoomScaleNormal="100" zoomScalePageLayoutView="90" workbookViewId="0">
      <selection pane="topLeft" activeCell="C90" activeCellId="0" sqref="C90"/>
    </sheetView>
  </sheetViews>
  <sheetFormatPr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63.14"/>
    <col collapsed="false" customWidth="true" hidden="false" outlineLevel="0" max="3" min="3" style="0" width="28.42"/>
    <col collapsed="false" customWidth="true" hidden="false" outlineLevel="0" max="7" min="4" style="0" width="22.86"/>
    <col collapsed="false" customWidth="true" hidden="false" outlineLevel="0" max="1025" min="8" style="0" width="9.13"/>
  </cols>
  <sheetData>
    <row r="1" customFormat="false" ht="20.25" hidden="false" customHeight="false" outlineLevel="0" collapsed="false">
      <c r="A1" s="143" t="s">
        <v>299</v>
      </c>
      <c r="B1" s="143"/>
      <c r="C1" s="143"/>
      <c r="D1" s="143"/>
      <c r="E1" s="143"/>
      <c r="F1" s="143"/>
      <c r="G1" s="143"/>
      <c r="H1" s="1"/>
      <c r="I1" s="1"/>
      <c r="J1" s="144"/>
    </row>
    <row r="2" customFormat="false" ht="15" hidden="false" customHeight="false" outlineLevel="0" collapsed="false">
      <c r="A2" s="6"/>
      <c r="B2" s="6"/>
      <c r="C2" s="6"/>
      <c r="D2" s="6"/>
      <c r="E2" s="6"/>
      <c r="F2" s="6"/>
      <c r="G2" s="6"/>
      <c r="H2" s="1"/>
      <c r="I2" s="1"/>
      <c r="J2" s="144"/>
    </row>
    <row r="3" customFormat="false" ht="15" hidden="false" customHeight="false" outlineLevel="0" collapsed="false">
      <c r="A3" s="171" t="s">
        <v>300</v>
      </c>
      <c r="B3" s="171"/>
      <c r="C3" s="172" t="s">
        <v>394</v>
      </c>
      <c r="D3" s="172"/>
      <c r="E3" s="172"/>
      <c r="F3" s="171" t="s">
        <v>395</v>
      </c>
      <c r="G3" s="173" t="n">
        <v>20.98</v>
      </c>
      <c r="H3" s="1"/>
      <c r="I3" s="1"/>
      <c r="J3" s="144"/>
    </row>
    <row r="4" customFormat="false" ht="13.8" hidden="false" customHeight="false" outlineLevel="0" collapsed="false">
      <c r="A4" s="7" t="s">
        <v>302</v>
      </c>
      <c r="B4" s="7"/>
      <c r="C4" s="174" t="s">
        <v>396</v>
      </c>
      <c r="D4" s="174"/>
      <c r="E4" s="7" t="s">
        <v>397</v>
      </c>
      <c r="F4" s="7" t="s">
        <v>398</v>
      </c>
      <c r="G4" s="163"/>
      <c r="H4" s="1"/>
      <c r="I4" s="1"/>
      <c r="J4" s="144"/>
    </row>
    <row r="5" customFormat="false" ht="13.8" hidden="false" customHeight="false" outlineLevel="0" collapsed="false">
      <c r="A5" s="159"/>
      <c r="B5" s="159"/>
      <c r="C5" s="174" t="s">
        <v>399</v>
      </c>
      <c r="D5" s="174"/>
      <c r="E5" s="161" t="n">
        <v>43686</v>
      </c>
      <c r="F5" s="150" t="s">
        <v>400</v>
      </c>
      <c r="G5" s="163"/>
      <c r="H5" s="1"/>
      <c r="I5" s="1"/>
      <c r="J5" s="144"/>
    </row>
    <row r="6" customFormat="false" ht="15" hidden="false" customHeight="false" outlineLevel="0" collapsed="false">
      <c r="A6" s="149" t="s">
        <v>401</v>
      </c>
      <c r="B6" s="149"/>
      <c r="C6" s="159"/>
      <c r="D6" s="159"/>
      <c r="E6" s="159"/>
      <c r="F6" s="159"/>
      <c r="G6" s="159"/>
      <c r="H6" s="1"/>
      <c r="I6" s="1"/>
      <c r="J6" s="144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"/>
      <c r="I7" s="1"/>
      <c r="J7" s="144"/>
    </row>
    <row r="8" customFormat="false" ht="15" hidden="false" customHeight="false" outlineLevel="0" collapsed="false">
      <c r="A8" s="20" t="s">
        <v>402</v>
      </c>
      <c r="B8" s="20"/>
      <c r="C8" s="20"/>
      <c r="D8" s="20"/>
      <c r="E8" s="20"/>
      <c r="F8" s="20"/>
      <c r="G8" s="20"/>
      <c r="H8" s="1"/>
      <c r="I8" s="1"/>
      <c r="J8" s="144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"/>
      <c r="I9" s="1"/>
      <c r="J9" s="144"/>
    </row>
    <row r="10" customFormat="false" ht="15" hidden="false" customHeight="false" outlineLevel="0" collapsed="false">
      <c r="A10" s="6" t="s">
        <v>8</v>
      </c>
      <c r="B10" s="150" t="s">
        <v>305</v>
      </c>
      <c r="C10" s="11"/>
      <c r="D10" s="175"/>
      <c r="E10" s="176" t="s">
        <v>312</v>
      </c>
      <c r="F10" s="151" t="s">
        <v>403</v>
      </c>
      <c r="G10" s="151"/>
      <c r="H10" s="1"/>
      <c r="I10" s="1"/>
      <c r="J10" s="144"/>
    </row>
    <row r="11" customFormat="false" ht="15" hidden="false" customHeight="false" outlineLevel="0" collapsed="false">
      <c r="A11" s="6" t="s">
        <v>11</v>
      </c>
      <c r="B11" s="150" t="s">
        <v>306</v>
      </c>
      <c r="C11" s="151" t="s">
        <v>404</v>
      </c>
      <c r="D11" s="175"/>
      <c r="E11" s="176" t="s">
        <v>313</v>
      </c>
      <c r="F11" s="151" t="s">
        <v>405</v>
      </c>
      <c r="G11" s="151"/>
      <c r="H11" s="1"/>
      <c r="I11" s="1"/>
      <c r="J11" s="144"/>
    </row>
    <row r="12" customFormat="false" ht="15" hidden="false" customHeight="false" outlineLevel="0" collapsed="false">
      <c r="A12" s="6" t="s">
        <v>13</v>
      </c>
      <c r="B12" s="150" t="s">
        <v>308</v>
      </c>
      <c r="C12" s="151" t="n">
        <v>2019</v>
      </c>
      <c r="D12" s="175"/>
      <c r="E12" s="176" t="s">
        <v>314</v>
      </c>
      <c r="F12" s="158" t="n">
        <v>59637.97</v>
      </c>
      <c r="G12" s="158"/>
      <c r="H12" s="1"/>
      <c r="I12" s="1"/>
      <c r="J12" s="144"/>
    </row>
    <row r="13" customFormat="false" ht="15" hidden="false" customHeight="false" outlineLevel="0" collapsed="false">
      <c r="A13" s="6" t="s">
        <v>15</v>
      </c>
      <c r="B13" s="150" t="s">
        <v>310</v>
      </c>
      <c r="C13" s="151" t="n">
        <v>12</v>
      </c>
      <c r="D13" s="175"/>
      <c r="E13" s="175"/>
      <c r="F13" s="177"/>
      <c r="G13" s="177"/>
      <c r="H13" s="1"/>
      <c r="I13" s="1"/>
      <c r="J13" s="144"/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"/>
      <c r="I14" s="1"/>
      <c r="J14" s="144"/>
    </row>
    <row r="15" customFormat="false" ht="15" hidden="false" customHeight="false" outlineLevel="0" collapsed="false">
      <c r="A15" s="12"/>
      <c r="B15" s="12"/>
      <c r="C15" s="12"/>
      <c r="D15" s="12"/>
      <c r="E15" s="12"/>
      <c r="F15" s="12"/>
      <c r="G15" s="12"/>
      <c r="H15" s="1"/>
      <c r="I15" s="1"/>
      <c r="J15" s="144"/>
    </row>
    <row r="16" customFormat="false" ht="15" hidden="false" customHeight="false" outlineLevel="0" collapsed="false">
      <c r="A16" s="145" t="s">
        <v>317</v>
      </c>
      <c r="B16" s="145"/>
      <c r="C16" s="145"/>
      <c r="D16" s="145"/>
      <c r="E16" s="145"/>
      <c r="F16" s="145"/>
      <c r="G16" s="145"/>
      <c r="H16" s="1"/>
      <c r="I16" s="1"/>
      <c r="J16" s="144"/>
    </row>
    <row r="17" customFormat="false" ht="28.5" hidden="false" customHeight="true" outlineLevel="0" collapsed="false">
      <c r="A17" s="173" t="n">
        <v>1</v>
      </c>
      <c r="B17" s="7" t="s">
        <v>322</v>
      </c>
      <c r="C17" s="7"/>
      <c r="D17" s="6" t="s">
        <v>406</v>
      </c>
      <c r="E17" s="178" t="s">
        <v>407</v>
      </c>
      <c r="F17" s="89" t="s">
        <v>408</v>
      </c>
      <c r="G17" s="6" t="s">
        <v>409</v>
      </c>
      <c r="H17" s="1"/>
      <c r="I17" s="1"/>
      <c r="J17" s="144"/>
    </row>
    <row r="18" customFormat="false" ht="15" hidden="false" customHeight="false" outlineLevel="0" collapsed="false">
      <c r="A18" s="6" t="n">
        <v>2</v>
      </c>
      <c r="B18" s="7" t="s">
        <v>319</v>
      </c>
      <c r="C18" s="7"/>
      <c r="D18" s="6" t="s">
        <v>277</v>
      </c>
      <c r="E18" s="179" t="s">
        <v>287</v>
      </c>
      <c r="F18" s="6" t="s">
        <v>282</v>
      </c>
      <c r="G18" s="6" t="s">
        <v>293</v>
      </c>
      <c r="H18" s="1"/>
      <c r="I18" s="1"/>
      <c r="J18" s="144"/>
    </row>
    <row r="19" customFormat="false" ht="13.8" hidden="false" customHeight="false" outlineLevel="0" collapsed="false">
      <c r="A19" s="6" t="n">
        <v>3</v>
      </c>
      <c r="B19" s="7" t="s">
        <v>321</v>
      </c>
      <c r="C19" s="7"/>
      <c r="D19" s="146"/>
      <c r="E19" s="180"/>
      <c r="F19" s="146"/>
      <c r="G19" s="146"/>
      <c r="H19" s="1"/>
      <c r="I19" s="1"/>
      <c r="J19" s="144"/>
    </row>
    <row r="20" customFormat="false" ht="15" hidden="false" customHeight="false" outlineLevel="0" collapsed="false">
      <c r="A20" s="6" t="n">
        <v>4</v>
      </c>
      <c r="B20" s="7" t="s">
        <v>324</v>
      </c>
      <c r="C20" s="7"/>
      <c r="D20" s="181" t="n">
        <v>43497</v>
      </c>
      <c r="E20" s="182" t="n">
        <v>43497</v>
      </c>
      <c r="F20" s="181" t="n">
        <v>43497</v>
      </c>
      <c r="G20" s="181" t="n">
        <v>43497</v>
      </c>
      <c r="H20" s="144"/>
      <c r="I20" s="144"/>
      <c r="J20" s="144"/>
    </row>
    <row r="21" customFormat="false" ht="15" hidden="false" customHeight="false" outlineLevel="0" collapsed="false">
      <c r="A21" s="159"/>
      <c r="B21" s="159"/>
      <c r="C21" s="159"/>
      <c r="D21" s="159"/>
      <c r="E21" s="159"/>
      <c r="F21" s="159"/>
      <c r="G21" s="159"/>
      <c r="H21" s="144"/>
      <c r="I21" s="144"/>
      <c r="J21" s="144"/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2"/>
      <c r="G22" s="12"/>
      <c r="H22" s="144"/>
      <c r="I22" s="144"/>
      <c r="J22" s="144"/>
    </row>
    <row r="23" customFormat="false" ht="15" hidden="false" customHeight="false" outlineLevel="0" collapsed="false">
      <c r="A23" s="183" t="s">
        <v>325</v>
      </c>
      <c r="B23" s="183"/>
      <c r="C23" s="183"/>
      <c r="D23" s="183"/>
      <c r="E23" s="183"/>
      <c r="F23" s="183"/>
      <c r="G23" s="183"/>
      <c r="H23" s="144"/>
      <c r="I23" s="144"/>
      <c r="J23" s="144"/>
    </row>
    <row r="24" customFormat="false" ht="15" hidden="false" customHeight="false" outlineLevel="0" collapsed="false">
      <c r="A24" s="145" t="n">
        <v>1</v>
      </c>
      <c r="B24" s="154" t="s">
        <v>326</v>
      </c>
      <c r="C24" s="145" t="s">
        <v>327</v>
      </c>
      <c r="D24" s="145" t="s">
        <v>328</v>
      </c>
      <c r="E24" s="145" t="s">
        <v>328</v>
      </c>
      <c r="F24" s="145" t="s">
        <v>328</v>
      </c>
      <c r="G24" s="145" t="s">
        <v>328</v>
      </c>
      <c r="H24" s="144"/>
      <c r="I24" s="144"/>
      <c r="J24" s="144"/>
    </row>
    <row r="25" customFormat="false" ht="15" hidden="false" customHeight="false" outlineLevel="0" collapsed="false">
      <c r="A25" s="6" t="s">
        <v>8</v>
      </c>
      <c r="B25" s="184" t="s">
        <v>329</v>
      </c>
      <c r="C25" s="163"/>
      <c r="D25" s="10" t="n">
        <f aca="false">D19</f>
        <v>0</v>
      </c>
      <c r="E25" s="10" t="n">
        <f aca="false">E19</f>
        <v>0</v>
      </c>
      <c r="F25" s="10" t="n">
        <f aca="false">F19</f>
        <v>0</v>
      </c>
      <c r="G25" s="10" t="n">
        <f aca="false">G19</f>
        <v>0</v>
      </c>
      <c r="H25" s="144"/>
      <c r="I25" s="144"/>
      <c r="J25" s="144"/>
    </row>
    <row r="26" customFormat="false" ht="15" hidden="false" customHeight="false" outlineLevel="0" collapsed="false">
      <c r="A26" s="6" t="s">
        <v>11</v>
      </c>
      <c r="B26" s="184" t="s">
        <v>330</v>
      </c>
      <c r="C26" s="163" t="n">
        <v>0.3</v>
      </c>
      <c r="D26" s="10" t="n">
        <f aca="false">C26*D25</f>
        <v>0</v>
      </c>
      <c r="E26" s="10"/>
      <c r="F26" s="10"/>
      <c r="G26" s="10"/>
      <c r="H26" s="144"/>
      <c r="I26" s="144"/>
      <c r="J26" s="144"/>
    </row>
    <row r="27" customFormat="false" ht="15" hidden="false" customHeight="false" outlineLevel="0" collapsed="false">
      <c r="A27" s="6" t="s">
        <v>13</v>
      </c>
      <c r="B27" s="184" t="s">
        <v>331</v>
      </c>
      <c r="C27" s="163"/>
      <c r="D27" s="10"/>
      <c r="E27" s="10"/>
      <c r="F27" s="10"/>
      <c r="G27" s="10"/>
      <c r="H27" s="144"/>
      <c r="I27" s="144"/>
      <c r="J27" s="144"/>
    </row>
    <row r="28" customFormat="false" ht="15" hidden="false" customHeight="false" outlineLevel="0" collapsed="false">
      <c r="A28" s="6" t="s">
        <v>15</v>
      </c>
      <c r="B28" s="184" t="s">
        <v>332</v>
      </c>
      <c r="C28" s="163"/>
      <c r="D28" s="10"/>
      <c r="E28" s="10"/>
      <c r="F28" s="10"/>
      <c r="G28" s="10"/>
      <c r="H28" s="144"/>
      <c r="I28" s="144"/>
      <c r="J28" s="144"/>
    </row>
    <row r="29" customFormat="false" ht="15" hidden="false" customHeight="false" outlineLevel="0" collapsed="false">
      <c r="A29" s="6" t="s">
        <v>21</v>
      </c>
      <c r="B29" s="184" t="s">
        <v>333</v>
      </c>
      <c r="C29" s="163"/>
      <c r="D29" s="10"/>
      <c r="E29" s="10"/>
      <c r="F29" s="10"/>
      <c r="G29" s="10"/>
      <c r="H29" s="144"/>
      <c r="I29" s="144"/>
      <c r="J29" s="144"/>
    </row>
    <row r="30" customFormat="false" ht="15" hidden="false" customHeight="false" outlineLevel="0" collapsed="false">
      <c r="A30" s="6" t="s">
        <v>23</v>
      </c>
      <c r="B30" s="184" t="s">
        <v>334</v>
      </c>
      <c r="C30" s="163"/>
      <c r="D30" s="10"/>
      <c r="E30" s="10"/>
      <c r="F30" s="10"/>
      <c r="G30" s="10"/>
      <c r="H30" s="144"/>
      <c r="I30" s="144"/>
      <c r="J30" s="144"/>
    </row>
    <row r="31" customFormat="false" ht="15" hidden="false" customHeight="false" outlineLevel="0" collapsed="false">
      <c r="A31" s="185" t="s">
        <v>335</v>
      </c>
      <c r="B31" s="185"/>
      <c r="C31" s="164" t="n">
        <f aca="false">SUM(C25:C30)</f>
        <v>0.3</v>
      </c>
      <c r="D31" s="148" t="n">
        <f aca="false">SUM(D25:D30)</f>
        <v>0</v>
      </c>
      <c r="E31" s="148" t="n">
        <f aca="false">SUM(E25:E30)</f>
        <v>0</v>
      </c>
      <c r="F31" s="148" t="n">
        <f aca="false">SUM(F25:F30)</f>
        <v>0</v>
      </c>
      <c r="G31" s="148" t="n">
        <f aca="false">SUM(G25:G30)</f>
        <v>0</v>
      </c>
      <c r="H31" s="144"/>
      <c r="I31" s="144"/>
      <c r="J31" s="144"/>
    </row>
    <row r="32" customFormat="false" ht="1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44"/>
      <c r="I32" s="144"/>
      <c r="J32" s="144"/>
    </row>
    <row r="33" customFormat="false" ht="15" hidden="false" customHeight="false" outlineLevel="0" collapsed="false">
      <c r="A33" s="162" t="s">
        <v>336</v>
      </c>
      <c r="B33" s="162"/>
      <c r="C33" s="162"/>
      <c r="D33" s="162"/>
      <c r="E33" s="162"/>
      <c r="F33" s="162"/>
      <c r="G33" s="162"/>
      <c r="H33" s="144"/>
      <c r="I33" s="144"/>
      <c r="J33" s="144"/>
    </row>
    <row r="34" customFormat="false" ht="15" hidden="false" customHeight="false" outlineLevel="0" collapsed="false">
      <c r="A34" s="183" t="s">
        <v>337</v>
      </c>
      <c r="B34" s="183"/>
      <c r="C34" s="183"/>
      <c r="D34" s="183"/>
      <c r="E34" s="183"/>
      <c r="F34" s="183"/>
      <c r="G34" s="183"/>
      <c r="H34" s="144"/>
      <c r="I34" s="144"/>
      <c r="J34" s="144"/>
    </row>
    <row r="35" customFormat="false" ht="15" hidden="false" customHeight="false" outlineLevel="0" collapsed="false">
      <c r="A35" s="145" t="s">
        <v>207</v>
      </c>
      <c r="B35" s="154" t="s">
        <v>338</v>
      </c>
      <c r="C35" s="145" t="s">
        <v>327</v>
      </c>
      <c r="D35" s="145" t="s">
        <v>328</v>
      </c>
      <c r="E35" s="145" t="s">
        <v>328</v>
      </c>
      <c r="F35" s="145" t="s">
        <v>328</v>
      </c>
      <c r="G35" s="145" t="s">
        <v>328</v>
      </c>
      <c r="H35" s="144"/>
      <c r="I35" s="144"/>
      <c r="J35" s="144"/>
    </row>
    <row r="36" customFormat="false" ht="13.8" hidden="false" customHeight="false" outlineLevel="0" collapsed="false">
      <c r="A36" s="6" t="s">
        <v>8</v>
      </c>
      <c r="B36" s="150" t="s">
        <v>339</v>
      </c>
      <c r="C36" s="163"/>
      <c r="D36" s="17" t="n">
        <f aca="false">C36*$D$31</f>
        <v>0</v>
      </c>
      <c r="E36" s="17" t="n">
        <f aca="false">C36*$E$31</f>
        <v>0</v>
      </c>
      <c r="F36" s="17" t="n">
        <f aca="false">C36*$F$31</f>
        <v>0</v>
      </c>
      <c r="G36" s="17" t="n">
        <f aca="false">C36*$G$31</f>
        <v>0</v>
      </c>
      <c r="H36" s="144"/>
      <c r="I36" s="144"/>
      <c r="J36" s="144"/>
    </row>
    <row r="37" customFormat="false" ht="13.8" hidden="false" customHeight="false" outlineLevel="0" collapsed="false">
      <c r="A37" s="6" t="s">
        <v>11</v>
      </c>
      <c r="B37" s="150" t="s">
        <v>340</v>
      </c>
      <c r="C37" s="163"/>
      <c r="D37" s="17" t="n">
        <f aca="false">C37*$D$31</f>
        <v>0</v>
      </c>
      <c r="E37" s="17" t="n">
        <f aca="false">C37*$E$31</f>
        <v>0</v>
      </c>
      <c r="F37" s="17" t="n">
        <f aca="false">C37*$F$31</f>
        <v>0</v>
      </c>
      <c r="G37" s="17" t="n">
        <f aca="false">C37*$G$31</f>
        <v>0</v>
      </c>
      <c r="H37" s="144"/>
      <c r="I37" s="144"/>
      <c r="J37" s="144"/>
    </row>
    <row r="38" customFormat="false" ht="15" hidden="false" customHeight="false" outlineLevel="0" collapsed="false">
      <c r="A38" s="18" t="s">
        <v>335</v>
      </c>
      <c r="B38" s="18"/>
      <c r="C38" s="164" t="n">
        <f aca="false">SUM(C36:C37)</f>
        <v>0</v>
      </c>
      <c r="D38" s="19" t="n">
        <f aca="false">SUM(D36:D37)</f>
        <v>0</v>
      </c>
      <c r="E38" s="19" t="n">
        <f aca="false">SUM(E36:E37)</f>
        <v>0</v>
      </c>
      <c r="F38" s="19" t="n">
        <f aca="false">SUM(F36:F37)</f>
        <v>0</v>
      </c>
      <c r="G38" s="19" t="n">
        <f aca="false">SUM(G36:G37)</f>
        <v>0</v>
      </c>
      <c r="H38" s="144"/>
      <c r="I38" s="144"/>
      <c r="J38" s="144"/>
    </row>
    <row r="39" customFormat="false" ht="15" hidden="false" customHeight="false" outlineLevel="0" collapsed="false">
      <c r="A39" s="159"/>
      <c r="B39" s="159"/>
      <c r="C39" s="159"/>
      <c r="D39" s="159"/>
      <c r="E39" s="159"/>
      <c r="F39" s="159"/>
      <c r="G39" s="159"/>
      <c r="H39" s="144"/>
      <c r="I39" s="144"/>
      <c r="J39" s="144"/>
    </row>
    <row r="40" customFormat="false" ht="15" hidden="false" customHeight="true" outlineLevel="0" collapsed="false">
      <c r="A40" s="186" t="s">
        <v>341</v>
      </c>
      <c r="B40" s="186"/>
      <c r="C40" s="186"/>
      <c r="D40" s="186"/>
      <c r="E40" s="186"/>
      <c r="F40" s="186"/>
      <c r="G40" s="186"/>
      <c r="H40" s="144"/>
      <c r="I40" s="144"/>
      <c r="J40" s="144"/>
    </row>
    <row r="41" customFormat="false" ht="15" hidden="false" customHeight="false" outlineLevel="0" collapsed="false">
      <c r="A41" s="145" t="s">
        <v>209</v>
      </c>
      <c r="B41" s="145" t="s">
        <v>342</v>
      </c>
      <c r="C41" s="145" t="s">
        <v>327</v>
      </c>
      <c r="D41" s="145" t="s">
        <v>328</v>
      </c>
      <c r="E41" s="145" t="s">
        <v>328</v>
      </c>
      <c r="F41" s="145" t="s">
        <v>328</v>
      </c>
      <c r="G41" s="145" t="s">
        <v>328</v>
      </c>
      <c r="H41" s="144"/>
      <c r="I41" s="144"/>
      <c r="J41" s="144"/>
    </row>
    <row r="42" customFormat="false" ht="13.8" hidden="false" customHeight="false" outlineLevel="0" collapsed="false">
      <c r="A42" s="6" t="s">
        <v>8</v>
      </c>
      <c r="B42" s="150" t="s">
        <v>343</v>
      </c>
      <c r="C42" s="163"/>
      <c r="D42" s="10" t="n">
        <f aca="false">C42*($D$31+$D$38)</f>
        <v>0</v>
      </c>
      <c r="E42" s="10" t="n">
        <f aca="false">C42*($E$31+$E$38)</f>
        <v>0</v>
      </c>
      <c r="F42" s="10" t="n">
        <f aca="false">C42*($F$31+$F$38)</f>
        <v>0</v>
      </c>
      <c r="G42" s="10" t="n">
        <f aca="false">C42*($G$31+$G$38)</f>
        <v>0</v>
      </c>
      <c r="H42" s="144"/>
      <c r="I42" s="144"/>
      <c r="J42" s="144"/>
    </row>
    <row r="43" customFormat="false" ht="13.8" hidden="false" customHeight="false" outlineLevel="0" collapsed="false">
      <c r="A43" s="6" t="s">
        <v>11</v>
      </c>
      <c r="B43" s="150" t="s">
        <v>344</v>
      </c>
      <c r="C43" s="163"/>
      <c r="D43" s="10" t="n">
        <f aca="false">C43*($D$31+$D$38)</f>
        <v>0</v>
      </c>
      <c r="E43" s="10" t="n">
        <f aca="false">C43*($E$31+$E$38)</f>
        <v>0</v>
      </c>
      <c r="F43" s="10" t="n">
        <f aca="false">C43*($F$31+$F$38)</f>
        <v>0</v>
      </c>
      <c r="G43" s="10" t="n">
        <f aca="false">C43*($G$31+$G$38)</f>
        <v>0</v>
      </c>
      <c r="H43" s="144"/>
      <c r="I43" s="144"/>
      <c r="J43" s="144"/>
    </row>
    <row r="44" customFormat="false" ht="13.8" hidden="false" customHeight="false" outlineLevel="0" collapsed="false">
      <c r="A44" s="6" t="s">
        <v>13</v>
      </c>
      <c r="B44" s="150" t="s">
        <v>345</v>
      </c>
      <c r="C44" s="163"/>
      <c r="D44" s="10" t="n">
        <f aca="false">C44*($D$31+$D$38)</f>
        <v>0</v>
      </c>
      <c r="E44" s="10" t="n">
        <f aca="false">C44*($E$31+$E$38)</f>
        <v>0</v>
      </c>
      <c r="F44" s="10" t="n">
        <f aca="false">C44*($F$31+$F$38)</f>
        <v>0</v>
      </c>
      <c r="G44" s="10" t="n">
        <f aca="false">C44*($G$31+$G$38)</f>
        <v>0</v>
      </c>
      <c r="H44" s="144"/>
      <c r="I44" s="144"/>
      <c r="J44" s="144"/>
    </row>
    <row r="45" customFormat="false" ht="13.8" hidden="false" customHeight="false" outlineLevel="0" collapsed="false">
      <c r="A45" s="6" t="s">
        <v>15</v>
      </c>
      <c r="B45" s="150" t="s">
        <v>346</v>
      </c>
      <c r="C45" s="163"/>
      <c r="D45" s="10" t="n">
        <f aca="false">C45*($D$31+$D$38)</f>
        <v>0</v>
      </c>
      <c r="E45" s="10" t="n">
        <f aca="false">C45*($E$31+$E$38)</f>
        <v>0</v>
      </c>
      <c r="F45" s="10" t="n">
        <f aca="false">C45*($F$31+$F$38)</f>
        <v>0</v>
      </c>
      <c r="G45" s="10" t="n">
        <f aca="false">C45*($G$31+$G$38)</f>
        <v>0</v>
      </c>
      <c r="H45" s="144"/>
      <c r="I45" s="144"/>
      <c r="J45" s="144"/>
    </row>
    <row r="46" customFormat="false" ht="13.8" hidden="false" customHeight="false" outlineLevel="0" collapsed="false">
      <c r="A46" s="6" t="s">
        <v>21</v>
      </c>
      <c r="B46" s="150" t="s">
        <v>347</v>
      </c>
      <c r="C46" s="163"/>
      <c r="D46" s="10" t="n">
        <f aca="false">C46*($D$31+$D$38)</f>
        <v>0</v>
      </c>
      <c r="E46" s="10" t="n">
        <f aca="false">C46*($E$31+$E$38)</f>
        <v>0</v>
      </c>
      <c r="F46" s="10" t="n">
        <f aca="false">C46*($F$31+$F$38)</f>
        <v>0</v>
      </c>
      <c r="G46" s="10" t="n">
        <f aca="false">C46*($G$31+$G$38)</f>
        <v>0</v>
      </c>
      <c r="H46" s="144"/>
      <c r="I46" s="144"/>
      <c r="J46" s="144"/>
    </row>
    <row r="47" customFormat="false" ht="13.8" hidden="false" customHeight="false" outlineLevel="0" collapsed="false">
      <c r="A47" s="6" t="s">
        <v>23</v>
      </c>
      <c r="B47" s="150" t="s">
        <v>348</v>
      </c>
      <c r="C47" s="163"/>
      <c r="D47" s="10" t="n">
        <f aca="false">C47*($D$31+$D$38)</f>
        <v>0</v>
      </c>
      <c r="E47" s="10" t="n">
        <f aca="false">C47*($E$31+$E$38)</f>
        <v>0</v>
      </c>
      <c r="F47" s="10" t="n">
        <f aca="false">C47*($F$31+$F$38)</f>
        <v>0</v>
      </c>
      <c r="G47" s="10" t="n">
        <f aca="false">C47*($G$31+$G$38)</f>
        <v>0</v>
      </c>
    </row>
    <row r="48" customFormat="false" ht="13.8" hidden="false" customHeight="false" outlineLevel="0" collapsed="false">
      <c r="A48" s="6" t="s">
        <v>280</v>
      </c>
      <c r="B48" s="150" t="s">
        <v>349</v>
      </c>
      <c r="C48" s="163"/>
      <c r="D48" s="10" t="n">
        <f aca="false">C48*($D$31+$D$38)</f>
        <v>0</v>
      </c>
      <c r="E48" s="10" t="n">
        <f aca="false">C48*($E$31+$E$38)</f>
        <v>0</v>
      </c>
      <c r="F48" s="10" t="n">
        <f aca="false">C48*($F$31+$F$38)</f>
        <v>0</v>
      </c>
      <c r="G48" s="10" t="n">
        <f aca="false">C48*($G$31+$G$38)</f>
        <v>0</v>
      </c>
    </row>
    <row r="49" customFormat="false" ht="13.8" hidden="false" customHeight="false" outlineLevel="0" collapsed="false">
      <c r="A49" s="6" t="s">
        <v>191</v>
      </c>
      <c r="B49" s="150" t="s">
        <v>350</v>
      </c>
      <c r="C49" s="163"/>
      <c r="D49" s="10" t="n">
        <f aca="false">C49*($D$31+$D$38)</f>
        <v>0</v>
      </c>
      <c r="E49" s="10" t="n">
        <f aca="false">C49*($E$31+$E$38)</f>
        <v>0</v>
      </c>
      <c r="F49" s="10" t="n">
        <f aca="false">C49*($F$31+$F$38)</f>
        <v>0</v>
      </c>
      <c r="G49" s="10" t="n">
        <f aca="false">C49*($G$31+$G$38)</f>
        <v>0</v>
      </c>
    </row>
    <row r="50" customFormat="false" ht="15" hidden="false" customHeight="false" outlineLevel="0" collapsed="false">
      <c r="A50" s="18" t="s">
        <v>335</v>
      </c>
      <c r="B50" s="18"/>
      <c r="C50" s="164" t="n">
        <f aca="false">SUM(C42:C49)</f>
        <v>0</v>
      </c>
      <c r="D50" s="148" t="n">
        <f aca="false">SUM(D42:D49)</f>
        <v>0</v>
      </c>
      <c r="E50" s="148" t="n">
        <f aca="false">SUM(E42:E49)</f>
        <v>0</v>
      </c>
      <c r="F50" s="148" t="n">
        <f aca="false">SUM(F42:F49)</f>
        <v>0</v>
      </c>
      <c r="G50" s="148" t="n">
        <f aca="false">SUM(G42:G49)</f>
        <v>0</v>
      </c>
    </row>
    <row r="51" customFormat="false" ht="15" hidden="false" customHeight="false" outlineLevel="0" collapsed="false">
      <c r="A51" s="12"/>
      <c r="B51" s="12"/>
      <c r="C51" s="12"/>
      <c r="D51" s="12"/>
    </row>
    <row r="52" customFormat="false" ht="15" hidden="false" customHeight="false" outlineLevel="0" collapsed="false">
      <c r="A52" s="162" t="s">
        <v>351</v>
      </c>
      <c r="B52" s="162"/>
      <c r="C52" s="162"/>
      <c r="D52" s="162"/>
      <c r="E52" s="162"/>
      <c r="F52" s="162"/>
      <c r="G52" s="162"/>
    </row>
    <row r="53" customFormat="false" ht="15" hidden="false" customHeight="false" outlineLevel="0" collapsed="false">
      <c r="A53" s="145" t="s">
        <v>352</v>
      </c>
      <c r="B53" s="145" t="s">
        <v>353</v>
      </c>
      <c r="C53" s="166"/>
      <c r="D53" s="145" t="s">
        <v>328</v>
      </c>
      <c r="E53" s="145" t="s">
        <v>328</v>
      </c>
      <c r="F53" s="145" t="s">
        <v>328</v>
      </c>
      <c r="G53" s="145" t="s">
        <v>328</v>
      </c>
    </row>
    <row r="54" customFormat="false" ht="13.8" hidden="false" customHeight="false" outlineLevel="0" collapsed="false">
      <c r="A54" s="6" t="s">
        <v>8</v>
      </c>
      <c r="B54" s="150" t="s">
        <v>354</v>
      </c>
      <c r="C54" s="146"/>
      <c r="D54" s="17" t="n">
        <f aca="false">IF(((2*C54*G3)-(G4*D25))&gt;0,(2*C54*G3)-(G4*D25),0)</f>
        <v>0</v>
      </c>
      <c r="E54" s="17" t="n">
        <f aca="false">IF(((2*C54*G3)-(G4*E25))&gt;0,(2*C54*G3)-(G4*E25),0)</f>
        <v>0</v>
      </c>
      <c r="F54" s="17" t="n">
        <f aca="false">IF(((2*C54*G3)-(G4*F25))&gt;0,(2*C54*G3)-(G4*F25),0)</f>
        <v>0</v>
      </c>
      <c r="G54" s="17" t="n">
        <f aca="false">IF(((2*C54*G3)-(G4*G25))&gt;0,(2*C54*G3)-(G4*G25),0)</f>
        <v>0</v>
      </c>
    </row>
    <row r="55" customFormat="false" ht="13.8" hidden="false" customHeight="false" outlineLevel="0" collapsed="false">
      <c r="A55" s="6" t="s">
        <v>11</v>
      </c>
      <c r="B55" s="150" t="s">
        <v>355</v>
      </c>
      <c r="C55" s="147"/>
      <c r="D55" s="17" t="n">
        <f aca="false">C55*G3*(1-G5)</f>
        <v>0</v>
      </c>
      <c r="E55" s="17" t="n">
        <f aca="false">C55*G3*(1-G5)</f>
        <v>0</v>
      </c>
      <c r="F55" s="17" t="n">
        <f aca="false">C55*G3*(1-G5)</f>
        <v>0</v>
      </c>
      <c r="G55" s="17" t="n">
        <f aca="false">C55*G3*(1-G5)</f>
        <v>0</v>
      </c>
    </row>
    <row r="56" customFormat="false" ht="13.8" hidden="false" customHeight="false" outlineLevel="0" collapsed="false">
      <c r="A56" s="6" t="s">
        <v>13</v>
      </c>
      <c r="B56" s="150" t="s">
        <v>356</v>
      </c>
      <c r="C56" s="147"/>
      <c r="D56" s="17" t="n">
        <f aca="false">C56</f>
        <v>0</v>
      </c>
      <c r="E56" s="17" t="n">
        <f aca="false">C56</f>
        <v>0</v>
      </c>
      <c r="F56" s="17" t="n">
        <f aca="false">C56</f>
        <v>0</v>
      </c>
      <c r="G56" s="17" t="n">
        <f aca="false">C56</f>
        <v>0</v>
      </c>
    </row>
    <row r="57" customFormat="false" ht="13.8" hidden="false" customHeight="false" outlineLevel="0" collapsed="false">
      <c r="A57" s="6" t="s">
        <v>15</v>
      </c>
      <c r="B57" s="150" t="s">
        <v>334</v>
      </c>
      <c r="C57" s="147"/>
      <c r="D57" s="17" t="n">
        <f aca="false">C57</f>
        <v>0</v>
      </c>
      <c r="E57" s="17" t="n">
        <f aca="false">C57</f>
        <v>0</v>
      </c>
      <c r="F57" s="17" t="n">
        <f aca="false">C57</f>
        <v>0</v>
      </c>
      <c r="G57" s="17" t="n">
        <f aca="false">C57</f>
        <v>0</v>
      </c>
    </row>
    <row r="58" customFormat="false" ht="15" hidden="false" customHeight="false" outlineLevel="0" collapsed="false">
      <c r="A58" s="18" t="s">
        <v>335</v>
      </c>
      <c r="B58" s="18"/>
      <c r="C58" s="18"/>
      <c r="D58" s="19" t="n">
        <f aca="false">SUM(D54:D57)</f>
        <v>0</v>
      </c>
      <c r="E58" s="19" t="n">
        <f aca="false">SUM(E54:E57)</f>
        <v>0</v>
      </c>
      <c r="F58" s="19" t="n">
        <f aca="false">SUM(F54:F57)</f>
        <v>0</v>
      </c>
      <c r="G58" s="19" t="n">
        <f aca="false">SUM(G54:G57)</f>
        <v>0</v>
      </c>
    </row>
    <row r="59" customFormat="false" ht="15" hidden="false" customHeight="false" outlineLevel="0" collapsed="false">
      <c r="A59" s="159"/>
      <c r="B59" s="159"/>
      <c r="C59" s="159"/>
      <c r="D59" s="159"/>
      <c r="E59" s="159"/>
      <c r="F59" s="159"/>
      <c r="G59" s="159"/>
    </row>
    <row r="60" customFormat="false" ht="15" hidden="false" customHeight="false" outlineLevel="0" collapsed="false">
      <c r="A60" s="162" t="s">
        <v>357</v>
      </c>
      <c r="B60" s="162"/>
      <c r="C60" s="162"/>
      <c r="D60" s="162"/>
      <c r="E60" s="162"/>
      <c r="F60" s="162"/>
      <c r="G60" s="162"/>
    </row>
    <row r="61" customFormat="false" ht="15" hidden="false" customHeight="false" outlineLevel="0" collapsed="false">
      <c r="A61" s="145" t="n">
        <v>2</v>
      </c>
      <c r="B61" s="167" t="s">
        <v>358</v>
      </c>
      <c r="C61" s="167"/>
      <c r="D61" s="145" t="s">
        <v>328</v>
      </c>
      <c r="E61" s="145" t="s">
        <v>328</v>
      </c>
      <c r="F61" s="145" t="s">
        <v>328</v>
      </c>
      <c r="G61" s="145" t="s">
        <v>328</v>
      </c>
    </row>
    <row r="62" customFormat="false" ht="15" hidden="false" customHeight="false" outlineLevel="0" collapsed="false">
      <c r="A62" s="6" t="s">
        <v>207</v>
      </c>
      <c r="B62" s="7" t="s">
        <v>338</v>
      </c>
      <c r="C62" s="7"/>
      <c r="D62" s="17" t="n">
        <f aca="false">D38</f>
        <v>0</v>
      </c>
      <c r="E62" s="17" t="n">
        <f aca="false">E38</f>
        <v>0</v>
      </c>
      <c r="F62" s="17" t="n">
        <f aca="false">F38</f>
        <v>0</v>
      </c>
      <c r="G62" s="17" t="n">
        <f aca="false">G38</f>
        <v>0</v>
      </c>
    </row>
    <row r="63" customFormat="false" ht="15" hidden="false" customHeight="false" outlineLevel="0" collapsed="false">
      <c r="A63" s="6" t="s">
        <v>209</v>
      </c>
      <c r="B63" s="7" t="s">
        <v>342</v>
      </c>
      <c r="C63" s="7"/>
      <c r="D63" s="17" t="n">
        <f aca="false">D50</f>
        <v>0</v>
      </c>
      <c r="E63" s="17" t="n">
        <f aca="false">E50</f>
        <v>0</v>
      </c>
      <c r="F63" s="17" t="n">
        <f aca="false">F50</f>
        <v>0</v>
      </c>
      <c r="G63" s="17" t="n">
        <f aca="false">G50</f>
        <v>0</v>
      </c>
    </row>
    <row r="64" customFormat="false" ht="15" hidden="false" customHeight="false" outlineLevel="0" collapsed="false">
      <c r="A64" s="6" t="s">
        <v>352</v>
      </c>
      <c r="B64" s="7" t="s">
        <v>353</v>
      </c>
      <c r="C64" s="7"/>
      <c r="D64" s="17" t="n">
        <f aca="false">D58</f>
        <v>0</v>
      </c>
      <c r="E64" s="17" t="n">
        <f aca="false">E58</f>
        <v>0</v>
      </c>
      <c r="F64" s="17" t="n">
        <f aca="false">F58</f>
        <v>0</v>
      </c>
      <c r="G64" s="17" t="n">
        <f aca="false">G58</f>
        <v>0</v>
      </c>
    </row>
    <row r="65" customFormat="false" ht="15" hidden="false" customHeight="false" outlineLevel="0" collapsed="false">
      <c r="A65" s="18" t="s">
        <v>335</v>
      </c>
      <c r="B65" s="18"/>
      <c r="C65" s="18"/>
      <c r="D65" s="19" t="n">
        <f aca="false">SUM(D62:D64)</f>
        <v>0</v>
      </c>
      <c r="E65" s="19" t="n">
        <f aca="false">SUM(E62:E64)</f>
        <v>0</v>
      </c>
      <c r="F65" s="19" t="n">
        <f aca="false">SUM(F62:F64)</f>
        <v>0</v>
      </c>
      <c r="G65" s="19" t="n">
        <f aca="false">SUM(G62:G64)</f>
        <v>0</v>
      </c>
    </row>
    <row r="66" customFormat="false" ht="15" hidden="false" customHeight="false" outlineLevel="0" collapsed="false">
      <c r="A66" s="12"/>
      <c r="B66" s="12"/>
      <c r="C66" s="12"/>
      <c r="D66" s="12"/>
    </row>
    <row r="67" customFormat="false" ht="15" hidden="false" customHeight="true" outlineLevel="0" collapsed="false">
      <c r="A67" s="186" t="s">
        <v>359</v>
      </c>
      <c r="B67" s="186"/>
      <c r="C67" s="186"/>
      <c r="D67" s="186"/>
      <c r="E67" s="186"/>
      <c r="F67" s="186"/>
      <c r="G67" s="186"/>
    </row>
    <row r="68" customFormat="false" ht="15" hidden="false" customHeight="false" outlineLevel="0" collapsed="false">
      <c r="A68" s="145" t="n">
        <v>3</v>
      </c>
      <c r="B68" s="145" t="s">
        <v>360</v>
      </c>
      <c r="C68" s="145" t="s">
        <v>327</v>
      </c>
      <c r="D68" s="145" t="s">
        <v>328</v>
      </c>
      <c r="E68" s="145" t="s">
        <v>328</v>
      </c>
      <c r="F68" s="145" t="s">
        <v>328</v>
      </c>
      <c r="G68" s="145" t="s">
        <v>328</v>
      </c>
    </row>
    <row r="69" customFormat="false" ht="13.8" hidden="false" customHeight="false" outlineLevel="0" collapsed="false">
      <c r="A69" s="6" t="s">
        <v>8</v>
      </c>
      <c r="B69" s="150" t="s">
        <v>361</v>
      </c>
      <c r="C69" s="163"/>
      <c r="D69" s="17" t="n">
        <f aca="false">C69*$D$31</f>
        <v>0</v>
      </c>
      <c r="E69" s="17" t="n">
        <f aca="false">C69*$E$31</f>
        <v>0</v>
      </c>
      <c r="F69" s="17" t="n">
        <f aca="false">C69*$F$31</f>
        <v>0</v>
      </c>
      <c r="G69" s="17" t="n">
        <f aca="false">C69*$G$31</f>
        <v>0</v>
      </c>
    </row>
    <row r="70" customFormat="false" ht="13.8" hidden="false" customHeight="false" outlineLevel="0" collapsed="false">
      <c r="A70" s="6" t="s">
        <v>11</v>
      </c>
      <c r="B70" s="150" t="s">
        <v>362</v>
      </c>
      <c r="C70" s="163"/>
      <c r="D70" s="17" t="n">
        <f aca="false">C70*$D$31</f>
        <v>0</v>
      </c>
      <c r="E70" s="17" t="n">
        <f aca="false">C70*$E$31</f>
        <v>0</v>
      </c>
      <c r="F70" s="17" t="n">
        <f aca="false">C70*$F$31</f>
        <v>0</v>
      </c>
      <c r="G70" s="17" t="n">
        <f aca="false">C70*$G$31</f>
        <v>0</v>
      </c>
    </row>
    <row r="71" customFormat="false" ht="14.15" hidden="false" customHeight="false" outlineLevel="0" collapsed="false">
      <c r="A71" s="6" t="s">
        <v>13</v>
      </c>
      <c r="B71" s="168" t="s">
        <v>363</v>
      </c>
      <c r="C71" s="163"/>
      <c r="D71" s="17" t="n">
        <f aca="false">C71*$D$31</f>
        <v>0</v>
      </c>
      <c r="E71" s="17" t="n">
        <f aca="false">C71*$E$31</f>
        <v>0</v>
      </c>
      <c r="F71" s="17" t="n">
        <f aca="false">C71*$F$31</f>
        <v>0</v>
      </c>
      <c r="G71" s="17" t="n">
        <f aca="false">C71*$G$31</f>
        <v>0</v>
      </c>
    </row>
    <row r="72" customFormat="false" ht="13.8" hidden="false" customHeight="false" outlineLevel="0" collapsed="false">
      <c r="A72" s="6" t="s">
        <v>15</v>
      </c>
      <c r="B72" s="150" t="s">
        <v>364</v>
      </c>
      <c r="C72" s="163"/>
      <c r="D72" s="17" t="n">
        <f aca="false">C72*$D$31</f>
        <v>0</v>
      </c>
      <c r="E72" s="17" t="n">
        <f aca="false">C72*$E$31</f>
        <v>0</v>
      </c>
      <c r="F72" s="17" t="n">
        <f aca="false">C72*$F$31</f>
        <v>0</v>
      </c>
      <c r="G72" s="17" t="n">
        <f aca="false">C72*$G$31</f>
        <v>0</v>
      </c>
    </row>
    <row r="73" customFormat="false" ht="26.85" hidden="false" customHeight="false" outlineLevel="0" collapsed="false">
      <c r="A73" s="6" t="s">
        <v>21</v>
      </c>
      <c r="B73" s="168" t="s">
        <v>365</v>
      </c>
      <c r="C73" s="163"/>
      <c r="D73" s="17" t="n">
        <f aca="false">C73*$D$31</f>
        <v>0</v>
      </c>
      <c r="E73" s="17" t="n">
        <f aca="false">C73*$E$31</f>
        <v>0</v>
      </c>
      <c r="F73" s="17" t="n">
        <f aca="false">C73*$F$31</f>
        <v>0</v>
      </c>
      <c r="G73" s="17" t="n">
        <f aca="false">C73*$G$31</f>
        <v>0</v>
      </c>
    </row>
    <row r="74" customFormat="false" ht="26.85" hidden="false" customHeight="false" outlineLevel="0" collapsed="false">
      <c r="A74" s="6" t="s">
        <v>23</v>
      </c>
      <c r="B74" s="168" t="s">
        <v>366</v>
      </c>
      <c r="C74" s="163"/>
      <c r="D74" s="17" t="n">
        <f aca="false">C74*$D$31</f>
        <v>0</v>
      </c>
      <c r="E74" s="17" t="n">
        <f aca="false">C74*$E$31</f>
        <v>0</v>
      </c>
      <c r="F74" s="17" t="n">
        <f aca="false">C74*$F$31</f>
        <v>0</v>
      </c>
      <c r="G74" s="17" t="n">
        <f aca="false">C74*$G$31</f>
        <v>0</v>
      </c>
    </row>
    <row r="75" customFormat="false" ht="15" hidden="false" customHeight="false" outlineLevel="0" collapsed="false">
      <c r="A75" s="18" t="s">
        <v>335</v>
      </c>
      <c r="B75" s="18"/>
      <c r="C75" s="164" t="n">
        <f aca="false">SUM(C69:C74)</f>
        <v>0</v>
      </c>
      <c r="D75" s="19" t="n">
        <f aca="false">SUM(D69:D74)</f>
        <v>0</v>
      </c>
      <c r="E75" s="19" t="n">
        <f aca="false">SUM(E69:E74)</f>
        <v>0</v>
      </c>
      <c r="F75" s="19" t="n">
        <f aca="false">SUM(F69:F74)</f>
        <v>0</v>
      </c>
      <c r="G75" s="19" t="n">
        <f aca="false">SUM(G69:G74)</f>
        <v>0</v>
      </c>
    </row>
    <row r="76" customFormat="false" ht="15" hidden="false" customHeight="false" outlineLevel="0" collapsed="false">
      <c r="A76" s="159"/>
      <c r="B76" s="159"/>
      <c r="C76" s="159"/>
      <c r="D76" s="159"/>
      <c r="E76" s="159"/>
      <c r="F76" s="159"/>
      <c r="G76" s="159"/>
    </row>
    <row r="77" customFormat="false" ht="15" hidden="false" customHeight="false" outlineLevel="0" collapsed="false">
      <c r="A77" s="162" t="s">
        <v>367</v>
      </c>
      <c r="B77" s="162"/>
      <c r="C77" s="162"/>
      <c r="D77" s="162"/>
      <c r="E77" s="162"/>
      <c r="F77" s="162"/>
      <c r="G77" s="162"/>
    </row>
    <row r="78" customFormat="false" ht="15" hidden="false" customHeight="false" outlineLevel="0" collapsed="false">
      <c r="A78" s="162" t="s">
        <v>368</v>
      </c>
      <c r="B78" s="162"/>
      <c r="C78" s="162"/>
      <c r="D78" s="162"/>
      <c r="E78" s="162"/>
      <c r="F78" s="162"/>
      <c r="G78" s="162"/>
    </row>
    <row r="79" customFormat="false" ht="15" hidden="false" customHeight="false" outlineLevel="0" collapsed="false">
      <c r="A79" s="145" t="s">
        <v>369</v>
      </c>
      <c r="B79" s="145" t="s">
        <v>370</v>
      </c>
      <c r="C79" s="145" t="s">
        <v>327</v>
      </c>
      <c r="D79" s="145" t="s">
        <v>328</v>
      </c>
      <c r="E79" s="145" t="s">
        <v>328</v>
      </c>
      <c r="F79" s="145" t="s">
        <v>328</v>
      </c>
      <c r="G79" s="145" t="s">
        <v>328</v>
      </c>
    </row>
    <row r="80" customFormat="false" ht="13.8" hidden="false" customHeight="false" outlineLevel="0" collapsed="false">
      <c r="A80" s="6" t="s">
        <v>8</v>
      </c>
      <c r="B80" s="150" t="s">
        <v>371</v>
      </c>
      <c r="C80" s="163"/>
      <c r="D80" s="17" t="n">
        <f aca="false">C80*$D$31</f>
        <v>0</v>
      </c>
      <c r="E80" s="17" t="n">
        <f aca="false">C80*$E$31</f>
        <v>0</v>
      </c>
      <c r="F80" s="17" t="n">
        <f aca="false">C80*$F$31</f>
        <v>0</v>
      </c>
      <c r="G80" s="17" t="n">
        <f aca="false">C80*$G$31</f>
        <v>0</v>
      </c>
    </row>
    <row r="81" customFormat="false" ht="13.8" hidden="false" customHeight="false" outlineLevel="0" collapsed="false">
      <c r="A81" s="6" t="s">
        <v>11</v>
      </c>
      <c r="B81" s="150" t="s">
        <v>372</v>
      </c>
      <c r="C81" s="163"/>
      <c r="D81" s="17" t="n">
        <f aca="false">C81*$D$31</f>
        <v>0</v>
      </c>
      <c r="E81" s="17" t="n">
        <f aca="false">C81*$E$31</f>
        <v>0</v>
      </c>
      <c r="F81" s="17" t="n">
        <f aca="false">C81*$F$31</f>
        <v>0</v>
      </c>
      <c r="G81" s="17" t="n">
        <f aca="false">C81*$G$31</f>
        <v>0</v>
      </c>
    </row>
    <row r="82" customFormat="false" ht="13.8" hidden="false" customHeight="false" outlineLevel="0" collapsed="false">
      <c r="A82" s="6" t="s">
        <v>13</v>
      </c>
      <c r="B82" s="150" t="s">
        <v>373</v>
      </c>
      <c r="C82" s="163"/>
      <c r="D82" s="17" t="n">
        <f aca="false">C82*$D$31</f>
        <v>0</v>
      </c>
      <c r="E82" s="17" t="n">
        <f aca="false">C82*$E$31</f>
        <v>0</v>
      </c>
      <c r="F82" s="17" t="n">
        <f aca="false">C82*$F$31</f>
        <v>0</v>
      </c>
      <c r="G82" s="17" t="n">
        <f aca="false">C82*$G$31</f>
        <v>0</v>
      </c>
    </row>
    <row r="83" customFormat="false" ht="13.8" hidden="false" customHeight="false" outlineLevel="0" collapsed="false">
      <c r="A83" s="6" t="s">
        <v>15</v>
      </c>
      <c r="B83" s="150" t="s">
        <v>374</v>
      </c>
      <c r="C83" s="163"/>
      <c r="D83" s="17" t="n">
        <f aca="false">C83*$D$31</f>
        <v>0</v>
      </c>
      <c r="E83" s="17" t="n">
        <f aca="false">C83*$E$31</f>
        <v>0</v>
      </c>
      <c r="F83" s="17" t="n">
        <f aca="false">C83*$F$31</f>
        <v>0</v>
      </c>
      <c r="G83" s="17" t="n">
        <f aca="false">C83*$G$31</f>
        <v>0</v>
      </c>
    </row>
    <row r="84" customFormat="false" ht="13.8" hidden="false" customHeight="false" outlineLevel="0" collapsed="false">
      <c r="A84" s="6" t="s">
        <v>21</v>
      </c>
      <c r="B84" s="150" t="s">
        <v>375</v>
      </c>
      <c r="C84" s="163"/>
      <c r="D84" s="17" t="n">
        <f aca="false">C84*$D$31</f>
        <v>0</v>
      </c>
      <c r="E84" s="17" t="n">
        <f aca="false">C84*$E$31</f>
        <v>0</v>
      </c>
      <c r="F84" s="17" t="n">
        <f aca="false">C84*$F$31</f>
        <v>0</v>
      </c>
      <c r="G84" s="17" t="n">
        <f aca="false">C84*$G$31</f>
        <v>0</v>
      </c>
    </row>
    <row r="85" customFormat="false" ht="15" hidden="false" customHeight="false" outlineLevel="0" collapsed="false">
      <c r="A85" s="6" t="s">
        <v>23</v>
      </c>
      <c r="B85" s="150" t="s">
        <v>376</v>
      </c>
      <c r="C85" s="163"/>
      <c r="D85" s="17"/>
      <c r="E85" s="17"/>
      <c r="F85" s="17"/>
      <c r="G85" s="17"/>
    </row>
    <row r="86" customFormat="false" ht="15" hidden="false" customHeight="false" outlineLevel="0" collapsed="false">
      <c r="A86" s="18" t="s">
        <v>335</v>
      </c>
      <c r="B86" s="18"/>
      <c r="C86" s="164" t="n">
        <f aca="false">SUM(C80:C85)</f>
        <v>0</v>
      </c>
      <c r="D86" s="19" t="n">
        <f aca="false">SUM(D80:D85)</f>
        <v>0</v>
      </c>
      <c r="E86" s="19" t="n">
        <f aca="false">SUM(E80:E85)</f>
        <v>0</v>
      </c>
      <c r="F86" s="19" t="n">
        <f aca="false">SUM(F80:F85)</f>
        <v>0</v>
      </c>
      <c r="G86" s="19" t="n">
        <f aca="false">SUM(G80:G85)</f>
        <v>0</v>
      </c>
    </row>
    <row r="87" customFormat="false" ht="15" hidden="false" customHeight="false" outlineLevel="0" collapsed="false">
      <c r="A87" s="159"/>
      <c r="B87" s="159"/>
      <c r="C87" s="159"/>
      <c r="D87" s="159"/>
      <c r="E87" s="159"/>
      <c r="F87" s="159"/>
      <c r="G87" s="159"/>
    </row>
    <row r="88" customFormat="false" ht="15" hidden="false" customHeight="false" outlineLevel="0" collapsed="false">
      <c r="A88" s="162" t="s">
        <v>377</v>
      </c>
      <c r="B88" s="162"/>
      <c r="C88" s="162"/>
      <c r="D88" s="162"/>
      <c r="E88" s="162"/>
      <c r="F88" s="162"/>
      <c r="G88" s="162"/>
    </row>
    <row r="89" customFormat="false" ht="15" hidden="false" customHeight="false" outlineLevel="0" collapsed="false">
      <c r="A89" s="145" t="s">
        <v>378</v>
      </c>
      <c r="B89" s="145" t="s">
        <v>379</v>
      </c>
      <c r="C89" s="145" t="s">
        <v>327</v>
      </c>
      <c r="D89" s="145" t="s">
        <v>328</v>
      </c>
      <c r="E89" s="145" t="s">
        <v>328</v>
      </c>
      <c r="F89" s="145" t="s">
        <v>328</v>
      </c>
      <c r="G89" s="145" t="s">
        <v>328</v>
      </c>
    </row>
    <row r="90" customFormat="false" ht="13.8" hidden="false" customHeight="false" outlineLevel="0" collapsed="false">
      <c r="A90" s="6" t="s">
        <v>8</v>
      </c>
      <c r="B90" s="150" t="s">
        <v>380</v>
      </c>
      <c r="C90" s="163"/>
      <c r="D90" s="17" t="n">
        <f aca="false">C90*$D$31</f>
        <v>0</v>
      </c>
      <c r="E90" s="17" t="n">
        <f aca="false">C90*$E$31</f>
        <v>0</v>
      </c>
      <c r="F90" s="17" t="n">
        <f aca="false">C90*$F$31</f>
        <v>0</v>
      </c>
      <c r="G90" s="17" t="n">
        <f aca="false">C90*$G$31</f>
        <v>0</v>
      </c>
    </row>
    <row r="91" customFormat="false" ht="15" hidden="false" customHeight="false" outlineLevel="0" collapsed="false">
      <c r="A91" s="18" t="s">
        <v>335</v>
      </c>
      <c r="B91" s="18"/>
      <c r="C91" s="164" t="n">
        <f aca="false">C90</f>
        <v>0</v>
      </c>
      <c r="D91" s="19" t="n">
        <f aca="false">D90</f>
        <v>0</v>
      </c>
      <c r="E91" s="19" t="n">
        <f aca="false">E90</f>
        <v>0</v>
      </c>
      <c r="F91" s="19" t="n">
        <f aca="false">F90</f>
        <v>0</v>
      </c>
      <c r="G91" s="19" t="n">
        <f aca="false">G90</f>
        <v>0</v>
      </c>
    </row>
    <row r="92" customFormat="false" ht="15" hidden="false" customHeight="false" outlineLevel="0" collapsed="false">
      <c r="A92" s="159"/>
      <c r="B92" s="159"/>
      <c r="C92" s="159"/>
      <c r="D92" s="159"/>
      <c r="E92" s="159"/>
      <c r="F92" s="159"/>
      <c r="G92" s="159"/>
    </row>
    <row r="93" customFormat="false" ht="15" hidden="false" customHeight="false" outlineLevel="0" collapsed="false">
      <c r="A93" s="162" t="s">
        <v>381</v>
      </c>
      <c r="B93" s="162"/>
      <c r="C93" s="162"/>
      <c r="D93" s="162"/>
      <c r="E93" s="162"/>
      <c r="F93" s="162"/>
      <c r="G93" s="162"/>
    </row>
    <row r="94" customFormat="false" ht="15" hidden="false" customHeight="false" outlineLevel="0" collapsed="false">
      <c r="A94" s="145" t="n">
        <v>4</v>
      </c>
      <c r="B94" s="167" t="s">
        <v>382</v>
      </c>
      <c r="C94" s="167"/>
      <c r="D94" s="145" t="s">
        <v>328</v>
      </c>
      <c r="E94" s="145" t="s">
        <v>328</v>
      </c>
      <c r="F94" s="145" t="s">
        <v>328</v>
      </c>
      <c r="G94" s="145" t="s">
        <v>328</v>
      </c>
    </row>
    <row r="95" customFormat="false" ht="15" hidden="false" customHeight="false" outlineLevel="0" collapsed="false">
      <c r="A95" s="6" t="s">
        <v>369</v>
      </c>
      <c r="B95" s="7" t="s">
        <v>370</v>
      </c>
      <c r="C95" s="7"/>
      <c r="D95" s="17" t="n">
        <f aca="false">D86</f>
        <v>0</v>
      </c>
      <c r="E95" s="17" t="n">
        <f aca="false">E86</f>
        <v>0</v>
      </c>
      <c r="F95" s="17" t="n">
        <f aca="false">F86</f>
        <v>0</v>
      </c>
      <c r="G95" s="17" t="n">
        <f aca="false">G86</f>
        <v>0</v>
      </c>
    </row>
    <row r="96" customFormat="false" ht="15" hidden="false" customHeight="false" outlineLevel="0" collapsed="false">
      <c r="A96" s="6" t="s">
        <v>378</v>
      </c>
      <c r="B96" s="7" t="s">
        <v>379</v>
      </c>
      <c r="C96" s="7"/>
      <c r="D96" s="17" t="n">
        <f aca="false">D91</f>
        <v>0</v>
      </c>
      <c r="E96" s="17" t="n">
        <f aca="false">E91</f>
        <v>0</v>
      </c>
      <c r="F96" s="17" t="n">
        <f aca="false">F91</f>
        <v>0</v>
      </c>
      <c r="G96" s="17" t="n">
        <f aca="false">G91</f>
        <v>0</v>
      </c>
    </row>
    <row r="97" customFormat="false" ht="15" hidden="false" customHeight="false" outlineLevel="0" collapsed="false">
      <c r="A97" s="18" t="s">
        <v>335</v>
      </c>
      <c r="B97" s="18"/>
      <c r="C97" s="18"/>
      <c r="D97" s="19" t="n">
        <f aca="false">SUM(D95:D96)</f>
        <v>0</v>
      </c>
      <c r="E97" s="19" t="n">
        <f aca="false">SUM(E95:E96)</f>
        <v>0</v>
      </c>
      <c r="F97" s="19" t="n">
        <f aca="false">SUM(F95:F96)</f>
        <v>0</v>
      </c>
      <c r="G97" s="19" t="n">
        <f aca="false">SUM(G95:G96)</f>
        <v>0</v>
      </c>
    </row>
    <row r="98" customFormat="false" ht="15" hidden="false" customHeight="false" outlineLevel="0" collapsed="false">
      <c r="A98" s="159"/>
      <c r="B98" s="159"/>
      <c r="C98" s="159"/>
      <c r="D98" s="159"/>
      <c r="E98" s="159"/>
      <c r="F98" s="159"/>
      <c r="G98" s="159"/>
    </row>
    <row r="99" customFormat="false" ht="15" hidden="false" customHeight="true" outlineLevel="0" collapsed="false">
      <c r="A99" s="186" t="s">
        <v>383</v>
      </c>
      <c r="B99" s="186"/>
      <c r="C99" s="186"/>
      <c r="D99" s="186"/>
      <c r="E99" s="186"/>
      <c r="F99" s="186"/>
      <c r="G99" s="186"/>
    </row>
    <row r="100" customFormat="false" ht="15" hidden="false" customHeight="false" outlineLevel="0" collapsed="false">
      <c r="A100" s="145" t="n">
        <v>5</v>
      </c>
      <c r="B100" s="145" t="s">
        <v>360</v>
      </c>
      <c r="C100" s="145"/>
      <c r="D100" s="145" t="s">
        <v>328</v>
      </c>
      <c r="E100" s="145" t="s">
        <v>328</v>
      </c>
      <c r="F100" s="145" t="s">
        <v>328</v>
      </c>
      <c r="G100" s="145" t="s">
        <v>328</v>
      </c>
    </row>
    <row r="101" customFormat="false" ht="15" hidden="false" customHeight="false" outlineLevel="0" collapsed="false">
      <c r="A101" s="6" t="s">
        <v>8</v>
      </c>
      <c r="B101" s="150" t="s">
        <v>384</v>
      </c>
      <c r="C101" s="163"/>
      <c r="D101" s="17" t="n">
        <f aca="false">'VIII Uniformes e EPI''s'!H11</f>
        <v>0</v>
      </c>
      <c r="E101" s="17" t="n">
        <f aca="false">'VIII Uniformes e EPI''s'!H11</f>
        <v>0</v>
      </c>
      <c r="F101" s="17" t="n">
        <f aca="false">'VIII Uniformes e EPI''s'!H11</f>
        <v>0</v>
      </c>
      <c r="G101" s="17" t="n">
        <f aca="false">'VIII Uniformes e EPI''s'!H11</f>
        <v>0</v>
      </c>
    </row>
    <row r="102" customFormat="false" ht="15" hidden="false" customHeight="false" outlineLevel="0" collapsed="false">
      <c r="A102" s="6" t="s">
        <v>11</v>
      </c>
      <c r="B102" s="150" t="s">
        <v>385</v>
      </c>
      <c r="C102" s="163"/>
      <c r="D102" s="17" t="n">
        <v>0</v>
      </c>
      <c r="E102" s="17" t="n">
        <v>0</v>
      </c>
      <c r="F102" s="17" t="n">
        <v>0</v>
      </c>
      <c r="G102" s="17" t="n">
        <v>0</v>
      </c>
    </row>
    <row r="103" customFormat="false" ht="15" hidden="false" customHeight="false" outlineLevel="0" collapsed="false">
      <c r="A103" s="6" t="s">
        <v>13</v>
      </c>
      <c r="B103" s="150" t="s">
        <v>386</v>
      </c>
      <c r="C103" s="163"/>
      <c r="D103" s="17" t="n">
        <v>0</v>
      </c>
      <c r="E103" s="17" t="n">
        <v>0</v>
      </c>
      <c r="F103" s="17" t="n">
        <v>0</v>
      </c>
      <c r="G103" s="17" t="n">
        <v>0</v>
      </c>
    </row>
    <row r="104" customFormat="false" ht="15" hidden="false" customHeight="false" outlineLevel="0" collapsed="false">
      <c r="A104" s="6" t="s">
        <v>15</v>
      </c>
      <c r="B104" s="150" t="s">
        <v>334</v>
      </c>
      <c r="C104" s="163"/>
      <c r="D104" s="17" t="n">
        <v>0</v>
      </c>
      <c r="E104" s="17" t="n">
        <v>0</v>
      </c>
      <c r="F104" s="17" t="n">
        <v>0</v>
      </c>
      <c r="G104" s="17" t="n">
        <v>0</v>
      </c>
    </row>
    <row r="105" customFormat="false" ht="15" hidden="false" customHeight="false" outlineLevel="0" collapsed="false">
      <c r="A105" s="18" t="s">
        <v>335</v>
      </c>
      <c r="B105" s="18"/>
      <c r="C105" s="18"/>
      <c r="D105" s="19" t="n">
        <f aca="false">SUM(D101:D104)</f>
        <v>0</v>
      </c>
      <c r="E105" s="19" t="n">
        <f aca="false">SUM(E101:E104)</f>
        <v>0</v>
      </c>
      <c r="F105" s="19" t="n">
        <f aca="false">SUM(F101:F104)</f>
        <v>0</v>
      </c>
      <c r="G105" s="19" t="n">
        <f aca="false">SUM(G101:G104)</f>
        <v>0</v>
      </c>
    </row>
    <row r="106" customFormat="false" ht="15" hidden="false" customHeight="false" outlineLevel="0" collapsed="false">
      <c r="A106" s="12"/>
      <c r="B106" s="12"/>
      <c r="C106" s="12"/>
      <c r="D106" s="12"/>
    </row>
    <row r="107" customFormat="false" ht="15" hidden="false" customHeight="false" outlineLevel="0" collapsed="false">
      <c r="A107" s="20"/>
      <c r="B107" s="20"/>
      <c r="C107" s="20"/>
      <c r="D107" s="20"/>
    </row>
    <row r="108" customFormat="false" ht="15" hidden="false" customHeight="false" outlineLevel="0" collapsed="false">
      <c r="A108" s="12"/>
      <c r="B108" s="12"/>
      <c r="C108" s="12"/>
      <c r="D108" s="12"/>
    </row>
    <row r="109" customFormat="false" ht="15" hidden="false" customHeight="false" outlineLevel="0" collapsed="false">
      <c r="A109" s="145"/>
      <c r="B109" s="145" t="s">
        <v>387</v>
      </c>
      <c r="C109" s="145"/>
      <c r="D109" s="145" t="s">
        <v>328</v>
      </c>
      <c r="E109" s="145" t="s">
        <v>328</v>
      </c>
      <c r="F109" s="145" t="s">
        <v>328</v>
      </c>
      <c r="G109" s="145" t="s">
        <v>328</v>
      </c>
    </row>
    <row r="110" customFormat="false" ht="15" hidden="false" customHeight="false" outlineLevel="0" collapsed="false">
      <c r="A110" s="18" t="s">
        <v>8</v>
      </c>
      <c r="B110" s="7" t="s">
        <v>325</v>
      </c>
      <c r="C110" s="7"/>
      <c r="D110" s="17" t="n">
        <f aca="false">D31</f>
        <v>0</v>
      </c>
      <c r="E110" s="17" t="n">
        <f aca="false">E31</f>
        <v>0</v>
      </c>
      <c r="F110" s="17" t="n">
        <f aca="false">F31</f>
        <v>0</v>
      </c>
      <c r="G110" s="17" t="n">
        <f aca="false">G31</f>
        <v>0</v>
      </c>
    </row>
    <row r="111" customFormat="false" ht="15" hidden="false" customHeight="false" outlineLevel="0" collapsed="false">
      <c r="A111" s="18" t="s">
        <v>11</v>
      </c>
      <c r="B111" s="7" t="s">
        <v>336</v>
      </c>
      <c r="C111" s="7"/>
      <c r="D111" s="17" t="n">
        <f aca="false">D65</f>
        <v>0</v>
      </c>
      <c r="E111" s="17" t="n">
        <f aca="false">E65</f>
        <v>0</v>
      </c>
      <c r="F111" s="17" t="n">
        <f aca="false">F65</f>
        <v>0</v>
      </c>
      <c r="G111" s="17" t="n">
        <f aca="false">G65</f>
        <v>0</v>
      </c>
    </row>
    <row r="112" customFormat="false" ht="15" hidden="false" customHeight="false" outlineLevel="0" collapsed="false">
      <c r="A112" s="18" t="s">
        <v>13</v>
      </c>
      <c r="B112" s="7" t="s">
        <v>359</v>
      </c>
      <c r="C112" s="7"/>
      <c r="D112" s="17" t="n">
        <f aca="false">D75</f>
        <v>0</v>
      </c>
      <c r="E112" s="17" t="n">
        <f aca="false">E75</f>
        <v>0</v>
      </c>
      <c r="F112" s="17" t="n">
        <f aca="false">F75</f>
        <v>0</v>
      </c>
      <c r="G112" s="17" t="n">
        <f aca="false">G75</f>
        <v>0</v>
      </c>
    </row>
    <row r="113" customFormat="false" ht="15" hidden="false" customHeight="false" outlineLevel="0" collapsed="false">
      <c r="A113" s="18" t="s">
        <v>15</v>
      </c>
      <c r="B113" s="7" t="s">
        <v>367</v>
      </c>
      <c r="C113" s="7"/>
      <c r="D113" s="17" t="n">
        <f aca="false">D97</f>
        <v>0</v>
      </c>
      <c r="E113" s="17" t="n">
        <f aca="false">E97</f>
        <v>0</v>
      </c>
      <c r="F113" s="17" t="n">
        <f aca="false">F97</f>
        <v>0</v>
      </c>
      <c r="G113" s="17" t="n">
        <f aca="false">G97</f>
        <v>0</v>
      </c>
    </row>
    <row r="114" customFormat="false" ht="15" hidden="false" customHeight="false" outlineLevel="0" collapsed="false">
      <c r="A114" s="18" t="s">
        <v>21</v>
      </c>
      <c r="B114" s="7" t="s">
        <v>383</v>
      </c>
      <c r="C114" s="7"/>
      <c r="D114" s="17" t="n">
        <f aca="false">D105</f>
        <v>0</v>
      </c>
      <c r="E114" s="17" t="n">
        <f aca="false">E105</f>
        <v>0</v>
      </c>
      <c r="F114" s="17" t="n">
        <f aca="false">F105</f>
        <v>0</v>
      </c>
      <c r="G114" s="17" t="n">
        <f aca="false">G105</f>
        <v>0</v>
      </c>
    </row>
    <row r="115" customFormat="false" ht="15" hidden="false" customHeight="false" outlineLevel="0" collapsed="false">
      <c r="A115" s="18" t="s">
        <v>388</v>
      </c>
      <c r="B115" s="18"/>
      <c r="C115" s="18"/>
      <c r="D115" s="19" t="n">
        <f aca="false">SUM(D110:D114)</f>
        <v>0</v>
      </c>
      <c r="E115" s="19" t="n">
        <f aca="false">SUM(E110:E114)</f>
        <v>0</v>
      </c>
      <c r="F115" s="19" t="n">
        <f aca="false">SUM(F110:F114)</f>
        <v>0</v>
      </c>
      <c r="G115" s="19" t="n">
        <f aca="false">SUM(G110:G114)</f>
        <v>0</v>
      </c>
    </row>
  </sheetData>
  <mergeCells count="75">
    <mergeCell ref="A1:G1"/>
    <mergeCell ref="A2:G2"/>
    <mergeCell ref="A3:B3"/>
    <mergeCell ref="C3:E3"/>
    <mergeCell ref="A4:B4"/>
    <mergeCell ref="C4:D4"/>
    <mergeCell ref="A5:B5"/>
    <mergeCell ref="C5:D5"/>
    <mergeCell ref="A6:B6"/>
    <mergeCell ref="C6:E6"/>
    <mergeCell ref="F6:G6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A107:D107"/>
    <mergeCell ref="A108:D108"/>
    <mergeCell ref="B109:C109"/>
    <mergeCell ref="B110:C110"/>
    <mergeCell ref="B111:C111"/>
    <mergeCell ref="B112:C112"/>
    <mergeCell ref="B113:C113"/>
    <mergeCell ref="B114:C114"/>
    <mergeCell ref="A115:C115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5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5"/>
  <sheetViews>
    <sheetView showFormulas="false" showGridLines="false" showRowColHeaders="true" showZeros="true" rightToLeft="false" tabSelected="false" showOutlineSymbols="true" defaultGridColor="true" view="pageBreakPreview" topLeftCell="A73" colorId="64" zoomScale="90" zoomScaleNormal="100" zoomScalePageLayoutView="90" workbookViewId="0">
      <selection pane="topLeft" activeCell="C90" activeCellId="0" sqref="C90"/>
    </sheetView>
  </sheetViews>
  <sheetFormatPr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63.14"/>
    <col collapsed="false" customWidth="true" hidden="false" outlineLevel="0" max="3" min="3" style="0" width="28.42"/>
    <col collapsed="false" customWidth="true" hidden="false" outlineLevel="0" max="7" min="4" style="0" width="22.86"/>
    <col collapsed="false" customWidth="true" hidden="false" outlineLevel="0" max="1025" min="8" style="0" width="9.13"/>
  </cols>
  <sheetData>
    <row r="1" customFormat="false" ht="20.25" hidden="false" customHeight="false" outlineLevel="0" collapsed="false">
      <c r="A1" s="143" t="s">
        <v>299</v>
      </c>
      <c r="B1" s="143"/>
      <c r="C1" s="143"/>
      <c r="D1" s="143"/>
      <c r="E1" s="143"/>
      <c r="F1" s="143"/>
      <c r="G1" s="143"/>
      <c r="H1" s="1"/>
      <c r="I1" s="1"/>
      <c r="J1" s="144"/>
    </row>
    <row r="2" customFormat="false" ht="15" hidden="false" customHeight="false" outlineLevel="0" collapsed="false">
      <c r="A2" s="6"/>
      <c r="B2" s="6"/>
      <c r="C2" s="6"/>
      <c r="D2" s="6"/>
      <c r="E2" s="6"/>
      <c r="F2" s="6"/>
      <c r="G2" s="6"/>
      <c r="H2" s="1"/>
      <c r="I2" s="1"/>
      <c r="J2" s="144"/>
    </row>
    <row r="3" customFormat="false" ht="15" hidden="false" customHeight="false" outlineLevel="0" collapsed="false">
      <c r="A3" s="171" t="s">
        <v>300</v>
      </c>
      <c r="B3" s="171"/>
      <c r="C3" s="172" t="s">
        <v>410</v>
      </c>
      <c r="D3" s="172"/>
      <c r="E3" s="172"/>
      <c r="F3" s="171" t="s">
        <v>395</v>
      </c>
      <c r="G3" s="173" t="n">
        <v>20.98</v>
      </c>
      <c r="H3" s="1"/>
      <c r="I3" s="1"/>
      <c r="J3" s="144"/>
    </row>
    <row r="4" customFormat="false" ht="13.8" hidden="false" customHeight="false" outlineLevel="0" collapsed="false">
      <c r="A4" s="7" t="s">
        <v>302</v>
      </c>
      <c r="B4" s="7"/>
      <c r="C4" s="174" t="s">
        <v>396</v>
      </c>
      <c r="D4" s="174"/>
      <c r="E4" s="11" t="s">
        <v>411</v>
      </c>
      <c r="F4" s="7" t="s">
        <v>398</v>
      </c>
      <c r="G4" s="163"/>
      <c r="H4" s="1"/>
      <c r="I4" s="1"/>
      <c r="J4" s="144"/>
    </row>
    <row r="5" customFormat="false" ht="13.8" hidden="false" customHeight="false" outlineLevel="0" collapsed="false">
      <c r="A5" s="159"/>
      <c r="B5" s="159"/>
      <c r="C5" s="174" t="s">
        <v>399</v>
      </c>
      <c r="D5" s="174"/>
      <c r="E5" s="170" t="n">
        <v>44029</v>
      </c>
      <c r="F5" s="150" t="s">
        <v>400</v>
      </c>
      <c r="G5" s="163"/>
      <c r="H5" s="1"/>
      <c r="I5" s="1"/>
      <c r="J5" s="144"/>
    </row>
    <row r="6" customFormat="false" ht="15" hidden="false" customHeight="false" outlineLevel="0" collapsed="false">
      <c r="A6" s="149" t="s">
        <v>401</v>
      </c>
      <c r="B6" s="149"/>
      <c r="C6" s="159"/>
      <c r="D6" s="159"/>
      <c r="E6" s="159"/>
      <c r="F6" s="159"/>
      <c r="G6" s="159"/>
      <c r="H6" s="1"/>
      <c r="I6" s="1"/>
      <c r="J6" s="144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"/>
      <c r="I7" s="1"/>
      <c r="J7" s="144"/>
    </row>
    <row r="8" customFormat="false" ht="15" hidden="false" customHeight="false" outlineLevel="0" collapsed="false">
      <c r="A8" s="20" t="s">
        <v>402</v>
      </c>
      <c r="B8" s="20"/>
      <c r="C8" s="20"/>
      <c r="D8" s="20"/>
      <c r="E8" s="20"/>
      <c r="F8" s="20"/>
      <c r="G8" s="20"/>
      <c r="H8" s="1"/>
      <c r="I8" s="1"/>
      <c r="J8" s="144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"/>
      <c r="I9" s="1"/>
      <c r="J9" s="144"/>
    </row>
    <row r="10" customFormat="false" ht="15" hidden="false" customHeight="false" outlineLevel="0" collapsed="false">
      <c r="A10" s="6" t="s">
        <v>8</v>
      </c>
      <c r="B10" s="150" t="s">
        <v>305</v>
      </c>
      <c r="C10" s="11"/>
      <c r="D10" s="175"/>
      <c r="E10" s="176" t="s">
        <v>312</v>
      </c>
      <c r="F10" s="151" t="s">
        <v>403</v>
      </c>
      <c r="G10" s="151"/>
      <c r="H10" s="1"/>
      <c r="I10" s="1"/>
      <c r="J10" s="144"/>
    </row>
    <row r="11" customFormat="false" ht="15" hidden="false" customHeight="false" outlineLevel="0" collapsed="false">
      <c r="A11" s="6" t="s">
        <v>11</v>
      </c>
      <c r="B11" s="150" t="s">
        <v>306</v>
      </c>
      <c r="C11" s="151" t="s">
        <v>412</v>
      </c>
      <c r="D11" s="175"/>
      <c r="E11" s="176" t="s">
        <v>313</v>
      </c>
      <c r="F11" s="151" t="s">
        <v>405</v>
      </c>
      <c r="G11" s="151"/>
      <c r="H11" s="1"/>
      <c r="I11" s="1"/>
      <c r="J11" s="144"/>
    </row>
    <row r="12" customFormat="false" ht="15" hidden="false" customHeight="false" outlineLevel="0" collapsed="false">
      <c r="A12" s="6" t="s">
        <v>13</v>
      </c>
      <c r="B12" s="150" t="s">
        <v>308</v>
      </c>
      <c r="C12" s="151" t="n">
        <v>2020</v>
      </c>
      <c r="D12" s="175"/>
      <c r="E12" s="176" t="s">
        <v>314</v>
      </c>
      <c r="F12" s="158" t="n">
        <v>59637.97</v>
      </c>
      <c r="G12" s="158"/>
      <c r="H12" s="1"/>
      <c r="I12" s="1"/>
      <c r="J12" s="144"/>
    </row>
    <row r="13" customFormat="false" ht="15" hidden="false" customHeight="false" outlineLevel="0" collapsed="false">
      <c r="A13" s="6" t="s">
        <v>15</v>
      </c>
      <c r="B13" s="150" t="s">
        <v>310</v>
      </c>
      <c r="C13" s="151" t="n">
        <v>12</v>
      </c>
      <c r="D13" s="175"/>
      <c r="E13" s="175"/>
      <c r="F13" s="177"/>
      <c r="G13" s="177"/>
      <c r="H13" s="1"/>
      <c r="I13" s="1"/>
      <c r="J13" s="144"/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"/>
      <c r="I14" s="1"/>
      <c r="J14" s="144"/>
    </row>
    <row r="15" customFormat="false" ht="15" hidden="false" customHeight="false" outlineLevel="0" collapsed="false">
      <c r="A15" s="12"/>
      <c r="B15" s="12"/>
      <c r="C15" s="12"/>
      <c r="D15" s="12"/>
      <c r="E15" s="12"/>
      <c r="F15" s="12"/>
      <c r="G15" s="12"/>
      <c r="H15" s="1"/>
      <c r="I15" s="1"/>
      <c r="J15" s="144"/>
    </row>
    <row r="16" customFormat="false" ht="15" hidden="false" customHeight="false" outlineLevel="0" collapsed="false">
      <c r="A16" s="145" t="s">
        <v>317</v>
      </c>
      <c r="B16" s="145"/>
      <c r="C16" s="145"/>
      <c r="D16" s="145"/>
      <c r="E16" s="145"/>
      <c r="F16" s="145"/>
      <c r="G16" s="145"/>
      <c r="H16" s="1"/>
      <c r="I16" s="1"/>
      <c r="J16" s="144"/>
    </row>
    <row r="17" customFormat="false" ht="28.5" hidden="false" customHeight="true" outlineLevel="0" collapsed="false">
      <c r="A17" s="173" t="n">
        <v>1</v>
      </c>
      <c r="B17" s="7" t="s">
        <v>322</v>
      </c>
      <c r="C17" s="7"/>
      <c r="D17" s="6" t="s">
        <v>406</v>
      </c>
      <c r="E17" s="178" t="s">
        <v>407</v>
      </c>
      <c r="F17" s="89" t="s">
        <v>408</v>
      </c>
      <c r="G17" s="6" t="s">
        <v>409</v>
      </c>
      <c r="H17" s="1"/>
      <c r="I17" s="1"/>
      <c r="J17" s="144"/>
    </row>
    <row r="18" customFormat="false" ht="15" hidden="false" customHeight="false" outlineLevel="0" collapsed="false">
      <c r="A18" s="6" t="n">
        <v>2</v>
      </c>
      <c r="B18" s="7" t="s">
        <v>319</v>
      </c>
      <c r="C18" s="7"/>
      <c r="D18" s="6" t="s">
        <v>277</v>
      </c>
      <c r="E18" s="179" t="s">
        <v>287</v>
      </c>
      <c r="F18" s="6" t="s">
        <v>282</v>
      </c>
      <c r="G18" s="6" t="s">
        <v>293</v>
      </c>
      <c r="H18" s="1"/>
      <c r="I18" s="1"/>
      <c r="J18" s="144"/>
    </row>
    <row r="19" customFormat="false" ht="13.8" hidden="false" customHeight="false" outlineLevel="0" collapsed="false">
      <c r="A19" s="6" t="n">
        <v>3</v>
      </c>
      <c r="B19" s="7" t="s">
        <v>321</v>
      </c>
      <c r="C19" s="7"/>
      <c r="D19" s="146"/>
      <c r="E19" s="180"/>
      <c r="F19" s="146"/>
      <c r="G19" s="146"/>
      <c r="H19" s="1"/>
      <c r="I19" s="1"/>
      <c r="J19" s="144"/>
    </row>
    <row r="20" customFormat="false" ht="15" hidden="false" customHeight="false" outlineLevel="0" collapsed="false">
      <c r="A20" s="6" t="n">
        <v>4</v>
      </c>
      <c r="B20" s="7" t="s">
        <v>324</v>
      </c>
      <c r="C20" s="7"/>
      <c r="D20" s="181" t="n">
        <v>43862</v>
      </c>
      <c r="E20" s="181" t="n">
        <v>43862</v>
      </c>
      <c r="F20" s="181" t="n">
        <v>43862</v>
      </c>
      <c r="G20" s="181" t="n">
        <v>43862</v>
      </c>
      <c r="H20" s="144"/>
      <c r="I20" s="144"/>
      <c r="J20" s="144"/>
    </row>
    <row r="21" customFormat="false" ht="15" hidden="false" customHeight="false" outlineLevel="0" collapsed="false">
      <c r="A21" s="159"/>
      <c r="B21" s="159"/>
      <c r="C21" s="159"/>
      <c r="D21" s="159"/>
      <c r="E21" s="159"/>
      <c r="F21" s="159"/>
      <c r="G21" s="159"/>
      <c r="H21" s="144"/>
      <c r="I21" s="144"/>
      <c r="J21" s="144"/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2"/>
      <c r="G22" s="12"/>
      <c r="H22" s="144"/>
      <c r="I22" s="144"/>
      <c r="J22" s="144"/>
    </row>
    <row r="23" customFormat="false" ht="15" hidden="false" customHeight="false" outlineLevel="0" collapsed="false">
      <c r="A23" s="183" t="s">
        <v>325</v>
      </c>
      <c r="B23" s="183"/>
      <c r="C23" s="183"/>
      <c r="D23" s="183"/>
      <c r="E23" s="183"/>
      <c r="F23" s="183"/>
      <c r="G23" s="183"/>
      <c r="H23" s="144"/>
      <c r="I23" s="144"/>
      <c r="J23" s="144"/>
    </row>
    <row r="24" customFormat="false" ht="15" hidden="false" customHeight="false" outlineLevel="0" collapsed="false">
      <c r="A24" s="145" t="n">
        <v>1</v>
      </c>
      <c r="B24" s="154" t="s">
        <v>326</v>
      </c>
      <c r="C24" s="145" t="s">
        <v>327</v>
      </c>
      <c r="D24" s="145" t="s">
        <v>328</v>
      </c>
      <c r="E24" s="145" t="s">
        <v>328</v>
      </c>
      <c r="F24" s="145" t="s">
        <v>328</v>
      </c>
      <c r="G24" s="145" t="s">
        <v>328</v>
      </c>
      <c r="H24" s="144"/>
      <c r="I24" s="144"/>
      <c r="J24" s="144"/>
    </row>
    <row r="25" customFormat="false" ht="15" hidden="false" customHeight="false" outlineLevel="0" collapsed="false">
      <c r="A25" s="6" t="s">
        <v>8</v>
      </c>
      <c r="B25" s="184" t="s">
        <v>329</v>
      </c>
      <c r="C25" s="163"/>
      <c r="D25" s="10" t="n">
        <f aca="false">D19</f>
        <v>0</v>
      </c>
      <c r="E25" s="10" t="n">
        <f aca="false">E19</f>
        <v>0</v>
      </c>
      <c r="F25" s="10" t="n">
        <f aca="false">F19</f>
        <v>0</v>
      </c>
      <c r="G25" s="10" t="n">
        <f aca="false">G19</f>
        <v>0</v>
      </c>
      <c r="H25" s="144"/>
      <c r="I25" s="144"/>
      <c r="J25" s="144"/>
    </row>
    <row r="26" customFormat="false" ht="15" hidden="false" customHeight="false" outlineLevel="0" collapsed="false">
      <c r="A26" s="6" t="s">
        <v>11</v>
      </c>
      <c r="B26" s="184" t="s">
        <v>330</v>
      </c>
      <c r="C26" s="163" t="n">
        <v>0.3</v>
      </c>
      <c r="D26" s="10" t="n">
        <f aca="false">C26*D25</f>
        <v>0</v>
      </c>
      <c r="E26" s="10"/>
      <c r="F26" s="10"/>
      <c r="G26" s="10"/>
      <c r="H26" s="144"/>
      <c r="I26" s="144"/>
      <c r="J26" s="144"/>
    </row>
    <row r="27" customFormat="false" ht="15" hidden="false" customHeight="false" outlineLevel="0" collapsed="false">
      <c r="A27" s="6" t="s">
        <v>13</v>
      </c>
      <c r="B27" s="184" t="s">
        <v>331</v>
      </c>
      <c r="C27" s="163"/>
      <c r="D27" s="10"/>
      <c r="E27" s="10"/>
      <c r="F27" s="10"/>
      <c r="G27" s="10"/>
      <c r="H27" s="144"/>
      <c r="I27" s="144"/>
      <c r="J27" s="144"/>
    </row>
    <row r="28" customFormat="false" ht="15" hidden="false" customHeight="false" outlineLevel="0" collapsed="false">
      <c r="A28" s="6" t="s">
        <v>15</v>
      </c>
      <c r="B28" s="184" t="s">
        <v>332</v>
      </c>
      <c r="C28" s="163"/>
      <c r="D28" s="10"/>
      <c r="E28" s="10"/>
      <c r="F28" s="10"/>
      <c r="G28" s="10"/>
      <c r="H28" s="144"/>
      <c r="I28" s="144"/>
      <c r="J28" s="144"/>
    </row>
    <row r="29" customFormat="false" ht="15" hidden="false" customHeight="false" outlineLevel="0" collapsed="false">
      <c r="A29" s="6" t="s">
        <v>21</v>
      </c>
      <c r="B29" s="184" t="s">
        <v>333</v>
      </c>
      <c r="C29" s="163"/>
      <c r="D29" s="10"/>
      <c r="E29" s="10"/>
      <c r="F29" s="10"/>
      <c r="G29" s="10"/>
      <c r="H29" s="144"/>
      <c r="I29" s="144"/>
      <c r="J29" s="144"/>
    </row>
    <row r="30" customFormat="false" ht="15" hidden="false" customHeight="false" outlineLevel="0" collapsed="false">
      <c r="A30" s="6" t="s">
        <v>23</v>
      </c>
      <c r="B30" s="184" t="s">
        <v>334</v>
      </c>
      <c r="C30" s="163"/>
      <c r="D30" s="10"/>
      <c r="E30" s="10"/>
      <c r="F30" s="10"/>
      <c r="G30" s="10"/>
      <c r="H30" s="144"/>
      <c r="I30" s="144"/>
      <c r="J30" s="144"/>
    </row>
    <row r="31" customFormat="false" ht="15" hidden="false" customHeight="false" outlineLevel="0" collapsed="false">
      <c r="A31" s="185" t="s">
        <v>335</v>
      </c>
      <c r="B31" s="185"/>
      <c r="C31" s="164" t="n">
        <f aca="false">SUM(C25:C30)</f>
        <v>0.3</v>
      </c>
      <c r="D31" s="148" t="n">
        <f aca="false">SUM(D25:D30)</f>
        <v>0</v>
      </c>
      <c r="E31" s="148" t="n">
        <f aca="false">SUM(E25:E30)</f>
        <v>0</v>
      </c>
      <c r="F31" s="148" t="n">
        <f aca="false">SUM(F25:F30)</f>
        <v>0</v>
      </c>
      <c r="G31" s="148" t="n">
        <f aca="false">SUM(G25:G30)</f>
        <v>0</v>
      </c>
      <c r="H31" s="144"/>
      <c r="I31" s="144"/>
      <c r="J31" s="144"/>
    </row>
    <row r="32" customFormat="false" ht="1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44"/>
      <c r="I32" s="144"/>
      <c r="J32" s="144"/>
    </row>
    <row r="33" customFormat="false" ht="15" hidden="false" customHeight="false" outlineLevel="0" collapsed="false">
      <c r="A33" s="162" t="s">
        <v>336</v>
      </c>
      <c r="B33" s="162"/>
      <c r="C33" s="162"/>
      <c r="D33" s="162"/>
      <c r="E33" s="162"/>
      <c r="F33" s="162"/>
      <c r="G33" s="162"/>
      <c r="H33" s="144"/>
      <c r="I33" s="144"/>
      <c r="J33" s="144"/>
    </row>
    <row r="34" customFormat="false" ht="15" hidden="false" customHeight="false" outlineLevel="0" collapsed="false">
      <c r="A34" s="183" t="s">
        <v>337</v>
      </c>
      <c r="B34" s="183"/>
      <c r="C34" s="183"/>
      <c r="D34" s="183"/>
      <c r="E34" s="183"/>
      <c r="F34" s="183"/>
      <c r="G34" s="183"/>
      <c r="H34" s="144"/>
      <c r="I34" s="144"/>
      <c r="J34" s="144"/>
    </row>
    <row r="35" customFormat="false" ht="15" hidden="false" customHeight="false" outlineLevel="0" collapsed="false">
      <c r="A35" s="145" t="s">
        <v>207</v>
      </c>
      <c r="B35" s="154" t="s">
        <v>338</v>
      </c>
      <c r="C35" s="145" t="s">
        <v>327</v>
      </c>
      <c r="D35" s="145" t="s">
        <v>328</v>
      </c>
      <c r="E35" s="145" t="s">
        <v>328</v>
      </c>
      <c r="F35" s="145" t="s">
        <v>328</v>
      </c>
      <c r="G35" s="145" t="s">
        <v>328</v>
      </c>
      <c r="H35" s="144"/>
      <c r="I35" s="144"/>
      <c r="J35" s="144"/>
    </row>
    <row r="36" customFormat="false" ht="13.8" hidden="false" customHeight="false" outlineLevel="0" collapsed="false">
      <c r="A36" s="6" t="s">
        <v>8</v>
      </c>
      <c r="B36" s="150" t="s">
        <v>339</v>
      </c>
      <c r="C36" s="163"/>
      <c r="D36" s="17" t="n">
        <f aca="false">C36*$D$31</f>
        <v>0</v>
      </c>
      <c r="E36" s="17" t="n">
        <f aca="false">C36*$E$31</f>
        <v>0</v>
      </c>
      <c r="F36" s="17" t="n">
        <f aca="false">C36*$F$31</f>
        <v>0</v>
      </c>
      <c r="G36" s="17" t="n">
        <f aca="false">C36*$G$31</f>
        <v>0</v>
      </c>
      <c r="H36" s="144"/>
      <c r="I36" s="144"/>
      <c r="J36" s="144"/>
    </row>
    <row r="37" customFormat="false" ht="13.8" hidden="false" customHeight="false" outlineLevel="0" collapsed="false">
      <c r="A37" s="6" t="s">
        <v>11</v>
      </c>
      <c r="B37" s="150" t="s">
        <v>340</v>
      </c>
      <c r="C37" s="163"/>
      <c r="D37" s="17" t="n">
        <f aca="false">C37*$D$31</f>
        <v>0</v>
      </c>
      <c r="E37" s="17" t="n">
        <f aca="false">C37*$E$31</f>
        <v>0</v>
      </c>
      <c r="F37" s="17" t="n">
        <f aca="false">C37*$F$31</f>
        <v>0</v>
      </c>
      <c r="G37" s="17" t="n">
        <f aca="false">C37*$G$31</f>
        <v>0</v>
      </c>
      <c r="H37" s="144"/>
      <c r="I37" s="144"/>
      <c r="J37" s="144"/>
    </row>
    <row r="38" customFormat="false" ht="15" hidden="false" customHeight="false" outlineLevel="0" collapsed="false">
      <c r="A38" s="18" t="s">
        <v>335</v>
      </c>
      <c r="B38" s="18"/>
      <c r="C38" s="164" t="n">
        <f aca="false">SUM(C36:C37)</f>
        <v>0</v>
      </c>
      <c r="D38" s="19" t="n">
        <f aca="false">SUM(D36:D37)</f>
        <v>0</v>
      </c>
      <c r="E38" s="19" t="n">
        <f aca="false">SUM(E36:E37)</f>
        <v>0</v>
      </c>
      <c r="F38" s="19" t="n">
        <f aca="false">SUM(F36:F37)</f>
        <v>0</v>
      </c>
      <c r="G38" s="19" t="n">
        <f aca="false">SUM(G36:G37)</f>
        <v>0</v>
      </c>
      <c r="H38" s="144"/>
      <c r="I38" s="144"/>
      <c r="J38" s="144"/>
    </row>
    <row r="39" customFormat="false" ht="15" hidden="false" customHeight="false" outlineLevel="0" collapsed="false">
      <c r="A39" s="159"/>
      <c r="B39" s="159"/>
      <c r="C39" s="159"/>
      <c r="D39" s="159"/>
      <c r="E39" s="159"/>
      <c r="F39" s="159"/>
      <c r="G39" s="159"/>
      <c r="H39" s="144"/>
      <c r="I39" s="144"/>
      <c r="J39" s="144"/>
    </row>
    <row r="40" customFormat="false" ht="15" hidden="false" customHeight="true" outlineLevel="0" collapsed="false">
      <c r="A40" s="186" t="s">
        <v>341</v>
      </c>
      <c r="B40" s="186"/>
      <c r="C40" s="186"/>
      <c r="D40" s="186"/>
      <c r="E40" s="186"/>
      <c r="F40" s="186"/>
      <c r="G40" s="186"/>
      <c r="H40" s="144"/>
      <c r="I40" s="144"/>
      <c r="J40" s="144"/>
    </row>
    <row r="41" customFormat="false" ht="15" hidden="false" customHeight="false" outlineLevel="0" collapsed="false">
      <c r="A41" s="145" t="s">
        <v>209</v>
      </c>
      <c r="B41" s="145" t="s">
        <v>342</v>
      </c>
      <c r="C41" s="145" t="s">
        <v>327</v>
      </c>
      <c r="D41" s="145" t="s">
        <v>328</v>
      </c>
      <c r="E41" s="145" t="s">
        <v>328</v>
      </c>
      <c r="F41" s="145" t="s">
        <v>328</v>
      </c>
      <c r="G41" s="145" t="s">
        <v>328</v>
      </c>
      <c r="H41" s="144"/>
      <c r="I41" s="144"/>
      <c r="J41" s="144"/>
    </row>
    <row r="42" customFormat="false" ht="13.8" hidden="false" customHeight="false" outlineLevel="0" collapsed="false">
      <c r="A42" s="6" t="s">
        <v>8</v>
      </c>
      <c r="B42" s="150" t="s">
        <v>343</v>
      </c>
      <c r="C42" s="163"/>
      <c r="D42" s="10" t="n">
        <f aca="false">C42*($D$31+$D$38)</f>
        <v>0</v>
      </c>
      <c r="E42" s="10" t="n">
        <f aca="false">C42*($E$31+$E$38)</f>
        <v>0</v>
      </c>
      <c r="F42" s="10" t="n">
        <f aca="false">C42*($F$31+$F$38)</f>
        <v>0</v>
      </c>
      <c r="G42" s="10" t="n">
        <f aca="false">C42*($G$31+$G$38)</f>
        <v>0</v>
      </c>
      <c r="H42" s="144"/>
      <c r="I42" s="144"/>
      <c r="J42" s="144"/>
    </row>
    <row r="43" customFormat="false" ht="13.8" hidden="false" customHeight="false" outlineLevel="0" collapsed="false">
      <c r="A43" s="6" t="s">
        <v>11</v>
      </c>
      <c r="B43" s="150" t="s">
        <v>344</v>
      </c>
      <c r="C43" s="163"/>
      <c r="D43" s="10" t="n">
        <f aca="false">C43*($D$31+$D$38)</f>
        <v>0</v>
      </c>
      <c r="E43" s="10" t="n">
        <f aca="false">C43*($E$31+$E$38)</f>
        <v>0</v>
      </c>
      <c r="F43" s="10" t="n">
        <f aca="false">C43*($F$31+$F$38)</f>
        <v>0</v>
      </c>
      <c r="G43" s="10" t="n">
        <f aca="false">C43*($G$31+$G$38)</f>
        <v>0</v>
      </c>
      <c r="H43" s="144"/>
      <c r="I43" s="144"/>
      <c r="J43" s="144"/>
    </row>
    <row r="44" customFormat="false" ht="13.8" hidden="false" customHeight="false" outlineLevel="0" collapsed="false">
      <c r="A44" s="6" t="s">
        <v>13</v>
      </c>
      <c r="B44" s="150" t="s">
        <v>345</v>
      </c>
      <c r="C44" s="163"/>
      <c r="D44" s="10" t="n">
        <f aca="false">C44*($D$31+$D$38)</f>
        <v>0</v>
      </c>
      <c r="E44" s="10" t="n">
        <f aca="false">C44*($E$31+$E$38)</f>
        <v>0</v>
      </c>
      <c r="F44" s="10" t="n">
        <f aca="false">C44*($F$31+$F$38)</f>
        <v>0</v>
      </c>
      <c r="G44" s="10" t="n">
        <f aca="false">C44*($G$31+$G$38)</f>
        <v>0</v>
      </c>
      <c r="H44" s="144"/>
      <c r="I44" s="144"/>
      <c r="J44" s="144"/>
    </row>
    <row r="45" customFormat="false" ht="13.8" hidden="false" customHeight="false" outlineLevel="0" collapsed="false">
      <c r="A45" s="6" t="s">
        <v>15</v>
      </c>
      <c r="B45" s="150" t="s">
        <v>346</v>
      </c>
      <c r="C45" s="163"/>
      <c r="D45" s="10" t="n">
        <f aca="false">C45*($D$31+$D$38)</f>
        <v>0</v>
      </c>
      <c r="E45" s="10" t="n">
        <f aca="false">C45*($E$31+$E$38)</f>
        <v>0</v>
      </c>
      <c r="F45" s="10" t="n">
        <f aca="false">C45*($F$31+$F$38)</f>
        <v>0</v>
      </c>
      <c r="G45" s="10" t="n">
        <f aca="false">C45*($G$31+$G$38)</f>
        <v>0</v>
      </c>
      <c r="H45" s="144"/>
      <c r="I45" s="144"/>
      <c r="J45" s="144"/>
    </row>
    <row r="46" customFormat="false" ht="13.8" hidden="false" customHeight="false" outlineLevel="0" collapsed="false">
      <c r="A46" s="6" t="s">
        <v>21</v>
      </c>
      <c r="B46" s="150" t="s">
        <v>347</v>
      </c>
      <c r="C46" s="163"/>
      <c r="D46" s="10" t="n">
        <f aca="false">C46*($D$31+$D$38)</f>
        <v>0</v>
      </c>
      <c r="E46" s="10" t="n">
        <f aca="false">C46*($E$31+$E$38)</f>
        <v>0</v>
      </c>
      <c r="F46" s="10" t="n">
        <f aca="false">C46*($F$31+$F$38)</f>
        <v>0</v>
      </c>
      <c r="G46" s="10" t="n">
        <f aca="false">C46*($G$31+$G$38)</f>
        <v>0</v>
      </c>
      <c r="H46" s="144"/>
      <c r="I46" s="144"/>
      <c r="J46" s="144"/>
    </row>
    <row r="47" customFormat="false" ht="13.8" hidden="false" customHeight="false" outlineLevel="0" collapsed="false">
      <c r="A47" s="6" t="s">
        <v>23</v>
      </c>
      <c r="B47" s="150" t="s">
        <v>348</v>
      </c>
      <c r="C47" s="163"/>
      <c r="D47" s="10" t="n">
        <f aca="false">C47*($D$31+$D$38)</f>
        <v>0</v>
      </c>
      <c r="E47" s="10" t="n">
        <f aca="false">C47*($E$31+$E$38)</f>
        <v>0</v>
      </c>
      <c r="F47" s="10" t="n">
        <f aca="false">C47*($F$31+$F$38)</f>
        <v>0</v>
      </c>
      <c r="G47" s="10" t="n">
        <f aca="false">C47*($G$31+$G$38)</f>
        <v>0</v>
      </c>
    </row>
    <row r="48" customFormat="false" ht="13.8" hidden="false" customHeight="false" outlineLevel="0" collapsed="false">
      <c r="A48" s="6" t="s">
        <v>280</v>
      </c>
      <c r="B48" s="150" t="s">
        <v>349</v>
      </c>
      <c r="C48" s="163"/>
      <c r="D48" s="10" t="n">
        <f aca="false">C48*($D$31+$D$38)</f>
        <v>0</v>
      </c>
      <c r="E48" s="10" t="n">
        <f aca="false">C48*($E$31+$E$38)</f>
        <v>0</v>
      </c>
      <c r="F48" s="10" t="n">
        <f aca="false">C48*($F$31+$F$38)</f>
        <v>0</v>
      </c>
      <c r="G48" s="10" t="n">
        <f aca="false">C48*($G$31+$G$38)</f>
        <v>0</v>
      </c>
    </row>
    <row r="49" customFormat="false" ht="13.8" hidden="false" customHeight="false" outlineLevel="0" collapsed="false">
      <c r="A49" s="6" t="s">
        <v>191</v>
      </c>
      <c r="B49" s="150" t="s">
        <v>350</v>
      </c>
      <c r="C49" s="163"/>
      <c r="D49" s="10" t="n">
        <f aca="false">C49*($D$31+$D$38)</f>
        <v>0</v>
      </c>
      <c r="E49" s="10" t="n">
        <f aca="false">C49*($E$31+$E$38)</f>
        <v>0</v>
      </c>
      <c r="F49" s="10" t="n">
        <f aca="false">C49*($F$31+$F$38)</f>
        <v>0</v>
      </c>
      <c r="G49" s="10" t="n">
        <f aca="false">C49*($G$31+$G$38)</f>
        <v>0</v>
      </c>
    </row>
    <row r="50" customFormat="false" ht="15" hidden="false" customHeight="false" outlineLevel="0" collapsed="false">
      <c r="A50" s="18" t="s">
        <v>335</v>
      </c>
      <c r="B50" s="18"/>
      <c r="C50" s="164" t="n">
        <f aca="false">SUM(C42:C49)</f>
        <v>0</v>
      </c>
      <c r="D50" s="148" t="n">
        <f aca="false">SUM(D42:D49)</f>
        <v>0</v>
      </c>
      <c r="E50" s="148" t="n">
        <f aca="false">SUM(E42:E49)</f>
        <v>0</v>
      </c>
      <c r="F50" s="148" t="n">
        <f aca="false">SUM(F42:F49)</f>
        <v>0</v>
      </c>
      <c r="G50" s="148" t="n">
        <f aca="false">SUM(G42:G49)</f>
        <v>0</v>
      </c>
    </row>
    <row r="51" customFormat="false" ht="15" hidden="false" customHeight="false" outlineLevel="0" collapsed="false">
      <c r="A51" s="12"/>
      <c r="B51" s="12"/>
      <c r="C51" s="12"/>
      <c r="D51" s="12"/>
    </row>
    <row r="52" customFormat="false" ht="15" hidden="false" customHeight="false" outlineLevel="0" collapsed="false">
      <c r="A52" s="162" t="s">
        <v>351</v>
      </c>
      <c r="B52" s="162"/>
      <c r="C52" s="162"/>
      <c r="D52" s="162"/>
      <c r="E52" s="162"/>
      <c r="F52" s="162"/>
      <c r="G52" s="162"/>
    </row>
    <row r="53" customFormat="false" ht="15" hidden="false" customHeight="false" outlineLevel="0" collapsed="false">
      <c r="A53" s="145" t="s">
        <v>352</v>
      </c>
      <c r="B53" s="145" t="s">
        <v>353</v>
      </c>
      <c r="C53" s="166"/>
      <c r="D53" s="145" t="s">
        <v>328</v>
      </c>
      <c r="E53" s="145" t="s">
        <v>328</v>
      </c>
      <c r="F53" s="145" t="s">
        <v>328</v>
      </c>
      <c r="G53" s="145" t="s">
        <v>328</v>
      </c>
    </row>
    <row r="54" customFormat="false" ht="13.8" hidden="false" customHeight="false" outlineLevel="0" collapsed="false">
      <c r="A54" s="6" t="s">
        <v>8</v>
      </c>
      <c r="B54" s="150" t="s">
        <v>354</v>
      </c>
      <c r="C54" s="146"/>
      <c r="D54" s="17" t="n">
        <f aca="false">IF(((2*C54*G3)-(G4*D25))&gt;0,(2*C54*G3)-(G4*D25),0)</f>
        <v>0</v>
      </c>
      <c r="E54" s="17" t="n">
        <f aca="false">IF(((2*C54*G3)-(G4*E25))&gt;0,(2*C54*G3)-(G4*E25),0)</f>
        <v>0</v>
      </c>
      <c r="F54" s="17" t="n">
        <f aca="false">IF(((2*C54*G3)-(G4*F25))&gt;0,(2*C54*G3)-(G4*F25),0)</f>
        <v>0</v>
      </c>
      <c r="G54" s="17" t="n">
        <f aca="false">IF(((2*C54*G3)-(G4*G25))&gt;0,(2*C54*G3)-(G4*G25),0)</f>
        <v>0</v>
      </c>
    </row>
    <row r="55" customFormat="false" ht="13.8" hidden="false" customHeight="false" outlineLevel="0" collapsed="false">
      <c r="A55" s="6" t="s">
        <v>11</v>
      </c>
      <c r="B55" s="150" t="s">
        <v>355</v>
      </c>
      <c r="C55" s="146"/>
      <c r="D55" s="17" t="n">
        <f aca="false">C55*G3*(1-G5)</f>
        <v>0</v>
      </c>
      <c r="E55" s="17" t="n">
        <f aca="false">C55*G3*(1-G5)</f>
        <v>0</v>
      </c>
      <c r="F55" s="17" t="n">
        <f aca="false">C55*G3*(1-G5)</f>
        <v>0</v>
      </c>
      <c r="G55" s="17" t="n">
        <f aca="false">C55*G3*(1-G5)</f>
        <v>0</v>
      </c>
    </row>
    <row r="56" customFormat="false" ht="13.8" hidden="false" customHeight="false" outlineLevel="0" collapsed="false">
      <c r="A56" s="6" t="s">
        <v>13</v>
      </c>
      <c r="B56" s="150" t="s">
        <v>356</v>
      </c>
      <c r="C56" s="146"/>
      <c r="D56" s="17" t="n">
        <f aca="false">C56/12</f>
        <v>0</v>
      </c>
      <c r="E56" s="17" t="n">
        <f aca="false">C56/12</f>
        <v>0</v>
      </c>
      <c r="F56" s="17" t="n">
        <f aca="false">C56/12</f>
        <v>0</v>
      </c>
      <c r="G56" s="17" t="n">
        <f aca="false">C56/12</f>
        <v>0</v>
      </c>
    </row>
    <row r="57" customFormat="false" ht="13.8" hidden="false" customHeight="false" outlineLevel="0" collapsed="false">
      <c r="A57" s="6" t="s">
        <v>15</v>
      </c>
      <c r="B57" s="150" t="s">
        <v>334</v>
      </c>
      <c r="C57" s="147"/>
      <c r="D57" s="17" t="n">
        <f aca="false">C57</f>
        <v>0</v>
      </c>
      <c r="E57" s="17" t="n">
        <f aca="false">C57</f>
        <v>0</v>
      </c>
      <c r="F57" s="17" t="n">
        <f aca="false">C57</f>
        <v>0</v>
      </c>
      <c r="G57" s="17" t="n">
        <f aca="false">C57</f>
        <v>0</v>
      </c>
    </row>
    <row r="58" customFormat="false" ht="15" hidden="false" customHeight="false" outlineLevel="0" collapsed="false">
      <c r="A58" s="18" t="s">
        <v>335</v>
      </c>
      <c r="B58" s="18"/>
      <c r="C58" s="18"/>
      <c r="D58" s="19" t="n">
        <f aca="false">SUM(D54:D57)</f>
        <v>0</v>
      </c>
      <c r="E58" s="19" t="n">
        <f aca="false">SUM(E54:E57)</f>
        <v>0</v>
      </c>
      <c r="F58" s="19" t="n">
        <f aca="false">SUM(F54:F57)</f>
        <v>0</v>
      </c>
      <c r="G58" s="19" t="n">
        <f aca="false">SUM(G54:G57)</f>
        <v>0</v>
      </c>
    </row>
    <row r="59" customFormat="false" ht="15" hidden="false" customHeight="false" outlineLevel="0" collapsed="false">
      <c r="A59" s="159"/>
      <c r="B59" s="159"/>
      <c r="C59" s="159"/>
      <c r="D59" s="159"/>
      <c r="E59" s="159"/>
      <c r="F59" s="159"/>
      <c r="G59" s="159"/>
    </row>
    <row r="60" customFormat="false" ht="15" hidden="false" customHeight="false" outlineLevel="0" collapsed="false">
      <c r="A60" s="162" t="s">
        <v>357</v>
      </c>
      <c r="B60" s="162"/>
      <c r="C60" s="162"/>
      <c r="D60" s="162"/>
      <c r="E60" s="162"/>
      <c r="F60" s="162"/>
      <c r="G60" s="162"/>
    </row>
    <row r="61" customFormat="false" ht="15" hidden="false" customHeight="false" outlineLevel="0" collapsed="false">
      <c r="A61" s="145" t="n">
        <v>2</v>
      </c>
      <c r="B61" s="167" t="s">
        <v>358</v>
      </c>
      <c r="C61" s="167"/>
      <c r="D61" s="145" t="s">
        <v>328</v>
      </c>
      <c r="E61" s="145" t="s">
        <v>328</v>
      </c>
      <c r="F61" s="145" t="s">
        <v>328</v>
      </c>
      <c r="G61" s="145" t="s">
        <v>328</v>
      </c>
    </row>
    <row r="62" customFormat="false" ht="15" hidden="false" customHeight="false" outlineLevel="0" collapsed="false">
      <c r="A62" s="6" t="s">
        <v>207</v>
      </c>
      <c r="B62" s="7" t="s">
        <v>338</v>
      </c>
      <c r="C62" s="7"/>
      <c r="D62" s="17" t="n">
        <f aca="false">D38</f>
        <v>0</v>
      </c>
      <c r="E62" s="17" t="n">
        <f aca="false">E38</f>
        <v>0</v>
      </c>
      <c r="F62" s="17" t="n">
        <f aca="false">F38</f>
        <v>0</v>
      </c>
      <c r="G62" s="17" t="n">
        <f aca="false">G38</f>
        <v>0</v>
      </c>
    </row>
    <row r="63" customFormat="false" ht="15" hidden="false" customHeight="false" outlineLevel="0" collapsed="false">
      <c r="A63" s="6" t="s">
        <v>209</v>
      </c>
      <c r="B63" s="7" t="s">
        <v>342</v>
      </c>
      <c r="C63" s="7"/>
      <c r="D63" s="17" t="n">
        <f aca="false">D50</f>
        <v>0</v>
      </c>
      <c r="E63" s="17" t="n">
        <f aca="false">E50</f>
        <v>0</v>
      </c>
      <c r="F63" s="17" t="n">
        <f aca="false">F50</f>
        <v>0</v>
      </c>
      <c r="G63" s="17" t="n">
        <f aca="false">G50</f>
        <v>0</v>
      </c>
    </row>
    <row r="64" customFormat="false" ht="15" hidden="false" customHeight="false" outlineLevel="0" collapsed="false">
      <c r="A64" s="6" t="s">
        <v>352</v>
      </c>
      <c r="B64" s="7" t="s">
        <v>353</v>
      </c>
      <c r="C64" s="7"/>
      <c r="D64" s="17" t="n">
        <f aca="false">D58</f>
        <v>0</v>
      </c>
      <c r="E64" s="17" t="n">
        <f aca="false">E58</f>
        <v>0</v>
      </c>
      <c r="F64" s="17" t="n">
        <f aca="false">F58</f>
        <v>0</v>
      </c>
      <c r="G64" s="17" t="n">
        <f aca="false">G58</f>
        <v>0</v>
      </c>
    </row>
    <row r="65" customFormat="false" ht="15" hidden="false" customHeight="false" outlineLevel="0" collapsed="false">
      <c r="A65" s="18" t="s">
        <v>335</v>
      </c>
      <c r="B65" s="18"/>
      <c r="C65" s="18"/>
      <c r="D65" s="19" t="n">
        <f aca="false">SUM(D62:D64)</f>
        <v>0</v>
      </c>
      <c r="E65" s="19" t="n">
        <f aca="false">SUM(E62:E64)</f>
        <v>0</v>
      </c>
      <c r="F65" s="19" t="n">
        <f aca="false">SUM(F62:F64)</f>
        <v>0</v>
      </c>
      <c r="G65" s="19" t="n">
        <f aca="false">SUM(G62:G64)</f>
        <v>0</v>
      </c>
    </row>
    <row r="66" customFormat="false" ht="15" hidden="false" customHeight="false" outlineLevel="0" collapsed="false">
      <c r="A66" s="12"/>
      <c r="B66" s="12"/>
      <c r="C66" s="12"/>
      <c r="D66" s="12"/>
    </row>
    <row r="67" customFormat="false" ht="15" hidden="false" customHeight="true" outlineLevel="0" collapsed="false">
      <c r="A67" s="186" t="s">
        <v>359</v>
      </c>
      <c r="B67" s="186"/>
      <c r="C67" s="186"/>
      <c r="D67" s="186"/>
      <c r="E67" s="186"/>
      <c r="F67" s="186"/>
      <c r="G67" s="186"/>
    </row>
    <row r="68" customFormat="false" ht="15" hidden="false" customHeight="false" outlineLevel="0" collapsed="false">
      <c r="A68" s="145" t="n">
        <v>3</v>
      </c>
      <c r="B68" s="145" t="s">
        <v>360</v>
      </c>
      <c r="C68" s="145" t="s">
        <v>327</v>
      </c>
      <c r="D68" s="145" t="s">
        <v>328</v>
      </c>
      <c r="E68" s="145" t="s">
        <v>328</v>
      </c>
      <c r="F68" s="145" t="s">
        <v>328</v>
      </c>
      <c r="G68" s="145" t="s">
        <v>328</v>
      </c>
    </row>
    <row r="69" customFormat="false" ht="13.8" hidden="false" customHeight="false" outlineLevel="0" collapsed="false">
      <c r="A69" s="6" t="s">
        <v>8</v>
      </c>
      <c r="B69" s="150" t="s">
        <v>361</v>
      </c>
      <c r="C69" s="163"/>
      <c r="D69" s="17" t="n">
        <f aca="false">C69*$D$31</f>
        <v>0</v>
      </c>
      <c r="E69" s="17" t="n">
        <f aca="false">C69*$E$31</f>
        <v>0</v>
      </c>
      <c r="F69" s="17" t="n">
        <f aca="false">C69*$F$31</f>
        <v>0</v>
      </c>
      <c r="G69" s="17" t="n">
        <f aca="false">C69*$G$31</f>
        <v>0</v>
      </c>
    </row>
    <row r="70" customFormat="false" ht="13.8" hidden="false" customHeight="false" outlineLevel="0" collapsed="false">
      <c r="A70" s="6" t="s">
        <v>11</v>
      </c>
      <c r="B70" s="150" t="s">
        <v>362</v>
      </c>
      <c r="C70" s="163"/>
      <c r="D70" s="17" t="n">
        <f aca="false">C70*$D$31</f>
        <v>0</v>
      </c>
      <c r="E70" s="17" t="n">
        <f aca="false">C70*$E$31</f>
        <v>0</v>
      </c>
      <c r="F70" s="17" t="n">
        <f aca="false">C70*$F$31</f>
        <v>0</v>
      </c>
      <c r="G70" s="17" t="n">
        <f aca="false">C70*$G$31</f>
        <v>0</v>
      </c>
    </row>
    <row r="71" customFormat="false" ht="14.15" hidden="false" customHeight="false" outlineLevel="0" collapsed="false">
      <c r="A71" s="6" t="s">
        <v>13</v>
      </c>
      <c r="B71" s="168" t="s">
        <v>363</v>
      </c>
      <c r="C71" s="163"/>
      <c r="D71" s="17" t="n">
        <f aca="false">C71*$D$31</f>
        <v>0</v>
      </c>
      <c r="E71" s="17" t="n">
        <f aca="false">C71*$E$31</f>
        <v>0</v>
      </c>
      <c r="F71" s="17" t="n">
        <f aca="false">C71*$F$31</f>
        <v>0</v>
      </c>
      <c r="G71" s="17" t="n">
        <f aca="false">C71*$G$31</f>
        <v>0</v>
      </c>
    </row>
    <row r="72" customFormat="false" ht="13.8" hidden="false" customHeight="false" outlineLevel="0" collapsed="false">
      <c r="A72" s="6" t="s">
        <v>15</v>
      </c>
      <c r="B72" s="150" t="s">
        <v>364</v>
      </c>
      <c r="C72" s="163"/>
      <c r="D72" s="17" t="n">
        <f aca="false">C72*$D$31</f>
        <v>0</v>
      </c>
      <c r="E72" s="17" t="n">
        <f aca="false">C72*$E$31</f>
        <v>0</v>
      </c>
      <c r="F72" s="17" t="n">
        <f aca="false">C72*$F$31</f>
        <v>0</v>
      </c>
      <c r="G72" s="17" t="n">
        <f aca="false">C72*$G$31</f>
        <v>0</v>
      </c>
    </row>
    <row r="73" customFormat="false" ht="26.85" hidden="false" customHeight="false" outlineLevel="0" collapsed="false">
      <c r="A73" s="6" t="s">
        <v>21</v>
      </c>
      <c r="B73" s="168" t="s">
        <v>365</v>
      </c>
      <c r="C73" s="163"/>
      <c r="D73" s="17" t="n">
        <f aca="false">C73*$D$31</f>
        <v>0</v>
      </c>
      <c r="E73" s="17" t="n">
        <f aca="false">C73*$E$31</f>
        <v>0</v>
      </c>
      <c r="F73" s="17" t="n">
        <f aca="false">C73*$F$31</f>
        <v>0</v>
      </c>
      <c r="G73" s="17" t="n">
        <f aca="false">C73*$G$31</f>
        <v>0</v>
      </c>
    </row>
    <row r="74" customFormat="false" ht="26.85" hidden="false" customHeight="false" outlineLevel="0" collapsed="false">
      <c r="A74" s="6" t="s">
        <v>23</v>
      </c>
      <c r="B74" s="168" t="s">
        <v>366</v>
      </c>
      <c r="C74" s="163"/>
      <c r="D74" s="17" t="n">
        <f aca="false">C74*$D$31</f>
        <v>0</v>
      </c>
      <c r="E74" s="17" t="n">
        <f aca="false">C74*$E$31</f>
        <v>0</v>
      </c>
      <c r="F74" s="17" t="n">
        <f aca="false">C74*$F$31</f>
        <v>0</v>
      </c>
      <c r="G74" s="17" t="n">
        <f aca="false">C74*$G$31</f>
        <v>0</v>
      </c>
    </row>
    <row r="75" customFormat="false" ht="15" hidden="false" customHeight="false" outlineLevel="0" collapsed="false">
      <c r="A75" s="18" t="s">
        <v>335</v>
      </c>
      <c r="B75" s="18"/>
      <c r="C75" s="164" t="n">
        <f aca="false">SUM(C69:C74)</f>
        <v>0</v>
      </c>
      <c r="D75" s="19" t="n">
        <f aca="false">SUM(D69:D74)</f>
        <v>0</v>
      </c>
      <c r="E75" s="19" t="n">
        <f aca="false">SUM(E69:E74)</f>
        <v>0</v>
      </c>
      <c r="F75" s="19" t="n">
        <f aca="false">SUM(F69:F74)</f>
        <v>0</v>
      </c>
      <c r="G75" s="19" t="n">
        <f aca="false">SUM(G69:G74)</f>
        <v>0</v>
      </c>
    </row>
    <row r="76" customFormat="false" ht="15" hidden="false" customHeight="false" outlineLevel="0" collapsed="false">
      <c r="A76" s="159"/>
      <c r="B76" s="159"/>
      <c r="C76" s="159"/>
      <c r="D76" s="159"/>
      <c r="E76" s="159"/>
      <c r="F76" s="159"/>
      <c r="G76" s="159"/>
    </row>
    <row r="77" customFormat="false" ht="15" hidden="false" customHeight="false" outlineLevel="0" collapsed="false">
      <c r="A77" s="162" t="s">
        <v>367</v>
      </c>
      <c r="B77" s="162"/>
      <c r="C77" s="162"/>
      <c r="D77" s="162"/>
      <c r="E77" s="162"/>
      <c r="F77" s="162"/>
      <c r="G77" s="162"/>
    </row>
    <row r="78" customFormat="false" ht="15" hidden="false" customHeight="false" outlineLevel="0" collapsed="false">
      <c r="A78" s="162" t="s">
        <v>368</v>
      </c>
      <c r="B78" s="162"/>
      <c r="C78" s="162"/>
      <c r="D78" s="162"/>
      <c r="E78" s="162"/>
      <c r="F78" s="162"/>
      <c r="G78" s="162"/>
    </row>
    <row r="79" customFormat="false" ht="15" hidden="false" customHeight="false" outlineLevel="0" collapsed="false">
      <c r="A79" s="145" t="s">
        <v>369</v>
      </c>
      <c r="B79" s="145" t="s">
        <v>370</v>
      </c>
      <c r="C79" s="145" t="s">
        <v>327</v>
      </c>
      <c r="D79" s="145" t="s">
        <v>328</v>
      </c>
      <c r="E79" s="145" t="s">
        <v>328</v>
      </c>
      <c r="F79" s="145" t="s">
        <v>328</v>
      </c>
      <c r="G79" s="145" t="s">
        <v>328</v>
      </c>
    </row>
    <row r="80" customFormat="false" ht="13.8" hidden="false" customHeight="false" outlineLevel="0" collapsed="false">
      <c r="A80" s="6" t="s">
        <v>8</v>
      </c>
      <c r="B80" s="150" t="s">
        <v>371</v>
      </c>
      <c r="C80" s="163"/>
      <c r="D80" s="17" t="n">
        <f aca="false">C80*$D$31</f>
        <v>0</v>
      </c>
      <c r="E80" s="17" t="n">
        <f aca="false">C80*$E$31</f>
        <v>0</v>
      </c>
      <c r="F80" s="17" t="n">
        <f aca="false">C80*$F$31</f>
        <v>0</v>
      </c>
      <c r="G80" s="17" t="n">
        <f aca="false">C80*$G$31</f>
        <v>0</v>
      </c>
    </row>
    <row r="81" customFormat="false" ht="13.8" hidden="false" customHeight="false" outlineLevel="0" collapsed="false">
      <c r="A81" s="6" t="s">
        <v>11</v>
      </c>
      <c r="B81" s="150" t="s">
        <v>372</v>
      </c>
      <c r="C81" s="163"/>
      <c r="D81" s="17" t="n">
        <f aca="false">C81*$D$31</f>
        <v>0</v>
      </c>
      <c r="E81" s="17" t="n">
        <f aca="false">C81*$E$31</f>
        <v>0</v>
      </c>
      <c r="F81" s="17" t="n">
        <f aca="false">C81*$F$31</f>
        <v>0</v>
      </c>
      <c r="G81" s="17" t="n">
        <f aca="false">C81*$G$31</f>
        <v>0</v>
      </c>
    </row>
    <row r="82" customFormat="false" ht="13.8" hidden="false" customHeight="false" outlineLevel="0" collapsed="false">
      <c r="A82" s="6" t="s">
        <v>13</v>
      </c>
      <c r="B82" s="150" t="s">
        <v>373</v>
      </c>
      <c r="C82" s="163"/>
      <c r="D82" s="17" t="n">
        <f aca="false">C82*$D$31</f>
        <v>0</v>
      </c>
      <c r="E82" s="17" t="n">
        <f aca="false">C82*$E$31</f>
        <v>0</v>
      </c>
      <c r="F82" s="17" t="n">
        <f aca="false">C82*$F$31</f>
        <v>0</v>
      </c>
      <c r="G82" s="17" t="n">
        <f aca="false">C82*$G$31</f>
        <v>0</v>
      </c>
    </row>
    <row r="83" customFormat="false" ht="13.8" hidden="false" customHeight="false" outlineLevel="0" collapsed="false">
      <c r="A83" s="6" t="s">
        <v>15</v>
      </c>
      <c r="B83" s="150" t="s">
        <v>374</v>
      </c>
      <c r="C83" s="163"/>
      <c r="D83" s="17" t="n">
        <f aca="false">C83*$D$31</f>
        <v>0</v>
      </c>
      <c r="E83" s="17" t="n">
        <f aca="false">C83*$E$31</f>
        <v>0</v>
      </c>
      <c r="F83" s="17" t="n">
        <f aca="false">C83*$F$31</f>
        <v>0</v>
      </c>
      <c r="G83" s="17" t="n">
        <f aca="false">C83*$G$31</f>
        <v>0</v>
      </c>
    </row>
    <row r="84" customFormat="false" ht="13.8" hidden="false" customHeight="false" outlineLevel="0" collapsed="false">
      <c r="A84" s="6" t="s">
        <v>21</v>
      </c>
      <c r="B84" s="150" t="s">
        <v>375</v>
      </c>
      <c r="C84" s="163"/>
      <c r="D84" s="17" t="n">
        <f aca="false">C84*$D$31</f>
        <v>0</v>
      </c>
      <c r="E84" s="17" t="n">
        <f aca="false">C84*$E$31</f>
        <v>0</v>
      </c>
      <c r="F84" s="17" t="n">
        <f aca="false">C84*$F$31</f>
        <v>0</v>
      </c>
      <c r="G84" s="17" t="n">
        <f aca="false">C84*$G$31</f>
        <v>0</v>
      </c>
    </row>
    <row r="85" customFormat="false" ht="15" hidden="false" customHeight="false" outlineLevel="0" collapsed="false">
      <c r="A85" s="6" t="s">
        <v>23</v>
      </c>
      <c r="B85" s="150" t="s">
        <v>376</v>
      </c>
      <c r="C85" s="163"/>
      <c r="D85" s="17"/>
      <c r="E85" s="17"/>
      <c r="F85" s="17"/>
      <c r="G85" s="17"/>
    </row>
    <row r="86" customFormat="false" ht="15" hidden="false" customHeight="false" outlineLevel="0" collapsed="false">
      <c r="A86" s="18" t="s">
        <v>335</v>
      </c>
      <c r="B86" s="18"/>
      <c r="C86" s="164" t="n">
        <f aca="false">SUM(C80:C85)</f>
        <v>0</v>
      </c>
      <c r="D86" s="19" t="n">
        <f aca="false">SUM(D80:D85)</f>
        <v>0</v>
      </c>
      <c r="E86" s="19" t="n">
        <f aca="false">SUM(E80:E85)</f>
        <v>0</v>
      </c>
      <c r="F86" s="19" t="n">
        <f aca="false">SUM(F80:F85)</f>
        <v>0</v>
      </c>
      <c r="G86" s="19" t="n">
        <f aca="false">SUM(G80:G85)</f>
        <v>0</v>
      </c>
    </row>
    <row r="87" customFormat="false" ht="15" hidden="false" customHeight="false" outlineLevel="0" collapsed="false">
      <c r="A87" s="159"/>
      <c r="B87" s="159"/>
      <c r="C87" s="159"/>
      <c r="D87" s="159"/>
      <c r="E87" s="159"/>
      <c r="F87" s="159"/>
      <c r="G87" s="159"/>
    </row>
    <row r="88" customFormat="false" ht="15" hidden="false" customHeight="false" outlineLevel="0" collapsed="false">
      <c r="A88" s="162" t="s">
        <v>377</v>
      </c>
      <c r="B88" s="162"/>
      <c r="C88" s="162"/>
      <c r="D88" s="162"/>
      <c r="E88" s="162"/>
      <c r="F88" s="162"/>
      <c r="G88" s="162"/>
    </row>
    <row r="89" customFormat="false" ht="15" hidden="false" customHeight="false" outlineLevel="0" collapsed="false">
      <c r="A89" s="145" t="s">
        <v>378</v>
      </c>
      <c r="B89" s="145" t="s">
        <v>379</v>
      </c>
      <c r="C89" s="145" t="s">
        <v>327</v>
      </c>
      <c r="D89" s="145" t="s">
        <v>328</v>
      </c>
      <c r="E89" s="145" t="s">
        <v>328</v>
      </c>
      <c r="F89" s="145" t="s">
        <v>328</v>
      </c>
      <c r="G89" s="145" t="s">
        <v>328</v>
      </c>
    </row>
    <row r="90" customFormat="false" ht="13.8" hidden="false" customHeight="false" outlineLevel="0" collapsed="false">
      <c r="A90" s="6" t="s">
        <v>8</v>
      </c>
      <c r="B90" s="150" t="s">
        <v>380</v>
      </c>
      <c r="C90" s="163"/>
      <c r="D90" s="17" t="n">
        <f aca="false">C90*$D$31</f>
        <v>0</v>
      </c>
      <c r="E90" s="17" t="n">
        <f aca="false">C90*$E$31</f>
        <v>0</v>
      </c>
      <c r="F90" s="17" t="n">
        <f aca="false">C90*$F$31</f>
        <v>0</v>
      </c>
      <c r="G90" s="17" t="n">
        <f aca="false">C90*$G$31</f>
        <v>0</v>
      </c>
    </row>
    <row r="91" customFormat="false" ht="15" hidden="false" customHeight="false" outlineLevel="0" collapsed="false">
      <c r="A91" s="18" t="s">
        <v>335</v>
      </c>
      <c r="B91" s="18"/>
      <c r="C91" s="164" t="n">
        <f aca="false">C90</f>
        <v>0</v>
      </c>
      <c r="D91" s="19" t="n">
        <f aca="false">D90</f>
        <v>0</v>
      </c>
      <c r="E91" s="19" t="n">
        <f aca="false">E90</f>
        <v>0</v>
      </c>
      <c r="F91" s="19" t="n">
        <f aca="false">F90</f>
        <v>0</v>
      </c>
      <c r="G91" s="19" t="n">
        <f aca="false">G90</f>
        <v>0</v>
      </c>
    </row>
    <row r="92" customFormat="false" ht="15" hidden="false" customHeight="false" outlineLevel="0" collapsed="false">
      <c r="A92" s="159"/>
      <c r="B92" s="159"/>
      <c r="C92" s="159"/>
      <c r="D92" s="159"/>
      <c r="E92" s="159"/>
      <c r="F92" s="159"/>
      <c r="G92" s="159"/>
    </row>
    <row r="93" customFormat="false" ht="15" hidden="false" customHeight="false" outlineLevel="0" collapsed="false">
      <c r="A93" s="162" t="s">
        <v>381</v>
      </c>
      <c r="B93" s="162"/>
      <c r="C93" s="162"/>
      <c r="D93" s="162"/>
      <c r="E93" s="162"/>
      <c r="F93" s="162"/>
      <c r="G93" s="162"/>
    </row>
    <row r="94" customFormat="false" ht="15" hidden="false" customHeight="false" outlineLevel="0" collapsed="false">
      <c r="A94" s="145" t="n">
        <v>4</v>
      </c>
      <c r="B94" s="167" t="s">
        <v>382</v>
      </c>
      <c r="C94" s="167"/>
      <c r="D94" s="145" t="s">
        <v>328</v>
      </c>
      <c r="E94" s="145" t="s">
        <v>328</v>
      </c>
      <c r="F94" s="145" t="s">
        <v>328</v>
      </c>
      <c r="G94" s="145" t="s">
        <v>328</v>
      </c>
    </row>
    <row r="95" customFormat="false" ht="15" hidden="false" customHeight="false" outlineLevel="0" collapsed="false">
      <c r="A95" s="6" t="s">
        <v>369</v>
      </c>
      <c r="B95" s="7" t="s">
        <v>370</v>
      </c>
      <c r="C95" s="7"/>
      <c r="D95" s="17" t="n">
        <f aca="false">D86</f>
        <v>0</v>
      </c>
      <c r="E95" s="17" t="n">
        <f aca="false">E86</f>
        <v>0</v>
      </c>
      <c r="F95" s="17" t="n">
        <f aca="false">F86</f>
        <v>0</v>
      </c>
      <c r="G95" s="17" t="n">
        <f aca="false">G86</f>
        <v>0</v>
      </c>
    </row>
    <row r="96" customFormat="false" ht="15" hidden="false" customHeight="false" outlineLevel="0" collapsed="false">
      <c r="A96" s="6" t="s">
        <v>378</v>
      </c>
      <c r="B96" s="7" t="s">
        <v>379</v>
      </c>
      <c r="C96" s="7"/>
      <c r="D96" s="17" t="n">
        <f aca="false">D91</f>
        <v>0</v>
      </c>
      <c r="E96" s="17" t="n">
        <f aca="false">E91</f>
        <v>0</v>
      </c>
      <c r="F96" s="17" t="n">
        <f aca="false">F91</f>
        <v>0</v>
      </c>
      <c r="G96" s="17" t="n">
        <f aca="false">G91</f>
        <v>0</v>
      </c>
    </row>
    <row r="97" customFormat="false" ht="15" hidden="false" customHeight="false" outlineLevel="0" collapsed="false">
      <c r="A97" s="18" t="s">
        <v>335</v>
      </c>
      <c r="B97" s="18"/>
      <c r="C97" s="18"/>
      <c r="D97" s="19" t="n">
        <f aca="false">SUM(D95:D96)</f>
        <v>0</v>
      </c>
      <c r="E97" s="19" t="n">
        <f aca="false">SUM(E95:E96)</f>
        <v>0</v>
      </c>
      <c r="F97" s="19" t="n">
        <f aca="false">SUM(F95:F96)</f>
        <v>0</v>
      </c>
      <c r="G97" s="19" t="n">
        <f aca="false">SUM(G95:G96)</f>
        <v>0</v>
      </c>
    </row>
    <row r="98" customFormat="false" ht="15" hidden="false" customHeight="false" outlineLevel="0" collapsed="false">
      <c r="A98" s="159"/>
      <c r="B98" s="159"/>
      <c r="C98" s="159"/>
      <c r="D98" s="159"/>
      <c r="E98" s="159"/>
      <c r="F98" s="159"/>
      <c r="G98" s="159"/>
    </row>
    <row r="99" customFormat="false" ht="15" hidden="false" customHeight="true" outlineLevel="0" collapsed="false">
      <c r="A99" s="186" t="s">
        <v>383</v>
      </c>
      <c r="B99" s="186"/>
      <c r="C99" s="186"/>
      <c r="D99" s="186"/>
      <c r="E99" s="186"/>
      <c r="F99" s="186"/>
      <c r="G99" s="186"/>
    </row>
    <row r="100" customFormat="false" ht="15" hidden="false" customHeight="false" outlineLevel="0" collapsed="false">
      <c r="A100" s="145" t="n">
        <v>5</v>
      </c>
      <c r="B100" s="145" t="s">
        <v>360</v>
      </c>
      <c r="C100" s="145"/>
      <c r="D100" s="145" t="s">
        <v>328</v>
      </c>
      <c r="E100" s="145" t="s">
        <v>328</v>
      </c>
      <c r="F100" s="145" t="s">
        <v>328</v>
      </c>
      <c r="G100" s="145" t="s">
        <v>328</v>
      </c>
    </row>
    <row r="101" customFormat="false" ht="15" hidden="false" customHeight="false" outlineLevel="0" collapsed="false">
      <c r="A101" s="6" t="s">
        <v>8</v>
      </c>
      <c r="B101" s="150" t="s">
        <v>384</v>
      </c>
      <c r="C101" s="163"/>
      <c r="D101" s="17" t="n">
        <f aca="false">'VIII Uniformes e EPI''s'!H11</f>
        <v>0</v>
      </c>
      <c r="E101" s="17" t="n">
        <f aca="false">'VIII Uniformes e EPI''s'!H11</f>
        <v>0</v>
      </c>
      <c r="F101" s="17" t="n">
        <f aca="false">'VIII Uniformes e EPI''s'!H11</f>
        <v>0</v>
      </c>
      <c r="G101" s="17" t="n">
        <f aca="false">'VIII Uniformes e EPI''s'!H11</f>
        <v>0</v>
      </c>
    </row>
    <row r="102" customFormat="false" ht="15" hidden="false" customHeight="false" outlineLevel="0" collapsed="false">
      <c r="A102" s="6" t="s">
        <v>11</v>
      </c>
      <c r="B102" s="150" t="s">
        <v>385</v>
      </c>
      <c r="C102" s="163"/>
      <c r="D102" s="17" t="n">
        <v>0</v>
      </c>
      <c r="E102" s="17" t="n">
        <v>0</v>
      </c>
      <c r="F102" s="17" t="n">
        <v>0</v>
      </c>
      <c r="G102" s="17" t="n">
        <v>0</v>
      </c>
    </row>
    <row r="103" customFormat="false" ht="15" hidden="false" customHeight="false" outlineLevel="0" collapsed="false">
      <c r="A103" s="6" t="s">
        <v>13</v>
      </c>
      <c r="B103" s="150" t="s">
        <v>386</v>
      </c>
      <c r="C103" s="163"/>
      <c r="D103" s="17" t="n">
        <v>0</v>
      </c>
      <c r="E103" s="17" t="n">
        <v>0</v>
      </c>
      <c r="F103" s="17" t="n">
        <v>0</v>
      </c>
      <c r="G103" s="17" t="n">
        <v>0</v>
      </c>
    </row>
    <row r="104" customFormat="false" ht="15" hidden="false" customHeight="false" outlineLevel="0" collapsed="false">
      <c r="A104" s="6" t="s">
        <v>15</v>
      </c>
      <c r="B104" s="150" t="s">
        <v>334</v>
      </c>
      <c r="C104" s="163"/>
      <c r="D104" s="17" t="n">
        <v>0</v>
      </c>
      <c r="E104" s="17" t="n">
        <v>0</v>
      </c>
      <c r="F104" s="17" t="n">
        <v>0</v>
      </c>
      <c r="G104" s="17" t="n">
        <v>0</v>
      </c>
    </row>
    <row r="105" customFormat="false" ht="15" hidden="false" customHeight="false" outlineLevel="0" collapsed="false">
      <c r="A105" s="18" t="s">
        <v>335</v>
      </c>
      <c r="B105" s="18"/>
      <c r="C105" s="18"/>
      <c r="D105" s="19" t="n">
        <f aca="false">SUM(D101:D104)</f>
        <v>0</v>
      </c>
      <c r="E105" s="19" t="n">
        <f aca="false">SUM(E101:E104)</f>
        <v>0</v>
      </c>
      <c r="F105" s="19" t="n">
        <f aca="false">SUM(F101:F104)</f>
        <v>0</v>
      </c>
      <c r="G105" s="19" t="n">
        <f aca="false">SUM(G101:G104)</f>
        <v>0</v>
      </c>
    </row>
    <row r="106" customFormat="false" ht="15" hidden="false" customHeight="false" outlineLevel="0" collapsed="false">
      <c r="A106" s="12"/>
      <c r="B106" s="12"/>
      <c r="C106" s="12"/>
      <c r="D106" s="12"/>
    </row>
    <row r="107" customFormat="false" ht="15" hidden="false" customHeight="false" outlineLevel="0" collapsed="false">
      <c r="A107" s="20"/>
      <c r="B107" s="20"/>
      <c r="C107" s="20"/>
      <c r="D107" s="20"/>
    </row>
    <row r="108" customFormat="false" ht="15" hidden="false" customHeight="false" outlineLevel="0" collapsed="false">
      <c r="A108" s="12"/>
      <c r="B108" s="12"/>
      <c r="C108" s="12"/>
      <c r="D108" s="12"/>
    </row>
    <row r="109" customFormat="false" ht="15" hidden="false" customHeight="false" outlineLevel="0" collapsed="false">
      <c r="A109" s="145"/>
      <c r="B109" s="145" t="s">
        <v>387</v>
      </c>
      <c r="C109" s="145"/>
      <c r="D109" s="145" t="s">
        <v>328</v>
      </c>
      <c r="E109" s="145" t="s">
        <v>328</v>
      </c>
      <c r="F109" s="145" t="s">
        <v>328</v>
      </c>
      <c r="G109" s="145" t="s">
        <v>328</v>
      </c>
    </row>
    <row r="110" customFormat="false" ht="15" hidden="false" customHeight="false" outlineLevel="0" collapsed="false">
      <c r="A110" s="18" t="s">
        <v>8</v>
      </c>
      <c r="B110" s="7" t="s">
        <v>325</v>
      </c>
      <c r="C110" s="7"/>
      <c r="D110" s="17" t="n">
        <f aca="false">D31</f>
        <v>0</v>
      </c>
      <c r="E110" s="17" t="n">
        <f aca="false">E31</f>
        <v>0</v>
      </c>
      <c r="F110" s="17" t="n">
        <f aca="false">F31</f>
        <v>0</v>
      </c>
      <c r="G110" s="17" t="n">
        <f aca="false">G31</f>
        <v>0</v>
      </c>
    </row>
    <row r="111" customFormat="false" ht="15" hidden="false" customHeight="false" outlineLevel="0" collapsed="false">
      <c r="A111" s="18" t="s">
        <v>11</v>
      </c>
      <c r="B111" s="7" t="s">
        <v>336</v>
      </c>
      <c r="C111" s="7"/>
      <c r="D111" s="17" t="n">
        <f aca="false">D65</f>
        <v>0</v>
      </c>
      <c r="E111" s="17" t="n">
        <f aca="false">E65</f>
        <v>0</v>
      </c>
      <c r="F111" s="17" t="n">
        <f aca="false">F65</f>
        <v>0</v>
      </c>
      <c r="G111" s="17" t="n">
        <f aca="false">G65</f>
        <v>0</v>
      </c>
    </row>
    <row r="112" customFormat="false" ht="15" hidden="false" customHeight="false" outlineLevel="0" collapsed="false">
      <c r="A112" s="18" t="s">
        <v>13</v>
      </c>
      <c r="B112" s="7" t="s">
        <v>359</v>
      </c>
      <c r="C112" s="7"/>
      <c r="D112" s="17" t="n">
        <f aca="false">D75</f>
        <v>0</v>
      </c>
      <c r="E112" s="17" t="n">
        <f aca="false">E75</f>
        <v>0</v>
      </c>
      <c r="F112" s="17" t="n">
        <f aca="false">F75</f>
        <v>0</v>
      </c>
      <c r="G112" s="17" t="n">
        <f aca="false">G75</f>
        <v>0</v>
      </c>
    </row>
    <row r="113" customFormat="false" ht="15" hidden="false" customHeight="false" outlineLevel="0" collapsed="false">
      <c r="A113" s="18" t="s">
        <v>15</v>
      </c>
      <c r="B113" s="7" t="s">
        <v>367</v>
      </c>
      <c r="C113" s="7"/>
      <c r="D113" s="17" t="n">
        <f aca="false">D97</f>
        <v>0</v>
      </c>
      <c r="E113" s="17" t="n">
        <f aca="false">E97</f>
        <v>0</v>
      </c>
      <c r="F113" s="17" t="n">
        <f aca="false">F97</f>
        <v>0</v>
      </c>
      <c r="G113" s="17" t="n">
        <f aca="false">G97</f>
        <v>0</v>
      </c>
    </row>
    <row r="114" customFormat="false" ht="15" hidden="false" customHeight="false" outlineLevel="0" collapsed="false">
      <c r="A114" s="18" t="s">
        <v>21</v>
      </c>
      <c r="B114" s="7" t="s">
        <v>383</v>
      </c>
      <c r="C114" s="7"/>
      <c r="D114" s="17" t="n">
        <f aca="false">D105</f>
        <v>0</v>
      </c>
      <c r="E114" s="17" t="n">
        <f aca="false">E105</f>
        <v>0</v>
      </c>
      <c r="F114" s="17" t="n">
        <f aca="false">F105</f>
        <v>0</v>
      </c>
      <c r="G114" s="17" t="n">
        <f aca="false">G105</f>
        <v>0</v>
      </c>
    </row>
    <row r="115" customFormat="false" ht="15" hidden="false" customHeight="false" outlineLevel="0" collapsed="false">
      <c r="A115" s="18" t="s">
        <v>388</v>
      </c>
      <c r="B115" s="18"/>
      <c r="C115" s="18"/>
      <c r="D115" s="19" t="n">
        <f aca="false">SUM(D110:D114)</f>
        <v>0</v>
      </c>
      <c r="E115" s="19" t="n">
        <f aca="false">SUM(E110:E114)</f>
        <v>0</v>
      </c>
      <c r="F115" s="19" t="n">
        <f aca="false">SUM(F110:F114)</f>
        <v>0</v>
      </c>
      <c r="G115" s="19" t="n">
        <f aca="false">SUM(G110:G114)</f>
        <v>0</v>
      </c>
    </row>
  </sheetData>
  <mergeCells count="75">
    <mergeCell ref="A1:G1"/>
    <mergeCell ref="A2:G2"/>
    <mergeCell ref="A3:B3"/>
    <mergeCell ref="C3:E3"/>
    <mergeCell ref="A4:B4"/>
    <mergeCell ref="C4:D4"/>
    <mergeCell ref="A5:B5"/>
    <mergeCell ref="C5:D5"/>
    <mergeCell ref="A6:B6"/>
    <mergeCell ref="C6:E6"/>
    <mergeCell ref="F6:G6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A107:D107"/>
    <mergeCell ref="A108:D108"/>
    <mergeCell ref="B109:C109"/>
    <mergeCell ref="B110:C110"/>
    <mergeCell ref="B111:C111"/>
    <mergeCell ref="B112:C112"/>
    <mergeCell ref="B113:C113"/>
    <mergeCell ref="B114:C114"/>
    <mergeCell ref="A115:C115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5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5"/>
  <sheetViews>
    <sheetView showFormulas="false" showGridLines="false" showRowColHeaders="true" showZeros="true" rightToLeft="false" tabSelected="false" showOutlineSymbols="true" defaultGridColor="true" view="pageBreakPreview" topLeftCell="A67" colorId="64" zoomScale="90" zoomScaleNormal="100" zoomScalePageLayoutView="90" workbookViewId="0">
      <selection pane="topLeft" activeCell="C90" activeCellId="0" sqref="C90"/>
    </sheetView>
  </sheetViews>
  <sheetFormatPr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63.14"/>
    <col collapsed="false" customWidth="true" hidden="false" outlineLevel="0" max="3" min="3" style="0" width="28.42"/>
    <col collapsed="false" customWidth="true" hidden="false" outlineLevel="0" max="7" min="4" style="0" width="22.86"/>
    <col collapsed="false" customWidth="true" hidden="false" outlineLevel="0" max="1025" min="8" style="0" width="9.13"/>
  </cols>
  <sheetData>
    <row r="1" customFormat="false" ht="20.25" hidden="false" customHeight="false" outlineLevel="0" collapsed="false">
      <c r="A1" s="143" t="s">
        <v>299</v>
      </c>
      <c r="B1" s="143"/>
      <c r="C1" s="143"/>
      <c r="D1" s="143"/>
      <c r="E1" s="143"/>
      <c r="F1" s="143"/>
      <c r="G1" s="143"/>
      <c r="H1" s="1"/>
      <c r="I1" s="1"/>
      <c r="J1" s="144"/>
    </row>
    <row r="2" customFormat="false" ht="15" hidden="false" customHeight="false" outlineLevel="0" collapsed="false">
      <c r="A2" s="6"/>
      <c r="B2" s="6"/>
      <c r="C2" s="6"/>
      <c r="D2" s="6"/>
      <c r="E2" s="6"/>
      <c r="F2" s="6"/>
      <c r="G2" s="6"/>
      <c r="H2" s="1"/>
      <c r="I2" s="1"/>
      <c r="J2" s="144"/>
    </row>
    <row r="3" customFormat="false" ht="15" hidden="false" customHeight="false" outlineLevel="0" collapsed="false">
      <c r="A3" s="171" t="s">
        <v>300</v>
      </c>
      <c r="B3" s="171"/>
      <c r="C3" s="172" t="s">
        <v>394</v>
      </c>
      <c r="D3" s="172"/>
      <c r="E3" s="172"/>
      <c r="F3" s="171" t="s">
        <v>395</v>
      </c>
      <c r="G3" s="173" t="n">
        <v>20.98</v>
      </c>
      <c r="H3" s="1"/>
      <c r="I3" s="1"/>
      <c r="J3" s="144"/>
    </row>
    <row r="4" customFormat="false" ht="13.8" hidden="false" customHeight="false" outlineLevel="0" collapsed="false">
      <c r="A4" s="7" t="s">
        <v>302</v>
      </c>
      <c r="B4" s="7"/>
      <c r="C4" s="174" t="s">
        <v>396</v>
      </c>
      <c r="D4" s="174"/>
      <c r="E4" s="11" t="s">
        <v>413</v>
      </c>
      <c r="F4" s="7" t="s">
        <v>398</v>
      </c>
      <c r="G4" s="163"/>
      <c r="H4" s="1"/>
      <c r="I4" s="1"/>
      <c r="J4" s="144"/>
    </row>
    <row r="5" customFormat="false" ht="13.8" hidden="false" customHeight="false" outlineLevel="0" collapsed="false">
      <c r="A5" s="159"/>
      <c r="B5" s="159"/>
      <c r="C5" s="174" t="s">
        <v>399</v>
      </c>
      <c r="D5" s="174"/>
      <c r="E5" s="170" t="n">
        <v>43738</v>
      </c>
      <c r="F5" s="150" t="s">
        <v>400</v>
      </c>
      <c r="G5" s="163"/>
      <c r="H5" s="1"/>
      <c r="I5" s="1"/>
      <c r="J5" s="144"/>
    </row>
    <row r="6" customFormat="false" ht="15" hidden="false" customHeight="false" outlineLevel="0" collapsed="false">
      <c r="A6" s="149" t="s">
        <v>401</v>
      </c>
      <c r="B6" s="149"/>
      <c r="C6" s="159"/>
      <c r="D6" s="159"/>
      <c r="E6" s="159"/>
      <c r="F6" s="159"/>
      <c r="G6" s="159"/>
      <c r="H6" s="1"/>
      <c r="I6" s="1"/>
      <c r="J6" s="144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"/>
      <c r="I7" s="1"/>
      <c r="J7" s="144"/>
    </row>
    <row r="8" customFormat="false" ht="15" hidden="false" customHeight="false" outlineLevel="0" collapsed="false">
      <c r="A8" s="20" t="s">
        <v>402</v>
      </c>
      <c r="B8" s="20"/>
      <c r="C8" s="20"/>
      <c r="D8" s="20"/>
      <c r="E8" s="20"/>
      <c r="F8" s="20"/>
      <c r="G8" s="20"/>
      <c r="H8" s="1"/>
      <c r="I8" s="1"/>
      <c r="J8" s="144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"/>
      <c r="I9" s="1"/>
      <c r="J9" s="144"/>
    </row>
    <row r="10" customFormat="false" ht="15" hidden="false" customHeight="false" outlineLevel="0" collapsed="false">
      <c r="A10" s="6" t="s">
        <v>8</v>
      </c>
      <c r="B10" s="150" t="s">
        <v>305</v>
      </c>
      <c r="C10" s="11"/>
      <c r="D10" s="175"/>
      <c r="E10" s="176" t="s">
        <v>312</v>
      </c>
      <c r="F10" s="151" t="s">
        <v>403</v>
      </c>
      <c r="G10" s="151"/>
      <c r="H10" s="1"/>
      <c r="I10" s="1"/>
      <c r="J10" s="144"/>
    </row>
    <row r="11" customFormat="false" ht="15" hidden="false" customHeight="false" outlineLevel="0" collapsed="false">
      <c r="A11" s="6" t="s">
        <v>11</v>
      </c>
      <c r="B11" s="150" t="s">
        <v>306</v>
      </c>
      <c r="C11" s="151" t="s">
        <v>392</v>
      </c>
      <c r="D11" s="175"/>
      <c r="E11" s="176" t="s">
        <v>313</v>
      </c>
      <c r="F11" s="151" t="s">
        <v>405</v>
      </c>
      <c r="G11" s="151"/>
      <c r="H11" s="1"/>
      <c r="I11" s="1"/>
      <c r="J11" s="144"/>
    </row>
    <row r="12" customFormat="false" ht="15" hidden="false" customHeight="false" outlineLevel="0" collapsed="false">
      <c r="A12" s="6" t="s">
        <v>13</v>
      </c>
      <c r="B12" s="150" t="s">
        <v>308</v>
      </c>
      <c r="C12" s="151" t="n">
        <v>2019</v>
      </c>
      <c r="D12" s="175"/>
      <c r="E12" s="176" t="s">
        <v>314</v>
      </c>
      <c r="F12" s="158" t="n">
        <v>59637.97</v>
      </c>
      <c r="G12" s="158"/>
      <c r="H12" s="1"/>
      <c r="I12" s="1"/>
      <c r="J12" s="144"/>
    </row>
    <row r="13" customFormat="false" ht="15" hidden="false" customHeight="false" outlineLevel="0" collapsed="false">
      <c r="A13" s="6" t="s">
        <v>15</v>
      </c>
      <c r="B13" s="150" t="s">
        <v>310</v>
      </c>
      <c r="C13" s="151" t="n">
        <v>12</v>
      </c>
      <c r="D13" s="175"/>
      <c r="E13" s="175"/>
      <c r="F13" s="177"/>
      <c r="G13" s="177"/>
      <c r="H13" s="1"/>
      <c r="I13" s="1"/>
      <c r="J13" s="144"/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"/>
      <c r="I14" s="1"/>
      <c r="J14" s="144"/>
    </row>
    <row r="15" customFormat="false" ht="15" hidden="false" customHeight="false" outlineLevel="0" collapsed="false">
      <c r="A15" s="12"/>
      <c r="B15" s="12"/>
      <c r="C15" s="12"/>
      <c r="D15" s="12"/>
      <c r="E15" s="12"/>
      <c r="F15" s="12"/>
      <c r="G15" s="12"/>
      <c r="H15" s="1"/>
      <c r="I15" s="1"/>
      <c r="J15" s="144"/>
    </row>
    <row r="16" customFormat="false" ht="15" hidden="false" customHeight="false" outlineLevel="0" collapsed="false">
      <c r="A16" s="145" t="s">
        <v>317</v>
      </c>
      <c r="B16" s="145"/>
      <c r="C16" s="145"/>
      <c r="D16" s="145"/>
      <c r="E16" s="145"/>
      <c r="F16" s="145"/>
      <c r="G16" s="145"/>
      <c r="H16" s="1"/>
      <c r="I16" s="1"/>
      <c r="J16" s="144"/>
    </row>
    <row r="17" customFormat="false" ht="28.5" hidden="false" customHeight="true" outlineLevel="0" collapsed="false">
      <c r="A17" s="173" t="n">
        <v>1</v>
      </c>
      <c r="B17" s="7" t="s">
        <v>322</v>
      </c>
      <c r="C17" s="7"/>
      <c r="D17" s="6" t="s">
        <v>406</v>
      </c>
      <c r="E17" s="178" t="s">
        <v>407</v>
      </c>
      <c r="F17" s="89" t="s">
        <v>408</v>
      </c>
      <c r="G17" s="6" t="s">
        <v>409</v>
      </c>
      <c r="H17" s="1"/>
      <c r="I17" s="1"/>
      <c r="J17" s="144"/>
    </row>
    <row r="18" customFormat="false" ht="15" hidden="false" customHeight="false" outlineLevel="0" collapsed="false">
      <c r="A18" s="6" t="n">
        <v>2</v>
      </c>
      <c r="B18" s="7" t="s">
        <v>319</v>
      </c>
      <c r="C18" s="7"/>
      <c r="D18" s="6" t="s">
        <v>277</v>
      </c>
      <c r="E18" s="179" t="s">
        <v>287</v>
      </c>
      <c r="F18" s="6" t="s">
        <v>282</v>
      </c>
      <c r="G18" s="6" t="s">
        <v>293</v>
      </c>
      <c r="H18" s="1"/>
      <c r="I18" s="1"/>
      <c r="J18" s="144"/>
    </row>
    <row r="19" customFormat="false" ht="13.8" hidden="false" customHeight="false" outlineLevel="0" collapsed="false">
      <c r="A19" s="6" t="n">
        <v>3</v>
      </c>
      <c r="B19" s="7" t="s">
        <v>321</v>
      </c>
      <c r="C19" s="7"/>
      <c r="D19" s="146"/>
      <c r="E19" s="180"/>
      <c r="F19" s="146"/>
      <c r="G19" s="146"/>
      <c r="H19" s="1"/>
      <c r="I19" s="1"/>
      <c r="J19" s="144"/>
    </row>
    <row r="20" customFormat="false" ht="15" hidden="false" customHeight="false" outlineLevel="0" collapsed="false">
      <c r="A20" s="6" t="n">
        <v>4</v>
      </c>
      <c r="B20" s="7" t="s">
        <v>324</v>
      </c>
      <c r="C20" s="7"/>
      <c r="D20" s="181" t="n">
        <v>43586</v>
      </c>
      <c r="E20" s="181" t="n">
        <v>43586</v>
      </c>
      <c r="F20" s="181" t="n">
        <v>43586</v>
      </c>
      <c r="G20" s="181" t="n">
        <v>43586</v>
      </c>
      <c r="H20" s="144"/>
      <c r="I20" s="144"/>
      <c r="J20" s="144"/>
    </row>
    <row r="21" customFormat="false" ht="15" hidden="false" customHeight="false" outlineLevel="0" collapsed="false">
      <c r="A21" s="159"/>
      <c r="B21" s="159"/>
      <c r="C21" s="159"/>
      <c r="D21" s="159"/>
      <c r="E21" s="159"/>
      <c r="F21" s="159"/>
      <c r="G21" s="159"/>
      <c r="H21" s="144"/>
      <c r="I21" s="144"/>
      <c r="J21" s="144"/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2"/>
      <c r="G22" s="12"/>
      <c r="H22" s="144"/>
      <c r="I22" s="144"/>
      <c r="J22" s="144"/>
    </row>
    <row r="23" customFormat="false" ht="15" hidden="false" customHeight="false" outlineLevel="0" collapsed="false">
      <c r="A23" s="183" t="s">
        <v>325</v>
      </c>
      <c r="B23" s="183"/>
      <c r="C23" s="183"/>
      <c r="D23" s="183"/>
      <c r="E23" s="183"/>
      <c r="F23" s="183"/>
      <c r="G23" s="183"/>
      <c r="H23" s="144"/>
      <c r="I23" s="144"/>
      <c r="J23" s="144"/>
    </row>
    <row r="24" customFormat="false" ht="15" hidden="false" customHeight="false" outlineLevel="0" collapsed="false">
      <c r="A24" s="145" t="n">
        <v>1</v>
      </c>
      <c r="B24" s="154" t="s">
        <v>326</v>
      </c>
      <c r="C24" s="145" t="s">
        <v>327</v>
      </c>
      <c r="D24" s="145" t="s">
        <v>328</v>
      </c>
      <c r="E24" s="145" t="s">
        <v>328</v>
      </c>
      <c r="F24" s="145" t="s">
        <v>328</v>
      </c>
      <c r="G24" s="145" t="s">
        <v>328</v>
      </c>
      <c r="H24" s="144"/>
      <c r="I24" s="144"/>
      <c r="J24" s="144"/>
    </row>
    <row r="25" customFormat="false" ht="15" hidden="false" customHeight="false" outlineLevel="0" collapsed="false">
      <c r="A25" s="6" t="s">
        <v>8</v>
      </c>
      <c r="B25" s="184" t="s">
        <v>329</v>
      </c>
      <c r="C25" s="163"/>
      <c r="D25" s="10" t="n">
        <f aca="false">D19</f>
        <v>0</v>
      </c>
      <c r="E25" s="10" t="n">
        <f aca="false">E19</f>
        <v>0</v>
      </c>
      <c r="F25" s="10" t="n">
        <f aca="false">F19</f>
        <v>0</v>
      </c>
      <c r="G25" s="10" t="n">
        <f aca="false">G19</f>
        <v>0</v>
      </c>
      <c r="H25" s="144"/>
      <c r="I25" s="144"/>
      <c r="J25" s="144"/>
    </row>
    <row r="26" customFormat="false" ht="15" hidden="false" customHeight="false" outlineLevel="0" collapsed="false">
      <c r="A26" s="6" t="s">
        <v>11</v>
      </c>
      <c r="B26" s="184" t="s">
        <v>330</v>
      </c>
      <c r="C26" s="163" t="n">
        <v>0.3</v>
      </c>
      <c r="D26" s="10" t="n">
        <f aca="false">C26*D25</f>
        <v>0</v>
      </c>
      <c r="E26" s="10"/>
      <c r="F26" s="10"/>
      <c r="G26" s="10"/>
      <c r="H26" s="144"/>
      <c r="I26" s="144"/>
      <c r="J26" s="144"/>
    </row>
    <row r="27" customFormat="false" ht="15" hidden="false" customHeight="false" outlineLevel="0" collapsed="false">
      <c r="A27" s="6" t="s">
        <v>13</v>
      </c>
      <c r="B27" s="184" t="s">
        <v>331</v>
      </c>
      <c r="C27" s="163"/>
      <c r="D27" s="10"/>
      <c r="E27" s="10"/>
      <c r="F27" s="10"/>
      <c r="G27" s="10"/>
      <c r="H27" s="144"/>
      <c r="I27" s="144"/>
      <c r="J27" s="144"/>
    </row>
    <row r="28" customFormat="false" ht="15" hidden="false" customHeight="false" outlineLevel="0" collapsed="false">
      <c r="A28" s="6" t="s">
        <v>15</v>
      </c>
      <c r="B28" s="184" t="s">
        <v>332</v>
      </c>
      <c r="C28" s="163"/>
      <c r="D28" s="10"/>
      <c r="E28" s="10"/>
      <c r="F28" s="10"/>
      <c r="G28" s="10"/>
      <c r="H28" s="144"/>
      <c r="I28" s="144"/>
      <c r="J28" s="144"/>
    </row>
    <row r="29" customFormat="false" ht="15" hidden="false" customHeight="false" outlineLevel="0" collapsed="false">
      <c r="A29" s="6" t="s">
        <v>21</v>
      </c>
      <c r="B29" s="184" t="s">
        <v>333</v>
      </c>
      <c r="C29" s="163"/>
      <c r="D29" s="10"/>
      <c r="E29" s="10"/>
      <c r="F29" s="10"/>
      <c r="G29" s="10"/>
      <c r="H29" s="144"/>
      <c r="I29" s="144"/>
      <c r="J29" s="144"/>
    </row>
    <row r="30" customFormat="false" ht="15" hidden="false" customHeight="false" outlineLevel="0" collapsed="false">
      <c r="A30" s="6" t="s">
        <v>23</v>
      </c>
      <c r="B30" s="184" t="s">
        <v>334</v>
      </c>
      <c r="C30" s="163"/>
      <c r="D30" s="10"/>
      <c r="E30" s="10"/>
      <c r="F30" s="10"/>
      <c r="G30" s="10"/>
      <c r="H30" s="144"/>
      <c r="I30" s="144"/>
      <c r="J30" s="144"/>
    </row>
    <row r="31" customFormat="false" ht="15" hidden="false" customHeight="false" outlineLevel="0" collapsed="false">
      <c r="A31" s="185" t="s">
        <v>335</v>
      </c>
      <c r="B31" s="185"/>
      <c r="C31" s="164" t="n">
        <f aca="false">SUM(C25:C30)</f>
        <v>0.3</v>
      </c>
      <c r="D31" s="148" t="n">
        <f aca="false">SUM(D25:D30)</f>
        <v>0</v>
      </c>
      <c r="E31" s="148" t="n">
        <f aca="false">SUM(E25:E30)</f>
        <v>0</v>
      </c>
      <c r="F31" s="148" t="n">
        <f aca="false">SUM(F25:F30)</f>
        <v>0</v>
      </c>
      <c r="G31" s="148" t="n">
        <f aca="false">SUM(G25:G30)</f>
        <v>0</v>
      </c>
      <c r="H31" s="144"/>
      <c r="I31" s="144"/>
      <c r="J31" s="144"/>
    </row>
    <row r="32" customFormat="false" ht="1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44"/>
      <c r="I32" s="144"/>
      <c r="J32" s="144"/>
    </row>
    <row r="33" customFormat="false" ht="15" hidden="false" customHeight="false" outlineLevel="0" collapsed="false">
      <c r="A33" s="162" t="s">
        <v>336</v>
      </c>
      <c r="B33" s="162"/>
      <c r="C33" s="162"/>
      <c r="D33" s="162"/>
      <c r="E33" s="162"/>
      <c r="F33" s="162"/>
      <c r="G33" s="162"/>
      <c r="H33" s="144"/>
      <c r="I33" s="144"/>
      <c r="J33" s="144"/>
    </row>
    <row r="34" customFormat="false" ht="15" hidden="false" customHeight="false" outlineLevel="0" collapsed="false">
      <c r="A34" s="183" t="s">
        <v>337</v>
      </c>
      <c r="B34" s="183"/>
      <c r="C34" s="183"/>
      <c r="D34" s="183"/>
      <c r="E34" s="183"/>
      <c r="F34" s="183"/>
      <c r="G34" s="183"/>
      <c r="H34" s="144"/>
      <c r="I34" s="144"/>
      <c r="J34" s="144"/>
    </row>
    <row r="35" customFormat="false" ht="15" hidden="false" customHeight="false" outlineLevel="0" collapsed="false">
      <c r="A35" s="145" t="s">
        <v>207</v>
      </c>
      <c r="B35" s="154" t="s">
        <v>338</v>
      </c>
      <c r="C35" s="145" t="s">
        <v>327</v>
      </c>
      <c r="D35" s="145" t="s">
        <v>328</v>
      </c>
      <c r="E35" s="145" t="s">
        <v>328</v>
      </c>
      <c r="F35" s="145" t="s">
        <v>328</v>
      </c>
      <c r="G35" s="145" t="s">
        <v>328</v>
      </c>
      <c r="H35" s="144"/>
      <c r="I35" s="144"/>
      <c r="J35" s="144"/>
    </row>
    <row r="36" customFormat="false" ht="13.8" hidden="false" customHeight="false" outlineLevel="0" collapsed="false">
      <c r="A36" s="6" t="s">
        <v>8</v>
      </c>
      <c r="B36" s="150" t="s">
        <v>339</v>
      </c>
      <c r="C36" s="163"/>
      <c r="D36" s="17" t="n">
        <f aca="false">C36*$D$31</f>
        <v>0</v>
      </c>
      <c r="E36" s="17" t="n">
        <f aca="false">C36*$E$31</f>
        <v>0</v>
      </c>
      <c r="F36" s="17" t="n">
        <f aca="false">C36*$F$31</f>
        <v>0</v>
      </c>
      <c r="G36" s="17" t="n">
        <f aca="false">C36*$G$31</f>
        <v>0</v>
      </c>
      <c r="H36" s="144"/>
      <c r="I36" s="144"/>
      <c r="J36" s="144"/>
    </row>
    <row r="37" customFormat="false" ht="13.8" hidden="false" customHeight="false" outlineLevel="0" collapsed="false">
      <c r="A37" s="6" t="s">
        <v>11</v>
      </c>
      <c r="B37" s="150" t="s">
        <v>340</v>
      </c>
      <c r="C37" s="163"/>
      <c r="D37" s="17" t="n">
        <f aca="false">C37*$D$31</f>
        <v>0</v>
      </c>
      <c r="E37" s="17" t="n">
        <f aca="false">C37*$E$31</f>
        <v>0</v>
      </c>
      <c r="F37" s="17" t="n">
        <f aca="false">C37*$F$31</f>
        <v>0</v>
      </c>
      <c r="G37" s="17" t="n">
        <f aca="false">C37*$G$31</f>
        <v>0</v>
      </c>
      <c r="H37" s="144"/>
      <c r="I37" s="144"/>
      <c r="J37" s="144"/>
    </row>
    <row r="38" customFormat="false" ht="15" hidden="false" customHeight="false" outlineLevel="0" collapsed="false">
      <c r="A38" s="18" t="s">
        <v>335</v>
      </c>
      <c r="B38" s="18"/>
      <c r="C38" s="164" t="n">
        <f aca="false">SUM(C36:C37)</f>
        <v>0</v>
      </c>
      <c r="D38" s="19" t="n">
        <f aca="false">SUM(D36:D37)</f>
        <v>0</v>
      </c>
      <c r="E38" s="19" t="n">
        <f aca="false">SUM(E36:E37)</f>
        <v>0</v>
      </c>
      <c r="F38" s="19" t="n">
        <f aca="false">SUM(F36:F37)</f>
        <v>0</v>
      </c>
      <c r="G38" s="19" t="n">
        <f aca="false">SUM(G36:G37)</f>
        <v>0</v>
      </c>
      <c r="H38" s="144"/>
      <c r="I38" s="144"/>
      <c r="J38" s="144"/>
    </row>
    <row r="39" customFormat="false" ht="15" hidden="false" customHeight="false" outlineLevel="0" collapsed="false">
      <c r="A39" s="159"/>
      <c r="B39" s="159"/>
      <c r="C39" s="159"/>
      <c r="D39" s="159"/>
      <c r="E39" s="159"/>
      <c r="F39" s="159"/>
      <c r="G39" s="159"/>
      <c r="H39" s="144"/>
      <c r="I39" s="144"/>
      <c r="J39" s="144"/>
    </row>
    <row r="40" customFormat="false" ht="15" hidden="false" customHeight="true" outlineLevel="0" collapsed="false">
      <c r="A40" s="186" t="s">
        <v>341</v>
      </c>
      <c r="B40" s="186"/>
      <c r="C40" s="186"/>
      <c r="D40" s="186"/>
      <c r="E40" s="186"/>
      <c r="F40" s="186"/>
      <c r="G40" s="186"/>
      <c r="H40" s="144"/>
      <c r="I40" s="144"/>
      <c r="J40" s="144"/>
    </row>
    <row r="41" customFormat="false" ht="15" hidden="false" customHeight="false" outlineLevel="0" collapsed="false">
      <c r="A41" s="145" t="s">
        <v>209</v>
      </c>
      <c r="B41" s="145" t="s">
        <v>342</v>
      </c>
      <c r="C41" s="145" t="s">
        <v>327</v>
      </c>
      <c r="D41" s="145" t="s">
        <v>328</v>
      </c>
      <c r="E41" s="145" t="s">
        <v>328</v>
      </c>
      <c r="F41" s="145" t="s">
        <v>328</v>
      </c>
      <c r="G41" s="145" t="s">
        <v>328</v>
      </c>
      <c r="H41" s="144"/>
      <c r="I41" s="144"/>
      <c r="J41" s="144"/>
    </row>
    <row r="42" customFormat="false" ht="13.8" hidden="false" customHeight="false" outlineLevel="0" collapsed="false">
      <c r="A42" s="6" t="s">
        <v>8</v>
      </c>
      <c r="B42" s="150" t="s">
        <v>343</v>
      </c>
      <c r="C42" s="163"/>
      <c r="D42" s="10" t="n">
        <f aca="false">C42*($D$31+$D$38)</f>
        <v>0</v>
      </c>
      <c r="E42" s="10" t="n">
        <f aca="false">C42*($E$31+$E$38)</f>
        <v>0</v>
      </c>
      <c r="F42" s="10" t="n">
        <f aca="false">C42*($F$31+$F$38)</f>
        <v>0</v>
      </c>
      <c r="G42" s="10" t="n">
        <f aca="false">C42*($G$31+$G$38)</f>
        <v>0</v>
      </c>
      <c r="H42" s="144"/>
      <c r="I42" s="144"/>
      <c r="J42" s="144"/>
    </row>
    <row r="43" customFormat="false" ht="13.8" hidden="false" customHeight="false" outlineLevel="0" collapsed="false">
      <c r="A43" s="6" t="s">
        <v>11</v>
      </c>
      <c r="B43" s="150" t="s">
        <v>344</v>
      </c>
      <c r="C43" s="163"/>
      <c r="D43" s="10" t="n">
        <f aca="false">C43*($D$31+$D$38)</f>
        <v>0</v>
      </c>
      <c r="E43" s="10" t="n">
        <f aca="false">C43*($E$31+$E$38)</f>
        <v>0</v>
      </c>
      <c r="F43" s="10" t="n">
        <f aca="false">C43*($F$31+$F$38)</f>
        <v>0</v>
      </c>
      <c r="G43" s="10" t="n">
        <f aca="false">C43*($G$31+$G$38)</f>
        <v>0</v>
      </c>
      <c r="H43" s="144"/>
      <c r="I43" s="144"/>
      <c r="J43" s="144"/>
    </row>
    <row r="44" customFormat="false" ht="13.8" hidden="false" customHeight="false" outlineLevel="0" collapsed="false">
      <c r="A44" s="6" t="s">
        <v>13</v>
      </c>
      <c r="B44" s="150" t="s">
        <v>345</v>
      </c>
      <c r="C44" s="163"/>
      <c r="D44" s="10" t="n">
        <f aca="false">C44*($D$31+$D$38)</f>
        <v>0</v>
      </c>
      <c r="E44" s="10" t="n">
        <f aca="false">C44*($E$31+$E$38)</f>
        <v>0</v>
      </c>
      <c r="F44" s="10" t="n">
        <f aca="false">C44*($F$31+$F$38)</f>
        <v>0</v>
      </c>
      <c r="G44" s="10" t="n">
        <f aca="false">C44*($G$31+$G$38)</f>
        <v>0</v>
      </c>
      <c r="H44" s="144"/>
      <c r="I44" s="144"/>
      <c r="J44" s="144"/>
    </row>
    <row r="45" customFormat="false" ht="13.8" hidden="false" customHeight="false" outlineLevel="0" collapsed="false">
      <c r="A45" s="6" t="s">
        <v>15</v>
      </c>
      <c r="B45" s="150" t="s">
        <v>346</v>
      </c>
      <c r="C45" s="163"/>
      <c r="D45" s="10" t="n">
        <f aca="false">C45*($D$31+$D$38)</f>
        <v>0</v>
      </c>
      <c r="E45" s="10" t="n">
        <f aca="false">C45*($E$31+$E$38)</f>
        <v>0</v>
      </c>
      <c r="F45" s="10" t="n">
        <f aca="false">C45*($F$31+$F$38)</f>
        <v>0</v>
      </c>
      <c r="G45" s="10" t="n">
        <f aca="false">C45*($G$31+$G$38)</f>
        <v>0</v>
      </c>
      <c r="H45" s="144"/>
      <c r="I45" s="144"/>
      <c r="J45" s="144"/>
    </row>
    <row r="46" customFormat="false" ht="13.8" hidden="false" customHeight="false" outlineLevel="0" collapsed="false">
      <c r="A46" s="6" t="s">
        <v>21</v>
      </c>
      <c r="B46" s="150" t="s">
        <v>347</v>
      </c>
      <c r="C46" s="163"/>
      <c r="D46" s="10" t="n">
        <f aca="false">C46*($D$31+$D$38)</f>
        <v>0</v>
      </c>
      <c r="E46" s="10" t="n">
        <f aca="false">C46*($E$31+$E$38)</f>
        <v>0</v>
      </c>
      <c r="F46" s="10" t="n">
        <f aca="false">C46*($F$31+$F$38)</f>
        <v>0</v>
      </c>
      <c r="G46" s="10" t="n">
        <f aca="false">C46*($G$31+$G$38)</f>
        <v>0</v>
      </c>
      <c r="H46" s="144"/>
      <c r="I46" s="144"/>
      <c r="J46" s="144"/>
    </row>
    <row r="47" customFormat="false" ht="13.8" hidden="false" customHeight="false" outlineLevel="0" collapsed="false">
      <c r="A47" s="6" t="s">
        <v>23</v>
      </c>
      <c r="B47" s="150" t="s">
        <v>348</v>
      </c>
      <c r="C47" s="163"/>
      <c r="D47" s="10" t="n">
        <f aca="false">C47*($D$31+$D$38)</f>
        <v>0</v>
      </c>
      <c r="E47" s="10" t="n">
        <f aca="false">C47*($E$31+$E$38)</f>
        <v>0</v>
      </c>
      <c r="F47" s="10" t="n">
        <f aca="false">C47*($F$31+$F$38)</f>
        <v>0</v>
      </c>
      <c r="G47" s="10" t="n">
        <f aca="false">C47*($G$31+$G$38)</f>
        <v>0</v>
      </c>
    </row>
    <row r="48" customFormat="false" ht="13.8" hidden="false" customHeight="false" outlineLevel="0" collapsed="false">
      <c r="A48" s="6" t="s">
        <v>280</v>
      </c>
      <c r="B48" s="150" t="s">
        <v>349</v>
      </c>
      <c r="C48" s="163"/>
      <c r="D48" s="10" t="n">
        <f aca="false">C48*($D$31+$D$38)</f>
        <v>0</v>
      </c>
      <c r="E48" s="10" t="n">
        <f aca="false">C48*($E$31+$E$38)</f>
        <v>0</v>
      </c>
      <c r="F48" s="10" t="n">
        <f aca="false">C48*($F$31+$F$38)</f>
        <v>0</v>
      </c>
      <c r="G48" s="10" t="n">
        <f aca="false">C48*($G$31+$G$38)</f>
        <v>0</v>
      </c>
    </row>
    <row r="49" customFormat="false" ht="13.8" hidden="false" customHeight="false" outlineLevel="0" collapsed="false">
      <c r="A49" s="6" t="s">
        <v>191</v>
      </c>
      <c r="B49" s="150" t="s">
        <v>350</v>
      </c>
      <c r="C49" s="163"/>
      <c r="D49" s="10" t="n">
        <f aca="false">C49*($D$31+$D$38)</f>
        <v>0</v>
      </c>
      <c r="E49" s="10" t="n">
        <f aca="false">C49*($E$31+$E$38)</f>
        <v>0</v>
      </c>
      <c r="F49" s="10" t="n">
        <f aca="false">C49*($F$31+$F$38)</f>
        <v>0</v>
      </c>
      <c r="G49" s="10" t="n">
        <f aca="false">C49*($G$31+$G$38)</f>
        <v>0</v>
      </c>
    </row>
    <row r="50" customFormat="false" ht="15" hidden="false" customHeight="false" outlineLevel="0" collapsed="false">
      <c r="A50" s="18" t="s">
        <v>335</v>
      </c>
      <c r="B50" s="18"/>
      <c r="C50" s="164" t="n">
        <f aca="false">SUM(C42:C49)</f>
        <v>0</v>
      </c>
      <c r="D50" s="148" t="n">
        <f aca="false">SUM(D42:D49)</f>
        <v>0</v>
      </c>
      <c r="E50" s="148" t="n">
        <f aca="false">SUM(E42:E49)</f>
        <v>0</v>
      </c>
      <c r="F50" s="148" t="n">
        <f aca="false">SUM(F42:F49)</f>
        <v>0</v>
      </c>
      <c r="G50" s="148" t="n">
        <f aca="false">SUM(G42:G49)</f>
        <v>0</v>
      </c>
    </row>
    <row r="51" customFormat="false" ht="15" hidden="false" customHeight="false" outlineLevel="0" collapsed="false">
      <c r="A51" s="12"/>
      <c r="B51" s="12"/>
      <c r="C51" s="12"/>
      <c r="D51" s="12"/>
    </row>
    <row r="52" customFormat="false" ht="15" hidden="false" customHeight="false" outlineLevel="0" collapsed="false">
      <c r="A52" s="162" t="s">
        <v>351</v>
      </c>
      <c r="B52" s="162"/>
      <c r="C52" s="162"/>
      <c r="D52" s="162"/>
      <c r="E52" s="162"/>
      <c r="F52" s="162"/>
      <c r="G52" s="162"/>
    </row>
    <row r="53" customFormat="false" ht="15" hidden="false" customHeight="false" outlineLevel="0" collapsed="false">
      <c r="A53" s="145" t="s">
        <v>352</v>
      </c>
      <c r="B53" s="145" t="s">
        <v>353</v>
      </c>
      <c r="C53" s="166"/>
      <c r="D53" s="145" t="s">
        <v>328</v>
      </c>
      <c r="E53" s="145" t="s">
        <v>328</v>
      </c>
      <c r="F53" s="145" t="s">
        <v>328</v>
      </c>
      <c r="G53" s="145" t="s">
        <v>328</v>
      </c>
    </row>
    <row r="54" customFormat="false" ht="13.8" hidden="false" customHeight="false" outlineLevel="0" collapsed="false">
      <c r="A54" s="6" t="s">
        <v>8</v>
      </c>
      <c r="B54" s="150" t="s">
        <v>354</v>
      </c>
      <c r="C54" s="146"/>
      <c r="D54" s="17" t="n">
        <f aca="false">IF(((2*C54*G3)-(G4*D25))&gt;0,(2*C54*G3)-(G4*D25),0)</f>
        <v>0</v>
      </c>
      <c r="E54" s="17" t="n">
        <f aca="false">IF(((2*C54*G3)-(G4*E25))&gt;0,(2*C54*G3)-(G4*E25),0)</f>
        <v>0</v>
      </c>
      <c r="F54" s="17" t="n">
        <f aca="false">IF(((2*C54*G3)-(G4*F25))&gt;0,(2*C54*G3)-(G4*F25),0)</f>
        <v>0</v>
      </c>
      <c r="G54" s="17" t="n">
        <f aca="false">IF(((2*C54*G3)-(G4*G25))&gt;0,(2*C54*G3)-(G4*G25),0)</f>
        <v>0</v>
      </c>
    </row>
    <row r="55" customFormat="false" ht="13.8" hidden="false" customHeight="false" outlineLevel="0" collapsed="false">
      <c r="A55" s="6" t="s">
        <v>11</v>
      </c>
      <c r="B55" s="150" t="s">
        <v>355</v>
      </c>
      <c r="C55" s="146"/>
      <c r="D55" s="17" t="n">
        <f aca="false">C55*G3*(1-G5)</f>
        <v>0</v>
      </c>
      <c r="E55" s="17" t="n">
        <f aca="false">C55*G3*(1-G5)</f>
        <v>0</v>
      </c>
      <c r="F55" s="17" t="n">
        <f aca="false">C55*G3*(1-G5)</f>
        <v>0</v>
      </c>
      <c r="G55" s="17" t="n">
        <f aca="false">C55*G3*(1-G5)</f>
        <v>0</v>
      </c>
    </row>
    <row r="56" customFormat="false" ht="13.8" hidden="false" customHeight="false" outlineLevel="0" collapsed="false">
      <c r="A56" s="6" t="s">
        <v>13</v>
      </c>
      <c r="B56" s="150" t="s">
        <v>356</v>
      </c>
      <c r="C56" s="146"/>
      <c r="D56" s="17" t="n">
        <f aca="false">C56/12</f>
        <v>0</v>
      </c>
      <c r="E56" s="17" t="n">
        <f aca="false">C56/12</f>
        <v>0</v>
      </c>
      <c r="F56" s="17" t="n">
        <f aca="false">C56/12</f>
        <v>0</v>
      </c>
      <c r="G56" s="17" t="n">
        <f aca="false">C56/12</f>
        <v>0</v>
      </c>
    </row>
    <row r="57" customFormat="false" ht="13.8" hidden="false" customHeight="false" outlineLevel="0" collapsed="false">
      <c r="A57" s="6" t="s">
        <v>15</v>
      </c>
      <c r="B57" s="150" t="s">
        <v>334</v>
      </c>
      <c r="C57" s="147"/>
      <c r="D57" s="17" t="n">
        <f aca="false">C57</f>
        <v>0</v>
      </c>
      <c r="E57" s="17" t="n">
        <f aca="false">C57</f>
        <v>0</v>
      </c>
      <c r="F57" s="17" t="n">
        <f aca="false">C57</f>
        <v>0</v>
      </c>
      <c r="G57" s="17" t="n">
        <f aca="false">C57</f>
        <v>0</v>
      </c>
    </row>
    <row r="58" customFormat="false" ht="15" hidden="false" customHeight="false" outlineLevel="0" collapsed="false">
      <c r="A58" s="18" t="s">
        <v>335</v>
      </c>
      <c r="B58" s="18"/>
      <c r="C58" s="18"/>
      <c r="D58" s="19" t="n">
        <f aca="false">SUM(D54:D57)</f>
        <v>0</v>
      </c>
      <c r="E58" s="19" t="n">
        <f aca="false">SUM(E54:E57)</f>
        <v>0</v>
      </c>
      <c r="F58" s="19" t="n">
        <f aca="false">SUM(F54:F57)</f>
        <v>0</v>
      </c>
      <c r="G58" s="19" t="n">
        <f aca="false">SUM(G54:G57)</f>
        <v>0</v>
      </c>
    </row>
    <row r="59" customFormat="false" ht="15" hidden="false" customHeight="false" outlineLevel="0" collapsed="false">
      <c r="A59" s="159"/>
      <c r="B59" s="159"/>
      <c r="C59" s="159"/>
      <c r="D59" s="159"/>
      <c r="E59" s="159"/>
      <c r="F59" s="159"/>
      <c r="G59" s="159"/>
    </row>
    <row r="60" customFormat="false" ht="15" hidden="false" customHeight="false" outlineLevel="0" collapsed="false">
      <c r="A60" s="162" t="s">
        <v>357</v>
      </c>
      <c r="B60" s="162"/>
      <c r="C60" s="162"/>
      <c r="D60" s="162"/>
      <c r="E60" s="162"/>
      <c r="F60" s="162"/>
      <c r="G60" s="162"/>
    </row>
    <row r="61" customFormat="false" ht="15" hidden="false" customHeight="false" outlineLevel="0" collapsed="false">
      <c r="A61" s="145" t="n">
        <v>2</v>
      </c>
      <c r="B61" s="167" t="s">
        <v>358</v>
      </c>
      <c r="C61" s="167"/>
      <c r="D61" s="145" t="s">
        <v>328</v>
      </c>
      <c r="E61" s="145" t="s">
        <v>328</v>
      </c>
      <c r="F61" s="145" t="s">
        <v>328</v>
      </c>
      <c r="G61" s="145" t="s">
        <v>328</v>
      </c>
    </row>
    <row r="62" customFormat="false" ht="15" hidden="false" customHeight="false" outlineLevel="0" collapsed="false">
      <c r="A62" s="6" t="s">
        <v>207</v>
      </c>
      <c r="B62" s="7" t="s">
        <v>338</v>
      </c>
      <c r="C62" s="7"/>
      <c r="D62" s="17" t="n">
        <f aca="false">D38</f>
        <v>0</v>
      </c>
      <c r="E62" s="17" t="n">
        <f aca="false">E38</f>
        <v>0</v>
      </c>
      <c r="F62" s="17" t="n">
        <f aca="false">F38</f>
        <v>0</v>
      </c>
      <c r="G62" s="17" t="n">
        <f aca="false">G38</f>
        <v>0</v>
      </c>
    </row>
    <row r="63" customFormat="false" ht="15" hidden="false" customHeight="false" outlineLevel="0" collapsed="false">
      <c r="A63" s="6" t="s">
        <v>209</v>
      </c>
      <c r="B63" s="7" t="s">
        <v>342</v>
      </c>
      <c r="C63" s="7"/>
      <c r="D63" s="17" t="n">
        <f aca="false">D50</f>
        <v>0</v>
      </c>
      <c r="E63" s="17" t="n">
        <f aca="false">E50</f>
        <v>0</v>
      </c>
      <c r="F63" s="17" t="n">
        <f aca="false">F50</f>
        <v>0</v>
      </c>
      <c r="G63" s="17" t="n">
        <f aca="false">G50</f>
        <v>0</v>
      </c>
    </row>
    <row r="64" customFormat="false" ht="15" hidden="false" customHeight="false" outlineLevel="0" collapsed="false">
      <c r="A64" s="6" t="s">
        <v>352</v>
      </c>
      <c r="B64" s="7" t="s">
        <v>353</v>
      </c>
      <c r="C64" s="7"/>
      <c r="D64" s="17" t="n">
        <f aca="false">D58</f>
        <v>0</v>
      </c>
      <c r="E64" s="17" t="n">
        <f aca="false">E58</f>
        <v>0</v>
      </c>
      <c r="F64" s="17" t="n">
        <f aca="false">F58</f>
        <v>0</v>
      </c>
      <c r="G64" s="17" t="n">
        <f aca="false">G58</f>
        <v>0</v>
      </c>
    </row>
    <row r="65" customFormat="false" ht="15" hidden="false" customHeight="false" outlineLevel="0" collapsed="false">
      <c r="A65" s="18" t="s">
        <v>335</v>
      </c>
      <c r="B65" s="18"/>
      <c r="C65" s="18"/>
      <c r="D65" s="19" t="n">
        <f aca="false">SUM(D62:D64)</f>
        <v>0</v>
      </c>
      <c r="E65" s="19" t="n">
        <f aca="false">SUM(E62:E64)</f>
        <v>0</v>
      </c>
      <c r="F65" s="19" t="n">
        <f aca="false">SUM(F62:F64)</f>
        <v>0</v>
      </c>
      <c r="G65" s="19" t="n">
        <f aca="false">SUM(G62:G64)</f>
        <v>0</v>
      </c>
    </row>
    <row r="66" customFormat="false" ht="15" hidden="false" customHeight="false" outlineLevel="0" collapsed="false">
      <c r="A66" s="12"/>
      <c r="B66" s="12"/>
      <c r="C66" s="12"/>
      <c r="D66" s="12"/>
    </row>
    <row r="67" customFormat="false" ht="15" hidden="false" customHeight="true" outlineLevel="0" collapsed="false">
      <c r="A67" s="186" t="s">
        <v>359</v>
      </c>
      <c r="B67" s="186"/>
      <c r="C67" s="186"/>
      <c r="D67" s="186"/>
      <c r="E67" s="186"/>
      <c r="F67" s="186"/>
      <c r="G67" s="186"/>
    </row>
    <row r="68" customFormat="false" ht="15" hidden="false" customHeight="false" outlineLevel="0" collapsed="false">
      <c r="A68" s="145" t="n">
        <v>3</v>
      </c>
      <c r="B68" s="145" t="s">
        <v>360</v>
      </c>
      <c r="C68" s="145" t="s">
        <v>327</v>
      </c>
      <c r="D68" s="145" t="s">
        <v>328</v>
      </c>
      <c r="E68" s="145" t="s">
        <v>328</v>
      </c>
      <c r="F68" s="145" t="s">
        <v>328</v>
      </c>
      <c r="G68" s="145" t="s">
        <v>328</v>
      </c>
    </row>
    <row r="69" customFormat="false" ht="13.8" hidden="false" customHeight="false" outlineLevel="0" collapsed="false">
      <c r="A69" s="6" t="s">
        <v>8</v>
      </c>
      <c r="B69" s="150" t="s">
        <v>361</v>
      </c>
      <c r="C69" s="163"/>
      <c r="D69" s="17" t="n">
        <f aca="false">C69*$D$31</f>
        <v>0</v>
      </c>
      <c r="E69" s="17" t="n">
        <f aca="false">C69*$E$31</f>
        <v>0</v>
      </c>
      <c r="F69" s="17" t="n">
        <f aca="false">C69*$F$31</f>
        <v>0</v>
      </c>
      <c r="G69" s="17" t="n">
        <f aca="false">C69*$G$31</f>
        <v>0</v>
      </c>
    </row>
    <row r="70" customFormat="false" ht="13.8" hidden="false" customHeight="false" outlineLevel="0" collapsed="false">
      <c r="A70" s="6" t="s">
        <v>11</v>
      </c>
      <c r="B70" s="150" t="s">
        <v>362</v>
      </c>
      <c r="C70" s="163"/>
      <c r="D70" s="17" t="n">
        <f aca="false">C70*$D$31</f>
        <v>0</v>
      </c>
      <c r="E70" s="17" t="n">
        <f aca="false">C70*$E$31</f>
        <v>0</v>
      </c>
      <c r="F70" s="17" t="n">
        <f aca="false">C70*$F$31</f>
        <v>0</v>
      </c>
      <c r="G70" s="17" t="n">
        <f aca="false">C70*$G$31</f>
        <v>0</v>
      </c>
    </row>
    <row r="71" customFormat="false" ht="14.15" hidden="false" customHeight="false" outlineLevel="0" collapsed="false">
      <c r="A71" s="6" t="s">
        <v>13</v>
      </c>
      <c r="B71" s="168" t="s">
        <v>363</v>
      </c>
      <c r="C71" s="163"/>
      <c r="D71" s="17" t="n">
        <f aca="false">C71*$D$31</f>
        <v>0</v>
      </c>
      <c r="E71" s="17" t="n">
        <f aca="false">C71*$E$31</f>
        <v>0</v>
      </c>
      <c r="F71" s="17" t="n">
        <f aca="false">C71*$F$31</f>
        <v>0</v>
      </c>
      <c r="G71" s="17" t="n">
        <f aca="false">C71*$G$31</f>
        <v>0</v>
      </c>
    </row>
    <row r="72" customFormat="false" ht="13.8" hidden="false" customHeight="false" outlineLevel="0" collapsed="false">
      <c r="A72" s="6" t="s">
        <v>15</v>
      </c>
      <c r="B72" s="150" t="s">
        <v>364</v>
      </c>
      <c r="C72" s="163"/>
      <c r="D72" s="17" t="n">
        <f aca="false">C72*$D$31</f>
        <v>0</v>
      </c>
      <c r="E72" s="17" t="n">
        <f aca="false">C72*$E$31</f>
        <v>0</v>
      </c>
      <c r="F72" s="17" t="n">
        <f aca="false">C72*$F$31</f>
        <v>0</v>
      </c>
      <c r="G72" s="17" t="n">
        <f aca="false">C72*$G$31</f>
        <v>0</v>
      </c>
    </row>
    <row r="73" customFormat="false" ht="26.85" hidden="false" customHeight="false" outlineLevel="0" collapsed="false">
      <c r="A73" s="6" t="s">
        <v>21</v>
      </c>
      <c r="B73" s="168" t="s">
        <v>365</v>
      </c>
      <c r="C73" s="163"/>
      <c r="D73" s="17" t="n">
        <f aca="false">C73*$D$31</f>
        <v>0</v>
      </c>
      <c r="E73" s="17" t="n">
        <f aca="false">C73*$E$31</f>
        <v>0</v>
      </c>
      <c r="F73" s="17" t="n">
        <f aca="false">C73*$F$31</f>
        <v>0</v>
      </c>
      <c r="G73" s="17" t="n">
        <f aca="false">C73*$G$31</f>
        <v>0</v>
      </c>
    </row>
    <row r="74" customFormat="false" ht="26.85" hidden="false" customHeight="false" outlineLevel="0" collapsed="false">
      <c r="A74" s="6" t="s">
        <v>23</v>
      </c>
      <c r="B74" s="168" t="s">
        <v>366</v>
      </c>
      <c r="C74" s="163"/>
      <c r="D74" s="17" t="n">
        <f aca="false">C74*$D$31</f>
        <v>0</v>
      </c>
      <c r="E74" s="17" t="n">
        <f aca="false">C74*$E$31</f>
        <v>0</v>
      </c>
      <c r="F74" s="17" t="n">
        <f aca="false">C74*$F$31</f>
        <v>0</v>
      </c>
      <c r="G74" s="17" t="n">
        <f aca="false">C74*$G$31</f>
        <v>0</v>
      </c>
    </row>
    <row r="75" customFormat="false" ht="15" hidden="false" customHeight="false" outlineLevel="0" collapsed="false">
      <c r="A75" s="18" t="s">
        <v>335</v>
      </c>
      <c r="B75" s="18"/>
      <c r="C75" s="164" t="n">
        <f aca="false">SUM(C69:C74)</f>
        <v>0</v>
      </c>
      <c r="D75" s="19" t="n">
        <f aca="false">SUM(D69:D74)</f>
        <v>0</v>
      </c>
      <c r="E75" s="19" t="n">
        <f aca="false">SUM(E69:E74)</f>
        <v>0</v>
      </c>
      <c r="F75" s="19" t="n">
        <f aca="false">SUM(F69:F74)</f>
        <v>0</v>
      </c>
      <c r="G75" s="19" t="n">
        <f aca="false">SUM(G69:G74)</f>
        <v>0</v>
      </c>
    </row>
    <row r="76" customFormat="false" ht="15" hidden="false" customHeight="false" outlineLevel="0" collapsed="false">
      <c r="A76" s="159"/>
      <c r="B76" s="159"/>
      <c r="C76" s="159"/>
      <c r="D76" s="159"/>
      <c r="E76" s="159"/>
      <c r="F76" s="159"/>
      <c r="G76" s="159"/>
    </row>
    <row r="77" customFormat="false" ht="15" hidden="false" customHeight="false" outlineLevel="0" collapsed="false">
      <c r="A77" s="162" t="s">
        <v>367</v>
      </c>
      <c r="B77" s="162"/>
      <c r="C77" s="162"/>
      <c r="D77" s="162"/>
      <c r="E77" s="162"/>
      <c r="F77" s="162"/>
      <c r="G77" s="162"/>
    </row>
    <row r="78" customFormat="false" ht="15" hidden="false" customHeight="false" outlineLevel="0" collapsed="false">
      <c r="A78" s="162" t="s">
        <v>368</v>
      </c>
      <c r="B78" s="162"/>
      <c r="C78" s="162"/>
      <c r="D78" s="162"/>
      <c r="E78" s="162"/>
      <c r="F78" s="162"/>
      <c r="G78" s="162"/>
    </row>
    <row r="79" customFormat="false" ht="15" hidden="false" customHeight="false" outlineLevel="0" collapsed="false">
      <c r="A79" s="145" t="s">
        <v>369</v>
      </c>
      <c r="B79" s="145" t="s">
        <v>370</v>
      </c>
      <c r="C79" s="145" t="s">
        <v>327</v>
      </c>
      <c r="D79" s="145" t="s">
        <v>328</v>
      </c>
      <c r="E79" s="145" t="s">
        <v>328</v>
      </c>
      <c r="F79" s="145" t="s">
        <v>328</v>
      </c>
      <c r="G79" s="145" t="s">
        <v>328</v>
      </c>
    </row>
    <row r="80" customFormat="false" ht="13.8" hidden="false" customHeight="false" outlineLevel="0" collapsed="false">
      <c r="A80" s="6" t="s">
        <v>8</v>
      </c>
      <c r="B80" s="150" t="s">
        <v>371</v>
      </c>
      <c r="C80" s="163"/>
      <c r="D80" s="17" t="n">
        <f aca="false">C80*$D$31</f>
        <v>0</v>
      </c>
      <c r="E80" s="17" t="n">
        <f aca="false">C80*$E$31</f>
        <v>0</v>
      </c>
      <c r="F80" s="17" t="n">
        <f aca="false">C80*$F$31</f>
        <v>0</v>
      </c>
      <c r="G80" s="17" t="n">
        <f aca="false">C80*$G$31</f>
        <v>0</v>
      </c>
    </row>
    <row r="81" customFormat="false" ht="13.8" hidden="false" customHeight="false" outlineLevel="0" collapsed="false">
      <c r="A81" s="6" t="s">
        <v>11</v>
      </c>
      <c r="B81" s="150" t="s">
        <v>372</v>
      </c>
      <c r="C81" s="163"/>
      <c r="D81" s="17" t="n">
        <f aca="false">C81*$D$31</f>
        <v>0</v>
      </c>
      <c r="E81" s="17" t="n">
        <f aca="false">C81*$E$31</f>
        <v>0</v>
      </c>
      <c r="F81" s="17" t="n">
        <f aca="false">C81*$F$31</f>
        <v>0</v>
      </c>
      <c r="G81" s="17" t="n">
        <f aca="false">C81*$G$31</f>
        <v>0</v>
      </c>
    </row>
    <row r="82" customFormat="false" ht="13.8" hidden="false" customHeight="false" outlineLevel="0" collapsed="false">
      <c r="A82" s="6" t="s">
        <v>13</v>
      </c>
      <c r="B82" s="150" t="s">
        <v>373</v>
      </c>
      <c r="C82" s="163"/>
      <c r="D82" s="17" t="n">
        <f aca="false">C82*$D$31</f>
        <v>0</v>
      </c>
      <c r="E82" s="17" t="n">
        <f aca="false">C82*$E$31</f>
        <v>0</v>
      </c>
      <c r="F82" s="17" t="n">
        <f aca="false">C82*$F$31</f>
        <v>0</v>
      </c>
      <c r="G82" s="17" t="n">
        <f aca="false">C82*$G$31</f>
        <v>0</v>
      </c>
    </row>
    <row r="83" customFormat="false" ht="13.8" hidden="false" customHeight="false" outlineLevel="0" collapsed="false">
      <c r="A83" s="6" t="s">
        <v>15</v>
      </c>
      <c r="B83" s="150" t="s">
        <v>374</v>
      </c>
      <c r="C83" s="163"/>
      <c r="D83" s="17" t="n">
        <f aca="false">C83*$D$31</f>
        <v>0</v>
      </c>
      <c r="E83" s="17" t="n">
        <f aca="false">C83*$E$31</f>
        <v>0</v>
      </c>
      <c r="F83" s="17" t="n">
        <f aca="false">C83*$F$31</f>
        <v>0</v>
      </c>
      <c r="G83" s="17" t="n">
        <f aca="false">C83*$G$31</f>
        <v>0</v>
      </c>
    </row>
    <row r="84" customFormat="false" ht="13.8" hidden="false" customHeight="false" outlineLevel="0" collapsed="false">
      <c r="A84" s="6" t="s">
        <v>21</v>
      </c>
      <c r="B84" s="150" t="s">
        <v>375</v>
      </c>
      <c r="C84" s="163"/>
      <c r="D84" s="17" t="n">
        <f aca="false">C84*$D$31</f>
        <v>0</v>
      </c>
      <c r="E84" s="17" t="n">
        <f aca="false">C84*$E$31</f>
        <v>0</v>
      </c>
      <c r="F84" s="17" t="n">
        <f aca="false">C84*$F$31</f>
        <v>0</v>
      </c>
      <c r="G84" s="17" t="n">
        <f aca="false">C84*$G$31</f>
        <v>0</v>
      </c>
    </row>
    <row r="85" customFormat="false" ht="15" hidden="false" customHeight="false" outlineLevel="0" collapsed="false">
      <c r="A85" s="6" t="s">
        <v>23</v>
      </c>
      <c r="B85" s="150" t="s">
        <v>376</v>
      </c>
      <c r="C85" s="163"/>
      <c r="D85" s="17"/>
      <c r="E85" s="17"/>
      <c r="F85" s="17"/>
      <c r="G85" s="17"/>
    </row>
    <row r="86" customFormat="false" ht="15" hidden="false" customHeight="false" outlineLevel="0" collapsed="false">
      <c r="A86" s="18" t="s">
        <v>335</v>
      </c>
      <c r="B86" s="18"/>
      <c r="C86" s="164" t="n">
        <f aca="false">SUM(C80:C85)</f>
        <v>0</v>
      </c>
      <c r="D86" s="19" t="n">
        <f aca="false">SUM(D80:D85)</f>
        <v>0</v>
      </c>
      <c r="E86" s="19" t="n">
        <f aca="false">SUM(E80:E85)</f>
        <v>0</v>
      </c>
      <c r="F86" s="19" t="n">
        <f aca="false">SUM(F80:F85)</f>
        <v>0</v>
      </c>
      <c r="G86" s="19" t="n">
        <f aca="false">SUM(G80:G85)</f>
        <v>0</v>
      </c>
    </row>
    <row r="87" customFormat="false" ht="15" hidden="false" customHeight="false" outlineLevel="0" collapsed="false">
      <c r="A87" s="159"/>
      <c r="B87" s="159"/>
      <c r="C87" s="159"/>
      <c r="D87" s="159"/>
      <c r="E87" s="159"/>
      <c r="F87" s="159"/>
      <c r="G87" s="159"/>
    </row>
    <row r="88" customFormat="false" ht="15" hidden="false" customHeight="false" outlineLevel="0" collapsed="false">
      <c r="A88" s="162" t="s">
        <v>377</v>
      </c>
      <c r="B88" s="162"/>
      <c r="C88" s="162"/>
      <c r="D88" s="162"/>
      <c r="E88" s="162"/>
      <c r="F88" s="162"/>
      <c r="G88" s="162"/>
    </row>
    <row r="89" customFormat="false" ht="15" hidden="false" customHeight="false" outlineLevel="0" collapsed="false">
      <c r="A89" s="145" t="s">
        <v>378</v>
      </c>
      <c r="B89" s="145" t="s">
        <v>379</v>
      </c>
      <c r="C89" s="145" t="s">
        <v>327</v>
      </c>
      <c r="D89" s="145" t="s">
        <v>328</v>
      </c>
      <c r="E89" s="145" t="s">
        <v>328</v>
      </c>
      <c r="F89" s="145" t="s">
        <v>328</v>
      </c>
      <c r="G89" s="145" t="s">
        <v>328</v>
      </c>
    </row>
    <row r="90" customFormat="false" ht="13.8" hidden="false" customHeight="false" outlineLevel="0" collapsed="false">
      <c r="A90" s="6" t="s">
        <v>8</v>
      </c>
      <c r="B90" s="150" t="s">
        <v>380</v>
      </c>
      <c r="C90" s="163"/>
      <c r="D90" s="17" t="n">
        <f aca="false">C90*$D$31</f>
        <v>0</v>
      </c>
      <c r="E90" s="17" t="n">
        <f aca="false">C90*$E$31</f>
        <v>0</v>
      </c>
      <c r="F90" s="17" t="n">
        <f aca="false">C90*$F$31</f>
        <v>0</v>
      </c>
      <c r="G90" s="17" t="n">
        <f aca="false">C90*$G$31</f>
        <v>0</v>
      </c>
    </row>
    <row r="91" customFormat="false" ht="15" hidden="false" customHeight="false" outlineLevel="0" collapsed="false">
      <c r="A91" s="18" t="s">
        <v>335</v>
      </c>
      <c r="B91" s="18"/>
      <c r="C91" s="164" t="n">
        <f aca="false">C90</f>
        <v>0</v>
      </c>
      <c r="D91" s="19" t="n">
        <f aca="false">D90</f>
        <v>0</v>
      </c>
      <c r="E91" s="19" t="n">
        <f aca="false">E90</f>
        <v>0</v>
      </c>
      <c r="F91" s="19" t="n">
        <f aca="false">F90</f>
        <v>0</v>
      </c>
      <c r="G91" s="19" t="n">
        <f aca="false">G90</f>
        <v>0</v>
      </c>
    </row>
    <row r="92" customFormat="false" ht="15" hidden="false" customHeight="false" outlineLevel="0" collapsed="false">
      <c r="A92" s="159"/>
      <c r="B92" s="159"/>
      <c r="C92" s="159"/>
      <c r="D92" s="159"/>
      <c r="E92" s="159"/>
      <c r="F92" s="159"/>
      <c r="G92" s="159"/>
    </row>
    <row r="93" customFormat="false" ht="15" hidden="false" customHeight="false" outlineLevel="0" collapsed="false">
      <c r="A93" s="162" t="s">
        <v>381</v>
      </c>
      <c r="B93" s="162"/>
      <c r="C93" s="162"/>
      <c r="D93" s="162"/>
      <c r="E93" s="162"/>
      <c r="F93" s="162"/>
      <c r="G93" s="162"/>
    </row>
    <row r="94" customFormat="false" ht="15" hidden="false" customHeight="false" outlineLevel="0" collapsed="false">
      <c r="A94" s="145" t="n">
        <v>4</v>
      </c>
      <c r="B94" s="167" t="s">
        <v>382</v>
      </c>
      <c r="C94" s="167"/>
      <c r="D94" s="145" t="s">
        <v>328</v>
      </c>
      <c r="E94" s="145" t="s">
        <v>328</v>
      </c>
      <c r="F94" s="145" t="s">
        <v>328</v>
      </c>
      <c r="G94" s="145" t="s">
        <v>328</v>
      </c>
    </row>
    <row r="95" customFormat="false" ht="15" hidden="false" customHeight="false" outlineLevel="0" collapsed="false">
      <c r="A95" s="6" t="s">
        <v>369</v>
      </c>
      <c r="B95" s="7" t="s">
        <v>370</v>
      </c>
      <c r="C95" s="7"/>
      <c r="D95" s="17" t="n">
        <f aca="false">D86</f>
        <v>0</v>
      </c>
      <c r="E95" s="17" t="n">
        <f aca="false">E86</f>
        <v>0</v>
      </c>
      <c r="F95" s="17" t="n">
        <f aca="false">F86</f>
        <v>0</v>
      </c>
      <c r="G95" s="17" t="n">
        <f aca="false">G86</f>
        <v>0</v>
      </c>
    </row>
    <row r="96" customFormat="false" ht="15" hidden="false" customHeight="false" outlineLevel="0" collapsed="false">
      <c r="A96" s="6" t="s">
        <v>378</v>
      </c>
      <c r="B96" s="7" t="s">
        <v>379</v>
      </c>
      <c r="C96" s="7"/>
      <c r="D96" s="17" t="n">
        <f aca="false">D91</f>
        <v>0</v>
      </c>
      <c r="E96" s="17" t="n">
        <f aca="false">E91</f>
        <v>0</v>
      </c>
      <c r="F96" s="17" t="n">
        <f aca="false">F91</f>
        <v>0</v>
      </c>
      <c r="G96" s="17" t="n">
        <f aca="false">G91</f>
        <v>0</v>
      </c>
    </row>
    <row r="97" customFormat="false" ht="15" hidden="false" customHeight="false" outlineLevel="0" collapsed="false">
      <c r="A97" s="18" t="s">
        <v>335</v>
      </c>
      <c r="B97" s="18"/>
      <c r="C97" s="18"/>
      <c r="D97" s="19" t="n">
        <f aca="false">SUM(D95:D96)</f>
        <v>0</v>
      </c>
      <c r="E97" s="19" t="n">
        <f aca="false">SUM(E95:E96)</f>
        <v>0</v>
      </c>
      <c r="F97" s="19" t="n">
        <f aca="false">SUM(F95:F96)</f>
        <v>0</v>
      </c>
      <c r="G97" s="19" t="n">
        <f aca="false">SUM(G95:G96)</f>
        <v>0</v>
      </c>
    </row>
    <row r="98" customFormat="false" ht="15" hidden="false" customHeight="false" outlineLevel="0" collapsed="false">
      <c r="A98" s="159"/>
      <c r="B98" s="159"/>
      <c r="C98" s="159"/>
      <c r="D98" s="159"/>
      <c r="E98" s="159"/>
      <c r="F98" s="159"/>
      <c r="G98" s="159"/>
    </row>
    <row r="99" customFormat="false" ht="15" hidden="false" customHeight="true" outlineLevel="0" collapsed="false">
      <c r="A99" s="186" t="s">
        <v>383</v>
      </c>
      <c r="B99" s="186"/>
      <c r="C99" s="186"/>
      <c r="D99" s="186"/>
      <c r="E99" s="186"/>
      <c r="F99" s="186"/>
      <c r="G99" s="186"/>
    </row>
    <row r="100" customFormat="false" ht="15" hidden="false" customHeight="false" outlineLevel="0" collapsed="false">
      <c r="A100" s="145" t="n">
        <v>5</v>
      </c>
      <c r="B100" s="145" t="s">
        <v>360</v>
      </c>
      <c r="C100" s="145"/>
      <c r="D100" s="145" t="s">
        <v>328</v>
      </c>
      <c r="E100" s="145" t="s">
        <v>328</v>
      </c>
      <c r="F100" s="145" t="s">
        <v>328</v>
      </c>
      <c r="G100" s="145" t="s">
        <v>328</v>
      </c>
    </row>
    <row r="101" customFormat="false" ht="15" hidden="false" customHeight="false" outlineLevel="0" collapsed="false">
      <c r="A101" s="6" t="s">
        <v>8</v>
      </c>
      <c r="B101" s="150" t="s">
        <v>384</v>
      </c>
      <c r="C101" s="163"/>
      <c r="D101" s="17" t="n">
        <f aca="false">'VIII Uniformes e EPI''s'!H11</f>
        <v>0</v>
      </c>
      <c r="E101" s="17" t="n">
        <f aca="false">'VIII Uniformes e EPI''s'!H11</f>
        <v>0</v>
      </c>
      <c r="F101" s="17" t="n">
        <f aca="false">'VIII Uniformes e EPI''s'!H11</f>
        <v>0</v>
      </c>
      <c r="G101" s="17" t="n">
        <f aca="false">'VIII Uniformes e EPI''s'!H11</f>
        <v>0</v>
      </c>
    </row>
    <row r="102" customFormat="false" ht="15" hidden="false" customHeight="false" outlineLevel="0" collapsed="false">
      <c r="A102" s="6" t="s">
        <v>11</v>
      </c>
      <c r="B102" s="150" t="s">
        <v>385</v>
      </c>
      <c r="C102" s="163"/>
      <c r="D102" s="17" t="n">
        <v>0</v>
      </c>
      <c r="E102" s="17" t="n">
        <v>0</v>
      </c>
      <c r="F102" s="17" t="n">
        <v>0</v>
      </c>
      <c r="G102" s="17" t="n">
        <v>0</v>
      </c>
    </row>
    <row r="103" customFormat="false" ht="15" hidden="false" customHeight="false" outlineLevel="0" collapsed="false">
      <c r="A103" s="6" t="s">
        <v>13</v>
      </c>
      <c r="B103" s="150" t="s">
        <v>386</v>
      </c>
      <c r="C103" s="163"/>
      <c r="D103" s="17" t="n">
        <v>0</v>
      </c>
      <c r="E103" s="17" t="n">
        <v>0</v>
      </c>
      <c r="F103" s="17" t="n">
        <v>0</v>
      </c>
      <c r="G103" s="17" t="n">
        <v>0</v>
      </c>
    </row>
    <row r="104" customFormat="false" ht="15" hidden="false" customHeight="false" outlineLevel="0" collapsed="false">
      <c r="A104" s="6" t="s">
        <v>15</v>
      </c>
      <c r="B104" s="150" t="s">
        <v>334</v>
      </c>
      <c r="C104" s="163"/>
      <c r="D104" s="17" t="n">
        <v>0</v>
      </c>
      <c r="E104" s="17" t="n">
        <v>0</v>
      </c>
      <c r="F104" s="17" t="n">
        <v>0</v>
      </c>
      <c r="G104" s="17" t="n">
        <v>0</v>
      </c>
    </row>
    <row r="105" customFormat="false" ht="15" hidden="false" customHeight="false" outlineLevel="0" collapsed="false">
      <c r="A105" s="18" t="s">
        <v>335</v>
      </c>
      <c r="B105" s="18"/>
      <c r="C105" s="18"/>
      <c r="D105" s="19" t="n">
        <f aca="false">SUM(D101:D104)</f>
        <v>0</v>
      </c>
      <c r="E105" s="19" t="n">
        <f aca="false">SUM(E101:E104)</f>
        <v>0</v>
      </c>
      <c r="F105" s="19" t="n">
        <f aca="false">SUM(F101:F104)</f>
        <v>0</v>
      </c>
      <c r="G105" s="19" t="n">
        <f aca="false">SUM(G101:G104)</f>
        <v>0</v>
      </c>
    </row>
    <row r="106" customFormat="false" ht="15" hidden="false" customHeight="false" outlineLevel="0" collapsed="false">
      <c r="A106" s="12"/>
      <c r="B106" s="12"/>
      <c r="C106" s="12"/>
      <c r="D106" s="12"/>
    </row>
    <row r="107" customFormat="false" ht="15" hidden="false" customHeight="false" outlineLevel="0" collapsed="false">
      <c r="A107" s="20"/>
      <c r="B107" s="20"/>
      <c r="C107" s="20"/>
      <c r="D107" s="20"/>
    </row>
    <row r="108" customFormat="false" ht="15" hidden="false" customHeight="false" outlineLevel="0" collapsed="false">
      <c r="A108" s="12"/>
      <c r="B108" s="12"/>
      <c r="C108" s="12"/>
      <c r="D108" s="12"/>
    </row>
    <row r="109" customFormat="false" ht="15" hidden="false" customHeight="false" outlineLevel="0" collapsed="false">
      <c r="A109" s="145"/>
      <c r="B109" s="145" t="s">
        <v>387</v>
      </c>
      <c r="C109" s="145"/>
      <c r="D109" s="145" t="s">
        <v>328</v>
      </c>
      <c r="E109" s="145" t="s">
        <v>328</v>
      </c>
      <c r="F109" s="145" t="s">
        <v>328</v>
      </c>
      <c r="G109" s="145" t="s">
        <v>328</v>
      </c>
    </row>
    <row r="110" customFormat="false" ht="15" hidden="false" customHeight="false" outlineLevel="0" collapsed="false">
      <c r="A110" s="18" t="s">
        <v>8</v>
      </c>
      <c r="B110" s="7" t="s">
        <v>325</v>
      </c>
      <c r="C110" s="7"/>
      <c r="D110" s="17" t="n">
        <f aca="false">D31</f>
        <v>0</v>
      </c>
      <c r="E110" s="17" t="n">
        <f aca="false">E31</f>
        <v>0</v>
      </c>
      <c r="F110" s="17" t="n">
        <f aca="false">F31</f>
        <v>0</v>
      </c>
      <c r="G110" s="17" t="n">
        <f aca="false">G31</f>
        <v>0</v>
      </c>
    </row>
    <row r="111" customFormat="false" ht="15" hidden="false" customHeight="false" outlineLevel="0" collapsed="false">
      <c r="A111" s="18" t="s">
        <v>11</v>
      </c>
      <c r="B111" s="7" t="s">
        <v>336</v>
      </c>
      <c r="C111" s="7"/>
      <c r="D111" s="17" t="n">
        <f aca="false">D65</f>
        <v>0</v>
      </c>
      <c r="E111" s="17" t="n">
        <f aca="false">E65</f>
        <v>0</v>
      </c>
      <c r="F111" s="17" t="n">
        <f aca="false">F65</f>
        <v>0</v>
      </c>
      <c r="G111" s="17" t="n">
        <f aca="false">G65</f>
        <v>0</v>
      </c>
    </row>
    <row r="112" customFormat="false" ht="15" hidden="false" customHeight="false" outlineLevel="0" collapsed="false">
      <c r="A112" s="18" t="s">
        <v>13</v>
      </c>
      <c r="B112" s="7" t="s">
        <v>359</v>
      </c>
      <c r="C112" s="7"/>
      <c r="D112" s="17" t="n">
        <f aca="false">D75</f>
        <v>0</v>
      </c>
      <c r="E112" s="17" t="n">
        <f aca="false">E75</f>
        <v>0</v>
      </c>
      <c r="F112" s="17" t="n">
        <f aca="false">F75</f>
        <v>0</v>
      </c>
      <c r="G112" s="17" t="n">
        <f aca="false">G75</f>
        <v>0</v>
      </c>
    </row>
    <row r="113" customFormat="false" ht="15" hidden="false" customHeight="false" outlineLevel="0" collapsed="false">
      <c r="A113" s="18" t="s">
        <v>15</v>
      </c>
      <c r="B113" s="7" t="s">
        <v>367</v>
      </c>
      <c r="C113" s="7"/>
      <c r="D113" s="17" t="n">
        <f aca="false">D97</f>
        <v>0</v>
      </c>
      <c r="E113" s="17" t="n">
        <f aca="false">E97</f>
        <v>0</v>
      </c>
      <c r="F113" s="17" t="n">
        <f aca="false">F97</f>
        <v>0</v>
      </c>
      <c r="G113" s="17" t="n">
        <f aca="false">G97</f>
        <v>0</v>
      </c>
    </row>
    <row r="114" customFormat="false" ht="15" hidden="false" customHeight="false" outlineLevel="0" collapsed="false">
      <c r="A114" s="18" t="s">
        <v>21</v>
      </c>
      <c r="B114" s="7" t="s">
        <v>383</v>
      </c>
      <c r="C114" s="7"/>
      <c r="D114" s="17" t="n">
        <f aca="false">D105</f>
        <v>0</v>
      </c>
      <c r="E114" s="17" t="n">
        <f aca="false">E105</f>
        <v>0</v>
      </c>
      <c r="F114" s="17" t="n">
        <f aca="false">F105</f>
        <v>0</v>
      </c>
      <c r="G114" s="17" t="n">
        <f aca="false">G105</f>
        <v>0</v>
      </c>
    </row>
    <row r="115" customFormat="false" ht="15" hidden="false" customHeight="false" outlineLevel="0" collapsed="false">
      <c r="A115" s="18" t="s">
        <v>388</v>
      </c>
      <c r="B115" s="18"/>
      <c r="C115" s="18"/>
      <c r="D115" s="19" t="n">
        <f aca="false">SUM(D110:D114)</f>
        <v>0</v>
      </c>
      <c r="E115" s="19" t="n">
        <f aca="false">SUM(E110:E114)</f>
        <v>0</v>
      </c>
      <c r="F115" s="19" t="n">
        <f aca="false">SUM(F110:F114)</f>
        <v>0</v>
      </c>
      <c r="G115" s="19" t="n">
        <f aca="false">SUM(G110:G114)</f>
        <v>0</v>
      </c>
    </row>
  </sheetData>
  <mergeCells count="75">
    <mergeCell ref="A1:G1"/>
    <mergeCell ref="A2:G2"/>
    <mergeCell ref="A3:B3"/>
    <mergeCell ref="C3:E3"/>
    <mergeCell ref="A4:B4"/>
    <mergeCell ref="C4:D4"/>
    <mergeCell ref="A5:B5"/>
    <mergeCell ref="C5:D5"/>
    <mergeCell ref="A6:B6"/>
    <mergeCell ref="C6:E6"/>
    <mergeCell ref="F6:G6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A107:D107"/>
    <mergeCell ref="A108:D108"/>
    <mergeCell ref="B109:C109"/>
    <mergeCell ref="B110:C110"/>
    <mergeCell ref="B111:C111"/>
    <mergeCell ref="B112:C112"/>
    <mergeCell ref="B113:C113"/>
    <mergeCell ref="B114:C114"/>
    <mergeCell ref="A115:C115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5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2020-04-21T14:56:25Z</dcterms:created>
  <dc:creator>RDV</dc:creator>
  <dc:description/>
  <dc:language>pt-BR</dc:language>
  <cp:lastModifiedBy/>
  <cp:lastPrinted>2020-07-28T12:05:13Z</cp:lastPrinted>
  <dcterms:modified xsi:type="dcterms:W3CDTF">2020-09-18T15:14:59Z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