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V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1'!$A$1:$G$50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<sst xmlns="http://schemas.openxmlformats.org/spreadsheetml/2006/main" count="532" uniqueCount="308">
  <si>
    <t xml:space="preserve">GRUPO 06 / POLO VI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</si>
  <si>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</si>
  <si>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</si>
  <si>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</si>
  <si>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</si>
  <si>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</si>
  <si>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 escala 44 horas semanais de segunda a sexta-feira envolvendo 1 vigilante, para Gerências Executivas Araraquara, Piracicaba, Ribeirão Preto, São José do Rio Preto e São João da Boa Vista, e unidades subordinadas</t>
  </si>
  <si>
    <t xml:space="preserve">Posto de vigilância diurno, escala 12x36 horas de segunda-feira a domingo envolvendo 2 vigilantes, para Gerências Executivas Araraquara, Piracicaba, Ribeirão Preto, São José do Rio Preto e São João da Boa Vista, e unidades subordinadas</t>
  </si>
  <si>
    <t xml:space="preserve">Posto de vigilância noturno, escala 12x36 horas de segunda-feira a domingo envolvendo 2 vigilantes, para Gerências Executivas Araraquara, Piracicaba, Ribeirão Preto, São José do Rio Preto e São João da Boa Vista, e unidades subordinadas</t>
  </si>
  <si>
    <t xml:space="preserve">Hora eventual diurna, para Gerências Executivas Araraquara, Piracicaba, Ribeirão Preto, São José do Rio Preto e São João da Boa Vista, e unidades subordinadas</t>
  </si>
  <si>
    <t xml:space="preserve">Hora eventual noturna, para Gerências Executivas Araraquara, Piracicaba, Ribeirão Preto, São José do Rio Preto e São João da Boa Vista, e unidades subordinadas</t>
  </si>
  <si>
    <t xml:space="preserve">VALOR TOTAL MENSAL</t>
  </si>
  <si>
    <t xml:space="preserve">VALOR TOTAL GLOBAL 36 MESES</t>
  </si>
  <si>
    <t xml:space="preserve">DIVISÃO POR GERÊNCIAS POLO VI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</si>
  <si>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</si>
  <si>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</si>
  <si>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</si>
  <si>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</si>
  <si>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</si>
  <si>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</si>
  <si>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</si>
  <si>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</si>
  <si>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</si>
  <si>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</si>
  <si>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</si>
  <si>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</si>
  <si>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ARARAQUARA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</si>
  <si>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</si>
  <si>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</si>
  <si>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</si>
  <si>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</si>
  <si>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</si>
  <si>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</si>
  <si>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</si>
  <si>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</si>
  <si>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</si>
  <si>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</si>
  <si>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</si>
  <si>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AMÉRICO BRASILIENSE</t>
  </si>
  <si>
    <t xml:space="preserve">AGÊNCIA DA PREVIDÊNCIA SOCIAL ARARAQUARA</t>
  </si>
  <si>
    <t xml:space="preserve">AGÊNCIA DA PREVIDÊNCIA SOCIAL BEBEDOURO</t>
  </si>
  <si>
    <t xml:space="preserve">AGÊNCIA DA PREVIDÊNCIA SOCIAL DESCALVADO</t>
  </si>
  <si>
    <t xml:space="preserve">AGÊNCIA DA PREVIDÊNCIA SOCIAL GUARIBA</t>
  </si>
  <si>
    <t xml:space="preserve">AGÊNCIA DA PREVIDÊNCIA SOCIAL IBATÉ</t>
  </si>
  <si>
    <t xml:space="preserve">AGÊNCIA DA PREVIDÊNCIA SOCIAL IBITINGA</t>
  </si>
  <si>
    <t xml:space="preserve">AGÊNCIA DA PREVIDÊNCIA SOCIAL ITÁPOLIS</t>
  </si>
  <si>
    <t xml:space="preserve">AGÊNCIA DA PREVIDÊNCIA SOCIAL JABOTICABAL</t>
  </si>
  <si>
    <t xml:space="preserve">AGÊNCIA DA PREVIDÊNCIA SOCIAL MATÃO</t>
  </si>
  <si>
    <t xml:space="preserve">AGÊNCIA DA PREVIDÊNCIA SOCIAL MONTE ALTO</t>
  </si>
  <si>
    <t xml:space="preserve">AGÊNCIA DA PREVIDÊNCIA SOCIAL PITANGUEIRAS</t>
  </si>
  <si>
    <t xml:space="preserve">AGÊNCIA DA PREVIDÊNCIA SOCIAL SÃO CARLOS</t>
  </si>
  <si>
    <t xml:space="preserve">AGÊNCIA DA PREVIDÊNCIA SOCIAL TAQUARITINGA</t>
  </si>
  <si>
    <t xml:space="preserve">CEDOC R 9 DE JULHO 2794</t>
  </si>
  <si>
    <t xml:space="preserve">OBRA SÃO CARLOS/SP R MAJOR JOSE INACIO 2626</t>
  </si>
  <si>
    <t xml:space="preserve">VALOR GLOBAL</t>
  </si>
  <si>
    <t xml:space="preserve">GERÊNCIA EXECUTIVA PIRACICABA</t>
  </si>
  <si>
    <t xml:space="preserve">AGÊNCIA DA PREVIDÊNCIA SOCIAL ARARAS</t>
  </si>
  <si>
    <t xml:space="preserve">AGÊNCIA DA PREVIDÊNCIA SOCIAL ARTUR NOGUEIRA</t>
  </si>
  <si>
    <t xml:space="preserve">AGÊNCIA DA PREVIDÊNCIA SOCIAL CAPIVARI</t>
  </si>
  <si>
    <t xml:space="preserve">AGÊNCIA DA PREVIDÊNCIA SOCIAL CERQUILHO</t>
  </si>
  <si>
    <t xml:space="preserve">AGÊNCIA DA PREVIDÊNCIA SOCIAL CONCHAL</t>
  </si>
  <si>
    <t xml:space="preserve">AGÊNCIA DA PREVIDÊNCIA SOCIAL LARANJAL PAULISTA</t>
  </si>
  <si>
    <t xml:space="preserve">AGÊNCIA DA PREVIDÊNCIA SOCIAL LIMEIRA</t>
  </si>
  <si>
    <t xml:space="preserve">AGÊNCIA DA PREVIDÊNCIA SOCIAL PIRACICABA</t>
  </si>
  <si>
    <t xml:space="preserve">AGÊNCIA DA PREVIDÊNCIA SOCIAL RIO CLARO</t>
  </si>
  <si>
    <t xml:space="preserve">AGÊNCIA DA PREVIDÊNCIA SOCIAL RIO DAS PEDRAS</t>
  </si>
  <si>
    <t xml:space="preserve">AGÊNCIA DA PREVIDÊNCIA SOCIAL SÃO PEDRO</t>
  </si>
  <si>
    <t xml:space="preserve">AGÊNCIA DA PREVIDÊNCIA SOCIAL TIETÊ</t>
  </si>
  <si>
    <t xml:space="preserve">GERÊNCIA EXECUTIVA PIRACICABA – Reforma</t>
  </si>
  <si>
    <t xml:space="preserve">GERÊNCIA EXECUTIVA PIRACICABA (Compartilhado Receita Federal)</t>
  </si>
  <si>
    <t xml:space="preserve">GERÊNCIA EXECUTIVA RIBEIRÃO PRETO</t>
  </si>
  <si>
    <t xml:space="preserve">AGÊNCIA DA PREVIDÊNCIA SOCIAL BATATAIS</t>
  </si>
  <si>
    <t xml:space="preserve">AGÊNCIA DA PREVIDÊNCIA SOCIAL CAJURU</t>
  </si>
  <si>
    <t xml:space="preserve">AGÊNCIA DA PREVIDÊNCIA SOCIAL CRAVINHOS</t>
  </si>
  <si>
    <t xml:space="preserve">AGÊNCIA DA PREVIDÊNCIA SOCIAL FRANCA</t>
  </si>
  <si>
    <t xml:space="preserve">AGÊNCIA DA PREVIDÊNCIA SOCIAL ITUVERAVA</t>
  </si>
  <si>
    <t xml:space="preserve">AGÊNCIA DA PREVIDÊNCIA SOCIAL MORRO AGUDO</t>
  </si>
  <si>
    <t xml:space="preserve">AGÊNCIA DA PREVIDÊNCIA SOCIAL ORLÂNDIA</t>
  </si>
  <si>
    <t xml:space="preserve">AGÊNCIA DA PREVIDÊNCIA SOCIAL RIBEIRÃO PRETO</t>
  </si>
  <si>
    <t xml:space="preserve">AGÊNCIA DA PREVIDÊNCIA SOCIAL RIBEIRÃO PRETO - AMADOR BUENO</t>
  </si>
  <si>
    <t xml:space="preserve">AGÊNCIA DA PREVIDÊNCIA SOCIAL SÃO JOAQUIM DA BARRA</t>
  </si>
  <si>
    <t xml:space="preserve">AGÊNCIA DA PREVIDÊNCIA SOCIAL SÃO SIMÃO</t>
  </si>
  <si>
    <t xml:space="preserve">AGÊNCIA DA PREVIDÊNCIA SOCIAL SERRANA</t>
  </si>
  <si>
    <t xml:space="preserve">AGÊNCIA DA PREVIDÊNCIA SOCIAL SERTÃOZINHO</t>
  </si>
  <si>
    <t xml:space="preserve">ARQUIVO AMADOR BUENO</t>
  </si>
  <si>
    <t xml:space="preserve">ARQUIVO LAFAYETE 668</t>
  </si>
  <si>
    <t xml:space="preserve">GERÊNCIA EXECUTIVA SÃO JOÃO DA BOA VISTA</t>
  </si>
  <si>
    <t xml:space="preserve">AGÊNCIA DA PREVIDÊNCIA SOCIAL AGUAÍ</t>
  </si>
  <si>
    <t xml:space="preserve">AGÊNCIA DA PREVIDÊNCIA SOCIAL CASA BRANCA</t>
  </si>
  <si>
    <t xml:space="preserve">AGÊNCIA DA PREVIDÊNCIA SOCIAL ESPIRITO SANTO DO PINHAL</t>
  </si>
  <si>
    <t xml:space="preserve">AGÊNCIA DA PREVIDÊNCIA SOCIAL ITAPIRA</t>
  </si>
  <si>
    <t xml:space="preserve">AGÊNCIA DA PREVIDÊNCIA SOCIAL LEME</t>
  </si>
  <si>
    <t xml:space="preserve">AGÊNCIA DA PREVIDÊNCIA SOCIAL MOCOCA</t>
  </si>
  <si>
    <t xml:space="preserve">AGÊNCIA DA PREVIDÊNCIA SOCIAL MOGI-GUAÇU</t>
  </si>
  <si>
    <t xml:space="preserve">AGÊNCIA DA PREVIDÊNCIA SOCIAL MOGI-MIRIM</t>
  </si>
  <si>
    <t xml:space="preserve">AGÊNCIA DA PREVIDÊNCIA SOCIAL PIRASSUNUNGA</t>
  </si>
  <si>
    <t xml:space="preserve">AGÊNCIA DA PREVIDÊNCIA SOCIAL PORTO FERREIRA</t>
  </si>
  <si>
    <t xml:space="preserve">AGÊNCIA DA PREVIDÊNCIA SOCIAL SANTA CRUZ DAS PALMEIRAS</t>
  </si>
  <si>
    <t xml:space="preserve">AGÊNCIA DA PREVIDÊNCIA SOCIAL SÃO JOÃO DA BOA VISTA</t>
  </si>
  <si>
    <t xml:space="preserve">AGÊNCIA DA PREVIDÊNCIA SOCIAL SÃO JOSÉ DO RIO PARDO</t>
  </si>
  <si>
    <t xml:space="preserve">AGÊNCIA DA PREVIDÊNCIA SOCIAL TAMBAÚ</t>
  </si>
  <si>
    <t xml:space="preserve">CEDOC – SÃO JOÃO DA BOA VISTA</t>
  </si>
  <si>
    <t xml:space="preserve">GERÊNCIA EXECUTIVA SÃO JOSÉ DO RIO PRETO</t>
  </si>
  <si>
    <t xml:space="preserve">AGÊNCIA DA PREVIDÊNCIA SOCIAL BARRETOS</t>
  </si>
  <si>
    <t xml:space="preserve">AGÊNCIA DA PREVIDÊNCIA SOCIAL CATANDUVA</t>
  </si>
  <si>
    <t xml:space="preserve">AGÊNCIA DA PREVIDÊNCIA SOCIAL FERNANDÓPOLIS</t>
  </si>
  <si>
    <t xml:space="preserve">AGÊNCIA DA PREVIDÊNCIA SOCIAL GENERAL SALGADO</t>
  </si>
  <si>
    <t xml:space="preserve">AGÊNCIA DA PREVIDÊNCIA SOCIAL GUAÍRA</t>
  </si>
  <si>
    <t xml:space="preserve">AGÊNCIA DA PREVIDÊNCIA SOCIAL JALES</t>
  </si>
  <si>
    <t xml:space="preserve">AGÊNCIA DA PREVIDÊNCIA SOCIAL JOSÉ BONIFÁCIO</t>
  </si>
  <si>
    <t xml:space="preserve">AGÊNCIA DA PREVIDÊNCIA SOCIAL MIRASSOL</t>
  </si>
  <si>
    <t xml:space="preserve">AGÊNCIA DA PREVIDÊNCIA SOCIAL MONTE APRAZÍVEL</t>
  </si>
  <si>
    <t xml:space="preserve">AGÊNCIA DA PREVIDÊNCIA SOCIAL NHANDEARA</t>
  </si>
  <si>
    <t xml:space="preserve">AGÊNCIA DA PREVIDÊNCIA SOCIAL NOVO HORIZONTE</t>
  </si>
  <si>
    <t xml:space="preserve">AGÊNCIA DA PREVIDÊNCIA SOCIAL OLÍMPIA</t>
  </si>
  <si>
    <t xml:space="preserve">AGÊNCIA DA PREVIDÊNCIA SOCIAL SANTA FÉ DO SUL</t>
  </si>
  <si>
    <t xml:space="preserve">AGÊNCIA DA PREVIDÊNCIA SOCIAL SÃO JOSÉ DO RIO PRETO - BOA VISTA</t>
  </si>
  <si>
    <t xml:space="preserve">AGÊNCIA DA PREVIDÊNCIA SOCIAL SÃO JOSÉ DO RIO PRETO - DEL PINTO TOLEDO</t>
  </si>
  <si>
    <t xml:space="preserve">AGÊNCIA DA PREVIDÊNCIA SOCIAL TANABI</t>
  </si>
  <si>
    <t xml:space="preserve">AGÊNCIA DA PREVIDÊNCIA SOCIAL VOTUPORANGA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</si>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</sst>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FDBB6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8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pane xSplit="3" ySplit="0" topLeftCell="D121" activePane="topRight" state="frozen"/>
      <selection pane="topLeft" activeCell="A121" activeCellId="0" sqref="A121"/>
      <selection pane="topRight" activeCell="B3" activeCellId="0" sqref="B3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06 / POLO VI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F43+F63+F85+F107+F131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I43+I63+I85+I107+I131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L43+L63+L85+L107+L131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29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O43+O63+O85+O107+O131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30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R43+R63+R85+R107+R131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0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0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ARARAQUARA</v>
      </c>
      <c r="H16" s="18"/>
      <c r="I16" s="18"/>
      <c r="J16" s="19" t="n">
        <f aca="false">S43</f>
        <v>0</v>
      </c>
      <c r="K16" s="19"/>
      <c r="N16" s="20" t="s">
        <v>17</v>
      </c>
      <c r="O16" s="20"/>
      <c r="P16" s="20"/>
      <c r="Q16" s="20"/>
      <c r="R16" s="21" t="n">
        <f aca="false">D43+D63+D85+D107+D131</f>
        <v>169</v>
      </c>
      <c r="V16" s="2"/>
    </row>
    <row r="17" s="1" customFormat="true" ht="13.8" hidden="false" customHeight="false" outlineLevel="0" collapsed="false">
      <c r="G17" s="18" t="str">
        <f aca="false">B46</f>
        <v>GERÊNCIA EXECUTIVA PIRACICABA</v>
      </c>
      <c r="H17" s="18"/>
      <c r="I17" s="18"/>
      <c r="J17" s="19" t="n">
        <f aca="false">S63</f>
        <v>0</v>
      </c>
      <c r="K17" s="19"/>
      <c r="N17" s="20" t="s">
        <v>18</v>
      </c>
      <c r="O17" s="20"/>
      <c r="P17" s="20"/>
      <c r="Q17" s="20"/>
      <c r="R17" s="21" t="n">
        <f aca="false">G43+G63+G85+G107+G131</f>
        <v>17</v>
      </c>
      <c r="V17" s="2"/>
    </row>
    <row r="18" s="1" customFormat="true" ht="24" hidden="false" customHeight="false" outlineLevel="0" collapsed="false">
      <c r="G18" s="18" t="str">
        <f aca="false">B66</f>
        <v>GERÊNCIA EXECUTIVA RIBEIRÃO PRETO</v>
      </c>
      <c r="H18" s="18"/>
      <c r="I18" s="18"/>
      <c r="J18" s="19" t="n">
        <f aca="false">S85</f>
        <v>0</v>
      </c>
      <c r="K18" s="19"/>
      <c r="N18" s="20" t="s">
        <v>19</v>
      </c>
      <c r="O18" s="20"/>
      <c r="P18" s="20"/>
      <c r="Q18" s="20"/>
      <c r="R18" s="21" t="n">
        <f aca="false">J43+J63+J85+J107+J131</f>
        <v>10</v>
      </c>
      <c r="V18" s="2"/>
    </row>
    <row r="19" s="1" customFormat="true" ht="24" hidden="false" customHeight="false" outlineLevel="0" collapsed="false">
      <c r="G19" s="18" t="str">
        <f aca="false">B88</f>
        <v>GERÊNCIA EXECUTIVA SÃO JOÃO DA BOA VISTA</v>
      </c>
      <c r="H19" s="18"/>
      <c r="I19" s="18"/>
      <c r="J19" s="19" t="n">
        <f aca="false">S107</f>
        <v>0</v>
      </c>
      <c r="K19" s="19"/>
      <c r="V19" s="2"/>
    </row>
    <row r="20" customFormat="false" ht="23.85" hidden="false" customHeight="true" outlineLevel="0" collapsed="false">
      <c r="G20" s="18" t="str">
        <f aca="false">B110</f>
        <v>GERÊNCIA EXECUTIVA SÃO JOSÉ DO RIO PRETO</v>
      </c>
      <c r="H20" s="18"/>
      <c r="I20" s="18"/>
      <c r="J20" s="19" t="n">
        <f aca="false">S131</f>
        <v>0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0</v>
      </c>
      <c r="K21" s="22"/>
      <c r="N21" s="20" t="s">
        <v>23</v>
      </c>
      <c r="O21" s="20"/>
      <c r="P21" s="20"/>
      <c r="Q21" s="20"/>
      <c r="R21" s="21" t="n">
        <f aca="false">M43+M63+M85+M107+M131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0</v>
      </c>
      <c r="K22" s="22"/>
      <c r="N22" s="20" t="s">
        <v>25</v>
      </c>
      <c r="O22" s="20"/>
      <c r="P22" s="20"/>
      <c r="Q22" s="20"/>
      <c r="R22" s="21" t="n">
        <f aca="false">P43+P63+P85+P107+P131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24" hidden="false" customHeight="false" outlineLevel="0" collapsed="false">
      <c r="B26" s="25" t="s">
        <v>38</v>
      </c>
      <c r="C26" s="26" t="n">
        <v>0.03</v>
      </c>
      <c r="D26" s="27" t="n">
        <v>2</v>
      </c>
      <c r="E26" s="28" t="n">
        <f aca="false">VLOOKUP($C26,'Memória de Cálculo 3'!$B$2:$E$11,2, )</f>
        <v>0</v>
      </c>
      <c r="F26" s="29" t="n">
        <f aca="false">D26*E26</f>
        <v>0</v>
      </c>
      <c r="G26" s="27" t="n">
        <v>0</v>
      </c>
      <c r="H26" s="28" t="n">
        <f aca="false">VLOOKUP($C26,'Memória de Cálculo 3'!$B$2:$E$11,3, )</f>
        <v>0</v>
      </c>
      <c r="I26" s="29" t="n">
        <f aca="false">G26*H26</f>
        <v>0</v>
      </c>
      <c r="J26" s="27" t="n">
        <v>0</v>
      </c>
      <c r="K26" s="28" t="n">
        <f aca="false">VLOOKUP($C26,'Memória de Cálculo 3'!$B$2:$E$11,4, )</f>
        <v>0</v>
      </c>
      <c r="L26" s="29" t="n">
        <f aca="false">J26*K26</f>
        <v>0</v>
      </c>
      <c r="M26" s="29" t="n">
        <v>4</v>
      </c>
      <c r="N26" s="29" t="n">
        <f aca="false">VLOOKUP($C26,'Memória de Cálculo 3'!$B$2:$G$11,5, )</f>
        <v>0</v>
      </c>
      <c r="O26" s="29" t="n">
        <f aca="false">M26*N26</f>
        <v>0</v>
      </c>
      <c r="P26" s="29"/>
      <c r="Q26" s="29" t="n">
        <f aca="false">VLOOKUP($C26,'Memória de Cálculo 3'!$B$2:$G$11,6, )</f>
        <v>0</v>
      </c>
      <c r="R26" s="29" t="n">
        <f aca="false">P26*Q26</f>
        <v>0</v>
      </c>
      <c r="S26" s="30" t="n">
        <f aca="false">F26+I26+L26+O26+R26</f>
        <v>0</v>
      </c>
      <c r="T26" s="2"/>
    </row>
    <row r="27" s="1" customFormat="true" ht="24" hidden="false" customHeight="false" outlineLevel="0" collapsed="false">
      <c r="B27" s="25" t="s">
        <v>39</v>
      </c>
      <c r="C27" s="26" t="n">
        <v>0.05</v>
      </c>
      <c r="D27" s="27" t="n">
        <v>5</v>
      </c>
      <c r="E27" s="28" t="n">
        <f aca="false">VLOOKUP($C27,'Memória de Cálculo 3'!$B$2:$E$11,2, )</f>
        <v>0</v>
      </c>
      <c r="F27" s="29" t="n">
        <f aca="false">D27*E27</f>
        <v>0</v>
      </c>
      <c r="G27" s="27" t="n">
        <v>0</v>
      </c>
      <c r="H27" s="28" t="n">
        <f aca="false">VLOOKUP($C27,'Memória de Cálculo 3'!$B$2:$E$11,3, )</f>
        <v>0</v>
      </c>
      <c r="I27" s="29" t="n">
        <f aca="false">G27*H27</f>
        <v>0</v>
      </c>
      <c r="J27" s="27" t="n">
        <v>0</v>
      </c>
      <c r="K27" s="28" t="n">
        <f aca="false">VLOOKUP($C27,'Memória de Cálculo 3'!$B$2:$E$11,4, )</f>
        <v>0</v>
      </c>
      <c r="L27" s="29" t="n">
        <f aca="false">J27*K27</f>
        <v>0</v>
      </c>
      <c r="M27" s="29" t="n">
        <v>4</v>
      </c>
      <c r="N27" s="29" t="n">
        <f aca="false">VLOOKUP($C27,'Memória de Cálculo 3'!$B$2:$G$11,5, )</f>
        <v>0</v>
      </c>
      <c r="O27" s="29" t="n">
        <f aca="false">M27*N27</f>
        <v>0</v>
      </c>
      <c r="P27" s="29"/>
      <c r="Q27" s="29" t="n">
        <f aca="false">VLOOKUP($C27,'Memória de Cálculo 3'!$B$2:$G$11,6, )</f>
        <v>0</v>
      </c>
      <c r="R27" s="29" t="n">
        <f aca="false">P27*Q27</f>
        <v>0</v>
      </c>
      <c r="S27" s="30" t="n">
        <f aca="false">F27+I27+L27+O27+R27</f>
        <v>0</v>
      </c>
      <c r="T27" s="2"/>
    </row>
    <row r="28" s="1" customFormat="true" ht="13" hidden="false" customHeight="false" outlineLevel="0" collapsed="false">
      <c r="B28" s="25" t="s">
        <v>40</v>
      </c>
      <c r="C28" s="26" t="n">
        <v>0.03</v>
      </c>
      <c r="D28" s="27" t="n">
        <v>2</v>
      </c>
      <c r="E28" s="28" t="n">
        <f aca="false">VLOOKUP($C28,'Memória de Cálculo 3'!$B$2:$E$11,2, )</f>
        <v>0</v>
      </c>
      <c r="F28" s="29" t="n">
        <f aca="false">D28*E28</f>
        <v>0</v>
      </c>
      <c r="G28" s="27" t="n">
        <v>0</v>
      </c>
      <c r="H28" s="28" t="n">
        <f aca="false">VLOOKUP($C28,'Memória de Cálculo 3'!$B$2:$E$11,3, )</f>
        <v>0</v>
      </c>
      <c r="I28" s="29" t="n">
        <f aca="false">G28*H28</f>
        <v>0</v>
      </c>
      <c r="J28" s="27" t="n">
        <v>0</v>
      </c>
      <c r="K28" s="28" t="n">
        <f aca="false">VLOOKUP($C28,'Memória de Cálculo 3'!$B$2:$E$11,4, )</f>
        <v>0</v>
      </c>
      <c r="L28" s="29" t="n">
        <f aca="false">J28*K28</f>
        <v>0</v>
      </c>
      <c r="M28" s="29" t="n">
        <v>4</v>
      </c>
      <c r="N28" s="29" t="n">
        <f aca="false">VLOOKUP($C28,'Memória de Cálculo 3'!$B$2:$G$11,5, )</f>
        <v>0</v>
      </c>
      <c r="O28" s="29" t="n">
        <f aca="false">M28*N28</f>
        <v>0</v>
      </c>
      <c r="P28" s="29"/>
      <c r="Q28" s="29" t="n">
        <f aca="false">VLOOKUP($C28,'Memória de Cálculo 3'!$B$2:$G$11,6, )</f>
        <v>0</v>
      </c>
      <c r="R28" s="29" t="n">
        <f aca="false">P28*Q28</f>
        <v>0</v>
      </c>
      <c r="S28" s="30" t="n">
        <f aca="false">F28+I28+L28+O28+R28</f>
        <v>0</v>
      </c>
      <c r="T28" s="2"/>
    </row>
    <row r="29" s="1" customFormat="true" ht="24" hidden="false" customHeight="false" outlineLevel="0" collapsed="false">
      <c r="B29" s="25" t="s">
        <v>41</v>
      </c>
      <c r="C29" s="26" t="n">
        <v>0.02</v>
      </c>
      <c r="D29" s="27" t="n">
        <v>2</v>
      </c>
      <c r="E29" s="28" t="n">
        <f aca="false">VLOOKUP($C29,'Memória de Cálculo 3'!$B$2:$E$11,2, )</f>
        <v>0</v>
      </c>
      <c r="F29" s="29" t="n">
        <f aca="false">D29*E29</f>
        <v>0</v>
      </c>
      <c r="G29" s="27" t="n">
        <v>0</v>
      </c>
      <c r="H29" s="28" t="n">
        <f aca="false">VLOOKUP($C29,'Memória de Cálculo 3'!$B$2:$E$11,3, )</f>
        <v>0</v>
      </c>
      <c r="I29" s="29" t="n">
        <f aca="false">G29*H29</f>
        <v>0</v>
      </c>
      <c r="J29" s="27" t="n">
        <v>0</v>
      </c>
      <c r="K29" s="28" t="n">
        <f aca="false">VLOOKUP($C29,'Memória de Cálculo 3'!$B$2:$E$11,4, )</f>
        <v>0</v>
      </c>
      <c r="L29" s="29" t="n">
        <f aca="false">J29*K29</f>
        <v>0</v>
      </c>
      <c r="M29" s="29" t="n">
        <v>4</v>
      </c>
      <c r="N29" s="29" t="n">
        <f aca="false">VLOOKUP($C29,'Memória de Cálculo 3'!$B$2:$G$11,5, )</f>
        <v>0</v>
      </c>
      <c r="O29" s="29" t="n">
        <f aca="false">M29*N29</f>
        <v>0</v>
      </c>
      <c r="P29" s="29"/>
      <c r="Q29" s="29" t="n">
        <f aca="false">VLOOKUP($C29,'Memória de Cálculo 3'!$B$2:$G$11,6, )</f>
        <v>0</v>
      </c>
      <c r="R29" s="29" t="n">
        <f aca="false">P29*Q29</f>
        <v>0</v>
      </c>
      <c r="S29" s="30" t="n">
        <f aca="false">F29+I29+L29+O29+R29</f>
        <v>0</v>
      </c>
      <c r="T29" s="2"/>
    </row>
    <row r="30" s="1" customFormat="true" ht="13" hidden="false" customHeight="false" outlineLevel="0" collapsed="false">
      <c r="B30" s="25" t="s">
        <v>42</v>
      </c>
      <c r="C30" s="26" t="n">
        <v>0.025</v>
      </c>
      <c r="D30" s="27" t="n">
        <v>2</v>
      </c>
      <c r="E30" s="28" t="n">
        <f aca="false">VLOOKUP($C30,'Memória de Cálculo 3'!$B$2:$E$11,2, )</f>
        <v>0</v>
      </c>
      <c r="F30" s="29" t="n">
        <f aca="false">D30*E30</f>
        <v>0</v>
      </c>
      <c r="G30" s="27" t="n">
        <v>0</v>
      </c>
      <c r="H30" s="28" t="n">
        <f aca="false">VLOOKUP($C30,'Memória de Cálculo 3'!$B$2:$E$11,3, )</f>
        <v>0</v>
      </c>
      <c r="I30" s="29" t="n">
        <f aca="false">G30*H30</f>
        <v>0</v>
      </c>
      <c r="J30" s="27" t="n">
        <v>0</v>
      </c>
      <c r="K30" s="28" t="n">
        <f aca="false">VLOOKUP($C30,'Memória de Cálculo 3'!$B$2:$E$11,4, )</f>
        <v>0</v>
      </c>
      <c r="L30" s="29" t="n">
        <f aca="false">J30*K30</f>
        <v>0</v>
      </c>
      <c r="M30" s="29" t="n">
        <v>4</v>
      </c>
      <c r="N30" s="29" t="n">
        <f aca="false">VLOOKUP($C30,'Memória de Cálculo 3'!$B$2:$G$11,5, )</f>
        <v>0</v>
      </c>
      <c r="O30" s="29" t="n">
        <f aca="false">M30*N30</f>
        <v>0</v>
      </c>
      <c r="P30" s="29"/>
      <c r="Q30" s="29" t="n">
        <f aca="false">VLOOKUP($C30,'Memória de Cálculo 3'!$B$2:$G$11,6, )</f>
        <v>0</v>
      </c>
      <c r="R30" s="29" t="n">
        <f aca="false">P30*Q30</f>
        <v>0</v>
      </c>
      <c r="S30" s="30" t="n">
        <f aca="false">F30+I30+L30+O30+R30</f>
        <v>0</v>
      </c>
      <c r="T30" s="2"/>
    </row>
    <row r="31" s="1" customFormat="true" ht="13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3'!$B$2:$E$11,2, )</f>
        <v>0</v>
      </c>
      <c r="F31" s="29" t="n">
        <f aca="false">D31*E31</f>
        <v>0</v>
      </c>
      <c r="G31" s="27" t="n">
        <v>0</v>
      </c>
      <c r="H31" s="28" t="n">
        <f aca="false">VLOOKUP($C31,'Memória de Cálculo 3'!$B$2:$E$11,3, )</f>
        <v>0</v>
      </c>
      <c r="I31" s="29" t="n">
        <f aca="false">G31*H31</f>
        <v>0</v>
      </c>
      <c r="J31" s="27" t="n">
        <v>0</v>
      </c>
      <c r="K31" s="28" t="n">
        <f aca="false">VLOOKUP($C31,'Memória de Cálculo 3'!$B$2:$E$11,4, )</f>
        <v>0</v>
      </c>
      <c r="L31" s="29" t="n">
        <f aca="false">J31*K31</f>
        <v>0</v>
      </c>
      <c r="M31" s="29" t="n">
        <v>4</v>
      </c>
      <c r="N31" s="29" t="n">
        <f aca="false">VLOOKUP($C31,'Memória de Cálculo 3'!$B$2:$G$11,5, )</f>
        <v>0</v>
      </c>
      <c r="O31" s="29" t="n">
        <f aca="false">M31*N31</f>
        <v>0</v>
      </c>
      <c r="P31" s="29"/>
      <c r="Q31" s="29" t="n">
        <f aca="false">VLOOKUP($C31,'Memória de Cálculo 3'!$B$2:$G$11,6, )</f>
        <v>0</v>
      </c>
      <c r="R31" s="29" t="n">
        <f aca="false">P31*Q31</f>
        <v>0</v>
      </c>
      <c r="S31" s="30" t="n">
        <f aca="false">F31+I31+L31+O31+R31</f>
        <v>0</v>
      </c>
      <c r="T31" s="2"/>
    </row>
    <row r="32" s="1" customFormat="true" ht="13" hidden="false" customHeight="false" outlineLevel="0" collapsed="false">
      <c r="B32" s="25" t="s">
        <v>44</v>
      </c>
      <c r="C32" s="26" t="n">
        <v>0.025</v>
      </c>
      <c r="D32" s="27" t="n">
        <v>2</v>
      </c>
      <c r="E32" s="28" t="n">
        <f aca="false">VLOOKUP($C32,'Memória de Cálculo 3'!$B$2:$E$11,2, )</f>
        <v>0</v>
      </c>
      <c r="F32" s="29" t="n">
        <f aca="false">D32*E32</f>
        <v>0</v>
      </c>
      <c r="G32" s="27" t="n">
        <v>0</v>
      </c>
      <c r="H32" s="28" t="n">
        <f aca="false">VLOOKUP($C32,'Memória de Cálculo 3'!$B$2:$E$11,3, )</f>
        <v>0</v>
      </c>
      <c r="I32" s="29" t="n">
        <f aca="false">G32*H32</f>
        <v>0</v>
      </c>
      <c r="J32" s="27" t="n">
        <v>0</v>
      </c>
      <c r="K32" s="28" t="n">
        <f aca="false">VLOOKUP($C32,'Memória de Cálculo 3'!$B$2:$E$11,4, )</f>
        <v>0</v>
      </c>
      <c r="L32" s="29" t="n">
        <f aca="false">J32*K32</f>
        <v>0</v>
      </c>
      <c r="M32" s="29" t="n">
        <v>4</v>
      </c>
      <c r="N32" s="29" t="n">
        <f aca="false">VLOOKUP($C32,'Memória de Cálculo 3'!$B$2:$G$11,5, )</f>
        <v>0</v>
      </c>
      <c r="O32" s="29" t="n">
        <f aca="false">M32*N32</f>
        <v>0</v>
      </c>
      <c r="P32" s="29"/>
      <c r="Q32" s="29" t="n">
        <f aca="false">VLOOKUP($C32,'Memória de Cálculo 3'!$B$2:$G$11,6, )</f>
        <v>0</v>
      </c>
      <c r="R32" s="29" t="n">
        <f aca="false">P32*Q32</f>
        <v>0</v>
      </c>
      <c r="S32" s="30" t="n">
        <f aca="false">F32+I32+L32+O32+R32</f>
        <v>0</v>
      </c>
      <c r="T32" s="2"/>
    </row>
    <row r="33" s="1" customFormat="true" ht="13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3'!$B$2:$E$11,2, )</f>
        <v>0</v>
      </c>
      <c r="F33" s="29" t="n">
        <f aca="false">D33*E33</f>
        <v>0</v>
      </c>
      <c r="G33" s="27" t="n">
        <v>0</v>
      </c>
      <c r="H33" s="28" t="n">
        <f aca="false">VLOOKUP($C33,'Memória de Cálculo 3'!$B$2:$E$11,3, )</f>
        <v>0</v>
      </c>
      <c r="I33" s="29" t="n">
        <f aca="false">G33*H33</f>
        <v>0</v>
      </c>
      <c r="J33" s="27" t="n">
        <v>0</v>
      </c>
      <c r="K33" s="28" t="n">
        <f aca="false">VLOOKUP($C33,'Memória de Cálculo 3'!$B$2:$E$11,4, )</f>
        <v>0</v>
      </c>
      <c r="L33" s="29" t="n">
        <f aca="false">J33*K33</f>
        <v>0</v>
      </c>
      <c r="M33" s="29" t="n">
        <v>4</v>
      </c>
      <c r="N33" s="29" t="n">
        <f aca="false">VLOOKUP($C33,'Memória de Cálculo 3'!$B$2:$G$11,5, )</f>
        <v>0</v>
      </c>
      <c r="O33" s="29" t="n">
        <f aca="false">M33*N33</f>
        <v>0</v>
      </c>
      <c r="P33" s="29"/>
      <c r="Q33" s="29" t="n">
        <f aca="false">VLOOKUP($C33,'Memória de Cálculo 3'!$B$2:$G$11,6, )</f>
        <v>0</v>
      </c>
      <c r="R33" s="29" t="n">
        <f aca="false">P33*Q33</f>
        <v>0</v>
      </c>
      <c r="S33" s="30" t="n">
        <f aca="false">F33+I33+L33+O33+R33</f>
        <v>0</v>
      </c>
      <c r="T33" s="2"/>
    </row>
    <row r="34" s="1" customFormat="true" ht="24" hidden="false" customHeight="false" outlineLevel="0" collapsed="false">
      <c r="B34" s="25" t="s">
        <v>46</v>
      </c>
      <c r="C34" s="26" t="n">
        <v>0.03</v>
      </c>
      <c r="D34" s="27" t="n">
        <v>2</v>
      </c>
      <c r="E34" s="28" t="n">
        <f aca="false">VLOOKUP($C34,'Memória de Cálculo 3'!$B$2:$E$11,2, )</f>
        <v>0</v>
      </c>
      <c r="F34" s="29" t="n">
        <f aca="false">D34*E34</f>
        <v>0</v>
      </c>
      <c r="G34" s="27" t="n">
        <v>0</v>
      </c>
      <c r="H34" s="28" t="n">
        <f aca="false">VLOOKUP($C34,'Memória de Cálculo 3'!$B$2:$E$11,3, )</f>
        <v>0</v>
      </c>
      <c r="I34" s="29" t="n">
        <f aca="false">G34*H34</f>
        <v>0</v>
      </c>
      <c r="J34" s="27" t="n">
        <v>0</v>
      </c>
      <c r="K34" s="28" t="n">
        <f aca="false">VLOOKUP($C34,'Memória de Cálculo 3'!$B$2:$E$11,4, )</f>
        <v>0</v>
      </c>
      <c r="L34" s="29" t="n">
        <f aca="false">J34*K34</f>
        <v>0</v>
      </c>
      <c r="M34" s="29" t="n">
        <v>4</v>
      </c>
      <c r="N34" s="29" t="n">
        <f aca="false">VLOOKUP($C34,'Memória de Cálculo 3'!$B$2:$G$11,5, )</f>
        <v>0</v>
      </c>
      <c r="O34" s="29" t="n">
        <f aca="false">M34*N34</f>
        <v>0</v>
      </c>
      <c r="P34" s="29"/>
      <c r="Q34" s="29" t="n">
        <f aca="false">VLOOKUP($C34,'Memória de Cálculo 3'!$B$2:$G$11,6, )</f>
        <v>0</v>
      </c>
      <c r="R34" s="29" t="n">
        <f aca="false">P34*Q34</f>
        <v>0</v>
      </c>
      <c r="S34" s="30" t="n">
        <f aca="false">F34+I34+L34+O34+R34</f>
        <v>0</v>
      </c>
      <c r="T34" s="2"/>
    </row>
    <row r="35" s="1" customFormat="true" ht="13" hidden="false" customHeight="false" outlineLevel="0" collapsed="false">
      <c r="B35" s="25" t="s">
        <v>47</v>
      </c>
      <c r="C35" s="26" t="n">
        <v>0.021</v>
      </c>
      <c r="D35" s="27" t="n">
        <v>2</v>
      </c>
      <c r="E35" s="28" t="n">
        <f aca="false">VLOOKUP($C35,'Memória de Cálculo 3'!$B$2:$E$11,2, )</f>
        <v>0</v>
      </c>
      <c r="F35" s="29" t="n">
        <f aca="false">D35*E35</f>
        <v>0</v>
      </c>
      <c r="G35" s="27" t="n">
        <v>0</v>
      </c>
      <c r="H35" s="28" t="n">
        <f aca="false">VLOOKUP($C35,'Memória de Cálculo 3'!$B$2:$E$11,3, )</f>
        <v>0</v>
      </c>
      <c r="I35" s="29" t="n">
        <f aca="false">G35*H35</f>
        <v>0</v>
      </c>
      <c r="J35" s="27" t="n">
        <v>0</v>
      </c>
      <c r="K35" s="28" t="n">
        <f aca="false">VLOOKUP($C35,'Memória de Cálculo 3'!$B$2:$E$11,4, )</f>
        <v>0</v>
      </c>
      <c r="L35" s="29" t="n">
        <f aca="false">J35*K35</f>
        <v>0</v>
      </c>
      <c r="M35" s="29" t="n">
        <v>4</v>
      </c>
      <c r="N35" s="29" t="n">
        <f aca="false">VLOOKUP($C35,'Memória de Cálculo 3'!$B$2:$G$11,5, )</f>
        <v>0</v>
      </c>
      <c r="O35" s="29" t="n">
        <f aca="false">M35*N35</f>
        <v>0</v>
      </c>
      <c r="P35" s="29"/>
      <c r="Q35" s="29" t="n">
        <f aca="false">VLOOKUP($C35,'Memória de Cálculo 3'!$B$2:$G$11,6, )</f>
        <v>0</v>
      </c>
      <c r="R35" s="29" t="n">
        <f aca="false">P35*Q35</f>
        <v>0</v>
      </c>
      <c r="S35" s="30" t="n">
        <f aca="false">F35+I35+L35+O35+R35</f>
        <v>0</v>
      </c>
      <c r="T35" s="2"/>
    </row>
    <row r="36" s="1" customFormat="true" ht="13" hidden="false" customHeight="false" outlineLevel="0" collapsed="false">
      <c r="B36" s="25" t="s">
        <v>48</v>
      </c>
      <c r="C36" s="26" t="n">
        <v>0.03</v>
      </c>
      <c r="D36" s="27" t="n">
        <v>2</v>
      </c>
      <c r="E36" s="28" t="n">
        <f aca="false">VLOOKUP($C36,'Memória de Cálculo 3'!$B$2:$E$11,2, )</f>
        <v>0</v>
      </c>
      <c r="F36" s="29" t="n">
        <f aca="false">D36*E36</f>
        <v>0</v>
      </c>
      <c r="G36" s="27" t="n">
        <v>0</v>
      </c>
      <c r="H36" s="28" t="n">
        <f aca="false">VLOOKUP($C36,'Memória de Cálculo 3'!$B$2:$E$11,3, )</f>
        <v>0</v>
      </c>
      <c r="I36" s="29" t="n">
        <f aca="false">G36*H36</f>
        <v>0</v>
      </c>
      <c r="J36" s="27" t="n">
        <v>0</v>
      </c>
      <c r="K36" s="28" t="n">
        <f aca="false">VLOOKUP($C36,'Memória de Cálculo 3'!$B$2:$E$11,4, )</f>
        <v>0</v>
      </c>
      <c r="L36" s="29" t="n">
        <f aca="false">J36*K36</f>
        <v>0</v>
      </c>
      <c r="M36" s="29" t="n">
        <v>4</v>
      </c>
      <c r="N36" s="29" t="n">
        <f aca="false">VLOOKUP($C36,'Memória de Cálculo 3'!$B$2:$G$11,5, )</f>
        <v>0</v>
      </c>
      <c r="O36" s="29" t="n">
        <f aca="false">M36*N36</f>
        <v>0</v>
      </c>
      <c r="P36" s="29"/>
      <c r="Q36" s="29" t="n">
        <f aca="false">VLOOKUP($C36,'Memória de Cálculo 3'!$B$2:$G$11,6, )</f>
        <v>0</v>
      </c>
      <c r="R36" s="29" t="n">
        <f aca="false">P36*Q36</f>
        <v>0</v>
      </c>
      <c r="S36" s="30" t="n">
        <f aca="false">F36+I36+L36+O36+R36</f>
        <v>0</v>
      </c>
      <c r="T36" s="2"/>
    </row>
    <row r="37" s="1" customFormat="true" ht="24" hidden="false" customHeight="false" outlineLevel="0" collapsed="false">
      <c r="B37" s="25" t="s">
        <v>49</v>
      </c>
      <c r="C37" s="26" t="n">
        <v>0.05</v>
      </c>
      <c r="D37" s="27" t="n">
        <v>2</v>
      </c>
      <c r="E37" s="28" t="n">
        <f aca="false">VLOOKUP($C37,'Memória de Cálculo 3'!$B$2:$E$11,2, )</f>
        <v>0</v>
      </c>
      <c r="F37" s="29" t="n">
        <f aca="false">D37*E37</f>
        <v>0</v>
      </c>
      <c r="G37" s="27" t="n">
        <v>0</v>
      </c>
      <c r="H37" s="28" t="n">
        <f aca="false">VLOOKUP($C37,'Memória de Cálculo 3'!$B$2:$E$11,3, )</f>
        <v>0</v>
      </c>
      <c r="I37" s="29" t="n">
        <f aca="false">G37*H37</f>
        <v>0</v>
      </c>
      <c r="J37" s="27" t="n">
        <v>0</v>
      </c>
      <c r="K37" s="28" t="n">
        <f aca="false">VLOOKUP($C37,'Memória de Cálculo 3'!$B$2:$E$11,4, )</f>
        <v>0</v>
      </c>
      <c r="L37" s="29" t="n">
        <f aca="false">J37*K37</f>
        <v>0</v>
      </c>
      <c r="M37" s="29" t="n">
        <v>4</v>
      </c>
      <c r="N37" s="29" t="n">
        <f aca="false">VLOOKUP($C37,'Memória de Cálculo 3'!$B$2:$G$11,5, )</f>
        <v>0</v>
      </c>
      <c r="O37" s="29" t="n">
        <f aca="false">M37*N37</f>
        <v>0</v>
      </c>
      <c r="P37" s="29"/>
      <c r="Q37" s="29" t="n">
        <f aca="false">VLOOKUP($C37,'Memória de Cálculo 3'!$B$2:$G$11,6, )</f>
        <v>0</v>
      </c>
      <c r="R37" s="29" t="n">
        <f aca="false">P37*Q37</f>
        <v>0</v>
      </c>
      <c r="S37" s="30" t="n">
        <f aca="false">F37+I37+L37+O37+R37</f>
        <v>0</v>
      </c>
      <c r="T37" s="2"/>
    </row>
    <row r="38" s="1" customFormat="true" ht="13" hidden="false" customHeight="false" outlineLevel="0" collapsed="false">
      <c r="B38" s="25" t="s">
        <v>50</v>
      </c>
      <c r="C38" s="26" t="n">
        <v>0.02</v>
      </c>
      <c r="D38" s="27" t="n">
        <v>2</v>
      </c>
      <c r="E38" s="28" t="n">
        <f aca="false">VLOOKUP($C38,'Memória de Cálculo 3'!$B$2:$E$11,2, )</f>
        <v>0</v>
      </c>
      <c r="F38" s="29" t="n">
        <f aca="false">D38*E38</f>
        <v>0</v>
      </c>
      <c r="G38" s="27" t="n">
        <v>1</v>
      </c>
      <c r="H38" s="28" t="n">
        <f aca="false">VLOOKUP($C38,'Memória de Cálculo 3'!$B$2:$E$11,3, )</f>
        <v>0</v>
      </c>
      <c r="I38" s="29" t="n">
        <f aca="false">G38*H38</f>
        <v>0</v>
      </c>
      <c r="J38" s="27" t="n">
        <v>1</v>
      </c>
      <c r="K38" s="28" t="n">
        <f aca="false">VLOOKUP($C38,'Memória de Cálculo 3'!$B$2:$E$11,4, )</f>
        <v>0</v>
      </c>
      <c r="L38" s="29" t="n">
        <f aca="false">J38*K38</f>
        <v>0</v>
      </c>
      <c r="M38" s="29" t="n">
        <v>4</v>
      </c>
      <c r="N38" s="29" t="n">
        <f aca="false">VLOOKUP($C38,'Memória de Cálculo 3'!$B$2:$G$11,5, )</f>
        <v>0</v>
      </c>
      <c r="O38" s="29" t="n">
        <f aca="false">M38*N38</f>
        <v>0</v>
      </c>
      <c r="P38" s="29"/>
      <c r="Q38" s="29" t="n">
        <f aca="false">VLOOKUP($C38,'Memória de Cálculo 3'!$B$2:$G$11,6, )</f>
        <v>0</v>
      </c>
      <c r="R38" s="29" t="n">
        <f aca="false">P38*Q38</f>
        <v>0</v>
      </c>
      <c r="S38" s="30" t="n">
        <f aca="false">F38+I38+L38+O38+R38</f>
        <v>0</v>
      </c>
      <c r="T38" s="2"/>
    </row>
    <row r="39" s="1" customFormat="true" ht="24" hidden="false" customHeight="false" outlineLevel="0" collapsed="false">
      <c r="B39" s="25" t="s">
        <v>51</v>
      </c>
      <c r="C39" s="26" t="n">
        <v>0.02</v>
      </c>
      <c r="D39" s="27" t="n">
        <v>2</v>
      </c>
      <c r="E39" s="28" t="n">
        <f aca="false">VLOOKUP($C39,'Memória de Cálculo 3'!$B$2:$E$11,2, )</f>
        <v>0</v>
      </c>
      <c r="F39" s="29" t="n">
        <f aca="false">D39*E39</f>
        <v>0</v>
      </c>
      <c r="G39" s="27" t="n">
        <v>0</v>
      </c>
      <c r="H39" s="28" t="n">
        <f aca="false">VLOOKUP($C39,'Memória de Cálculo 3'!$B$2:$E$11,3, )</f>
        <v>0</v>
      </c>
      <c r="I39" s="29" t="n">
        <f aca="false">G39*H39</f>
        <v>0</v>
      </c>
      <c r="J39" s="27" t="n">
        <v>0</v>
      </c>
      <c r="K39" s="28" t="n">
        <f aca="false">VLOOKUP($C39,'Memória de Cálculo 3'!$B$2:$E$11,4, )</f>
        <v>0</v>
      </c>
      <c r="L39" s="29" t="n">
        <f aca="false">J39*K39</f>
        <v>0</v>
      </c>
      <c r="M39" s="29" t="n">
        <v>4</v>
      </c>
      <c r="N39" s="29" t="n">
        <f aca="false">VLOOKUP($C39,'Memória de Cálculo 3'!$B$2:$G$11,5, )</f>
        <v>0</v>
      </c>
      <c r="O39" s="29" t="n">
        <f aca="false">M39*N39</f>
        <v>0</v>
      </c>
      <c r="P39" s="29"/>
      <c r="Q39" s="29" t="n">
        <f aca="false">VLOOKUP($C39,'Memória de Cálculo 3'!$B$2:$G$11,6, )</f>
        <v>0</v>
      </c>
      <c r="R39" s="29" t="n">
        <f aca="false">P39*Q39</f>
        <v>0</v>
      </c>
      <c r="S39" s="30" t="n">
        <f aca="false">F39+I39+L39+O39+R39</f>
        <v>0</v>
      </c>
      <c r="T39" s="2"/>
    </row>
    <row r="40" s="1" customFormat="true" ht="13" hidden="false" customHeight="false" outlineLevel="0" collapsed="false">
      <c r="B40" s="25" t="s">
        <v>52</v>
      </c>
      <c r="C40" s="26" t="n">
        <v>0.05</v>
      </c>
      <c r="D40" s="27" t="n">
        <v>1</v>
      </c>
      <c r="E40" s="28" t="n">
        <f aca="false">VLOOKUP($C40,'Memória de Cálculo 3'!$B$2:$E$11,2, )</f>
        <v>0</v>
      </c>
      <c r="F40" s="29" t="n">
        <f aca="false">D40*E40</f>
        <v>0</v>
      </c>
      <c r="G40" s="27" t="n">
        <v>0</v>
      </c>
      <c r="H40" s="28" t="n">
        <f aca="false">VLOOKUP($C40,'Memória de Cálculo 3'!$B$2:$E$11,3, )</f>
        <v>0</v>
      </c>
      <c r="I40" s="29" t="n">
        <f aca="false">G40*H40</f>
        <v>0</v>
      </c>
      <c r="J40" s="27" t="n">
        <v>0</v>
      </c>
      <c r="K40" s="28" t="n">
        <f aca="false">VLOOKUP($C40,'Memória de Cálculo 3'!$B$2:$E$11,4, )</f>
        <v>0</v>
      </c>
      <c r="L40" s="29" t="n">
        <f aca="false">J40*K40</f>
        <v>0</v>
      </c>
      <c r="M40" s="29"/>
      <c r="N40" s="29" t="n">
        <f aca="false">VLOOKUP($C40,'Memória de Cálculo 3'!$B$2:$G$11,5, )</f>
        <v>0</v>
      </c>
      <c r="O40" s="29" t="n">
        <f aca="false">M40*N40</f>
        <v>0</v>
      </c>
      <c r="P40" s="29"/>
      <c r="Q40" s="29" t="n">
        <f aca="false">VLOOKUP($C40,'Memória de Cálculo 3'!$B$2:$G$11,6, )</f>
        <v>0</v>
      </c>
      <c r="R40" s="29" t="n">
        <f aca="false">P40*Q40</f>
        <v>0</v>
      </c>
      <c r="S40" s="30" t="n">
        <f aca="false">F40+I40+L40+O40+R40</f>
        <v>0</v>
      </c>
      <c r="T40" s="2"/>
    </row>
    <row r="41" s="1" customFormat="true" ht="13" hidden="false" customHeight="false" outlineLevel="0" collapsed="false">
      <c r="B41" s="25" t="s">
        <v>53</v>
      </c>
      <c r="C41" s="26" t="n">
        <v>0.02</v>
      </c>
      <c r="D41" s="27" t="n">
        <v>0</v>
      </c>
      <c r="E41" s="28" t="n">
        <f aca="false">VLOOKUP($C41,'Memória de Cálculo 3'!$B$2:$E$11,2, )</f>
        <v>0</v>
      </c>
      <c r="F41" s="29" t="n">
        <f aca="false">D41*E41</f>
        <v>0</v>
      </c>
      <c r="G41" s="27" t="n">
        <v>1</v>
      </c>
      <c r="H41" s="28" t="n">
        <f aca="false">VLOOKUP($C41,'Memória de Cálculo 3'!$B$2:$E$11,3, )</f>
        <v>0</v>
      </c>
      <c r="I41" s="29" t="n">
        <f aca="false">G41*H41</f>
        <v>0</v>
      </c>
      <c r="J41" s="27" t="n">
        <v>1</v>
      </c>
      <c r="K41" s="28" t="n">
        <f aca="false">VLOOKUP($C41,'Memória de Cálculo 3'!$B$2:$E$11,4, )</f>
        <v>0</v>
      </c>
      <c r="L41" s="29" t="n">
        <f aca="false">J41*K41</f>
        <v>0</v>
      </c>
      <c r="M41" s="29"/>
      <c r="N41" s="29" t="n">
        <f aca="false">VLOOKUP($C41,'Memória de Cálculo 3'!$B$2:$G$11,5, )</f>
        <v>0</v>
      </c>
      <c r="O41" s="29" t="n">
        <f aca="false">M41*N41</f>
        <v>0</v>
      </c>
      <c r="P41" s="29"/>
      <c r="Q41" s="29" t="n">
        <f aca="false">VLOOKUP($C41,'Memória de Cálculo 3'!$B$2:$G$11,6, )</f>
        <v>0</v>
      </c>
      <c r="R41" s="29" t="n">
        <f aca="false">P41*Q41</f>
        <v>0</v>
      </c>
      <c r="S41" s="30" t="n">
        <f aca="false">F41+I41+L41+O41+R41</f>
        <v>0</v>
      </c>
      <c r="T41" s="2"/>
    </row>
    <row r="42" s="1" customFormat="true" ht="13" hidden="false" customHeight="false" outlineLevel="0" collapsed="false">
      <c r="B42" s="25" t="s">
        <v>26</v>
      </c>
      <c r="C42" s="26" t="n">
        <v>0.05</v>
      </c>
      <c r="D42" s="27" t="n">
        <v>1</v>
      </c>
      <c r="E42" s="28" t="n">
        <f aca="false">VLOOKUP($C42,'Memória de Cálculo 3'!$B$2:$E$11,2, )</f>
        <v>0</v>
      </c>
      <c r="F42" s="29" t="n">
        <f aca="false">D42*E42</f>
        <v>0</v>
      </c>
      <c r="G42" s="27" t="n">
        <v>1</v>
      </c>
      <c r="H42" s="28" t="n">
        <f aca="false">VLOOKUP($C42,'Memória de Cálculo 3'!$B$2:$E$11,3, )</f>
        <v>0</v>
      </c>
      <c r="I42" s="29" t="n">
        <f aca="false">G42*H42</f>
        <v>0</v>
      </c>
      <c r="J42" s="27" t="n">
        <v>1</v>
      </c>
      <c r="K42" s="28" t="n">
        <f aca="false">VLOOKUP($C42,'Memória de Cálculo 3'!$B$2:$E$11,4, )</f>
        <v>0</v>
      </c>
      <c r="L42" s="29" t="n">
        <f aca="false">J42*K42</f>
        <v>0</v>
      </c>
      <c r="M42" s="29" t="n">
        <v>9</v>
      </c>
      <c r="N42" s="29" t="n">
        <f aca="false">VLOOKUP($C42,'Memória de Cálculo 3'!$B$2:$G$11,5, )</f>
        <v>0</v>
      </c>
      <c r="O42" s="29" t="n">
        <f aca="false">M42*N42</f>
        <v>0</v>
      </c>
      <c r="P42" s="29" t="n">
        <v>7</v>
      </c>
      <c r="Q42" s="29" t="n">
        <f aca="false">VLOOKUP($C42,'Memória de Cálculo 3'!$B$2:$G$11,6, )</f>
        <v>0</v>
      </c>
      <c r="R42" s="29" t="n">
        <f aca="false">P42*Q42</f>
        <v>0</v>
      </c>
      <c r="S42" s="30" t="n">
        <f aca="false">F42+I42+L42+O42+R42</f>
        <v>0</v>
      </c>
      <c r="T42" s="2"/>
    </row>
    <row r="43" s="1" customFormat="true" ht="12.8" hidden="false" customHeight="false" outlineLevel="0" collapsed="false">
      <c r="B43" s="31" t="s">
        <v>22</v>
      </c>
      <c r="C43" s="31"/>
      <c r="D43" s="31" t="n">
        <f aca="false">SUM(D26:D42)</f>
        <v>33</v>
      </c>
      <c r="E43" s="31"/>
      <c r="F43" s="32" t="n">
        <f aca="false">SUM(F26:F42)</f>
        <v>0</v>
      </c>
      <c r="G43" s="31" t="n">
        <f aca="false">SUM(G26:G42)</f>
        <v>3</v>
      </c>
      <c r="H43" s="31"/>
      <c r="I43" s="31" t="n">
        <f aca="false">SUM(I26:I42)</f>
        <v>0</v>
      </c>
      <c r="J43" s="31" t="n">
        <f aca="false">SUM(J26:J42)</f>
        <v>3</v>
      </c>
      <c r="K43" s="31"/>
      <c r="L43" s="32" t="n">
        <f aca="false">SUM(L26:L42)</f>
        <v>0</v>
      </c>
      <c r="M43" s="31" t="n">
        <f aca="false">SUM(M26:M42)</f>
        <v>65</v>
      </c>
      <c r="N43" s="31"/>
      <c r="O43" s="32" t="n">
        <f aca="false">SUM(O26:O42)</f>
        <v>0</v>
      </c>
      <c r="P43" s="31" t="n">
        <f aca="false">SUM(P26:P42)</f>
        <v>7</v>
      </c>
      <c r="Q43" s="31"/>
      <c r="R43" s="32" t="n">
        <f aca="false">SUM(R26:R42)</f>
        <v>0</v>
      </c>
      <c r="S43" s="33" t="n">
        <f aca="false">SUM(S26:S42)</f>
        <v>0</v>
      </c>
      <c r="T43" s="2"/>
    </row>
    <row r="44" s="1" customFormat="true" ht="12.8" hidden="false" customHeight="false" outlineLevel="0" collapsed="false">
      <c r="B44" s="31" t="s">
        <v>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4" t="n">
        <f aca="false">S43*36</f>
        <v>0</v>
      </c>
      <c r="T44" s="2"/>
    </row>
    <row r="45" s="1" customFormat="true" ht="12.8" hidden="false" customHeight="false" outlineLevel="0" collapsed="false">
      <c r="T45" s="2"/>
    </row>
    <row r="46" s="35" customFormat="true" ht="12.8" hidden="false" customHeight="false" outlineLevel="0" collapsed="false">
      <c r="A46" s="1"/>
      <c r="B46" s="23" t="s">
        <v>55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"/>
      <c r="U46" s="1"/>
      <c r="V46" s="1"/>
      <c r="W46" s="1"/>
      <c r="X46" s="1"/>
      <c r="Y46" s="1"/>
      <c r="Z46" s="1"/>
    </row>
    <row r="47" s="35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32</v>
      </c>
      <c r="N47" s="7"/>
      <c r="O47" s="7"/>
      <c r="P47" s="7" t="s">
        <v>33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5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4" t="s">
        <v>34</v>
      </c>
      <c r="N48" s="24" t="s">
        <v>37</v>
      </c>
      <c r="O48" s="24" t="s">
        <v>36</v>
      </c>
      <c r="P48" s="24" t="s">
        <v>34</v>
      </c>
      <c r="Q48" s="24" t="s">
        <v>37</v>
      </c>
      <c r="R48" s="24" t="s">
        <v>36</v>
      </c>
      <c r="S48" s="7"/>
      <c r="T48" s="2"/>
      <c r="U48" s="1"/>
      <c r="V48" s="1"/>
      <c r="W48" s="1"/>
      <c r="X48" s="1"/>
      <c r="Y48" s="1"/>
      <c r="Z48" s="1"/>
    </row>
    <row r="49" s="35" customFormat="true" ht="13" hidden="false" customHeight="false" outlineLevel="0" collapsed="false">
      <c r="A49" s="1"/>
      <c r="B49" s="25" t="s">
        <v>56</v>
      </c>
      <c r="C49" s="26" t="n">
        <v>0.05</v>
      </c>
      <c r="D49" s="27" t="n">
        <v>3</v>
      </c>
      <c r="E49" s="28" t="n">
        <f aca="false">VLOOKUP($C49,'Memória de Cálculo 3'!$B$2:$E$11,2, )</f>
        <v>0</v>
      </c>
      <c r="F49" s="29" t="n">
        <f aca="false">D49*E49</f>
        <v>0</v>
      </c>
      <c r="G49" s="27" t="n">
        <v>0</v>
      </c>
      <c r="H49" s="28" t="n">
        <f aca="false">VLOOKUP($C49,'Memória de Cálculo 3'!$B$2:$E$11,3, )</f>
        <v>0</v>
      </c>
      <c r="I49" s="29" t="n">
        <f aca="false">G49*H49</f>
        <v>0</v>
      </c>
      <c r="J49" s="27" t="n">
        <v>0</v>
      </c>
      <c r="K49" s="28" t="n">
        <f aca="false">VLOOKUP($C49,'Memória de Cálculo 3'!$B$2:$E$11,4, )</f>
        <v>0</v>
      </c>
      <c r="L49" s="29" t="n">
        <f aca="false">J49*K49</f>
        <v>0</v>
      </c>
      <c r="M49" s="29" t="n">
        <v>4</v>
      </c>
      <c r="N49" s="29" t="n">
        <f aca="false">VLOOKUP($C49,'Memória de Cálculo 3'!$B$2:$G$11,5, )</f>
        <v>0</v>
      </c>
      <c r="O49" s="29" t="n">
        <f aca="false">M49*N49</f>
        <v>0</v>
      </c>
      <c r="P49" s="29"/>
      <c r="Q49" s="29" t="n">
        <f aca="false">VLOOKUP($C49,'Memória de Cálculo 3'!$B$2:$G$11,6, )</f>
        <v>0</v>
      </c>
      <c r="R49" s="29" t="n">
        <f aca="false">P49*Q49</f>
        <v>0</v>
      </c>
      <c r="S49" s="30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5" customFormat="true" ht="24" hidden="false" customHeight="false" outlineLevel="0" collapsed="false">
      <c r="A50" s="1"/>
      <c r="B50" s="25" t="s">
        <v>57</v>
      </c>
      <c r="C50" s="26" t="n">
        <v>0.025</v>
      </c>
      <c r="D50" s="27" t="n">
        <v>2</v>
      </c>
      <c r="E50" s="28" t="n">
        <f aca="false">VLOOKUP($C50,'Memória de Cálculo 3'!$B$2:$E$11,2, )</f>
        <v>0</v>
      </c>
      <c r="F50" s="29" t="n">
        <f aca="false">D50*E50</f>
        <v>0</v>
      </c>
      <c r="G50" s="27" t="n">
        <v>0</v>
      </c>
      <c r="H50" s="28" t="n">
        <f aca="false">VLOOKUP($C50,'Memória de Cálculo 3'!$B$2:$E$11,3, )</f>
        <v>0</v>
      </c>
      <c r="I50" s="29" t="n">
        <f aca="false">G50*H50</f>
        <v>0</v>
      </c>
      <c r="J50" s="27" t="n">
        <v>0</v>
      </c>
      <c r="K50" s="28" t="n">
        <f aca="false">VLOOKUP($C50,'Memória de Cálculo 3'!$B$2:$E$11,4, )</f>
        <v>0</v>
      </c>
      <c r="L50" s="29" t="n">
        <f aca="false">J50*K50</f>
        <v>0</v>
      </c>
      <c r="M50" s="29" t="n">
        <v>4</v>
      </c>
      <c r="N50" s="29" t="n">
        <f aca="false">VLOOKUP($C50,'Memória de Cálculo 3'!$B$2:$G$11,5, )</f>
        <v>0</v>
      </c>
      <c r="O50" s="29" t="n">
        <f aca="false">M50*N50</f>
        <v>0</v>
      </c>
      <c r="P50" s="29"/>
      <c r="Q50" s="29" t="n">
        <f aca="false">VLOOKUP($C50,'Memória de Cálculo 3'!$B$2:$G$11,6, )</f>
        <v>0</v>
      </c>
      <c r="R50" s="29" t="n">
        <f aca="false">P50*Q50</f>
        <v>0</v>
      </c>
      <c r="S50" s="30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5" customFormat="true" ht="13" hidden="false" customHeight="false" outlineLevel="0" collapsed="false">
      <c r="A51" s="1"/>
      <c r="B51" s="25" t="s">
        <v>58</v>
      </c>
      <c r="C51" s="26" t="n">
        <v>0.05</v>
      </c>
      <c r="D51" s="27" t="n">
        <v>2</v>
      </c>
      <c r="E51" s="28" t="n">
        <f aca="false">VLOOKUP($C51,'Memória de Cálculo 3'!$B$2:$E$11,2, )</f>
        <v>0</v>
      </c>
      <c r="F51" s="29" t="n">
        <f aca="false">D51*E51</f>
        <v>0</v>
      </c>
      <c r="G51" s="27" t="n">
        <v>0</v>
      </c>
      <c r="H51" s="28" t="n">
        <f aca="false">VLOOKUP($C51,'Memória de Cálculo 3'!$B$2:$E$11,3, )</f>
        <v>0</v>
      </c>
      <c r="I51" s="29" t="n">
        <f aca="false">G51*H51</f>
        <v>0</v>
      </c>
      <c r="J51" s="27" t="n">
        <v>0</v>
      </c>
      <c r="K51" s="28" t="n">
        <f aca="false">VLOOKUP($C51,'Memória de Cálculo 3'!$B$2:$E$11,4, )</f>
        <v>0</v>
      </c>
      <c r="L51" s="29" t="n">
        <f aca="false">J51*K51</f>
        <v>0</v>
      </c>
      <c r="M51" s="29" t="n">
        <v>4</v>
      </c>
      <c r="N51" s="29" t="n">
        <f aca="false">VLOOKUP($C51,'Memória de Cálculo 3'!$B$2:$G$11,5, )</f>
        <v>0</v>
      </c>
      <c r="O51" s="29" t="n">
        <f aca="false">M51*N51</f>
        <v>0</v>
      </c>
      <c r="P51" s="29"/>
      <c r="Q51" s="29" t="n">
        <f aca="false">VLOOKUP($C51,'Memória de Cálculo 3'!$B$2:$G$11,6, )</f>
        <v>0</v>
      </c>
      <c r="R51" s="29" t="n">
        <f aca="false">P51*Q51</f>
        <v>0</v>
      </c>
      <c r="S51" s="30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5" customFormat="true" ht="13" hidden="false" customHeight="false" outlineLevel="0" collapsed="false">
      <c r="A52" s="1"/>
      <c r="B52" s="25" t="s">
        <v>59</v>
      </c>
      <c r="C52" s="26" t="n">
        <v>0.02</v>
      </c>
      <c r="D52" s="27" t="n">
        <v>1</v>
      </c>
      <c r="E52" s="28" t="n">
        <f aca="false">VLOOKUP($C52,'Memória de Cálculo 3'!$B$2:$E$11,2, )</f>
        <v>0</v>
      </c>
      <c r="F52" s="29" t="n">
        <f aca="false">D52*E52</f>
        <v>0</v>
      </c>
      <c r="G52" s="27" t="n">
        <v>1</v>
      </c>
      <c r="H52" s="28" t="n">
        <f aca="false">VLOOKUP($C52,'Memória de Cálculo 3'!$B$2:$E$11,3, )</f>
        <v>0</v>
      </c>
      <c r="I52" s="29" t="n">
        <f aca="false">G52*H52</f>
        <v>0</v>
      </c>
      <c r="J52" s="27" t="n">
        <v>0</v>
      </c>
      <c r="K52" s="28" t="n">
        <f aca="false">VLOOKUP($C52,'Memória de Cálculo 3'!$B$2:$E$11,4, )</f>
        <v>0</v>
      </c>
      <c r="L52" s="29" t="n">
        <f aca="false">J52*K52</f>
        <v>0</v>
      </c>
      <c r="M52" s="29" t="n">
        <v>4</v>
      </c>
      <c r="N52" s="29" t="n">
        <f aca="false">VLOOKUP($C52,'Memória de Cálculo 3'!$B$2:$G$11,5, )</f>
        <v>0</v>
      </c>
      <c r="O52" s="29" t="n">
        <f aca="false">M52*N52</f>
        <v>0</v>
      </c>
      <c r="P52" s="29"/>
      <c r="Q52" s="29" t="n">
        <f aca="false">VLOOKUP($C52,'Memória de Cálculo 3'!$B$2:$G$11,6, )</f>
        <v>0</v>
      </c>
      <c r="R52" s="29" t="n">
        <f aca="false">P52*Q52</f>
        <v>0</v>
      </c>
      <c r="S52" s="30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5" customFormat="true" ht="13" hidden="false" customHeight="false" outlineLevel="0" collapsed="false">
      <c r="A53" s="1"/>
      <c r="B53" s="25" t="s">
        <v>60</v>
      </c>
      <c r="C53" s="26" t="n">
        <v>0.05</v>
      </c>
      <c r="D53" s="27" t="n">
        <v>1</v>
      </c>
      <c r="E53" s="28" t="n">
        <f aca="false">VLOOKUP($C53,'Memória de Cálculo 3'!$B$2:$E$11,2, )</f>
        <v>0</v>
      </c>
      <c r="F53" s="29" t="n">
        <f aca="false">D53*E53</f>
        <v>0</v>
      </c>
      <c r="G53" s="27" t="n">
        <v>1</v>
      </c>
      <c r="H53" s="28" t="n">
        <f aca="false">VLOOKUP($C53,'Memória de Cálculo 3'!$B$2:$E$11,3, )</f>
        <v>0</v>
      </c>
      <c r="I53" s="29" t="n">
        <f aca="false">G53*H53</f>
        <v>0</v>
      </c>
      <c r="J53" s="27" t="n">
        <v>0</v>
      </c>
      <c r="K53" s="28" t="n">
        <f aca="false">VLOOKUP($C53,'Memória de Cálculo 3'!$B$2:$E$11,4, )</f>
        <v>0</v>
      </c>
      <c r="L53" s="29" t="n">
        <f aca="false">J53*K53</f>
        <v>0</v>
      </c>
      <c r="M53" s="29" t="n">
        <v>4</v>
      </c>
      <c r="N53" s="29" t="n">
        <f aca="false">VLOOKUP($C53,'Memória de Cálculo 3'!$B$2:$G$11,5, )</f>
        <v>0</v>
      </c>
      <c r="O53" s="29" t="n">
        <f aca="false">M53*N53</f>
        <v>0</v>
      </c>
      <c r="P53" s="29"/>
      <c r="Q53" s="29" t="n">
        <f aca="false">VLOOKUP($C53,'Memória de Cálculo 3'!$B$2:$G$11,6, )</f>
        <v>0</v>
      </c>
      <c r="R53" s="29" t="n">
        <f aca="false">P53*Q53</f>
        <v>0</v>
      </c>
      <c r="S53" s="30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5" customFormat="true" ht="24" hidden="false" customHeight="false" outlineLevel="0" collapsed="false">
      <c r="A54" s="1"/>
      <c r="B54" s="25" t="s">
        <v>61</v>
      </c>
      <c r="C54" s="26" t="n">
        <v>0.05</v>
      </c>
      <c r="D54" s="27" t="n">
        <v>3</v>
      </c>
      <c r="E54" s="28" t="n">
        <f aca="false">VLOOKUP($C54,'Memória de Cálculo 3'!$B$2:$E$11,2, )</f>
        <v>0</v>
      </c>
      <c r="F54" s="29" t="n">
        <f aca="false">D54*E54</f>
        <v>0</v>
      </c>
      <c r="G54" s="27" t="n">
        <v>0</v>
      </c>
      <c r="H54" s="28" t="n">
        <f aca="false">VLOOKUP($C54,'Memória de Cálculo 3'!$B$2:$E$11,3, )</f>
        <v>0</v>
      </c>
      <c r="I54" s="29" t="n">
        <f aca="false">G54*H54</f>
        <v>0</v>
      </c>
      <c r="J54" s="27" t="n">
        <v>0</v>
      </c>
      <c r="K54" s="28" t="n">
        <f aca="false">VLOOKUP($C54,'Memória de Cálculo 3'!$B$2:$E$11,4, )</f>
        <v>0</v>
      </c>
      <c r="L54" s="29" t="n">
        <f aca="false">J54*K54</f>
        <v>0</v>
      </c>
      <c r="M54" s="29" t="n">
        <v>4</v>
      </c>
      <c r="N54" s="29" t="n">
        <f aca="false">VLOOKUP($C54,'Memória de Cálculo 3'!$B$2:$G$11,5, )</f>
        <v>0</v>
      </c>
      <c r="O54" s="29" t="n">
        <f aca="false">M54*N54</f>
        <v>0</v>
      </c>
      <c r="P54" s="29"/>
      <c r="Q54" s="29" t="n">
        <f aca="false">VLOOKUP($C54,'Memória de Cálculo 3'!$B$2:$G$11,6, )</f>
        <v>0</v>
      </c>
      <c r="R54" s="29" t="n">
        <f aca="false">P54*Q54</f>
        <v>0</v>
      </c>
      <c r="S54" s="30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35" customFormat="true" ht="13" hidden="false" customHeight="false" outlineLevel="0" collapsed="false">
      <c r="A55" s="1"/>
      <c r="B55" s="25" t="s">
        <v>62</v>
      </c>
      <c r="C55" s="26" t="n">
        <v>0.05</v>
      </c>
      <c r="D55" s="27" t="n">
        <v>3</v>
      </c>
      <c r="E55" s="28" t="n">
        <f aca="false">VLOOKUP($C55,'Memória de Cálculo 3'!$B$2:$E$11,2, )</f>
        <v>0</v>
      </c>
      <c r="F55" s="29" t="n">
        <f aca="false">D55*E55</f>
        <v>0</v>
      </c>
      <c r="G55" s="27" t="n">
        <v>1</v>
      </c>
      <c r="H55" s="28" t="n">
        <f aca="false">VLOOKUP($C55,'Memória de Cálculo 3'!$B$2:$E$11,3, )</f>
        <v>0</v>
      </c>
      <c r="I55" s="29" t="n">
        <f aca="false">G55*H55</f>
        <v>0</v>
      </c>
      <c r="J55" s="27" t="n">
        <v>0</v>
      </c>
      <c r="K55" s="28" t="n">
        <f aca="false">VLOOKUP($C55,'Memória de Cálculo 3'!$B$2:$E$11,4, )</f>
        <v>0</v>
      </c>
      <c r="L55" s="29" t="n">
        <f aca="false">J55*K55</f>
        <v>0</v>
      </c>
      <c r="M55" s="29" t="n">
        <v>4</v>
      </c>
      <c r="N55" s="29" t="n">
        <f aca="false">VLOOKUP($C55,'Memória de Cálculo 3'!$B$2:$G$11,5, )</f>
        <v>0</v>
      </c>
      <c r="O55" s="29" t="n">
        <f aca="false">M55*N55</f>
        <v>0</v>
      </c>
      <c r="P55" s="29"/>
      <c r="Q55" s="29" t="n">
        <f aca="false">VLOOKUP($C55,'Memória de Cálculo 3'!$B$2:$G$11,6, )</f>
        <v>0</v>
      </c>
      <c r="R55" s="29" t="n">
        <f aca="false">P55*Q55</f>
        <v>0</v>
      </c>
      <c r="S55" s="30" t="n">
        <f aca="false">F55+I55+L55+O55+R55</f>
        <v>0</v>
      </c>
      <c r="T55" s="2"/>
      <c r="U55" s="1"/>
      <c r="V55" s="1"/>
      <c r="W55" s="1"/>
      <c r="X55" s="1"/>
      <c r="Y55" s="1"/>
      <c r="Z55" s="1"/>
    </row>
    <row r="56" s="35" customFormat="true" ht="13" hidden="false" customHeight="false" outlineLevel="0" collapsed="false">
      <c r="A56" s="1"/>
      <c r="B56" s="25" t="s">
        <v>63</v>
      </c>
      <c r="C56" s="26" t="n">
        <v>0.05</v>
      </c>
      <c r="D56" s="27" t="n">
        <v>3</v>
      </c>
      <c r="E56" s="28" t="n">
        <f aca="false">VLOOKUP($C56,'Memória de Cálculo 3'!$B$2:$E$11,2, )</f>
        <v>0</v>
      </c>
      <c r="F56" s="29" t="n">
        <f aca="false">D56*E56</f>
        <v>0</v>
      </c>
      <c r="G56" s="27" t="n">
        <v>1</v>
      </c>
      <c r="H56" s="28" t="n">
        <f aca="false">VLOOKUP($C56,'Memória de Cálculo 3'!$B$2:$E$11,3, )</f>
        <v>0</v>
      </c>
      <c r="I56" s="29" t="n">
        <f aca="false">G56*H56</f>
        <v>0</v>
      </c>
      <c r="J56" s="27" t="n">
        <v>0</v>
      </c>
      <c r="K56" s="28" t="n">
        <f aca="false">VLOOKUP($C56,'Memória de Cálculo 3'!$B$2:$E$11,4, )</f>
        <v>0</v>
      </c>
      <c r="L56" s="29" t="n">
        <f aca="false">J56*K56</f>
        <v>0</v>
      </c>
      <c r="M56" s="29" t="n">
        <v>4</v>
      </c>
      <c r="N56" s="29" t="n">
        <f aca="false">VLOOKUP($C56,'Memória de Cálculo 3'!$B$2:$G$11,5, )</f>
        <v>0</v>
      </c>
      <c r="O56" s="29" t="n">
        <f aca="false">M56*N56</f>
        <v>0</v>
      </c>
      <c r="P56" s="29"/>
      <c r="Q56" s="29" t="n">
        <f aca="false">VLOOKUP($C56,'Memória de Cálculo 3'!$B$2:$G$11,6, )</f>
        <v>0</v>
      </c>
      <c r="R56" s="29" t="n">
        <f aca="false">P56*Q56</f>
        <v>0</v>
      </c>
      <c r="S56" s="30" t="n">
        <f aca="false">F56+I56+L56+O56+R56</f>
        <v>0</v>
      </c>
      <c r="T56" s="2"/>
      <c r="U56" s="1"/>
      <c r="V56" s="1"/>
      <c r="W56" s="1"/>
      <c r="X56" s="1"/>
      <c r="Y56" s="1"/>
      <c r="Z56" s="1"/>
    </row>
    <row r="57" s="35" customFormat="true" ht="13" hidden="false" customHeight="false" outlineLevel="0" collapsed="false">
      <c r="A57" s="1"/>
      <c r="B57" s="25" t="s">
        <v>64</v>
      </c>
      <c r="C57" s="26" t="n">
        <v>0.03</v>
      </c>
      <c r="D57" s="27" t="n">
        <v>3</v>
      </c>
      <c r="E57" s="28" t="n">
        <f aca="false">VLOOKUP($C57,'Memória de Cálculo 3'!$B$2:$E$11,2, )</f>
        <v>0</v>
      </c>
      <c r="F57" s="29" t="n">
        <f aca="false">D57*E57</f>
        <v>0</v>
      </c>
      <c r="G57" s="27" t="n">
        <v>0</v>
      </c>
      <c r="H57" s="28" t="n">
        <f aca="false">VLOOKUP($C57,'Memória de Cálculo 3'!$B$2:$E$11,3, )</f>
        <v>0</v>
      </c>
      <c r="I57" s="29" t="n">
        <f aca="false">G57*H57</f>
        <v>0</v>
      </c>
      <c r="J57" s="27" t="n">
        <v>0</v>
      </c>
      <c r="K57" s="28" t="n">
        <f aca="false">VLOOKUP($C57,'Memória de Cálculo 3'!$B$2:$E$11,4, )</f>
        <v>0</v>
      </c>
      <c r="L57" s="29" t="n">
        <f aca="false">J57*K57</f>
        <v>0</v>
      </c>
      <c r="M57" s="29" t="n">
        <v>4</v>
      </c>
      <c r="N57" s="29" t="n">
        <f aca="false">VLOOKUP($C57,'Memória de Cálculo 3'!$B$2:$G$11,5, )</f>
        <v>0</v>
      </c>
      <c r="O57" s="29" t="n">
        <f aca="false">M57*N57</f>
        <v>0</v>
      </c>
      <c r="P57" s="29"/>
      <c r="Q57" s="29" t="n">
        <f aca="false">VLOOKUP($C57,'Memória de Cálculo 3'!$B$2:$G$11,6, )</f>
        <v>0</v>
      </c>
      <c r="R57" s="29" t="n">
        <f aca="false">P57*Q57</f>
        <v>0</v>
      </c>
      <c r="S57" s="30" t="n">
        <f aca="false">F57+I57+L57+O57+R57</f>
        <v>0</v>
      </c>
      <c r="T57" s="2"/>
      <c r="U57" s="1"/>
      <c r="V57" s="1"/>
      <c r="W57" s="1"/>
      <c r="X57" s="1"/>
      <c r="Y57" s="1"/>
      <c r="Z57" s="1"/>
    </row>
    <row r="58" s="35" customFormat="true" ht="24" hidden="false" customHeight="false" outlineLevel="0" collapsed="false">
      <c r="A58" s="1"/>
      <c r="B58" s="25" t="s">
        <v>65</v>
      </c>
      <c r="C58" s="26" t="n">
        <v>0.02</v>
      </c>
      <c r="D58" s="27" t="n">
        <v>2</v>
      </c>
      <c r="E58" s="28" t="n">
        <f aca="false">VLOOKUP($C58,'Memória de Cálculo 3'!$B$2:$E$11,2, )</f>
        <v>0</v>
      </c>
      <c r="F58" s="29" t="n">
        <f aca="false">D58*E58</f>
        <v>0</v>
      </c>
      <c r="G58" s="27" t="n">
        <v>0</v>
      </c>
      <c r="H58" s="28" t="n">
        <f aca="false">VLOOKUP($C58,'Memória de Cálculo 3'!$B$2:$E$11,3, )</f>
        <v>0</v>
      </c>
      <c r="I58" s="29" t="n">
        <f aca="false">G58*H58</f>
        <v>0</v>
      </c>
      <c r="J58" s="27" t="n">
        <v>0</v>
      </c>
      <c r="K58" s="28" t="n">
        <f aca="false">VLOOKUP($C58,'Memória de Cálculo 3'!$B$2:$E$11,4, )</f>
        <v>0</v>
      </c>
      <c r="L58" s="29" t="n">
        <f aca="false">J58*K58</f>
        <v>0</v>
      </c>
      <c r="M58" s="29" t="n">
        <v>4</v>
      </c>
      <c r="N58" s="29" t="n">
        <f aca="false">VLOOKUP($C58,'Memória de Cálculo 3'!$B$2:$G$11,5, )</f>
        <v>0</v>
      </c>
      <c r="O58" s="29" t="n">
        <f aca="false">M58*N58</f>
        <v>0</v>
      </c>
      <c r="P58" s="29"/>
      <c r="Q58" s="29" t="n">
        <f aca="false">VLOOKUP($C58,'Memória de Cálculo 3'!$B$2:$G$11,6, )</f>
        <v>0</v>
      </c>
      <c r="R58" s="29" t="n">
        <f aca="false">P58*Q58</f>
        <v>0</v>
      </c>
      <c r="S58" s="30" t="n">
        <f aca="false">F58+I58+L58+O58+R58</f>
        <v>0</v>
      </c>
      <c r="T58" s="2"/>
      <c r="U58" s="1"/>
      <c r="V58" s="1"/>
      <c r="W58" s="1"/>
      <c r="X58" s="1"/>
      <c r="Y58" s="1"/>
      <c r="Z58" s="1"/>
    </row>
    <row r="59" s="1" customFormat="true" ht="13" hidden="false" customHeight="false" outlineLevel="0" collapsed="false">
      <c r="B59" s="25" t="s">
        <v>66</v>
      </c>
      <c r="C59" s="26" t="n">
        <v>0.05</v>
      </c>
      <c r="D59" s="27" t="n">
        <v>1</v>
      </c>
      <c r="E59" s="28" t="n">
        <f aca="false">VLOOKUP($C59,'Memória de Cálculo 3'!$B$2:$E$11,2, )</f>
        <v>0</v>
      </c>
      <c r="F59" s="29" t="n">
        <f aca="false">D59*E59</f>
        <v>0</v>
      </c>
      <c r="G59" s="27" t="n">
        <v>1</v>
      </c>
      <c r="H59" s="28" t="n">
        <f aca="false">VLOOKUP($C59,'Memória de Cálculo 3'!$B$2:$E$11,3, )</f>
        <v>0</v>
      </c>
      <c r="I59" s="29" t="n">
        <f aca="false">G59*H59</f>
        <v>0</v>
      </c>
      <c r="J59" s="27" t="n">
        <v>0</v>
      </c>
      <c r="K59" s="28" t="n">
        <f aca="false">VLOOKUP($C59,'Memória de Cálculo 3'!$B$2:$E$11,4, )</f>
        <v>0</v>
      </c>
      <c r="L59" s="29" t="n">
        <f aca="false">J59*K59</f>
        <v>0</v>
      </c>
      <c r="M59" s="29" t="n">
        <v>4</v>
      </c>
      <c r="N59" s="29" t="n">
        <f aca="false">VLOOKUP($C59,'Memória de Cálculo 3'!$B$2:$G$11,5, )</f>
        <v>0</v>
      </c>
      <c r="O59" s="29" t="n">
        <f aca="false">M59*N59</f>
        <v>0</v>
      </c>
      <c r="P59" s="29"/>
      <c r="Q59" s="29" t="n">
        <f aca="false">VLOOKUP($C59,'Memória de Cálculo 3'!$B$2:$G$11,6, )</f>
        <v>0</v>
      </c>
      <c r="R59" s="29" t="n">
        <f aca="false">P59*Q59</f>
        <v>0</v>
      </c>
      <c r="S59" s="30" t="n">
        <f aca="false">F59+I59+L59+O59+R59</f>
        <v>0</v>
      </c>
      <c r="T59" s="2"/>
    </row>
    <row r="60" s="35" customFormat="true" ht="13" hidden="false" customHeight="false" outlineLevel="0" collapsed="false">
      <c r="A60" s="1"/>
      <c r="B60" s="25" t="s">
        <v>67</v>
      </c>
      <c r="C60" s="26" t="n">
        <v>0.03</v>
      </c>
      <c r="D60" s="27" t="n">
        <v>2</v>
      </c>
      <c r="E60" s="28" t="n">
        <f aca="false">VLOOKUP($C60,'Memória de Cálculo 3'!$B$2:$E$11,2, )</f>
        <v>0</v>
      </c>
      <c r="F60" s="29" t="n">
        <f aca="false">D60*E60</f>
        <v>0</v>
      </c>
      <c r="G60" s="27" t="n">
        <v>0</v>
      </c>
      <c r="H60" s="28" t="n">
        <f aca="false">VLOOKUP($C60,'Memória de Cálculo 3'!$B$2:$E$11,3, )</f>
        <v>0</v>
      </c>
      <c r="I60" s="29" t="n">
        <f aca="false">G60*H60</f>
        <v>0</v>
      </c>
      <c r="J60" s="27" t="n">
        <v>0</v>
      </c>
      <c r="K60" s="28" t="n">
        <f aca="false">VLOOKUP($C60,'Memória de Cálculo 3'!$B$2:$E$11,4, )</f>
        <v>0</v>
      </c>
      <c r="L60" s="29" t="n">
        <f aca="false">J60*K60</f>
        <v>0</v>
      </c>
      <c r="M60" s="29" t="n">
        <v>4</v>
      </c>
      <c r="N60" s="29" t="n">
        <f aca="false">VLOOKUP($C60,'Memória de Cálculo 3'!$B$2:$G$11,5, )</f>
        <v>0</v>
      </c>
      <c r="O60" s="29" t="n">
        <f aca="false">M60*N60</f>
        <v>0</v>
      </c>
      <c r="P60" s="29"/>
      <c r="Q60" s="29" t="n">
        <f aca="false">VLOOKUP($C60,'Memória de Cálculo 3'!$B$2:$G$11,6, )</f>
        <v>0</v>
      </c>
      <c r="R60" s="29" t="n">
        <f aca="false">P60*Q60</f>
        <v>0</v>
      </c>
      <c r="S60" s="30" t="n">
        <f aca="false">F60+I60+L60+O60+R60</f>
        <v>0</v>
      </c>
      <c r="T60" s="2"/>
      <c r="U60" s="1"/>
      <c r="V60" s="1"/>
      <c r="W60" s="1"/>
      <c r="X60" s="1"/>
      <c r="Y60" s="1"/>
      <c r="Z60" s="1"/>
    </row>
    <row r="61" s="35" customFormat="true" ht="13" hidden="false" customHeight="false" outlineLevel="0" collapsed="false">
      <c r="A61" s="1"/>
      <c r="B61" s="25" t="s">
        <v>68</v>
      </c>
      <c r="C61" s="26" t="n">
        <v>0.05</v>
      </c>
      <c r="D61" s="27" t="n">
        <v>0</v>
      </c>
      <c r="E61" s="28" t="n">
        <f aca="false">VLOOKUP($C61,'Memória de Cálculo 3'!$B$2:$E$11,2, )</f>
        <v>0</v>
      </c>
      <c r="F61" s="29" t="n">
        <f aca="false">D61*E61</f>
        <v>0</v>
      </c>
      <c r="G61" s="27" t="n">
        <v>1</v>
      </c>
      <c r="H61" s="28" t="n">
        <f aca="false">VLOOKUP($C61,'Memória de Cálculo 3'!$B$2:$E$11,3, )</f>
        <v>0</v>
      </c>
      <c r="I61" s="29" t="n">
        <f aca="false">G61*H61</f>
        <v>0</v>
      </c>
      <c r="J61" s="27" t="n">
        <v>1</v>
      </c>
      <c r="K61" s="28" t="n">
        <f aca="false">VLOOKUP($C61,'Memória de Cálculo 3'!$B$2:$E$11,4, )</f>
        <v>0</v>
      </c>
      <c r="L61" s="29" t="n">
        <f aca="false">J61*K61</f>
        <v>0</v>
      </c>
      <c r="M61" s="29"/>
      <c r="N61" s="29" t="n">
        <f aca="false">VLOOKUP($C61,'Memória de Cálculo 3'!$B$2:$G$11,5, )</f>
        <v>0</v>
      </c>
      <c r="O61" s="29" t="n">
        <f aca="false">M61*N61</f>
        <v>0</v>
      </c>
      <c r="P61" s="29"/>
      <c r="Q61" s="29" t="n">
        <f aca="false">VLOOKUP($C61,'Memória de Cálculo 3'!$B$2:$G$11,6, )</f>
        <v>0</v>
      </c>
      <c r="R61" s="29" t="n">
        <f aca="false">P61*Q61</f>
        <v>0</v>
      </c>
      <c r="S61" s="30" t="n">
        <f aca="false">F61+I61+L61+O61+R61</f>
        <v>0</v>
      </c>
      <c r="T61" s="2"/>
      <c r="U61" s="1"/>
      <c r="V61" s="1"/>
      <c r="W61" s="1"/>
      <c r="X61" s="1"/>
      <c r="Y61" s="1"/>
      <c r="Z61" s="1"/>
    </row>
    <row r="62" s="35" customFormat="true" ht="24" hidden="false" customHeight="false" outlineLevel="0" collapsed="false">
      <c r="A62" s="1"/>
      <c r="B62" s="25" t="s">
        <v>69</v>
      </c>
      <c r="C62" s="26" t="n">
        <v>0.05</v>
      </c>
      <c r="D62" s="27" t="n">
        <v>1</v>
      </c>
      <c r="E62" s="28" t="n">
        <f aca="false">VLOOKUP($C62,'Memória de Cálculo 3'!$B$2:$E$11,2, )</f>
        <v>0</v>
      </c>
      <c r="F62" s="29" t="n">
        <f aca="false">D62*E62</f>
        <v>0</v>
      </c>
      <c r="G62" s="27" t="n">
        <v>0</v>
      </c>
      <c r="H62" s="28" t="n">
        <f aca="false">VLOOKUP($C62,'Memória de Cálculo 3'!$B$2:$E$11,3, )</f>
        <v>0</v>
      </c>
      <c r="I62" s="29" t="n">
        <f aca="false">G62*H62</f>
        <v>0</v>
      </c>
      <c r="J62" s="27" t="n">
        <v>0</v>
      </c>
      <c r="K62" s="28" t="n">
        <f aca="false">VLOOKUP($C62,'Memória de Cálculo 3'!$B$2:$E$11,4, )</f>
        <v>0</v>
      </c>
      <c r="L62" s="29" t="n">
        <f aca="false">J62*K62</f>
        <v>0</v>
      </c>
      <c r="M62" s="29" t="n">
        <v>9</v>
      </c>
      <c r="N62" s="29" t="n">
        <f aca="false">VLOOKUP($C62,'Memória de Cálculo 3'!$B$2:$G$11,5, )</f>
        <v>0</v>
      </c>
      <c r="O62" s="29" t="n">
        <f aca="false">M62*N62</f>
        <v>0</v>
      </c>
      <c r="P62" s="29" t="n">
        <v>7</v>
      </c>
      <c r="Q62" s="29" t="n">
        <f aca="false">VLOOKUP($C62,'Memória de Cálculo 3'!$B$2:$G$11,6, )</f>
        <v>0</v>
      </c>
      <c r="R62" s="29" t="n">
        <f aca="false">P62*Q62</f>
        <v>0</v>
      </c>
      <c r="S62" s="30" t="n">
        <f aca="false">F62+I62+L62+O62+R62</f>
        <v>0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22</v>
      </c>
      <c r="C63" s="31"/>
      <c r="D63" s="31" t="n">
        <f aca="false">SUM(D49:D62)</f>
        <v>27</v>
      </c>
      <c r="E63" s="31"/>
      <c r="F63" s="32" t="n">
        <f aca="false">SUM(F49:F62)</f>
        <v>0</v>
      </c>
      <c r="G63" s="31" t="n">
        <f aca="false">SUM(G49:G62)</f>
        <v>6</v>
      </c>
      <c r="H63" s="31"/>
      <c r="I63" s="31" t="n">
        <f aca="false">SUM(I49:I62)</f>
        <v>0</v>
      </c>
      <c r="J63" s="31" t="n">
        <f aca="false">SUM(J49:J62)</f>
        <v>1</v>
      </c>
      <c r="K63" s="31"/>
      <c r="L63" s="32" t="n">
        <f aca="false">SUM(L49:L62)</f>
        <v>0</v>
      </c>
      <c r="M63" s="31" t="n">
        <f aca="false">SUM(M49:M62)</f>
        <v>57</v>
      </c>
      <c r="N63" s="31"/>
      <c r="O63" s="32" t="n">
        <f aca="false">SUM(O49:O62)</f>
        <v>0</v>
      </c>
      <c r="P63" s="31" t="n">
        <f aca="false">SUM(P49:P62)</f>
        <v>7</v>
      </c>
      <c r="Q63" s="31"/>
      <c r="R63" s="32" t="n">
        <f aca="false">SUM(R49:R62)</f>
        <v>0</v>
      </c>
      <c r="S63" s="33" t="n">
        <f aca="false">SUM(S49:S62)</f>
        <v>0</v>
      </c>
      <c r="T63" s="2"/>
      <c r="U63" s="1"/>
      <c r="V63" s="1"/>
      <c r="W63" s="1"/>
      <c r="X63" s="1"/>
      <c r="Y63" s="1"/>
      <c r="Z63" s="1"/>
    </row>
    <row r="64" s="35" customFormat="true" ht="12.8" hidden="false" customHeight="false" outlineLevel="0" collapsed="false">
      <c r="A64" s="1"/>
      <c r="B64" s="31" t="s">
        <v>54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4" t="n">
        <f aca="false">S63*36</f>
        <v>0</v>
      </c>
      <c r="T64" s="2"/>
      <c r="U64" s="1"/>
      <c r="V64" s="1"/>
      <c r="W64" s="1"/>
      <c r="X64" s="1"/>
      <c r="Y64" s="1"/>
      <c r="Z64" s="1"/>
    </row>
    <row r="65" s="35" customFormat="true" ht="12.8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</row>
    <row r="66" s="35" customFormat="true" ht="12.8" hidden="false" customHeight="false" outlineLevel="0" collapsed="false">
      <c r="A66" s="1"/>
      <c r="B66" s="23" t="s">
        <v>70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"/>
      <c r="U66" s="1"/>
      <c r="V66" s="1"/>
      <c r="W66" s="1"/>
      <c r="X66" s="1"/>
      <c r="Y66" s="1"/>
      <c r="Z66" s="1"/>
    </row>
    <row r="67" s="35" customFormat="true" ht="23.85" hidden="false" customHeight="true" outlineLevel="0" collapsed="false">
      <c r="A67" s="1"/>
      <c r="B67" s="6" t="s">
        <v>27</v>
      </c>
      <c r="C67" s="6" t="s">
        <v>28</v>
      </c>
      <c r="D67" s="6" t="s">
        <v>29</v>
      </c>
      <c r="E67" s="6"/>
      <c r="F67" s="6"/>
      <c r="G67" s="6" t="s">
        <v>30</v>
      </c>
      <c r="H67" s="6"/>
      <c r="I67" s="6"/>
      <c r="J67" s="6" t="s">
        <v>31</v>
      </c>
      <c r="K67" s="6"/>
      <c r="L67" s="6"/>
      <c r="M67" s="7" t="s">
        <v>32</v>
      </c>
      <c r="N67" s="7"/>
      <c r="O67" s="7"/>
      <c r="P67" s="7" t="s">
        <v>33</v>
      </c>
      <c r="Q67" s="7"/>
      <c r="R67" s="7"/>
      <c r="S67" s="7" t="s">
        <v>4</v>
      </c>
      <c r="T67" s="2"/>
      <c r="U67" s="1"/>
      <c r="V67" s="1"/>
      <c r="W67" s="1"/>
      <c r="X67" s="1"/>
      <c r="Y67" s="1"/>
      <c r="Z67" s="1"/>
    </row>
    <row r="68" s="35" customFormat="true" ht="35.05" hidden="false" customHeight="false" outlineLevel="0" collapsed="false">
      <c r="A68" s="1"/>
      <c r="B68" s="6"/>
      <c r="C68" s="6"/>
      <c r="D68" s="7" t="s">
        <v>34</v>
      </c>
      <c r="E68" s="7" t="s">
        <v>35</v>
      </c>
      <c r="F68" s="7" t="s">
        <v>36</v>
      </c>
      <c r="G68" s="7" t="s">
        <v>34</v>
      </c>
      <c r="H68" s="7" t="s">
        <v>35</v>
      </c>
      <c r="I68" s="7" t="s">
        <v>36</v>
      </c>
      <c r="J68" s="7" t="s">
        <v>34</v>
      </c>
      <c r="K68" s="7" t="s">
        <v>35</v>
      </c>
      <c r="L68" s="7" t="s">
        <v>36</v>
      </c>
      <c r="M68" s="24" t="s">
        <v>34</v>
      </c>
      <c r="N68" s="24" t="s">
        <v>37</v>
      </c>
      <c r="O68" s="24" t="s">
        <v>36</v>
      </c>
      <c r="P68" s="24" t="s">
        <v>34</v>
      </c>
      <c r="Q68" s="24" t="s">
        <v>37</v>
      </c>
      <c r="R68" s="24" t="s">
        <v>36</v>
      </c>
      <c r="S68" s="7"/>
      <c r="T68" s="2"/>
      <c r="U68" s="1"/>
      <c r="V68" s="1"/>
      <c r="W68" s="1"/>
      <c r="X68" s="1"/>
      <c r="Y68" s="1"/>
      <c r="Z68" s="1"/>
    </row>
    <row r="69" s="35" customFormat="true" ht="13" hidden="false" customHeight="false" outlineLevel="0" collapsed="false">
      <c r="A69" s="1"/>
      <c r="B69" s="25" t="s">
        <v>71</v>
      </c>
      <c r="C69" s="26" t="n">
        <v>0.04</v>
      </c>
      <c r="D69" s="27" t="n">
        <v>1</v>
      </c>
      <c r="E69" s="28" t="n">
        <f aca="false">VLOOKUP($C69,'Memória de Cálculo 3'!$B$2:$E$11,2, )</f>
        <v>0</v>
      </c>
      <c r="F69" s="29" t="n">
        <f aca="false">D69*E69</f>
        <v>0</v>
      </c>
      <c r="G69" s="27" t="n">
        <v>0</v>
      </c>
      <c r="H69" s="28" t="n">
        <f aca="false">VLOOKUP($C69,'Memória de Cálculo 3'!$B$2:$E$11,3, )</f>
        <v>0</v>
      </c>
      <c r="I69" s="29" t="n">
        <f aca="false">G69*H69</f>
        <v>0</v>
      </c>
      <c r="J69" s="27" t="n">
        <v>0</v>
      </c>
      <c r="K69" s="28" t="n">
        <f aca="false">VLOOKUP($C69,'Memória de Cálculo 3'!$B$2:$E$11,4, )</f>
        <v>0</v>
      </c>
      <c r="L69" s="29" t="n">
        <f aca="false">J69*K69</f>
        <v>0</v>
      </c>
      <c r="M69" s="29" t="n">
        <v>4</v>
      </c>
      <c r="N69" s="29" t="n">
        <f aca="false">VLOOKUP($C69,'Memória de Cálculo 3'!$B$2:$G$11,5, )</f>
        <v>0</v>
      </c>
      <c r="O69" s="29" t="n">
        <f aca="false">M69*N69</f>
        <v>0</v>
      </c>
      <c r="P69" s="29"/>
      <c r="Q69" s="29" t="n">
        <f aca="false">VLOOKUP($C69,'Memória de Cálculo 3'!$B$2:$G$11,6, )</f>
        <v>0</v>
      </c>
      <c r="R69" s="29" t="n">
        <f aca="false">P69*Q69</f>
        <v>0</v>
      </c>
      <c r="S69" s="30" t="n">
        <f aca="false">F69+I69+L69+O69+R69</f>
        <v>0</v>
      </c>
      <c r="T69" s="2"/>
      <c r="U69" s="1"/>
      <c r="V69" s="1"/>
      <c r="W69" s="1"/>
      <c r="X69" s="1"/>
      <c r="Y69" s="1"/>
      <c r="Z69" s="1"/>
    </row>
    <row r="70" s="35" customFormat="true" ht="13" hidden="false" customHeight="false" outlineLevel="0" collapsed="false">
      <c r="A70" s="1"/>
      <c r="B70" s="25" t="s">
        <v>72</v>
      </c>
      <c r="C70" s="26" t="n">
        <v>0.03</v>
      </c>
      <c r="D70" s="27" t="n">
        <v>1</v>
      </c>
      <c r="E70" s="28" t="n">
        <f aca="false">VLOOKUP($C70,'Memória de Cálculo 3'!$B$2:$E$11,2, )</f>
        <v>0</v>
      </c>
      <c r="F70" s="29" t="n">
        <f aca="false">D70*E70</f>
        <v>0</v>
      </c>
      <c r="G70" s="27" t="n">
        <v>0</v>
      </c>
      <c r="H70" s="28" t="n">
        <f aca="false">VLOOKUP($C70,'Memória de Cálculo 3'!$B$2:$E$11,3, )</f>
        <v>0</v>
      </c>
      <c r="I70" s="29" t="n">
        <f aca="false">G70*H70</f>
        <v>0</v>
      </c>
      <c r="J70" s="27" t="n">
        <v>0</v>
      </c>
      <c r="K70" s="28" t="n">
        <f aca="false">VLOOKUP($C70,'Memória de Cálculo 3'!$B$2:$E$11,4, )</f>
        <v>0</v>
      </c>
      <c r="L70" s="29" t="n">
        <f aca="false">J70*K70</f>
        <v>0</v>
      </c>
      <c r="M70" s="29" t="n">
        <v>4</v>
      </c>
      <c r="N70" s="29" t="n">
        <f aca="false">VLOOKUP($C70,'Memória de Cálculo 3'!$B$2:$G$11,5, )</f>
        <v>0</v>
      </c>
      <c r="O70" s="29" t="n">
        <f aca="false">M70*N70</f>
        <v>0</v>
      </c>
      <c r="P70" s="29"/>
      <c r="Q70" s="29" t="n">
        <f aca="false">VLOOKUP($C70,'Memória de Cálculo 3'!$B$2:$G$11,6, )</f>
        <v>0</v>
      </c>
      <c r="R70" s="29" t="n">
        <f aca="false">P70*Q70</f>
        <v>0</v>
      </c>
      <c r="S70" s="30" t="n">
        <f aca="false">F70+I70+L70+O70+R70</f>
        <v>0</v>
      </c>
      <c r="T70" s="2"/>
      <c r="U70" s="1"/>
      <c r="V70" s="1"/>
      <c r="W70" s="1"/>
      <c r="X70" s="1"/>
      <c r="Y70" s="1"/>
      <c r="Z70" s="1"/>
    </row>
    <row r="71" s="35" customFormat="true" ht="13" hidden="false" customHeight="false" outlineLevel="0" collapsed="false">
      <c r="A71" s="1"/>
      <c r="B71" s="25" t="s">
        <v>73</v>
      </c>
      <c r="C71" s="26" t="n">
        <v>0.05</v>
      </c>
      <c r="D71" s="27" t="n">
        <v>1</v>
      </c>
      <c r="E71" s="28" t="n">
        <f aca="false">VLOOKUP($C71,'Memória de Cálculo 3'!$B$2:$E$11,2, )</f>
        <v>0</v>
      </c>
      <c r="F71" s="29" t="n">
        <f aca="false">D71*E71</f>
        <v>0</v>
      </c>
      <c r="G71" s="27" t="n">
        <v>0</v>
      </c>
      <c r="H71" s="28" t="n">
        <f aca="false">VLOOKUP($C71,'Memória de Cálculo 3'!$B$2:$E$11,3, )</f>
        <v>0</v>
      </c>
      <c r="I71" s="29" t="n">
        <f aca="false">G71*H71</f>
        <v>0</v>
      </c>
      <c r="J71" s="27" t="n">
        <v>0</v>
      </c>
      <c r="K71" s="28" t="n">
        <f aca="false">VLOOKUP($C71,'Memória de Cálculo 3'!$B$2:$E$11,4, )</f>
        <v>0</v>
      </c>
      <c r="L71" s="29" t="n">
        <f aca="false">J71*K71</f>
        <v>0</v>
      </c>
      <c r="M71" s="29" t="n">
        <v>4</v>
      </c>
      <c r="N71" s="29" t="n">
        <f aca="false">VLOOKUP($C71,'Memória de Cálculo 3'!$B$2:$G$11,5, )</f>
        <v>0</v>
      </c>
      <c r="O71" s="29" t="n">
        <f aca="false">M71*N71</f>
        <v>0</v>
      </c>
      <c r="P71" s="29"/>
      <c r="Q71" s="29" t="n">
        <f aca="false">VLOOKUP($C71,'Memória de Cálculo 3'!$B$2:$G$11,6, )</f>
        <v>0</v>
      </c>
      <c r="R71" s="29" t="n">
        <f aca="false">P71*Q71</f>
        <v>0</v>
      </c>
      <c r="S71" s="30" t="n">
        <f aca="false">F71+I71+L71+O71+R71</f>
        <v>0</v>
      </c>
      <c r="T71" s="2"/>
      <c r="U71" s="1"/>
      <c r="V71" s="1"/>
      <c r="W71" s="1"/>
      <c r="X71" s="1"/>
      <c r="Y71" s="1"/>
      <c r="Z71" s="1"/>
    </row>
    <row r="72" s="35" customFormat="true" ht="13" hidden="false" customHeight="false" outlineLevel="0" collapsed="false">
      <c r="A72" s="1"/>
      <c r="B72" s="25" t="s">
        <v>74</v>
      </c>
      <c r="C72" s="26" t="n">
        <v>0.05</v>
      </c>
      <c r="D72" s="27" t="n">
        <v>5</v>
      </c>
      <c r="E72" s="28" t="n">
        <f aca="false">VLOOKUP($C72,'Memória de Cálculo 3'!$B$2:$E$11,2, )</f>
        <v>0</v>
      </c>
      <c r="F72" s="29" t="n">
        <f aca="false">D72*E72</f>
        <v>0</v>
      </c>
      <c r="G72" s="27" t="n">
        <v>0</v>
      </c>
      <c r="H72" s="28" t="n">
        <f aca="false">VLOOKUP($C72,'Memória de Cálculo 3'!$B$2:$E$11,3, )</f>
        <v>0</v>
      </c>
      <c r="I72" s="29" t="n">
        <f aca="false">G72*H72</f>
        <v>0</v>
      </c>
      <c r="J72" s="27" t="n">
        <v>0</v>
      </c>
      <c r="K72" s="28" t="n">
        <f aca="false">VLOOKUP($C72,'Memória de Cálculo 3'!$B$2:$E$11,4, )</f>
        <v>0</v>
      </c>
      <c r="L72" s="29" t="n">
        <f aca="false">J72*K72</f>
        <v>0</v>
      </c>
      <c r="M72" s="29" t="n">
        <v>4</v>
      </c>
      <c r="N72" s="29" t="n">
        <f aca="false">VLOOKUP($C72,'Memória de Cálculo 3'!$B$2:$G$11,5, )</f>
        <v>0</v>
      </c>
      <c r="O72" s="29" t="n">
        <f aca="false">M72*N72</f>
        <v>0</v>
      </c>
      <c r="P72" s="29"/>
      <c r="Q72" s="29" t="n">
        <f aca="false">VLOOKUP($C72,'Memória de Cálculo 3'!$B$2:$G$11,6, )</f>
        <v>0</v>
      </c>
      <c r="R72" s="29" t="n">
        <f aca="false">P72*Q72</f>
        <v>0</v>
      </c>
      <c r="S72" s="30" t="n">
        <f aca="false">F72+I72+L72+O72+R72</f>
        <v>0</v>
      </c>
      <c r="T72" s="2"/>
      <c r="U72" s="1"/>
      <c r="V72" s="1"/>
      <c r="W72" s="1"/>
      <c r="X72" s="1"/>
      <c r="Y72" s="1"/>
      <c r="Z72" s="1"/>
    </row>
    <row r="73" s="35" customFormat="true" ht="13" hidden="false" customHeight="false" outlineLevel="0" collapsed="false">
      <c r="A73" s="1"/>
      <c r="B73" s="25" t="s">
        <v>75</v>
      </c>
      <c r="C73" s="26" t="n">
        <v>0.02</v>
      </c>
      <c r="D73" s="27" t="n">
        <v>3</v>
      </c>
      <c r="E73" s="28" t="n">
        <f aca="false">VLOOKUP($C73,'Memória de Cálculo 3'!$B$2:$E$11,2, )</f>
        <v>0</v>
      </c>
      <c r="F73" s="29" t="n">
        <f aca="false">D73*E73</f>
        <v>0</v>
      </c>
      <c r="G73" s="27" t="n">
        <v>0</v>
      </c>
      <c r="H73" s="28" t="n">
        <f aca="false">VLOOKUP($C73,'Memória de Cálculo 3'!$B$2:$E$11,3, )</f>
        <v>0</v>
      </c>
      <c r="I73" s="29" t="n">
        <f aca="false">G73*H73</f>
        <v>0</v>
      </c>
      <c r="J73" s="27" t="n">
        <v>0</v>
      </c>
      <c r="K73" s="28" t="n">
        <f aca="false">VLOOKUP($C73,'Memória de Cálculo 3'!$B$2:$E$11,4, )</f>
        <v>0</v>
      </c>
      <c r="L73" s="29" t="n">
        <f aca="false">J73*K73</f>
        <v>0</v>
      </c>
      <c r="M73" s="29" t="n">
        <v>4</v>
      </c>
      <c r="N73" s="29" t="n">
        <f aca="false">VLOOKUP($C73,'Memória de Cálculo 3'!$B$2:$G$11,5, )</f>
        <v>0</v>
      </c>
      <c r="O73" s="29" t="n">
        <f aca="false">M73*N73</f>
        <v>0</v>
      </c>
      <c r="P73" s="29"/>
      <c r="Q73" s="29" t="n">
        <f aca="false">VLOOKUP($C73,'Memória de Cálculo 3'!$B$2:$G$11,6, )</f>
        <v>0</v>
      </c>
      <c r="R73" s="29" t="n">
        <f aca="false">P73*Q73</f>
        <v>0</v>
      </c>
      <c r="S73" s="30" t="n">
        <f aca="false">F73+I73+L73+O73+R73</f>
        <v>0</v>
      </c>
      <c r="T73" s="2"/>
      <c r="U73" s="1"/>
      <c r="V73" s="1"/>
      <c r="W73" s="1"/>
      <c r="X73" s="1"/>
      <c r="Y73" s="1"/>
      <c r="Z73" s="1"/>
    </row>
    <row r="74" s="35" customFormat="true" ht="24" hidden="false" customHeight="false" outlineLevel="0" collapsed="false">
      <c r="A74" s="1"/>
      <c r="B74" s="25" t="s">
        <v>76</v>
      </c>
      <c r="C74" s="26" t="n">
        <v>0.04</v>
      </c>
      <c r="D74" s="27" t="n">
        <v>2</v>
      </c>
      <c r="E74" s="28" t="n">
        <f aca="false">VLOOKUP($C74,'Memória de Cálculo 3'!$B$2:$E$11,2, )</f>
        <v>0</v>
      </c>
      <c r="F74" s="29" t="n">
        <f aca="false">D74*E74</f>
        <v>0</v>
      </c>
      <c r="G74" s="27" t="n">
        <v>0</v>
      </c>
      <c r="H74" s="28" t="n">
        <f aca="false">VLOOKUP($C74,'Memória de Cálculo 3'!$B$2:$E$11,3, )</f>
        <v>0</v>
      </c>
      <c r="I74" s="29" t="n">
        <f aca="false">G74*H74</f>
        <v>0</v>
      </c>
      <c r="J74" s="27" t="n">
        <v>0</v>
      </c>
      <c r="K74" s="28" t="n">
        <f aca="false">VLOOKUP($C74,'Memória de Cálculo 3'!$B$2:$E$11,4, )</f>
        <v>0</v>
      </c>
      <c r="L74" s="29" t="n">
        <f aca="false">J74*K74</f>
        <v>0</v>
      </c>
      <c r="M74" s="29" t="n">
        <v>4</v>
      </c>
      <c r="N74" s="29" t="n">
        <f aca="false">VLOOKUP($C74,'Memória de Cálculo 3'!$B$2:$G$11,5, )</f>
        <v>0</v>
      </c>
      <c r="O74" s="29" t="n">
        <f aca="false">M74*N74</f>
        <v>0</v>
      </c>
      <c r="P74" s="29"/>
      <c r="Q74" s="29" t="n">
        <f aca="false">VLOOKUP($C74,'Memória de Cálculo 3'!$B$2:$G$11,6, )</f>
        <v>0</v>
      </c>
      <c r="R74" s="29" t="n">
        <f aca="false">P74*Q74</f>
        <v>0</v>
      </c>
      <c r="S74" s="30" t="n">
        <f aca="false">F74+I74+L74+O74+R74</f>
        <v>0</v>
      </c>
      <c r="T74" s="2"/>
      <c r="U74" s="1"/>
      <c r="V74" s="1"/>
      <c r="W74" s="1"/>
      <c r="X74" s="1"/>
      <c r="Y74" s="1"/>
      <c r="Z74" s="1"/>
    </row>
    <row r="75" s="35" customFormat="true" ht="13" hidden="false" customHeight="false" outlineLevel="0" collapsed="false">
      <c r="A75" s="1"/>
      <c r="B75" s="25" t="s">
        <v>77</v>
      </c>
      <c r="C75" s="26" t="n">
        <v>0.03</v>
      </c>
      <c r="D75" s="27" t="n">
        <v>2</v>
      </c>
      <c r="E75" s="28" t="n">
        <f aca="false">VLOOKUP($C75,'Memória de Cálculo 3'!$B$2:$E$11,2, )</f>
        <v>0</v>
      </c>
      <c r="F75" s="29" t="n">
        <f aca="false">D75*E75</f>
        <v>0</v>
      </c>
      <c r="G75" s="27" t="n">
        <v>0</v>
      </c>
      <c r="H75" s="28" t="n">
        <f aca="false">VLOOKUP($C75,'Memória de Cálculo 3'!$B$2:$E$11,3, )</f>
        <v>0</v>
      </c>
      <c r="I75" s="29" t="n">
        <f aca="false">G75*H75</f>
        <v>0</v>
      </c>
      <c r="J75" s="27" t="n">
        <v>0</v>
      </c>
      <c r="K75" s="28" t="n">
        <f aca="false">VLOOKUP($C75,'Memória de Cálculo 3'!$B$2:$E$11,4, )</f>
        <v>0</v>
      </c>
      <c r="L75" s="29" t="n">
        <f aca="false">J75*K75</f>
        <v>0</v>
      </c>
      <c r="M75" s="29" t="n">
        <v>4</v>
      </c>
      <c r="N75" s="29" t="n">
        <f aca="false">VLOOKUP($C75,'Memória de Cálculo 3'!$B$2:$G$11,5, )</f>
        <v>0</v>
      </c>
      <c r="O75" s="29" t="n">
        <f aca="false">M75*N75</f>
        <v>0</v>
      </c>
      <c r="P75" s="29"/>
      <c r="Q75" s="29" t="n">
        <f aca="false">VLOOKUP($C75,'Memória de Cálculo 3'!$B$2:$G$11,6, )</f>
        <v>0</v>
      </c>
      <c r="R75" s="29" t="n">
        <f aca="false">P75*Q75</f>
        <v>0</v>
      </c>
      <c r="S75" s="30" t="n">
        <f aca="false">F75+I75+L75+O75+R75</f>
        <v>0</v>
      </c>
      <c r="T75" s="2"/>
      <c r="U75" s="1"/>
      <c r="V75" s="1"/>
      <c r="W75" s="1"/>
      <c r="X75" s="1"/>
      <c r="Y75" s="1"/>
      <c r="Z75" s="1"/>
    </row>
    <row r="76" s="35" customFormat="true" ht="24" hidden="false" customHeight="false" outlineLevel="0" collapsed="false">
      <c r="A76" s="1"/>
      <c r="B76" s="25" t="s">
        <v>78</v>
      </c>
      <c r="C76" s="26" t="n">
        <v>0.02</v>
      </c>
      <c r="D76" s="27" t="n">
        <v>2</v>
      </c>
      <c r="E76" s="28" t="n">
        <f aca="false">VLOOKUP($C76,'Memória de Cálculo 3'!$B$2:$E$11,2, )</f>
        <v>0</v>
      </c>
      <c r="F76" s="29" t="n">
        <f aca="false">D76*E76</f>
        <v>0</v>
      </c>
      <c r="G76" s="27" t="n">
        <v>0</v>
      </c>
      <c r="H76" s="28" t="n">
        <f aca="false">VLOOKUP($C76,'Memória de Cálculo 3'!$B$2:$E$11,3, )</f>
        <v>0</v>
      </c>
      <c r="I76" s="29" t="n">
        <f aca="false">G76*H76</f>
        <v>0</v>
      </c>
      <c r="J76" s="27" t="n">
        <v>0</v>
      </c>
      <c r="K76" s="28" t="n">
        <f aca="false">VLOOKUP($C76,'Memória de Cálculo 3'!$B$2:$E$11,4, )</f>
        <v>0</v>
      </c>
      <c r="L76" s="29" t="n">
        <f aca="false">J76*K76</f>
        <v>0</v>
      </c>
      <c r="M76" s="29" t="n">
        <v>4</v>
      </c>
      <c r="N76" s="29" t="n">
        <f aca="false">VLOOKUP($C76,'Memória de Cálculo 3'!$B$2:$G$11,5, )</f>
        <v>0</v>
      </c>
      <c r="O76" s="29" t="n">
        <f aca="false">M76*N76</f>
        <v>0</v>
      </c>
      <c r="P76" s="29"/>
      <c r="Q76" s="29" t="n">
        <f aca="false">VLOOKUP($C76,'Memória de Cálculo 3'!$B$2:$G$11,6, )</f>
        <v>0</v>
      </c>
      <c r="R76" s="29" t="n">
        <f aca="false">P76*Q76</f>
        <v>0</v>
      </c>
      <c r="S76" s="30" t="n">
        <f aca="false">F76+I76+L76+O76+R76</f>
        <v>0</v>
      </c>
      <c r="T76" s="2"/>
      <c r="U76" s="1"/>
      <c r="V76" s="1"/>
      <c r="W76" s="1"/>
      <c r="X76" s="1"/>
      <c r="Y76" s="1"/>
      <c r="Z76" s="1"/>
    </row>
    <row r="77" s="35" customFormat="true" ht="24" hidden="false" customHeight="false" outlineLevel="0" collapsed="false">
      <c r="A77" s="1"/>
      <c r="B77" s="25" t="s">
        <v>79</v>
      </c>
      <c r="C77" s="26" t="n">
        <v>0.02</v>
      </c>
      <c r="D77" s="27" t="n">
        <v>5</v>
      </c>
      <c r="E77" s="28" t="n">
        <f aca="false">VLOOKUP($C77,'Memória de Cálculo 3'!$B$2:$E$11,2, )</f>
        <v>0</v>
      </c>
      <c r="F77" s="29" t="n">
        <f aca="false">D77*E77</f>
        <v>0</v>
      </c>
      <c r="G77" s="27" t="n">
        <v>0</v>
      </c>
      <c r="H77" s="28" t="n">
        <f aca="false">VLOOKUP($C77,'Memória de Cálculo 3'!$B$2:$E$11,3, )</f>
        <v>0</v>
      </c>
      <c r="I77" s="29" t="n">
        <f aca="false">G77*H77</f>
        <v>0</v>
      </c>
      <c r="J77" s="27" t="n">
        <v>0</v>
      </c>
      <c r="K77" s="28" t="n">
        <f aca="false">VLOOKUP($C77,'Memória de Cálculo 3'!$B$2:$E$11,4, )</f>
        <v>0</v>
      </c>
      <c r="L77" s="29" t="n">
        <f aca="false">J77*K77</f>
        <v>0</v>
      </c>
      <c r="M77" s="29" t="n">
        <v>4</v>
      </c>
      <c r="N77" s="29" t="n">
        <f aca="false">VLOOKUP($C77,'Memória de Cálculo 3'!$B$2:$G$11,5, )</f>
        <v>0</v>
      </c>
      <c r="O77" s="29" t="n">
        <f aca="false">M77*N77</f>
        <v>0</v>
      </c>
      <c r="P77" s="29"/>
      <c r="Q77" s="29" t="n">
        <f aca="false">VLOOKUP($C77,'Memória de Cálculo 3'!$B$2:$G$11,6, )</f>
        <v>0</v>
      </c>
      <c r="R77" s="29" t="n">
        <f aca="false">P77*Q77</f>
        <v>0</v>
      </c>
      <c r="S77" s="30" t="n">
        <f aca="false">F77+I77+L77+O77+R77</f>
        <v>0</v>
      </c>
      <c r="T77" s="2"/>
      <c r="U77" s="1"/>
      <c r="V77" s="1"/>
      <c r="W77" s="1"/>
      <c r="X77" s="1"/>
      <c r="Y77" s="1"/>
      <c r="Z77" s="1"/>
    </row>
    <row r="78" s="35" customFormat="true" ht="24" hidden="false" customHeight="false" outlineLevel="0" collapsed="false">
      <c r="A78" s="1"/>
      <c r="B78" s="25" t="s">
        <v>80</v>
      </c>
      <c r="C78" s="26" t="n">
        <v>0.03</v>
      </c>
      <c r="D78" s="27" t="n">
        <v>2</v>
      </c>
      <c r="E78" s="28" t="n">
        <f aca="false">VLOOKUP($C78,'Memória de Cálculo 3'!$B$2:$E$11,2, )</f>
        <v>0</v>
      </c>
      <c r="F78" s="29" t="n">
        <f aca="false">D78*E78</f>
        <v>0</v>
      </c>
      <c r="G78" s="27" t="n">
        <v>0</v>
      </c>
      <c r="H78" s="28" t="n">
        <f aca="false">VLOOKUP($C78,'Memória de Cálculo 3'!$B$2:$E$11,3, )</f>
        <v>0</v>
      </c>
      <c r="I78" s="29" t="n">
        <f aca="false">G78*H78</f>
        <v>0</v>
      </c>
      <c r="J78" s="27" t="n">
        <v>0</v>
      </c>
      <c r="K78" s="28" t="n">
        <f aca="false">VLOOKUP($C78,'Memória de Cálculo 3'!$B$2:$E$11,4, )</f>
        <v>0</v>
      </c>
      <c r="L78" s="29" t="n">
        <f aca="false">J78*K78</f>
        <v>0</v>
      </c>
      <c r="M78" s="29" t="n">
        <v>4</v>
      </c>
      <c r="N78" s="29" t="n">
        <f aca="false">VLOOKUP($C78,'Memória de Cálculo 3'!$B$2:$G$11,5, )</f>
        <v>0</v>
      </c>
      <c r="O78" s="29" t="n">
        <f aca="false">M78*N78</f>
        <v>0</v>
      </c>
      <c r="P78" s="29"/>
      <c r="Q78" s="29" t="n">
        <f aca="false">VLOOKUP($C78,'Memória de Cálculo 3'!$B$2:$G$11,6, )</f>
        <v>0</v>
      </c>
      <c r="R78" s="29" t="n">
        <f aca="false">P78*Q78</f>
        <v>0</v>
      </c>
      <c r="S78" s="30" t="n">
        <f aca="false">F78+I78+L78+O78+R78</f>
        <v>0</v>
      </c>
      <c r="T78" s="2"/>
      <c r="U78" s="1"/>
      <c r="V78" s="1"/>
      <c r="W78" s="1"/>
      <c r="X78" s="1"/>
      <c r="Y78" s="1"/>
      <c r="Z78" s="1"/>
    </row>
    <row r="79" s="35" customFormat="true" ht="13" hidden="false" customHeight="false" outlineLevel="0" collapsed="false">
      <c r="A79" s="1"/>
      <c r="B79" s="25" t="s">
        <v>81</v>
      </c>
      <c r="C79" s="26" t="n">
        <v>0.05</v>
      </c>
      <c r="D79" s="27" t="n">
        <v>2</v>
      </c>
      <c r="E79" s="28" t="n">
        <f aca="false">VLOOKUP($C79,'Memória de Cálculo 3'!$B$2:$E$11,2, )</f>
        <v>0</v>
      </c>
      <c r="F79" s="29" t="n">
        <f aca="false">D79*E79</f>
        <v>0</v>
      </c>
      <c r="G79" s="27" t="n">
        <v>0</v>
      </c>
      <c r="H79" s="28" t="n">
        <f aca="false">VLOOKUP($C79,'Memória de Cálculo 3'!$B$2:$E$11,3, )</f>
        <v>0</v>
      </c>
      <c r="I79" s="29" t="n">
        <f aca="false">G79*H79</f>
        <v>0</v>
      </c>
      <c r="J79" s="27" t="n">
        <v>0</v>
      </c>
      <c r="K79" s="28" t="n">
        <f aca="false">VLOOKUP($C79,'Memória de Cálculo 3'!$B$2:$E$11,4, )</f>
        <v>0</v>
      </c>
      <c r="L79" s="29" t="n">
        <f aca="false">J79*K79</f>
        <v>0</v>
      </c>
      <c r="M79" s="29" t="n">
        <v>4</v>
      </c>
      <c r="N79" s="29" t="n">
        <f aca="false">VLOOKUP($C79,'Memória de Cálculo 3'!$B$2:$G$11,5, )</f>
        <v>0</v>
      </c>
      <c r="O79" s="29" t="n">
        <f aca="false">M79*N79</f>
        <v>0</v>
      </c>
      <c r="P79" s="29"/>
      <c r="Q79" s="29" t="n">
        <f aca="false">VLOOKUP($C79,'Memória de Cálculo 3'!$B$2:$G$11,6, )</f>
        <v>0</v>
      </c>
      <c r="R79" s="29" t="n">
        <f aca="false">P79*Q79</f>
        <v>0</v>
      </c>
      <c r="S79" s="30" t="n">
        <f aca="false">F79+I79+L79+O79+R79</f>
        <v>0</v>
      </c>
      <c r="T79" s="2"/>
      <c r="U79" s="1"/>
      <c r="V79" s="1"/>
      <c r="W79" s="1"/>
      <c r="X79" s="1"/>
      <c r="Y79" s="1"/>
      <c r="Z79" s="1"/>
    </row>
    <row r="80" s="35" customFormat="true" ht="13" hidden="false" customHeight="false" outlineLevel="0" collapsed="false">
      <c r="A80" s="1"/>
      <c r="B80" s="25" t="s">
        <v>82</v>
      </c>
      <c r="C80" s="26" t="n">
        <v>0.03</v>
      </c>
      <c r="D80" s="27" t="n">
        <v>1</v>
      </c>
      <c r="E80" s="28" t="n">
        <f aca="false">VLOOKUP($C80,'Memória de Cálculo 3'!$B$2:$E$11,2, )</f>
        <v>0</v>
      </c>
      <c r="F80" s="29" t="n">
        <f aca="false">D80*E80</f>
        <v>0</v>
      </c>
      <c r="G80" s="27" t="n">
        <v>0</v>
      </c>
      <c r="H80" s="28" t="n">
        <f aca="false">VLOOKUP($C80,'Memória de Cálculo 3'!$B$2:$E$11,3, )</f>
        <v>0</v>
      </c>
      <c r="I80" s="29" t="n">
        <f aca="false">G80*H80</f>
        <v>0</v>
      </c>
      <c r="J80" s="27" t="n">
        <v>0</v>
      </c>
      <c r="K80" s="28" t="n">
        <f aca="false">VLOOKUP($C80,'Memória de Cálculo 3'!$B$2:$E$11,4, )</f>
        <v>0</v>
      </c>
      <c r="L80" s="29" t="n">
        <f aca="false">J80*K80</f>
        <v>0</v>
      </c>
      <c r="M80" s="29" t="n">
        <v>4</v>
      </c>
      <c r="N80" s="29" t="n">
        <f aca="false">VLOOKUP($C80,'Memória de Cálculo 3'!$B$2:$G$11,5, )</f>
        <v>0</v>
      </c>
      <c r="O80" s="29" t="n">
        <f aca="false">M80*N80</f>
        <v>0</v>
      </c>
      <c r="P80" s="29"/>
      <c r="Q80" s="29" t="n">
        <f aca="false">VLOOKUP($C80,'Memória de Cálculo 3'!$B$2:$G$11,6, )</f>
        <v>0</v>
      </c>
      <c r="R80" s="29" t="n">
        <f aca="false">P80*Q80</f>
        <v>0</v>
      </c>
      <c r="S80" s="30" t="n">
        <f aca="false">F80+I80+L80+O80+R80</f>
        <v>0</v>
      </c>
      <c r="T80" s="2"/>
      <c r="U80" s="1"/>
      <c r="V80" s="1"/>
      <c r="W80" s="1"/>
      <c r="X80" s="1"/>
      <c r="Y80" s="1"/>
      <c r="Z80" s="1"/>
    </row>
    <row r="81" s="1" customFormat="true" ht="24" hidden="false" customHeight="false" outlineLevel="0" collapsed="false">
      <c r="B81" s="25" t="s">
        <v>83</v>
      </c>
      <c r="C81" s="26" t="n">
        <v>0.02</v>
      </c>
      <c r="D81" s="27" t="n">
        <v>3</v>
      </c>
      <c r="E81" s="28" t="n">
        <f aca="false">VLOOKUP($C81,'Memória de Cálculo 3'!$B$2:$E$11,2, )</f>
        <v>0</v>
      </c>
      <c r="F81" s="29" t="n">
        <f aca="false">D81*E81</f>
        <v>0</v>
      </c>
      <c r="G81" s="27" t="n">
        <v>0</v>
      </c>
      <c r="H81" s="28" t="n">
        <f aca="false">VLOOKUP($C81,'Memória de Cálculo 3'!$B$2:$E$11,3, )</f>
        <v>0</v>
      </c>
      <c r="I81" s="29" t="n">
        <f aca="false">G81*H81</f>
        <v>0</v>
      </c>
      <c r="J81" s="27" t="n">
        <v>0</v>
      </c>
      <c r="K81" s="28" t="n">
        <f aca="false">VLOOKUP($C81,'Memória de Cálculo 3'!$B$2:$E$11,4, )</f>
        <v>0</v>
      </c>
      <c r="L81" s="29" t="n">
        <f aca="false">J81*K81</f>
        <v>0</v>
      </c>
      <c r="M81" s="29" t="n">
        <v>4</v>
      </c>
      <c r="N81" s="29" t="n">
        <f aca="false">VLOOKUP($C81,'Memória de Cálculo 3'!$B$2:$G$11,5, )</f>
        <v>0</v>
      </c>
      <c r="O81" s="29" t="n">
        <f aca="false">M81*N81</f>
        <v>0</v>
      </c>
      <c r="P81" s="29"/>
      <c r="Q81" s="29" t="n">
        <f aca="false">VLOOKUP($C81,'Memória de Cálculo 3'!$B$2:$G$11,6, )</f>
        <v>0</v>
      </c>
      <c r="R81" s="29" t="n">
        <f aca="false">P81*Q81</f>
        <v>0</v>
      </c>
      <c r="S81" s="30" t="n">
        <f aca="false">F81+I81+L81+O81+R81</f>
        <v>0</v>
      </c>
      <c r="T81" s="2"/>
    </row>
    <row r="82" s="35" customFormat="true" ht="13" hidden="false" customHeight="false" outlineLevel="0" collapsed="false">
      <c r="A82" s="1"/>
      <c r="B82" s="25" t="s">
        <v>84</v>
      </c>
      <c r="C82" s="26" t="n">
        <v>0.02</v>
      </c>
      <c r="D82" s="27" t="n">
        <v>0</v>
      </c>
      <c r="E82" s="28" t="n">
        <f aca="false">VLOOKUP($C82,'Memória de Cálculo 3'!$B$2:$E$11,2, )</f>
        <v>0</v>
      </c>
      <c r="F82" s="29" t="n">
        <f aca="false">D82*E82</f>
        <v>0</v>
      </c>
      <c r="G82" s="27" t="n">
        <v>1</v>
      </c>
      <c r="H82" s="28" t="n">
        <f aca="false">VLOOKUP($C82,'Memória de Cálculo 3'!$B$2:$E$11,3, )</f>
        <v>0</v>
      </c>
      <c r="I82" s="29" t="n">
        <f aca="false">G82*H82</f>
        <v>0</v>
      </c>
      <c r="J82" s="27" t="n">
        <v>1</v>
      </c>
      <c r="K82" s="28" t="n">
        <f aca="false">VLOOKUP($C82,'Memória de Cálculo 3'!$B$2:$E$11,4, )</f>
        <v>0</v>
      </c>
      <c r="L82" s="29" t="n">
        <f aca="false">J82*K82</f>
        <v>0</v>
      </c>
      <c r="M82" s="29"/>
      <c r="N82" s="29" t="n">
        <f aca="false">VLOOKUP($C82,'Memória de Cálculo 3'!$B$2:$G$11,5, )</f>
        <v>0</v>
      </c>
      <c r="O82" s="29" t="n">
        <f aca="false">M82*N82</f>
        <v>0</v>
      </c>
      <c r="P82" s="29"/>
      <c r="Q82" s="29" t="n">
        <f aca="false">VLOOKUP($C82,'Memória de Cálculo 3'!$B$2:$G$11,6, )</f>
        <v>0</v>
      </c>
      <c r="R82" s="29" t="n">
        <f aca="false">P82*Q82</f>
        <v>0</v>
      </c>
      <c r="S82" s="30" t="n">
        <f aca="false">F82+I82+L82+O82+R82</f>
        <v>0</v>
      </c>
      <c r="T82" s="2"/>
      <c r="U82" s="1"/>
      <c r="V82" s="1"/>
      <c r="W82" s="1"/>
      <c r="X82" s="1"/>
      <c r="Y82" s="1"/>
      <c r="Z82" s="1"/>
    </row>
    <row r="83" s="35" customFormat="true" ht="13" hidden="false" customHeight="false" outlineLevel="0" collapsed="false">
      <c r="A83" s="1"/>
      <c r="B83" s="25" t="s">
        <v>85</v>
      </c>
      <c r="C83" s="26" t="n">
        <v>0.02</v>
      </c>
      <c r="D83" s="27" t="n">
        <v>0</v>
      </c>
      <c r="E83" s="28" t="n">
        <f aca="false">VLOOKUP($C83,'Memória de Cálculo 3'!$B$2:$E$11,2, )</f>
        <v>0</v>
      </c>
      <c r="F83" s="29" t="n">
        <f aca="false">D83*E83</f>
        <v>0</v>
      </c>
      <c r="G83" s="27" t="n">
        <v>1</v>
      </c>
      <c r="H83" s="28" t="n">
        <f aca="false">VLOOKUP($C83,'Memória de Cálculo 3'!$B$2:$E$11,3, )</f>
        <v>0</v>
      </c>
      <c r="I83" s="29" t="n">
        <f aca="false">G83*H83</f>
        <v>0</v>
      </c>
      <c r="J83" s="27" t="n">
        <v>1</v>
      </c>
      <c r="K83" s="28" t="n">
        <f aca="false">VLOOKUP($C83,'Memória de Cálculo 3'!$B$2:$E$11,4, )</f>
        <v>0</v>
      </c>
      <c r="L83" s="29" t="n">
        <f aca="false">J83*K83</f>
        <v>0</v>
      </c>
      <c r="M83" s="29"/>
      <c r="N83" s="29" t="n">
        <f aca="false">VLOOKUP($C83,'Memória de Cálculo 3'!$B$2:$G$11,5, )</f>
        <v>0</v>
      </c>
      <c r="O83" s="29" t="n">
        <f aca="false">M83*N83</f>
        <v>0</v>
      </c>
      <c r="P83" s="29"/>
      <c r="Q83" s="29" t="n">
        <f aca="false">VLOOKUP($C83,'Memória de Cálculo 3'!$B$2:$G$11,6, )</f>
        <v>0</v>
      </c>
      <c r="R83" s="29" t="n">
        <f aca="false">P83*Q83</f>
        <v>0</v>
      </c>
      <c r="S83" s="30" t="n">
        <f aca="false">F83+I83+L83+O83+R83</f>
        <v>0</v>
      </c>
      <c r="T83" s="2"/>
      <c r="U83" s="1"/>
      <c r="V83" s="1"/>
      <c r="W83" s="1"/>
      <c r="X83" s="1"/>
      <c r="Y83" s="1"/>
      <c r="Z83" s="1"/>
    </row>
    <row r="84" s="35" customFormat="true" ht="13" hidden="false" customHeight="false" outlineLevel="0" collapsed="false">
      <c r="A84" s="1"/>
      <c r="B84" s="25" t="s">
        <v>70</v>
      </c>
      <c r="C84" s="26" t="n">
        <v>0.02</v>
      </c>
      <c r="D84" s="27" t="n">
        <v>1</v>
      </c>
      <c r="E84" s="28" t="n">
        <f aca="false">VLOOKUP($C84,'Memória de Cálculo 3'!$B$2:$E$11,2, )</f>
        <v>0</v>
      </c>
      <c r="F84" s="29" t="n">
        <f aca="false">D84*E84</f>
        <v>0</v>
      </c>
      <c r="G84" s="27" t="n">
        <v>1</v>
      </c>
      <c r="H84" s="28" t="n">
        <f aca="false">VLOOKUP($C84,'Memória de Cálculo 3'!$B$2:$E$11,3, )</f>
        <v>0</v>
      </c>
      <c r="I84" s="29" t="n">
        <f aca="false">G84*H84</f>
        <v>0</v>
      </c>
      <c r="J84" s="27" t="n">
        <v>1</v>
      </c>
      <c r="K84" s="28" t="n">
        <f aca="false">VLOOKUP($C84,'Memória de Cálculo 3'!$B$2:$E$11,4, )</f>
        <v>0</v>
      </c>
      <c r="L84" s="29" t="n">
        <f aca="false">J84*K84</f>
        <v>0</v>
      </c>
      <c r="M84" s="29" t="n">
        <v>9</v>
      </c>
      <c r="N84" s="29" t="n">
        <f aca="false">VLOOKUP($C84,'Memória de Cálculo 3'!$B$2:$G$11,5, )</f>
        <v>0</v>
      </c>
      <c r="O84" s="29" t="n">
        <f aca="false">M84*N84</f>
        <v>0</v>
      </c>
      <c r="P84" s="29" t="n">
        <v>7</v>
      </c>
      <c r="Q84" s="29" t="n">
        <f aca="false">VLOOKUP($C84,'Memória de Cálculo 3'!$B$2:$G$11,6, )</f>
        <v>0</v>
      </c>
      <c r="R84" s="29" t="n">
        <f aca="false">P84*Q84</f>
        <v>0</v>
      </c>
      <c r="S84" s="30" t="n">
        <f aca="false">F84+I84+L84+O84+R84</f>
        <v>0</v>
      </c>
      <c r="T84" s="2"/>
      <c r="U84" s="1"/>
      <c r="V84" s="1"/>
      <c r="W84" s="1"/>
      <c r="X84" s="1"/>
      <c r="Y84" s="1"/>
      <c r="Z84" s="1"/>
    </row>
    <row r="85" s="35" customFormat="true" ht="12.8" hidden="false" customHeight="false" outlineLevel="0" collapsed="false">
      <c r="A85" s="1"/>
      <c r="B85" s="31" t="s">
        <v>22</v>
      </c>
      <c r="C85" s="31"/>
      <c r="D85" s="31" t="n">
        <f aca="false">SUM(D69:D84)</f>
        <v>31</v>
      </c>
      <c r="E85" s="31"/>
      <c r="F85" s="32" t="n">
        <f aca="false">SUM(F69:F84)</f>
        <v>0</v>
      </c>
      <c r="G85" s="31" t="n">
        <f aca="false">SUM(G69:G84)</f>
        <v>3</v>
      </c>
      <c r="H85" s="31"/>
      <c r="I85" s="31" t="n">
        <f aca="false">SUM(I69:I84)</f>
        <v>0</v>
      </c>
      <c r="J85" s="31" t="n">
        <f aca="false">SUM(J69:J84)</f>
        <v>3</v>
      </c>
      <c r="K85" s="31"/>
      <c r="L85" s="32" t="n">
        <f aca="false">SUM(L69:L84)</f>
        <v>0</v>
      </c>
      <c r="M85" s="31" t="n">
        <f aca="false">SUM(M69:M84)</f>
        <v>61</v>
      </c>
      <c r="N85" s="31"/>
      <c r="O85" s="32" t="n">
        <f aca="false">SUM(O69:O84)</f>
        <v>0</v>
      </c>
      <c r="P85" s="31" t="n">
        <f aca="false">SUM(P69:P84)</f>
        <v>7</v>
      </c>
      <c r="Q85" s="31"/>
      <c r="R85" s="32" t="n">
        <f aca="false">SUM(R69:R84)</f>
        <v>0</v>
      </c>
      <c r="S85" s="33" t="n">
        <f aca="false">SUM(S69:S84)</f>
        <v>0</v>
      </c>
      <c r="T85" s="2"/>
      <c r="U85" s="1"/>
      <c r="V85" s="1"/>
      <c r="W85" s="1"/>
      <c r="X85" s="1"/>
      <c r="Y85" s="1"/>
      <c r="Z85" s="1"/>
    </row>
    <row r="86" s="35" customFormat="true" ht="12.8" hidden="false" customHeight="false" outlineLevel="0" collapsed="false">
      <c r="A86" s="1"/>
      <c r="B86" s="31" t="s">
        <v>54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4" t="n">
        <f aca="false">S85*36</f>
        <v>0</v>
      </c>
      <c r="T86" s="2"/>
      <c r="U86" s="1"/>
      <c r="V86" s="1"/>
      <c r="W86" s="1"/>
      <c r="X86" s="1"/>
      <c r="Y86" s="1"/>
      <c r="Z86" s="1"/>
    </row>
    <row r="87" s="35" customFormat="true" ht="12.8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</row>
    <row r="88" s="35" customFormat="true" ht="12.8" hidden="false" customHeight="false" outlineLevel="0" collapsed="false">
      <c r="A88" s="1"/>
      <c r="B88" s="23" t="s">
        <v>86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"/>
      <c r="U88" s="1"/>
      <c r="V88" s="1"/>
      <c r="W88" s="1"/>
      <c r="X88" s="1"/>
      <c r="Y88" s="1"/>
      <c r="Z88" s="1"/>
    </row>
    <row r="89" s="35" customFormat="true" ht="23.85" hidden="false" customHeight="true" outlineLevel="0" collapsed="false">
      <c r="A89" s="1"/>
      <c r="B89" s="6" t="s">
        <v>27</v>
      </c>
      <c r="C89" s="6" t="s">
        <v>28</v>
      </c>
      <c r="D89" s="6" t="s">
        <v>29</v>
      </c>
      <c r="E89" s="6"/>
      <c r="F89" s="6"/>
      <c r="G89" s="6" t="s">
        <v>30</v>
      </c>
      <c r="H89" s="6"/>
      <c r="I89" s="6"/>
      <c r="J89" s="6" t="s">
        <v>31</v>
      </c>
      <c r="K89" s="6"/>
      <c r="L89" s="6"/>
      <c r="M89" s="7" t="s">
        <v>32</v>
      </c>
      <c r="N89" s="7"/>
      <c r="O89" s="7"/>
      <c r="P89" s="7" t="s">
        <v>33</v>
      </c>
      <c r="Q89" s="7"/>
      <c r="R89" s="7"/>
      <c r="S89" s="7" t="s">
        <v>4</v>
      </c>
      <c r="T89" s="2"/>
      <c r="U89" s="1"/>
      <c r="V89" s="1"/>
      <c r="W89" s="1"/>
      <c r="X89" s="1"/>
      <c r="Y89" s="1"/>
      <c r="Z89" s="1"/>
    </row>
    <row r="90" s="35" customFormat="true" ht="35.05" hidden="false" customHeight="false" outlineLevel="0" collapsed="false">
      <c r="A90" s="1"/>
      <c r="B90" s="6"/>
      <c r="C90" s="6"/>
      <c r="D90" s="7" t="s">
        <v>34</v>
      </c>
      <c r="E90" s="7" t="s">
        <v>35</v>
      </c>
      <c r="F90" s="7" t="s">
        <v>36</v>
      </c>
      <c r="G90" s="7" t="s">
        <v>34</v>
      </c>
      <c r="H90" s="7" t="s">
        <v>35</v>
      </c>
      <c r="I90" s="7" t="s">
        <v>36</v>
      </c>
      <c r="J90" s="7" t="s">
        <v>34</v>
      </c>
      <c r="K90" s="7" t="s">
        <v>35</v>
      </c>
      <c r="L90" s="7" t="s">
        <v>36</v>
      </c>
      <c r="M90" s="24" t="s">
        <v>34</v>
      </c>
      <c r="N90" s="24" t="s">
        <v>37</v>
      </c>
      <c r="O90" s="24" t="s">
        <v>36</v>
      </c>
      <c r="P90" s="24" t="s">
        <v>34</v>
      </c>
      <c r="Q90" s="24" t="s">
        <v>37</v>
      </c>
      <c r="R90" s="24" t="s">
        <v>36</v>
      </c>
      <c r="S90" s="7"/>
      <c r="T90" s="2"/>
      <c r="U90" s="1"/>
      <c r="V90" s="1"/>
      <c r="W90" s="1"/>
      <c r="X90" s="1"/>
      <c r="Y90" s="1"/>
      <c r="Z90" s="1"/>
    </row>
    <row r="91" s="35" customFormat="true" ht="13" hidden="false" customHeight="false" outlineLevel="0" collapsed="false">
      <c r="A91" s="1"/>
      <c r="B91" s="25" t="s">
        <v>87</v>
      </c>
      <c r="C91" s="26" t="n">
        <v>0.03</v>
      </c>
      <c r="D91" s="27" t="n">
        <v>2</v>
      </c>
      <c r="E91" s="28" t="n">
        <f aca="false">VLOOKUP($C91,'Memória de Cálculo 3'!$B$2:$E$11,2, )</f>
        <v>0</v>
      </c>
      <c r="F91" s="29" t="n">
        <f aca="false">D91*E91</f>
        <v>0</v>
      </c>
      <c r="G91" s="27" t="n">
        <v>0</v>
      </c>
      <c r="H91" s="28" t="n">
        <f aca="false">VLOOKUP($C91,'Memória de Cálculo 3'!$B$2:$E$11,3, )</f>
        <v>0</v>
      </c>
      <c r="I91" s="29" t="n">
        <f aca="false">G91*H91</f>
        <v>0</v>
      </c>
      <c r="J91" s="27" t="n">
        <v>0</v>
      </c>
      <c r="K91" s="28" t="n">
        <f aca="false">VLOOKUP($C91,'Memória de Cálculo 3'!$B$2:$E$11,4, )</f>
        <v>0</v>
      </c>
      <c r="L91" s="29" t="n">
        <f aca="false">J91*K91</f>
        <v>0</v>
      </c>
      <c r="M91" s="29" t="n">
        <v>4</v>
      </c>
      <c r="N91" s="29" t="n">
        <f aca="false">VLOOKUP($C91,'Memória de Cálculo 3'!$B$2:$G$11,5, )</f>
        <v>0</v>
      </c>
      <c r="O91" s="29" t="n">
        <f aca="false">M91*N91</f>
        <v>0</v>
      </c>
      <c r="P91" s="29"/>
      <c r="Q91" s="29" t="n">
        <f aca="false">VLOOKUP($C91,'Memória de Cálculo 3'!$B$2:$G$11,6, )</f>
        <v>0</v>
      </c>
      <c r="R91" s="29" t="n">
        <f aca="false">P91*Q91</f>
        <v>0</v>
      </c>
      <c r="S91" s="30" t="n">
        <f aca="false">F91+I91+L91+O91+R91</f>
        <v>0</v>
      </c>
      <c r="T91" s="2"/>
      <c r="U91" s="1"/>
      <c r="V91" s="1"/>
      <c r="W91" s="1"/>
      <c r="X91" s="1"/>
      <c r="Y91" s="1"/>
      <c r="Z91" s="1"/>
    </row>
    <row r="92" s="35" customFormat="true" ht="24" hidden="false" customHeight="false" outlineLevel="0" collapsed="false">
      <c r="A92" s="1"/>
      <c r="B92" s="25" t="s">
        <v>88</v>
      </c>
      <c r="C92" s="26" t="n">
        <v>0.05</v>
      </c>
      <c r="D92" s="27" t="n">
        <v>2</v>
      </c>
      <c r="E92" s="28" t="n">
        <f aca="false">VLOOKUP($C92,'Memória de Cálculo 3'!$B$2:$E$11,2, )</f>
        <v>0</v>
      </c>
      <c r="F92" s="29" t="n">
        <f aca="false">D92*E92</f>
        <v>0</v>
      </c>
      <c r="G92" s="27" t="n">
        <v>0</v>
      </c>
      <c r="H92" s="28" t="n">
        <f aca="false">VLOOKUP($C92,'Memória de Cálculo 3'!$B$2:$E$11,3, )</f>
        <v>0</v>
      </c>
      <c r="I92" s="29" t="n">
        <f aca="false">G92*H92</f>
        <v>0</v>
      </c>
      <c r="J92" s="27" t="n">
        <v>0</v>
      </c>
      <c r="K92" s="28" t="n">
        <f aca="false">VLOOKUP($C92,'Memória de Cálculo 3'!$B$2:$E$11,4, )</f>
        <v>0</v>
      </c>
      <c r="L92" s="29" t="n">
        <f aca="false">J92*K92</f>
        <v>0</v>
      </c>
      <c r="M92" s="29" t="n">
        <v>4</v>
      </c>
      <c r="N92" s="29" t="n">
        <f aca="false">VLOOKUP($C92,'Memória de Cálculo 3'!$B$2:$G$11,5, )</f>
        <v>0</v>
      </c>
      <c r="O92" s="29" t="n">
        <f aca="false">M92*N92</f>
        <v>0</v>
      </c>
      <c r="P92" s="29"/>
      <c r="Q92" s="29" t="n">
        <f aca="false">VLOOKUP($C92,'Memória de Cálculo 3'!$B$2:$G$11,6, )</f>
        <v>0</v>
      </c>
      <c r="R92" s="29" t="n">
        <f aca="false">P92*Q92</f>
        <v>0</v>
      </c>
      <c r="S92" s="30" t="n">
        <f aca="false">F92+I92+L92+O92+R92</f>
        <v>0</v>
      </c>
      <c r="T92" s="2"/>
      <c r="U92" s="1"/>
      <c r="V92" s="1"/>
      <c r="W92" s="1"/>
      <c r="X92" s="1"/>
      <c r="Y92" s="1"/>
      <c r="Z92" s="1"/>
    </row>
    <row r="93" s="35" customFormat="true" ht="24" hidden="false" customHeight="false" outlineLevel="0" collapsed="false">
      <c r="A93" s="1"/>
      <c r="B93" s="25" t="s">
        <v>89</v>
      </c>
      <c r="C93" s="26" t="n">
        <v>0.03</v>
      </c>
      <c r="D93" s="27" t="n">
        <v>3</v>
      </c>
      <c r="E93" s="28" t="n">
        <f aca="false">VLOOKUP($C93,'Memória de Cálculo 3'!$B$2:$E$11,2, )</f>
        <v>0</v>
      </c>
      <c r="F93" s="29" t="n">
        <f aca="false">D93*E93</f>
        <v>0</v>
      </c>
      <c r="G93" s="27" t="n">
        <v>0</v>
      </c>
      <c r="H93" s="28" t="n">
        <f aca="false">VLOOKUP($C93,'Memória de Cálculo 3'!$B$2:$E$11,3, )</f>
        <v>0</v>
      </c>
      <c r="I93" s="29" t="n">
        <f aca="false">G93*H93</f>
        <v>0</v>
      </c>
      <c r="J93" s="27" t="n">
        <v>0</v>
      </c>
      <c r="K93" s="28" t="n">
        <f aca="false">VLOOKUP($C93,'Memória de Cálculo 3'!$B$2:$E$11,4, )</f>
        <v>0</v>
      </c>
      <c r="L93" s="29" t="n">
        <f aca="false">J93*K93</f>
        <v>0</v>
      </c>
      <c r="M93" s="29" t="n">
        <v>4</v>
      </c>
      <c r="N93" s="29" t="n">
        <f aca="false">VLOOKUP($C93,'Memória de Cálculo 3'!$B$2:$G$11,5, )</f>
        <v>0</v>
      </c>
      <c r="O93" s="29" t="n">
        <f aca="false">M93*N93</f>
        <v>0</v>
      </c>
      <c r="P93" s="29"/>
      <c r="Q93" s="29" t="n">
        <f aca="false">VLOOKUP($C93,'Memória de Cálculo 3'!$B$2:$G$11,6, )</f>
        <v>0</v>
      </c>
      <c r="R93" s="29" t="n">
        <f aca="false">P93*Q93</f>
        <v>0</v>
      </c>
      <c r="S93" s="30" t="n">
        <f aca="false">F93+I93+L93+O93+R93</f>
        <v>0</v>
      </c>
      <c r="T93" s="2"/>
      <c r="U93" s="1"/>
      <c r="V93" s="1"/>
      <c r="W93" s="1"/>
      <c r="X93" s="1"/>
      <c r="Y93" s="1"/>
      <c r="Z93" s="1"/>
    </row>
    <row r="94" s="35" customFormat="true" ht="13" hidden="false" customHeight="false" outlineLevel="0" collapsed="false">
      <c r="A94" s="1"/>
      <c r="B94" s="25" t="s">
        <v>90</v>
      </c>
      <c r="C94" s="26" t="n">
        <v>0.05</v>
      </c>
      <c r="D94" s="27" t="n">
        <v>3</v>
      </c>
      <c r="E94" s="28" t="n">
        <f aca="false">VLOOKUP($C94,'Memória de Cálculo 3'!$B$2:$E$11,2, )</f>
        <v>0</v>
      </c>
      <c r="F94" s="29" t="n">
        <f aca="false">D94*E94</f>
        <v>0</v>
      </c>
      <c r="G94" s="27" t="n">
        <v>0</v>
      </c>
      <c r="H94" s="28" t="n">
        <f aca="false">VLOOKUP($C94,'Memória de Cálculo 3'!$B$2:$E$11,3, )</f>
        <v>0</v>
      </c>
      <c r="I94" s="29" t="n">
        <f aca="false">G94*H94</f>
        <v>0</v>
      </c>
      <c r="J94" s="27" t="n">
        <v>0</v>
      </c>
      <c r="K94" s="28" t="n">
        <f aca="false">VLOOKUP($C94,'Memória de Cálculo 3'!$B$2:$E$11,4, )</f>
        <v>0</v>
      </c>
      <c r="L94" s="29" t="n">
        <f aca="false">J94*K94</f>
        <v>0</v>
      </c>
      <c r="M94" s="29" t="n">
        <v>4</v>
      </c>
      <c r="N94" s="29" t="n">
        <f aca="false">VLOOKUP($C94,'Memória de Cálculo 3'!$B$2:$G$11,5, )</f>
        <v>0</v>
      </c>
      <c r="O94" s="29" t="n">
        <f aca="false">M94*N94</f>
        <v>0</v>
      </c>
      <c r="P94" s="29"/>
      <c r="Q94" s="29" t="n">
        <f aca="false">VLOOKUP($C94,'Memória de Cálculo 3'!$B$2:$G$11,6, )</f>
        <v>0</v>
      </c>
      <c r="R94" s="29" t="n">
        <f aca="false">P94*Q94</f>
        <v>0</v>
      </c>
      <c r="S94" s="30" t="n">
        <f aca="false">F94+I94+L94+O94+R94</f>
        <v>0</v>
      </c>
      <c r="T94" s="2"/>
      <c r="U94" s="1"/>
      <c r="V94" s="1"/>
      <c r="W94" s="1"/>
      <c r="X94" s="1"/>
      <c r="Y94" s="1"/>
      <c r="Z94" s="1"/>
    </row>
    <row r="95" s="35" customFormat="true" ht="13" hidden="false" customHeight="false" outlineLevel="0" collapsed="false">
      <c r="A95" s="1"/>
      <c r="B95" s="25" t="s">
        <v>91</v>
      </c>
      <c r="C95" s="26" t="n">
        <v>0.05</v>
      </c>
      <c r="D95" s="27" t="n">
        <v>3</v>
      </c>
      <c r="E95" s="28" t="n">
        <f aca="false">VLOOKUP($C95,'Memória de Cálculo 3'!$B$2:$E$11,2, )</f>
        <v>0</v>
      </c>
      <c r="F95" s="29" t="n">
        <f aca="false">D95*E95</f>
        <v>0</v>
      </c>
      <c r="G95" s="27" t="n">
        <v>0</v>
      </c>
      <c r="H95" s="28" t="n">
        <f aca="false">VLOOKUP($C95,'Memória de Cálculo 3'!$B$2:$E$11,3, )</f>
        <v>0</v>
      </c>
      <c r="I95" s="29" t="n">
        <f aca="false">G95*H95</f>
        <v>0</v>
      </c>
      <c r="J95" s="27" t="n">
        <v>0</v>
      </c>
      <c r="K95" s="28" t="n">
        <f aca="false">VLOOKUP($C95,'Memória de Cálculo 3'!$B$2:$E$11,4, )</f>
        <v>0</v>
      </c>
      <c r="L95" s="29" t="n">
        <f aca="false">J95*K95</f>
        <v>0</v>
      </c>
      <c r="M95" s="29" t="n">
        <v>4</v>
      </c>
      <c r="N95" s="29" t="n">
        <f aca="false">VLOOKUP($C95,'Memória de Cálculo 3'!$B$2:$G$11,5, )</f>
        <v>0</v>
      </c>
      <c r="O95" s="29" t="n">
        <f aca="false">M95*N95</f>
        <v>0</v>
      </c>
      <c r="P95" s="29"/>
      <c r="Q95" s="29" t="n">
        <f aca="false">VLOOKUP($C95,'Memória de Cálculo 3'!$B$2:$G$11,6, )</f>
        <v>0</v>
      </c>
      <c r="R95" s="29" t="n">
        <f aca="false">P95*Q95</f>
        <v>0</v>
      </c>
      <c r="S95" s="30" t="n">
        <f aca="false">F95+I95+L95+O95+R95</f>
        <v>0</v>
      </c>
      <c r="T95" s="2"/>
      <c r="U95" s="1"/>
      <c r="V95" s="1"/>
      <c r="W95" s="1"/>
      <c r="X95" s="1"/>
      <c r="Y95" s="1"/>
      <c r="Z95" s="1"/>
    </row>
    <row r="96" s="35" customFormat="true" ht="13" hidden="false" customHeight="false" outlineLevel="0" collapsed="false">
      <c r="A96" s="1"/>
      <c r="B96" s="25" t="s">
        <v>92</v>
      </c>
      <c r="C96" s="26" t="n">
        <v>0.05</v>
      </c>
      <c r="D96" s="27" t="n">
        <v>2</v>
      </c>
      <c r="E96" s="28" t="n">
        <f aca="false">VLOOKUP($C96,'Memória de Cálculo 3'!$B$2:$E$11,2, )</f>
        <v>0</v>
      </c>
      <c r="F96" s="29" t="n">
        <f aca="false">D96*E96</f>
        <v>0</v>
      </c>
      <c r="G96" s="27" t="n">
        <v>0</v>
      </c>
      <c r="H96" s="28" t="n">
        <f aca="false">VLOOKUP($C96,'Memória de Cálculo 3'!$B$2:$E$11,3, )</f>
        <v>0</v>
      </c>
      <c r="I96" s="29" t="n">
        <f aca="false">G96*H96</f>
        <v>0</v>
      </c>
      <c r="J96" s="27" t="n">
        <v>0</v>
      </c>
      <c r="K96" s="28" t="n">
        <f aca="false">VLOOKUP($C96,'Memória de Cálculo 3'!$B$2:$E$11,4, )</f>
        <v>0</v>
      </c>
      <c r="L96" s="29" t="n">
        <f aca="false">J96*K96</f>
        <v>0</v>
      </c>
      <c r="M96" s="29" t="n">
        <v>4</v>
      </c>
      <c r="N96" s="29" t="n">
        <f aca="false">VLOOKUP($C96,'Memória de Cálculo 3'!$B$2:$G$11,5, )</f>
        <v>0</v>
      </c>
      <c r="O96" s="29" t="n">
        <f aca="false">M96*N96</f>
        <v>0</v>
      </c>
      <c r="P96" s="29"/>
      <c r="Q96" s="29" t="n">
        <f aca="false">VLOOKUP($C96,'Memória de Cálculo 3'!$B$2:$G$11,6, )</f>
        <v>0</v>
      </c>
      <c r="R96" s="29" t="n">
        <f aca="false">P96*Q96</f>
        <v>0</v>
      </c>
      <c r="S96" s="30" t="n">
        <f aca="false">F96+I96+L96+O96+R96</f>
        <v>0</v>
      </c>
      <c r="T96" s="2"/>
      <c r="U96" s="1"/>
      <c r="V96" s="1"/>
      <c r="W96" s="1"/>
      <c r="X96" s="1"/>
      <c r="Y96" s="1"/>
      <c r="Z96" s="1"/>
    </row>
    <row r="97" s="35" customFormat="true" ht="24" hidden="false" customHeight="false" outlineLevel="0" collapsed="false">
      <c r="A97" s="1"/>
      <c r="B97" s="25" t="s">
        <v>93</v>
      </c>
      <c r="C97" s="26" t="n">
        <v>0.03</v>
      </c>
      <c r="D97" s="27" t="n">
        <v>3</v>
      </c>
      <c r="E97" s="28" t="n">
        <f aca="false">VLOOKUP($C97,'Memória de Cálculo 3'!$B$2:$E$11,2, )</f>
        <v>0</v>
      </c>
      <c r="F97" s="29" t="n">
        <f aca="false">D97*E97</f>
        <v>0</v>
      </c>
      <c r="G97" s="27" t="n">
        <v>0</v>
      </c>
      <c r="H97" s="28" t="n">
        <f aca="false">VLOOKUP($C97,'Memória de Cálculo 3'!$B$2:$E$11,3, )</f>
        <v>0</v>
      </c>
      <c r="I97" s="29" t="n">
        <f aca="false">G97*H97</f>
        <v>0</v>
      </c>
      <c r="J97" s="27" t="n">
        <v>0</v>
      </c>
      <c r="K97" s="28" t="n">
        <f aca="false">VLOOKUP($C97,'Memória de Cálculo 3'!$B$2:$E$11,4, )</f>
        <v>0</v>
      </c>
      <c r="L97" s="29" t="n">
        <f aca="false">J97*K97</f>
        <v>0</v>
      </c>
      <c r="M97" s="29" t="n">
        <v>4</v>
      </c>
      <c r="N97" s="29" t="n">
        <f aca="false">VLOOKUP($C97,'Memória de Cálculo 3'!$B$2:$G$11,5, )</f>
        <v>0</v>
      </c>
      <c r="O97" s="29" t="n">
        <f aca="false">M97*N97</f>
        <v>0</v>
      </c>
      <c r="P97" s="29"/>
      <c r="Q97" s="29" t="n">
        <f aca="false">VLOOKUP($C97,'Memória de Cálculo 3'!$B$2:$G$11,6, )</f>
        <v>0</v>
      </c>
      <c r="R97" s="29" t="n">
        <f aca="false">P97*Q97</f>
        <v>0</v>
      </c>
      <c r="S97" s="30" t="n">
        <f aca="false">F97+I97+L97+O97+R97</f>
        <v>0</v>
      </c>
      <c r="T97" s="2"/>
      <c r="U97" s="1"/>
      <c r="V97" s="1"/>
      <c r="W97" s="1"/>
      <c r="X97" s="1"/>
      <c r="Y97" s="1"/>
      <c r="Z97" s="1"/>
    </row>
    <row r="98" s="35" customFormat="true" ht="13" hidden="false" customHeight="false" outlineLevel="0" collapsed="false">
      <c r="A98" s="1"/>
      <c r="B98" s="25" t="s">
        <v>94</v>
      </c>
      <c r="C98" s="26" t="n">
        <v>0.03</v>
      </c>
      <c r="D98" s="27" t="n">
        <v>2</v>
      </c>
      <c r="E98" s="28" t="n">
        <f aca="false">VLOOKUP($C98,'Memória de Cálculo 3'!$B$2:$E$11,2, )</f>
        <v>0</v>
      </c>
      <c r="F98" s="29" t="n">
        <f aca="false">D98*E98</f>
        <v>0</v>
      </c>
      <c r="G98" s="27" t="n">
        <v>0</v>
      </c>
      <c r="H98" s="28" t="n">
        <f aca="false">VLOOKUP($C98,'Memória de Cálculo 3'!$B$2:$E$11,3, )</f>
        <v>0</v>
      </c>
      <c r="I98" s="29" t="n">
        <f aca="false">G98*H98</f>
        <v>0</v>
      </c>
      <c r="J98" s="27" t="n">
        <v>0</v>
      </c>
      <c r="K98" s="28" t="n">
        <f aca="false">VLOOKUP($C98,'Memória de Cálculo 3'!$B$2:$E$11,4, )</f>
        <v>0</v>
      </c>
      <c r="L98" s="29" t="n">
        <f aca="false">J98*K98</f>
        <v>0</v>
      </c>
      <c r="M98" s="29" t="n">
        <v>4</v>
      </c>
      <c r="N98" s="29" t="n">
        <f aca="false">VLOOKUP($C98,'Memória de Cálculo 3'!$B$2:$G$11,5, )</f>
        <v>0</v>
      </c>
      <c r="O98" s="29" t="n">
        <f aca="false">M98*N98</f>
        <v>0</v>
      </c>
      <c r="P98" s="29"/>
      <c r="Q98" s="29" t="n">
        <f aca="false">VLOOKUP($C98,'Memória de Cálculo 3'!$B$2:$G$11,6, )</f>
        <v>0</v>
      </c>
      <c r="R98" s="29" t="n">
        <f aca="false">P98*Q98</f>
        <v>0</v>
      </c>
      <c r="S98" s="30" t="n">
        <f aca="false">F98+I98+L98+O98+R98</f>
        <v>0</v>
      </c>
      <c r="T98" s="2"/>
      <c r="U98" s="1"/>
      <c r="V98" s="1"/>
      <c r="W98" s="1"/>
      <c r="X98" s="1"/>
      <c r="Y98" s="1"/>
      <c r="Z98" s="1"/>
    </row>
    <row r="99" s="35" customFormat="true" ht="24" hidden="false" customHeight="false" outlineLevel="0" collapsed="false">
      <c r="A99" s="1"/>
      <c r="B99" s="25" t="s">
        <v>95</v>
      </c>
      <c r="C99" s="26" t="n">
        <v>0.03</v>
      </c>
      <c r="D99" s="27" t="n">
        <v>3</v>
      </c>
      <c r="E99" s="28" t="n">
        <f aca="false">VLOOKUP($C99,'Memória de Cálculo 3'!$B$2:$E$11,2, )</f>
        <v>0</v>
      </c>
      <c r="F99" s="29" t="n">
        <f aca="false">D99*E99</f>
        <v>0</v>
      </c>
      <c r="G99" s="27" t="n">
        <v>0</v>
      </c>
      <c r="H99" s="28" t="n">
        <f aca="false">VLOOKUP($C99,'Memória de Cálculo 3'!$B$2:$E$11,3, )</f>
        <v>0</v>
      </c>
      <c r="I99" s="29" t="n">
        <f aca="false">G99*H99</f>
        <v>0</v>
      </c>
      <c r="J99" s="27" t="n">
        <v>0</v>
      </c>
      <c r="K99" s="28" t="n">
        <f aca="false">VLOOKUP($C99,'Memória de Cálculo 3'!$B$2:$E$11,4, )</f>
        <v>0</v>
      </c>
      <c r="L99" s="29" t="n">
        <f aca="false">J99*K99</f>
        <v>0</v>
      </c>
      <c r="M99" s="29" t="n">
        <v>4</v>
      </c>
      <c r="N99" s="29" t="n">
        <f aca="false">VLOOKUP($C99,'Memória de Cálculo 3'!$B$2:$G$11,5, )</f>
        <v>0</v>
      </c>
      <c r="O99" s="29" t="n">
        <f aca="false">M99*N99</f>
        <v>0</v>
      </c>
      <c r="P99" s="29"/>
      <c r="Q99" s="29" t="n">
        <f aca="false">VLOOKUP($C99,'Memória de Cálculo 3'!$B$2:$G$11,6, )</f>
        <v>0</v>
      </c>
      <c r="R99" s="29" t="n">
        <f aca="false">P99*Q99</f>
        <v>0</v>
      </c>
      <c r="S99" s="30" t="n">
        <f aca="false">F99+I99+L99+O99+R99</f>
        <v>0</v>
      </c>
      <c r="T99" s="2"/>
      <c r="U99" s="1"/>
      <c r="V99" s="1"/>
      <c r="W99" s="1"/>
      <c r="X99" s="1"/>
      <c r="Y99" s="1"/>
      <c r="Z99" s="1"/>
    </row>
    <row r="100" s="35" customFormat="true" ht="24" hidden="false" customHeight="false" outlineLevel="0" collapsed="false">
      <c r="A100" s="1"/>
      <c r="B100" s="25" t="s">
        <v>96</v>
      </c>
      <c r="C100" s="26" t="n">
        <v>0.03</v>
      </c>
      <c r="D100" s="27" t="n">
        <v>2</v>
      </c>
      <c r="E100" s="28" t="n">
        <f aca="false">VLOOKUP($C100,'Memória de Cálculo 3'!$B$2:$E$11,2, )</f>
        <v>0</v>
      </c>
      <c r="F100" s="29" t="n">
        <f aca="false">D100*E100</f>
        <v>0</v>
      </c>
      <c r="G100" s="27" t="n">
        <v>0</v>
      </c>
      <c r="H100" s="28" t="n">
        <f aca="false">VLOOKUP($C100,'Memória de Cálculo 3'!$B$2:$E$11,3, )</f>
        <v>0</v>
      </c>
      <c r="I100" s="29" t="n">
        <f aca="false">G100*H100</f>
        <v>0</v>
      </c>
      <c r="J100" s="27" t="n">
        <v>0</v>
      </c>
      <c r="K100" s="28" t="n">
        <f aca="false">VLOOKUP($C100,'Memória de Cálculo 3'!$B$2:$E$11,4, )</f>
        <v>0</v>
      </c>
      <c r="L100" s="29" t="n">
        <f aca="false">J100*K100</f>
        <v>0</v>
      </c>
      <c r="M100" s="29" t="n">
        <v>4</v>
      </c>
      <c r="N100" s="29" t="n">
        <f aca="false">VLOOKUP($C100,'Memória de Cálculo 3'!$B$2:$G$11,5, )</f>
        <v>0</v>
      </c>
      <c r="O100" s="29" t="n">
        <f aca="false">M100*N100</f>
        <v>0</v>
      </c>
      <c r="P100" s="29"/>
      <c r="Q100" s="29" t="n">
        <f aca="false">VLOOKUP($C100,'Memória de Cálculo 3'!$B$2:$G$11,6, )</f>
        <v>0</v>
      </c>
      <c r="R100" s="29" t="n">
        <f aca="false">P100*Q100</f>
        <v>0</v>
      </c>
      <c r="S100" s="30" t="n">
        <f aca="false">F100+I100+L100+O100+R100</f>
        <v>0</v>
      </c>
      <c r="T100" s="2"/>
      <c r="U100" s="1"/>
      <c r="V100" s="1"/>
      <c r="W100" s="1"/>
      <c r="X100" s="1"/>
      <c r="Y100" s="1"/>
      <c r="Z100" s="1"/>
    </row>
    <row r="101" s="35" customFormat="true" ht="24" hidden="false" customHeight="false" outlineLevel="0" collapsed="false">
      <c r="A101" s="1"/>
      <c r="B101" s="25" t="s">
        <v>97</v>
      </c>
      <c r="C101" s="26" t="n">
        <v>0.03</v>
      </c>
      <c r="D101" s="27" t="n">
        <v>2</v>
      </c>
      <c r="E101" s="28" t="n">
        <f aca="false">VLOOKUP($C101,'Memória de Cálculo 3'!$B$2:$E$11,2, )</f>
        <v>0</v>
      </c>
      <c r="F101" s="29" t="n">
        <f aca="false">D101*E101</f>
        <v>0</v>
      </c>
      <c r="G101" s="27" t="n">
        <v>0</v>
      </c>
      <c r="H101" s="28" t="n">
        <f aca="false">VLOOKUP($C101,'Memória de Cálculo 3'!$B$2:$E$11,3, )</f>
        <v>0</v>
      </c>
      <c r="I101" s="29" t="n">
        <f aca="false">G101*H101</f>
        <v>0</v>
      </c>
      <c r="J101" s="27" t="n">
        <v>0</v>
      </c>
      <c r="K101" s="28" t="n">
        <f aca="false">VLOOKUP($C101,'Memória de Cálculo 3'!$B$2:$E$11,4, )</f>
        <v>0</v>
      </c>
      <c r="L101" s="29" t="n">
        <f aca="false">J101*K101</f>
        <v>0</v>
      </c>
      <c r="M101" s="29" t="n">
        <v>4</v>
      </c>
      <c r="N101" s="29" t="n">
        <f aca="false">VLOOKUP($C101,'Memória de Cálculo 3'!$B$2:$G$11,5, )</f>
        <v>0</v>
      </c>
      <c r="O101" s="29" t="n">
        <f aca="false">M101*N101</f>
        <v>0</v>
      </c>
      <c r="P101" s="29"/>
      <c r="Q101" s="29" t="n">
        <f aca="false">VLOOKUP($C101,'Memória de Cálculo 3'!$B$2:$G$11,6, )</f>
        <v>0</v>
      </c>
      <c r="R101" s="29" t="n">
        <f aca="false">P101*Q101</f>
        <v>0</v>
      </c>
      <c r="S101" s="30" t="n">
        <f aca="false">F101+I101+L101+O101+R101</f>
        <v>0</v>
      </c>
      <c r="T101" s="2"/>
      <c r="U101" s="1"/>
      <c r="V101" s="1"/>
      <c r="W101" s="1"/>
      <c r="X101" s="1"/>
      <c r="Y101" s="1"/>
      <c r="Z101" s="1"/>
    </row>
    <row r="102" s="35" customFormat="true" ht="24" hidden="false" customHeight="false" outlineLevel="0" collapsed="false">
      <c r="A102" s="1"/>
      <c r="B102" s="25" t="s">
        <v>98</v>
      </c>
      <c r="C102" s="26" t="n">
        <v>0.04</v>
      </c>
      <c r="D102" s="27" t="n">
        <v>3</v>
      </c>
      <c r="E102" s="28" t="n">
        <f aca="false">VLOOKUP($C102,'Memória de Cálculo 3'!$B$2:$E$11,2, )</f>
        <v>0</v>
      </c>
      <c r="F102" s="29" t="n">
        <f aca="false">D102*E102</f>
        <v>0</v>
      </c>
      <c r="G102" s="27" t="n">
        <v>0</v>
      </c>
      <c r="H102" s="28" t="n">
        <f aca="false">VLOOKUP($C102,'Memória de Cálculo 3'!$B$2:$E$11,3, )</f>
        <v>0</v>
      </c>
      <c r="I102" s="29" t="n">
        <f aca="false">G102*H102</f>
        <v>0</v>
      </c>
      <c r="J102" s="27" t="n">
        <v>0</v>
      </c>
      <c r="K102" s="28" t="n">
        <f aca="false">VLOOKUP($C102,'Memória de Cálculo 3'!$B$2:$E$11,4, )</f>
        <v>0</v>
      </c>
      <c r="L102" s="29" t="n">
        <f aca="false">J102*K102</f>
        <v>0</v>
      </c>
      <c r="M102" s="29" t="n">
        <v>4</v>
      </c>
      <c r="N102" s="29" t="n">
        <f aca="false">VLOOKUP($C102,'Memória de Cálculo 3'!$B$2:$G$11,5, )</f>
        <v>0</v>
      </c>
      <c r="O102" s="29" t="n">
        <f aca="false">M102*N102</f>
        <v>0</v>
      </c>
      <c r="P102" s="29"/>
      <c r="Q102" s="29" t="n">
        <f aca="false">VLOOKUP($C102,'Memória de Cálculo 3'!$B$2:$G$11,6, )</f>
        <v>0</v>
      </c>
      <c r="R102" s="29" t="n">
        <f aca="false">P102*Q102</f>
        <v>0</v>
      </c>
      <c r="S102" s="30" t="n">
        <f aca="false">F102+I102+L102+O102+R102</f>
        <v>0</v>
      </c>
      <c r="T102" s="2"/>
      <c r="U102" s="1"/>
      <c r="V102" s="1"/>
      <c r="W102" s="1"/>
      <c r="X102" s="1"/>
      <c r="Y102" s="1"/>
      <c r="Z102" s="1"/>
    </row>
    <row r="103" s="1" customFormat="true" ht="24" hidden="false" customHeight="false" outlineLevel="0" collapsed="false">
      <c r="B103" s="25" t="s">
        <v>99</v>
      </c>
      <c r="C103" s="26" t="n">
        <v>0.05</v>
      </c>
      <c r="D103" s="27" t="n">
        <v>3</v>
      </c>
      <c r="E103" s="28" t="n">
        <f aca="false">VLOOKUP($C103,'Memória de Cálculo 3'!$B$2:$E$11,2, )</f>
        <v>0</v>
      </c>
      <c r="F103" s="29" t="n">
        <f aca="false">D103*E103</f>
        <v>0</v>
      </c>
      <c r="G103" s="27" t="n">
        <v>0</v>
      </c>
      <c r="H103" s="28" t="n">
        <f aca="false">VLOOKUP($C103,'Memória de Cálculo 3'!$B$2:$E$11,3, )</f>
        <v>0</v>
      </c>
      <c r="I103" s="29" t="n">
        <f aca="false">G103*H103</f>
        <v>0</v>
      </c>
      <c r="J103" s="27" t="n">
        <v>0</v>
      </c>
      <c r="K103" s="28" t="n">
        <f aca="false">VLOOKUP($C103,'Memória de Cálculo 3'!$B$2:$E$11,4, )</f>
        <v>0</v>
      </c>
      <c r="L103" s="29" t="n">
        <f aca="false">J103*K103</f>
        <v>0</v>
      </c>
      <c r="M103" s="29" t="n">
        <v>4</v>
      </c>
      <c r="N103" s="29" t="n">
        <f aca="false">VLOOKUP($C103,'Memória de Cálculo 3'!$B$2:$G$11,5, )</f>
        <v>0</v>
      </c>
      <c r="O103" s="29" t="n">
        <f aca="false">M103*N103</f>
        <v>0</v>
      </c>
      <c r="P103" s="29"/>
      <c r="Q103" s="29" t="n">
        <f aca="false">VLOOKUP($C103,'Memória de Cálculo 3'!$B$2:$G$11,6, )</f>
        <v>0</v>
      </c>
      <c r="R103" s="29" t="n">
        <f aca="false">P103*Q103</f>
        <v>0</v>
      </c>
      <c r="S103" s="30" t="n">
        <f aca="false">F103+I103+L103+O103+R103</f>
        <v>0</v>
      </c>
      <c r="T103" s="2"/>
    </row>
    <row r="104" s="1" customFormat="true" ht="13" hidden="false" customHeight="false" outlineLevel="0" collapsed="false">
      <c r="B104" s="25" t="s">
        <v>100</v>
      </c>
      <c r="C104" s="26" t="n">
        <v>0.05</v>
      </c>
      <c r="D104" s="27" t="n">
        <v>2</v>
      </c>
      <c r="E104" s="28" t="n">
        <f aca="false">VLOOKUP($C104,'Memória de Cálculo 3'!$B$2:$E$11,2, )</f>
        <v>0</v>
      </c>
      <c r="F104" s="29" t="n">
        <f aca="false">D104*E104</f>
        <v>0</v>
      </c>
      <c r="G104" s="27" t="n">
        <v>0</v>
      </c>
      <c r="H104" s="28" t="n">
        <f aca="false">VLOOKUP($C104,'Memória de Cálculo 3'!$B$2:$E$11,3, )</f>
        <v>0</v>
      </c>
      <c r="I104" s="29" t="n">
        <f aca="false">G104*H104</f>
        <v>0</v>
      </c>
      <c r="J104" s="27" t="n">
        <v>0</v>
      </c>
      <c r="K104" s="28" t="n">
        <f aca="false">VLOOKUP($C104,'Memória de Cálculo 3'!$B$2:$E$11,4, )</f>
        <v>0</v>
      </c>
      <c r="L104" s="29" t="n">
        <f aca="false">J104*K104</f>
        <v>0</v>
      </c>
      <c r="M104" s="29" t="n">
        <v>4</v>
      </c>
      <c r="N104" s="29" t="n">
        <f aca="false">VLOOKUP($C104,'Memória de Cálculo 3'!$B$2:$G$11,5, )</f>
        <v>0</v>
      </c>
      <c r="O104" s="29" t="n">
        <f aca="false">M104*N104</f>
        <v>0</v>
      </c>
      <c r="P104" s="29"/>
      <c r="Q104" s="29" t="n">
        <f aca="false">VLOOKUP($C104,'Memória de Cálculo 3'!$B$2:$G$11,6, )</f>
        <v>0</v>
      </c>
      <c r="R104" s="29" t="n">
        <f aca="false">P104*Q104</f>
        <v>0</v>
      </c>
      <c r="S104" s="30" t="n">
        <f aca="false">F104+I104+L104+O104+R104</f>
        <v>0</v>
      </c>
      <c r="T104" s="2"/>
    </row>
    <row r="105" s="1" customFormat="true" ht="13" hidden="false" customHeight="false" outlineLevel="0" collapsed="false">
      <c r="B105" s="25" t="s">
        <v>101</v>
      </c>
      <c r="C105" s="26" t="n">
        <v>0.04</v>
      </c>
      <c r="D105" s="27" t="n">
        <v>0</v>
      </c>
      <c r="E105" s="28" t="n">
        <f aca="false">VLOOKUP($C105,'Memória de Cálculo 3'!$B$2:$E$11,2, )</f>
        <v>0</v>
      </c>
      <c r="F105" s="29" t="n">
        <f aca="false">D105*E105</f>
        <v>0</v>
      </c>
      <c r="G105" s="27" t="n">
        <v>1</v>
      </c>
      <c r="H105" s="28" t="n">
        <f aca="false">VLOOKUP($C105,'Memória de Cálculo 3'!$B$2:$E$11,3, )</f>
        <v>0</v>
      </c>
      <c r="I105" s="29" t="n">
        <f aca="false">G105*H105</f>
        <v>0</v>
      </c>
      <c r="J105" s="27" t="n">
        <v>1</v>
      </c>
      <c r="K105" s="28" t="n">
        <f aca="false">VLOOKUP($C105,'Memória de Cálculo 3'!$B$2:$E$11,4, )</f>
        <v>0</v>
      </c>
      <c r="L105" s="29" t="n">
        <f aca="false">J105*K105</f>
        <v>0</v>
      </c>
      <c r="M105" s="29"/>
      <c r="N105" s="29" t="n">
        <f aca="false">VLOOKUP($C105,'Memória de Cálculo 3'!$B$2:$G$11,5, )</f>
        <v>0</v>
      </c>
      <c r="O105" s="29" t="n">
        <f aca="false">M105*N105</f>
        <v>0</v>
      </c>
      <c r="P105" s="29"/>
      <c r="Q105" s="29" t="n">
        <f aca="false">VLOOKUP($C105,'Memória de Cálculo 3'!$B$2:$G$11,6, )</f>
        <v>0</v>
      </c>
      <c r="R105" s="29" t="n">
        <f aca="false">P105*Q105</f>
        <v>0</v>
      </c>
      <c r="S105" s="30" t="n">
        <f aca="false">F105+I105+L105+O105+R105</f>
        <v>0</v>
      </c>
      <c r="T105" s="2"/>
    </row>
    <row r="106" s="1" customFormat="true" ht="13" hidden="false" customHeight="false" outlineLevel="0" collapsed="false">
      <c r="B106" s="25" t="s">
        <v>86</v>
      </c>
      <c r="C106" s="26" t="n">
        <v>0.04</v>
      </c>
      <c r="D106" s="27" t="n">
        <v>0</v>
      </c>
      <c r="E106" s="28" t="n">
        <f aca="false">VLOOKUP($C106,'Memória de Cálculo 3'!$B$2:$E$11,2, )</f>
        <v>0</v>
      </c>
      <c r="F106" s="29" t="n">
        <f aca="false">D106*E106</f>
        <v>0</v>
      </c>
      <c r="G106" s="27" t="n">
        <v>1</v>
      </c>
      <c r="H106" s="28" t="n">
        <f aca="false">VLOOKUP($C106,'Memória de Cálculo 3'!$B$2:$E$11,3, )</f>
        <v>0</v>
      </c>
      <c r="I106" s="29" t="n">
        <f aca="false">G106*H106</f>
        <v>0</v>
      </c>
      <c r="J106" s="27" t="n">
        <v>0</v>
      </c>
      <c r="K106" s="28" t="n">
        <f aca="false">VLOOKUP($C106,'Memória de Cálculo 3'!$B$2:$E$11,4, )</f>
        <v>0</v>
      </c>
      <c r="L106" s="29" t="n">
        <f aca="false">J106*K106</f>
        <v>0</v>
      </c>
      <c r="M106" s="29" t="n">
        <v>9</v>
      </c>
      <c r="N106" s="29" t="n">
        <f aca="false">VLOOKUP($C106,'Memória de Cálculo 3'!$B$2:$G$11,5, )</f>
        <v>0</v>
      </c>
      <c r="O106" s="29" t="n">
        <f aca="false">M106*N106</f>
        <v>0</v>
      </c>
      <c r="P106" s="29" t="n">
        <v>7</v>
      </c>
      <c r="Q106" s="29" t="n">
        <f aca="false">VLOOKUP($C106,'Memória de Cálculo 3'!$B$2:$G$11,6, )</f>
        <v>0</v>
      </c>
      <c r="R106" s="29" t="n">
        <f aca="false">P106*Q106</f>
        <v>0</v>
      </c>
      <c r="S106" s="30" t="n">
        <f aca="false">F106+I106+L106+O106+R106</f>
        <v>0</v>
      </c>
      <c r="T106" s="2"/>
    </row>
    <row r="107" s="1" customFormat="true" ht="12.8" hidden="false" customHeight="false" outlineLevel="0" collapsed="false">
      <c r="B107" s="31" t="s">
        <v>22</v>
      </c>
      <c r="C107" s="31"/>
      <c r="D107" s="31" t="n">
        <f aca="false">SUM(D91:D106)</f>
        <v>35</v>
      </c>
      <c r="E107" s="31"/>
      <c r="F107" s="32" t="n">
        <f aca="false">SUM(F91:F106)</f>
        <v>0</v>
      </c>
      <c r="G107" s="31" t="n">
        <f aca="false">SUM(G91:G106)</f>
        <v>2</v>
      </c>
      <c r="H107" s="31"/>
      <c r="I107" s="31" t="n">
        <f aca="false">SUM(I91:I106)</f>
        <v>0</v>
      </c>
      <c r="J107" s="31" t="n">
        <f aca="false">SUM(J91:J106)</f>
        <v>1</v>
      </c>
      <c r="K107" s="31"/>
      <c r="L107" s="32" t="n">
        <f aca="false">SUM(L91:L106)</f>
        <v>0</v>
      </c>
      <c r="M107" s="31" t="n">
        <f aca="false">SUM(M91:M106)</f>
        <v>65</v>
      </c>
      <c r="N107" s="31"/>
      <c r="O107" s="32" t="n">
        <f aca="false">SUM(O91:O106)</f>
        <v>0</v>
      </c>
      <c r="P107" s="31" t="n">
        <f aca="false">SUM(P91:P106)</f>
        <v>7</v>
      </c>
      <c r="Q107" s="31"/>
      <c r="R107" s="32" t="n">
        <f aca="false">SUM(R91:R106)</f>
        <v>0</v>
      </c>
      <c r="S107" s="33" t="n">
        <f aca="false">SUM(S91:S106)</f>
        <v>0</v>
      </c>
      <c r="T107" s="2"/>
    </row>
    <row r="108" s="1" customFormat="true" ht="12.8" hidden="false" customHeight="false" outlineLevel="0" collapsed="false">
      <c r="B108" s="31" t="s">
        <v>54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4" t="n">
        <f aca="false">S107*36</f>
        <v>0</v>
      </c>
      <c r="T108" s="2"/>
    </row>
    <row r="109" s="1" customFormat="true" ht="12.8" hidden="false" customHeight="false" outlineLevel="0" collapsed="false">
      <c r="T109" s="2"/>
    </row>
    <row r="110" s="1" customFormat="true" ht="12.8" hidden="false" customHeight="false" outlineLevel="0" collapsed="false">
      <c r="B110" s="23" t="s">
        <v>102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"/>
    </row>
    <row r="111" s="1" customFormat="true" ht="23.85" hidden="false" customHeight="true" outlineLevel="0" collapsed="false">
      <c r="B111" s="6" t="s">
        <v>27</v>
      </c>
      <c r="C111" s="6" t="s">
        <v>28</v>
      </c>
      <c r="D111" s="6" t="s">
        <v>29</v>
      </c>
      <c r="E111" s="6"/>
      <c r="F111" s="6"/>
      <c r="G111" s="6" t="s">
        <v>30</v>
      </c>
      <c r="H111" s="6"/>
      <c r="I111" s="6"/>
      <c r="J111" s="6" t="s">
        <v>31</v>
      </c>
      <c r="K111" s="6"/>
      <c r="L111" s="6"/>
      <c r="M111" s="7" t="s">
        <v>32</v>
      </c>
      <c r="N111" s="7"/>
      <c r="O111" s="7"/>
      <c r="P111" s="7" t="s">
        <v>33</v>
      </c>
      <c r="Q111" s="7"/>
      <c r="R111" s="7"/>
      <c r="S111" s="7" t="s">
        <v>4</v>
      </c>
      <c r="T111" s="2"/>
    </row>
    <row r="112" s="1" customFormat="true" ht="35.05" hidden="false" customHeight="false" outlineLevel="0" collapsed="false">
      <c r="B112" s="6"/>
      <c r="C112" s="6"/>
      <c r="D112" s="7" t="s">
        <v>34</v>
      </c>
      <c r="E112" s="7" t="s">
        <v>35</v>
      </c>
      <c r="F112" s="7" t="s">
        <v>36</v>
      </c>
      <c r="G112" s="7" t="s">
        <v>34</v>
      </c>
      <c r="H112" s="7" t="s">
        <v>35</v>
      </c>
      <c r="I112" s="7" t="s">
        <v>36</v>
      </c>
      <c r="J112" s="7" t="s">
        <v>34</v>
      </c>
      <c r="K112" s="7" t="s">
        <v>35</v>
      </c>
      <c r="L112" s="7" t="s">
        <v>36</v>
      </c>
      <c r="M112" s="24" t="s">
        <v>34</v>
      </c>
      <c r="N112" s="24" t="s">
        <v>37</v>
      </c>
      <c r="O112" s="24" t="s">
        <v>36</v>
      </c>
      <c r="P112" s="24" t="s">
        <v>34</v>
      </c>
      <c r="Q112" s="24" t="s">
        <v>37</v>
      </c>
      <c r="R112" s="24" t="s">
        <v>36</v>
      </c>
      <c r="S112" s="7"/>
      <c r="T112" s="2"/>
    </row>
    <row r="113" s="1" customFormat="true" ht="13" hidden="false" customHeight="false" outlineLevel="0" collapsed="false">
      <c r="B113" s="25" t="s">
        <v>103</v>
      </c>
      <c r="C113" s="26" t="n">
        <v>0.05</v>
      </c>
      <c r="D113" s="27" t="n">
        <v>3</v>
      </c>
      <c r="E113" s="28" t="n">
        <f aca="false">VLOOKUP($C113,'Memória de Cálculo 3'!$B$2:$E$11,2, )</f>
        <v>0</v>
      </c>
      <c r="F113" s="29" t="n">
        <f aca="false">D113*E113</f>
        <v>0</v>
      </c>
      <c r="G113" s="27" t="n">
        <v>0</v>
      </c>
      <c r="H113" s="28" t="n">
        <f aca="false">VLOOKUP($C113,'Memória de Cálculo 3'!$B$2:$E$11,3, )</f>
        <v>0</v>
      </c>
      <c r="I113" s="29" t="n">
        <f aca="false">G113*H113</f>
        <v>0</v>
      </c>
      <c r="J113" s="27" t="n">
        <v>0</v>
      </c>
      <c r="K113" s="28" t="n">
        <f aca="false">VLOOKUP($C113,'Memória de Cálculo 3'!$B$2:$E$11,4, )</f>
        <v>0</v>
      </c>
      <c r="L113" s="29" t="n">
        <f aca="false">J113*K113</f>
        <v>0</v>
      </c>
      <c r="M113" s="29" t="n">
        <v>4</v>
      </c>
      <c r="N113" s="29" t="n">
        <f aca="false">VLOOKUP($C113,'Memória de Cálculo 3'!$B$2:$G$11,5, )</f>
        <v>0</v>
      </c>
      <c r="O113" s="29" t="n">
        <f aca="false">M113*N113</f>
        <v>0</v>
      </c>
      <c r="P113" s="29"/>
      <c r="Q113" s="29" t="n">
        <f aca="false">VLOOKUP($C113,'Memória de Cálculo 3'!$B$2:$G$11,6, )</f>
        <v>0</v>
      </c>
      <c r="R113" s="29" t="n">
        <f aca="false">P113*Q113</f>
        <v>0</v>
      </c>
      <c r="S113" s="30" t="n">
        <f aca="false">F113+I113+L113+O113+R113</f>
        <v>0</v>
      </c>
      <c r="T113" s="2"/>
    </row>
    <row r="114" s="1" customFormat="true" ht="13" hidden="false" customHeight="false" outlineLevel="0" collapsed="false">
      <c r="B114" s="25" t="s">
        <v>104</v>
      </c>
      <c r="C114" s="26" t="n">
        <v>0.04</v>
      </c>
      <c r="D114" s="27" t="n">
        <v>2</v>
      </c>
      <c r="E114" s="28" t="n">
        <f aca="false">VLOOKUP($C114,'Memória de Cálculo 3'!$B$2:$E$11,2, )</f>
        <v>0</v>
      </c>
      <c r="F114" s="29" t="n">
        <f aca="false">D114*E114</f>
        <v>0</v>
      </c>
      <c r="G114" s="27" t="n">
        <v>1</v>
      </c>
      <c r="H114" s="28" t="n">
        <f aca="false">VLOOKUP($C114,'Memória de Cálculo 3'!$B$2:$E$11,3, )</f>
        <v>0</v>
      </c>
      <c r="I114" s="29" t="n">
        <f aca="false">G114*H114</f>
        <v>0</v>
      </c>
      <c r="J114" s="27" t="n">
        <v>0</v>
      </c>
      <c r="K114" s="28" t="n">
        <f aca="false">VLOOKUP($C114,'Memória de Cálculo 3'!$B$2:$E$11,4, )</f>
        <v>0</v>
      </c>
      <c r="L114" s="29" t="n">
        <f aca="false">J114*K114</f>
        <v>0</v>
      </c>
      <c r="M114" s="29" t="n">
        <v>4</v>
      </c>
      <c r="N114" s="29" t="n">
        <f aca="false">VLOOKUP($C114,'Memória de Cálculo 3'!$B$2:$G$11,5, )</f>
        <v>0</v>
      </c>
      <c r="O114" s="29" t="n">
        <f aca="false">M114*N114</f>
        <v>0</v>
      </c>
      <c r="P114" s="29"/>
      <c r="Q114" s="29" t="n">
        <f aca="false">VLOOKUP($C114,'Memória de Cálculo 3'!$B$2:$G$11,6, )</f>
        <v>0</v>
      </c>
      <c r="R114" s="29" t="n">
        <f aca="false">P114*Q114</f>
        <v>0</v>
      </c>
      <c r="S114" s="30" t="n">
        <f aca="false">F114+I114+L114+O114+R114</f>
        <v>0</v>
      </c>
      <c r="T114" s="2"/>
    </row>
    <row r="115" s="1" customFormat="true" ht="24" hidden="false" customHeight="false" outlineLevel="0" collapsed="false">
      <c r="B115" s="25" t="s">
        <v>105</v>
      </c>
      <c r="C115" s="26" t="n">
        <v>0.035</v>
      </c>
      <c r="D115" s="27" t="n">
        <v>3</v>
      </c>
      <c r="E115" s="28" t="n">
        <f aca="false">VLOOKUP($C115,'Memória de Cálculo 3'!$B$2:$E$11,2, )</f>
        <v>0</v>
      </c>
      <c r="F115" s="29" t="n">
        <f aca="false">D115*E115</f>
        <v>0</v>
      </c>
      <c r="G115" s="27" t="n">
        <v>0</v>
      </c>
      <c r="H115" s="28" t="n">
        <f aca="false">VLOOKUP($C115,'Memória de Cálculo 3'!$B$2:$E$11,3, )</f>
        <v>0</v>
      </c>
      <c r="I115" s="29" t="n">
        <f aca="false">G115*H115</f>
        <v>0</v>
      </c>
      <c r="J115" s="27" t="n">
        <v>0</v>
      </c>
      <c r="K115" s="28" t="n">
        <f aca="false">VLOOKUP($C115,'Memória de Cálculo 3'!$B$2:$E$11,4, )</f>
        <v>0</v>
      </c>
      <c r="L115" s="29" t="n">
        <f aca="false">J115*K115</f>
        <v>0</v>
      </c>
      <c r="M115" s="29" t="n">
        <v>4</v>
      </c>
      <c r="N115" s="29" t="n">
        <f aca="false">VLOOKUP($C115,'Memória de Cálculo 3'!$B$2:$G$11,5, )</f>
        <v>0</v>
      </c>
      <c r="O115" s="29" t="n">
        <f aca="false">M115*N115</f>
        <v>0</v>
      </c>
      <c r="P115" s="29"/>
      <c r="Q115" s="29" t="n">
        <f aca="false">VLOOKUP($C115,'Memória de Cálculo 3'!$B$2:$G$11,6, )</f>
        <v>0</v>
      </c>
      <c r="R115" s="29" t="n">
        <f aca="false">P115*Q115</f>
        <v>0</v>
      </c>
      <c r="S115" s="30" t="n">
        <f aca="false">F115+I115+L115+O115+R115</f>
        <v>0</v>
      </c>
      <c r="T115" s="2"/>
    </row>
    <row r="116" s="1" customFormat="true" ht="24" hidden="false" customHeight="false" outlineLevel="0" collapsed="false">
      <c r="B116" s="25" t="s">
        <v>106</v>
      </c>
      <c r="C116" s="26" t="n">
        <v>0.03</v>
      </c>
      <c r="D116" s="27" t="n">
        <v>1</v>
      </c>
      <c r="E116" s="28" t="n">
        <f aca="false">VLOOKUP($C116,'Memória de Cálculo 3'!$B$2:$E$11,2, )</f>
        <v>0</v>
      </c>
      <c r="F116" s="29" t="n">
        <f aca="false">D116*E116</f>
        <v>0</v>
      </c>
      <c r="G116" s="27" t="n">
        <v>0</v>
      </c>
      <c r="H116" s="28" t="n">
        <f aca="false">VLOOKUP($C116,'Memória de Cálculo 3'!$B$2:$E$11,3, )</f>
        <v>0</v>
      </c>
      <c r="I116" s="29" t="n">
        <f aca="false">G116*H116</f>
        <v>0</v>
      </c>
      <c r="J116" s="27" t="n">
        <v>0</v>
      </c>
      <c r="K116" s="28" t="n">
        <f aca="false">VLOOKUP($C116,'Memória de Cálculo 3'!$B$2:$E$11,4, )</f>
        <v>0</v>
      </c>
      <c r="L116" s="29" t="n">
        <f aca="false">J116*K116</f>
        <v>0</v>
      </c>
      <c r="M116" s="29" t="n">
        <v>4</v>
      </c>
      <c r="N116" s="29" t="n">
        <f aca="false">VLOOKUP($C116,'Memória de Cálculo 3'!$B$2:$G$11,5, )</f>
        <v>0</v>
      </c>
      <c r="O116" s="29" t="n">
        <f aca="false">M116*N116</f>
        <v>0</v>
      </c>
      <c r="P116" s="29"/>
      <c r="Q116" s="29" t="n">
        <f aca="false">VLOOKUP($C116,'Memória de Cálculo 3'!$B$2:$G$11,6, )</f>
        <v>0</v>
      </c>
      <c r="R116" s="29" t="n">
        <f aca="false">P116*Q116</f>
        <v>0</v>
      </c>
      <c r="S116" s="30" t="n">
        <f aca="false">F116+I116+L116+O116+R116</f>
        <v>0</v>
      </c>
      <c r="T116" s="2"/>
    </row>
    <row r="117" s="1" customFormat="true" ht="13" hidden="false" customHeight="false" outlineLevel="0" collapsed="false">
      <c r="B117" s="25" t="s">
        <v>107</v>
      </c>
      <c r="C117" s="26" t="n">
        <v>0.03</v>
      </c>
      <c r="D117" s="27" t="n">
        <v>2</v>
      </c>
      <c r="E117" s="28" t="n">
        <f aca="false">VLOOKUP($C117,'Memória de Cálculo 3'!$B$2:$E$11,2, )</f>
        <v>0</v>
      </c>
      <c r="F117" s="29" t="n">
        <f aca="false">D117*E117</f>
        <v>0</v>
      </c>
      <c r="G117" s="27" t="n">
        <v>0</v>
      </c>
      <c r="H117" s="28" t="n">
        <f aca="false">VLOOKUP($C117,'Memória de Cálculo 3'!$B$2:$E$11,3, )</f>
        <v>0</v>
      </c>
      <c r="I117" s="29" t="n">
        <f aca="false">G117*H117</f>
        <v>0</v>
      </c>
      <c r="J117" s="27" t="n">
        <v>0</v>
      </c>
      <c r="K117" s="28" t="n">
        <f aca="false">VLOOKUP($C117,'Memória de Cálculo 3'!$B$2:$E$11,4, )</f>
        <v>0</v>
      </c>
      <c r="L117" s="29" t="n">
        <f aca="false">J117*K117</f>
        <v>0</v>
      </c>
      <c r="M117" s="29" t="n">
        <v>4</v>
      </c>
      <c r="N117" s="29" t="n">
        <f aca="false">VLOOKUP($C117,'Memória de Cálculo 3'!$B$2:$G$11,5, )</f>
        <v>0</v>
      </c>
      <c r="O117" s="29" t="n">
        <f aca="false">M117*N117</f>
        <v>0</v>
      </c>
      <c r="P117" s="29"/>
      <c r="Q117" s="29" t="n">
        <f aca="false">VLOOKUP($C117,'Memória de Cálculo 3'!$B$2:$G$11,6, )</f>
        <v>0</v>
      </c>
      <c r="R117" s="29" t="n">
        <f aca="false">P117*Q117</f>
        <v>0</v>
      </c>
      <c r="S117" s="30" t="n">
        <f aca="false">F117+I117+L117+O117+R117</f>
        <v>0</v>
      </c>
      <c r="T117" s="2"/>
    </row>
    <row r="118" s="1" customFormat="true" ht="13" hidden="false" customHeight="false" outlineLevel="0" collapsed="false">
      <c r="B118" s="25" t="s">
        <v>108</v>
      </c>
      <c r="C118" s="26" t="n">
        <v>0.03</v>
      </c>
      <c r="D118" s="27" t="n">
        <v>3</v>
      </c>
      <c r="E118" s="28" t="n">
        <f aca="false">VLOOKUP($C118,'Memória de Cálculo 3'!$B$2:$E$11,2, )</f>
        <v>0</v>
      </c>
      <c r="F118" s="29" t="n">
        <f aca="false">D118*E118</f>
        <v>0</v>
      </c>
      <c r="G118" s="27" t="n">
        <v>0</v>
      </c>
      <c r="H118" s="28" t="n">
        <f aca="false">VLOOKUP($C118,'Memória de Cálculo 3'!$B$2:$E$11,3, )</f>
        <v>0</v>
      </c>
      <c r="I118" s="29" t="n">
        <f aca="false">G118*H118</f>
        <v>0</v>
      </c>
      <c r="J118" s="27" t="n">
        <v>0</v>
      </c>
      <c r="K118" s="28" t="n">
        <f aca="false">VLOOKUP($C118,'Memória de Cálculo 3'!$B$2:$E$11,4, )</f>
        <v>0</v>
      </c>
      <c r="L118" s="29" t="n">
        <f aca="false">J118*K118</f>
        <v>0</v>
      </c>
      <c r="M118" s="29" t="n">
        <v>4</v>
      </c>
      <c r="N118" s="29" t="n">
        <f aca="false">VLOOKUP($C118,'Memória de Cálculo 3'!$B$2:$G$11,5, )</f>
        <v>0</v>
      </c>
      <c r="O118" s="29" t="n">
        <f aca="false">M118*N118</f>
        <v>0</v>
      </c>
      <c r="P118" s="29"/>
      <c r="Q118" s="29" t="n">
        <f aca="false">VLOOKUP($C118,'Memória de Cálculo 3'!$B$2:$G$11,6, )</f>
        <v>0</v>
      </c>
      <c r="R118" s="29" t="n">
        <f aca="false">P118*Q118</f>
        <v>0</v>
      </c>
      <c r="S118" s="30" t="n">
        <f aca="false">F118+I118+L118+O118+R118</f>
        <v>0</v>
      </c>
      <c r="T118" s="2"/>
    </row>
    <row r="119" s="1" customFormat="true" ht="24" hidden="false" customHeight="false" outlineLevel="0" collapsed="false">
      <c r="B119" s="25" t="s">
        <v>109</v>
      </c>
      <c r="C119" s="26" t="n">
        <v>0.02</v>
      </c>
      <c r="D119" s="27" t="n">
        <v>2</v>
      </c>
      <c r="E119" s="28" t="n">
        <f aca="false">VLOOKUP($C119,'Memória de Cálculo 3'!$B$2:$E$11,2, )</f>
        <v>0</v>
      </c>
      <c r="F119" s="29" t="n">
        <f aca="false">D119*E119</f>
        <v>0</v>
      </c>
      <c r="G119" s="27" t="n">
        <v>0</v>
      </c>
      <c r="H119" s="28" t="n">
        <f aca="false">VLOOKUP($C119,'Memória de Cálculo 3'!$B$2:$E$11,3, )</f>
        <v>0</v>
      </c>
      <c r="I119" s="29" t="n">
        <f aca="false">G119*H119</f>
        <v>0</v>
      </c>
      <c r="J119" s="27" t="n">
        <v>0</v>
      </c>
      <c r="K119" s="28" t="n">
        <f aca="false">VLOOKUP($C119,'Memória de Cálculo 3'!$B$2:$E$11,4, )</f>
        <v>0</v>
      </c>
      <c r="L119" s="29" t="n">
        <f aca="false">J119*K119</f>
        <v>0</v>
      </c>
      <c r="M119" s="29" t="n">
        <v>4</v>
      </c>
      <c r="N119" s="29" t="n">
        <f aca="false">VLOOKUP($C119,'Memória de Cálculo 3'!$B$2:$G$11,5, )</f>
        <v>0</v>
      </c>
      <c r="O119" s="29" t="n">
        <f aca="false">M119*N119</f>
        <v>0</v>
      </c>
      <c r="P119" s="29"/>
      <c r="Q119" s="29" t="n">
        <f aca="false">VLOOKUP($C119,'Memória de Cálculo 3'!$B$2:$G$11,6, )</f>
        <v>0</v>
      </c>
      <c r="R119" s="29" t="n">
        <f aca="false">P119*Q119</f>
        <v>0</v>
      </c>
      <c r="S119" s="30" t="n">
        <f aca="false">F119+I119+L119+O119+R119</f>
        <v>0</v>
      </c>
      <c r="T119" s="2"/>
    </row>
    <row r="120" s="1" customFormat="true" ht="13" hidden="false" customHeight="false" outlineLevel="0" collapsed="false">
      <c r="B120" s="25" t="s">
        <v>110</v>
      </c>
      <c r="C120" s="26" t="n">
        <v>0.03</v>
      </c>
      <c r="D120" s="27" t="n">
        <v>2</v>
      </c>
      <c r="E120" s="28" t="n">
        <f aca="false">VLOOKUP($C120,'Memória de Cálculo 3'!$B$2:$E$11,2, )</f>
        <v>0</v>
      </c>
      <c r="F120" s="29" t="n">
        <f aca="false">D120*E120</f>
        <v>0</v>
      </c>
      <c r="G120" s="27" t="n">
        <v>0</v>
      </c>
      <c r="H120" s="28" t="n">
        <f aca="false">VLOOKUP($C120,'Memória de Cálculo 3'!$B$2:$E$11,3, )</f>
        <v>0</v>
      </c>
      <c r="I120" s="29" t="n">
        <f aca="false">G120*H120</f>
        <v>0</v>
      </c>
      <c r="J120" s="27" t="n">
        <v>0</v>
      </c>
      <c r="K120" s="28" t="n">
        <f aca="false">VLOOKUP($C120,'Memória de Cálculo 3'!$B$2:$E$11,4, )</f>
        <v>0</v>
      </c>
      <c r="L120" s="29" t="n">
        <f aca="false">J120*K120</f>
        <v>0</v>
      </c>
      <c r="M120" s="29" t="n">
        <v>4</v>
      </c>
      <c r="N120" s="29" t="n">
        <f aca="false">VLOOKUP($C120,'Memória de Cálculo 3'!$B$2:$G$11,5, )</f>
        <v>0</v>
      </c>
      <c r="O120" s="29" t="n">
        <f aca="false">M120*N120</f>
        <v>0</v>
      </c>
      <c r="P120" s="29"/>
      <c r="Q120" s="29" t="n">
        <f aca="false">VLOOKUP($C120,'Memória de Cálculo 3'!$B$2:$G$11,6, )</f>
        <v>0</v>
      </c>
      <c r="R120" s="29" t="n">
        <f aca="false">P120*Q120</f>
        <v>0</v>
      </c>
      <c r="S120" s="30" t="n">
        <f aca="false">F120+I120+L120+O120+R120</f>
        <v>0</v>
      </c>
      <c r="T120" s="2"/>
    </row>
    <row r="121" s="1" customFormat="true" ht="24" hidden="false" customHeight="false" outlineLevel="0" collapsed="false">
      <c r="B121" s="25" t="s">
        <v>111</v>
      </c>
      <c r="C121" s="26" t="n">
        <v>0.04</v>
      </c>
      <c r="D121" s="27" t="n">
        <v>2</v>
      </c>
      <c r="E121" s="28" t="n">
        <f aca="false">VLOOKUP($C121,'Memória de Cálculo 3'!$B$2:$E$11,2, )</f>
        <v>0</v>
      </c>
      <c r="F121" s="29" t="n">
        <f aca="false">D121*E121</f>
        <v>0</v>
      </c>
      <c r="G121" s="27" t="n">
        <v>0</v>
      </c>
      <c r="H121" s="28" t="n">
        <f aca="false">VLOOKUP($C121,'Memória de Cálculo 3'!$B$2:$E$11,3, )</f>
        <v>0</v>
      </c>
      <c r="I121" s="29" t="n">
        <f aca="false">G121*H121</f>
        <v>0</v>
      </c>
      <c r="J121" s="27" t="n">
        <v>0</v>
      </c>
      <c r="K121" s="28" t="n">
        <f aca="false">VLOOKUP($C121,'Memória de Cálculo 3'!$B$2:$E$11,4, )</f>
        <v>0</v>
      </c>
      <c r="L121" s="29" t="n">
        <f aca="false">J121*K121</f>
        <v>0</v>
      </c>
      <c r="M121" s="29" t="n">
        <v>4</v>
      </c>
      <c r="N121" s="29" t="n">
        <f aca="false">VLOOKUP($C121,'Memória de Cálculo 3'!$B$2:$G$11,5, )</f>
        <v>0</v>
      </c>
      <c r="O121" s="29" t="n">
        <f aca="false">M121*N121</f>
        <v>0</v>
      </c>
      <c r="P121" s="29"/>
      <c r="Q121" s="29" t="n">
        <f aca="false">VLOOKUP($C121,'Memória de Cálculo 3'!$B$2:$G$11,6, )</f>
        <v>0</v>
      </c>
      <c r="R121" s="29" t="n">
        <f aca="false">P121*Q121</f>
        <v>0</v>
      </c>
      <c r="S121" s="30" t="n">
        <f aca="false">F121+I121+L121+O121+R121</f>
        <v>0</v>
      </c>
      <c r="T121" s="2"/>
    </row>
    <row r="122" s="1" customFormat="true" ht="13" hidden="false" customHeight="false" outlineLevel="0" collapsed="false">
      <c r="B122" s="25" t="s">
        <v>112</v>
      </c>
      <c r="C122" s="26" t="n">
        <v>0.03</v>
      </c>
      <c r="D122" s="27" t="n">
        <v>1</v>
      </c>
      <c r="E122" s="28" t="n">
        <f aca="false">VLOOKUP($C122,'Memória de Cálculo 3'!$B$2:$E$11,2, )</f>
        <v>0</v>
      </c>
      <c r="F122" s="29" t="n">
        <f aca="false">D122*E122</f>
        <v>0</v>
      </c>
      <c r="G122" s="27" t="n">
        <v>0</v>
      </c>
      <c r="H122" s="28" t="n">
        <f aca="false">VLOOKUP($C122,'Memória de Cálculo 3'!$B$2:$E$11,3, )</f>
        <v>0</v>
      </c>
      <c r="I122" s="29" t="n">
        <f aca="false">G122*H122</f>
        <v>0</v>
      </c>
      <c r="J122" s="27" t="n">
        <v>0</v>
      </c>
      <c r="K122" s="28" t="n">
        <f aca="false">VLOOKUP($C122,'Memória de Cálculo 3'!$B$2:$E$11,4, )</f>
        <v>0</v>
      </c>
      <c r="L122" s="29" t="n">
        <f aca="false">J122*K122</f>
        <v>0</v>
      </c>
      <c r="M122" s="29" t="n">
        <v>4</v>
      </c>
      <c r="N122" s="29" t="n">
        <f aca="false">VLOOKUP($C122,'Memória de Cálculo 3'!$B$2:$G$11,5, )</f>
        <v>0</v>
      </c>
      <c r="O122" s="29" t="n">
        <f aca="false">M122*N122</f>
        <v>0</v>
      </c>
      <c r="P122" s="29"/>
      <c r="Q122" s="29" t="n">
        <f aca="false">VLOOKUP($C122,'Memória de Cálculo 3'!$B$2:$G$11,6, )</f>
        <v>0</v>
      </c>
      <c r="R122" s="29" t="n">
        <f aca="false">P122*Q122</f>
        <v>0</v>
      </c>
      <c r="S122" s="30" t="n">
        <f aca="false">F122+I122+L122+O122+R122</f>
        <v>0</v>
      </c>
      <c r="T122" s="2"/>
    </row>
    <row r="123" s="1" customFormat="true" ht="24" hidden="false" customHeight="false" outlineLevel="0" collapsed="false">
      <c r="B123" s="25" t="s">
        <v>113</v>
      </c>
      <c r="C123" s="26" t="n">
        <v>0.03</v>
      </c>
      <c r="D123" s="27" t="n">
        <v>2</v>
      </c>
      <c r="E123" s="28" t="n">
        <f aca="false">VLOOKUP($C123,'Memória de Cálculo 3'!$B$2:$E$11,2, )</f>
        <v>0</v>
      </c>
      <c r="F123" s="29" t="n">
        <f aca="false">D123*E123</f>
        <v>0</v>
      </c>
      <c r="G123" s="27" t="n">
        <v>0</v>
      </c>
      <c r="H123" s="28" t="n">
        <f aca="false">VLOOKUP($C123,'Memória de Cálculo 3'!$B$2:$E$11,3, )</f>
        <v>0</v>
      </c>
      <c r="I123" s="29" t="n">
        <f aca="false">G123*H123</f>
        <v>0</v>
      </c>
      <c r="J123" s="27" t="n">
        <v>0</v>
      </c>
      <c r="K123" s="28" t="n">
        <f aca="false">VLOOKUP($C123,'Memória de Cálculo 3'!$B$2:$E$11,4, )</f>
        <v>0</v>
      </c>
      <c r="L123" s="29" t="n">
        <f aca="false">J123*K123</f>
        <v>0</v>
      </c>
      <c r="M123" s="29" t="n">
        <v>4</v>
      </c>
      <c r="N123" s="29" t="n">
        <f aca="false">VLOOKUP($C123,'Memória de Cálculo 3'!$B$2:$G$11,5, )</f>
        <v>0</v>
      </c>
      <c r="O123" s="29" t="n">
        <f aca="false">M123*N123</f>
        <v>0</v>
      </c>
      <c r="P123" s="29"/>
      <c r="Q123" s="29" t="n">
        <f aca="false">VLOOKUP($C123,'Memória de Cálculo 3'!$B$2:$G$11,6, )</f>
        <v>0</v>
      </c>
      <c r="R123" s="29" t="n">
        <f aca="false">P123*Q123</f>
        <v>0</v>
      </c>
      <c r="S123" s="30" t="n">
        <f aca="false">F123+I123+L123+O123+R123</f>
        <v>0</v>
      </c>
      <c r="T123" s="2"/>
    </row>
    <row r="124" s="1" customFormat="true" ht="13" hidden="false" customHeight="false" outlineLevel="0" collapsed="false">
      <c r="B124" s="25" t="s">
        <v>114</v>
      </c>
      <c r="C124" s="26" t="n">
        <v>0.04</v>
      </c>
      <c r="D124" s="27" t="n">
        <v>2</v>
      </c>
      <c r="E124" s="28" t="n">
        <f aca="false">VLOOKUP($C124,'Memória de Cálculo 3'!$B$2:$E$11,2, )</f>
        <v>0</v>
      </c>
      <c r="F124" s="29" t="n">
        <f aca="false">D124*E124</f>
        <v>0</v>
      </c>
      <c r="G124" s="27" t="n">
        <v>0</v>
      </c>
      <c r="H124" s="28" t="n">
        <f aca="false">VLOOKUP($C124,'Memória de Cálculo 3'!$B$2:$E$11,3, )</f>
        <v>0</v>
      </c>
      <c r="I124" s="29" t="n">
        <f aca="false">G124*H124</f>
        <v>0</v>
      </c>
      <c r="J124" s="27" t="n">
        <v>0</v>
      </c>
      <c r="K124" s="28" t="n">
        <f aca="false">VLOOKUP($C124,'Memória de Cálculo 3'!$B$2:$E$11,4, )</f>
        <v>0</v>
      </c>
      <c r="L124" s="29" t="n">
        <f aca="false">J124*K124</f>
        <v>0</v>
      </c>
      <c r="M124" s="29" t="n">
        <v>4</v>
      </c>
      <c r="N124" s="29" t="n">
        <f aca="false">VLOOKUP($C124,'Memória de Cálculo 3'!$B$2:$G$11,5, )</f>
        <v>0</v>
      </c>
      <c r="O124" s="29" t="n">
        <f aca="false">M124*N124</f>
        <v>0</v>
      </c>
      <c r="P124" s="29"/>
      <c r="Q124" s="29" t="n">
        <f aca="false">VLOOKUP($C124,'Memória de Cálculo 3'!$B$2:$G$11,6, )</f>
        <v>0</v>
      </c>
      <c r="R124" s="29" t="n">
        <f aca="false">P124*Q124</f>
        <v>0</v>
      </c>
      <c r="S124" s="30" t="n">
        <f aca="false">F124+I124+L124+O124+R124</f>
        <v>0</v>
      </c>
      <c r="T124" s="2"/>
    </row>
    <row r="125" s="1" customFormat="true" ht="24" hidden="false" customHeight="false" outlineLevel="0" collapsed="false">
      <c r="B125" s="25" t="s">
        <v>115</v>
      </c>
      <c r="C125" s="26" t="n">
        <v>0.05</v>
      </c>
      <c r="D125" s="27" t="n">
        <v>2</v>
      </c>
      <c r="E125" s="28" t="n">
        <f aca="false">VLOOKUP($C125,'Memória de Cálculo 3'!$B$2:$E$11,2, )</f>
        <v>0</v>
      </c>
      <c r="F125" s="29" t="n">
        <f aca="false">D125*E125</f>
        <v>0</v>
      </c>
      <c r="G125" s="27" t="n">
        <v>0</v>
      </c>
      <c r="H125" s="28" t="n">
        <f aca="false">VLOOKUP($C125,'Memória de Cálculo 3'!$B$2:$E$11,3, )</f>
        <v>0</v>
      </c>
      <c r="I125" s="29" t="n">
        <f aca="false">G125*H125</f>
        <v>0</v>
      </c>
      <c r="J125" s="27" t="n">
        <v>0</v>
      </c>
      <c r="K125" s="28" t="n">
        <f aca="false">VLOOKUP($C125,'Memória de Cálculo 3'!$B$2:$E$11,4, )</f>
        <v>0</v>
      </c>
      <c r="L125" s="29" t="n">
        <f aca="false">J125*K125</f>
        <v>0</v>
      </c>
      <c r="M125" s="29" t="n">
        <v>4</v>
      </c>
      <c r="N125" s="29" t="n">
        <f aca="false">VLOOKUP($C125,'Memória de Cálculo 3'!$B$2:$G$11,5, )</f>
        <v>0</v>
      </c>
      <c r="O125" s="29" t="n">
        <f aca="false">M125*N125</f>
        <v>0</v>
      </c>
      <c r="P125" s="29"/>
      <c r="Q125" s="29" t="n">
        <f aca="false">VLOOKUP($C125,'Memória de Cálculo 3'!$B$2:$G$11,6, )</f>
        <v>0</v>
      </c>
      <c r="R125" s="29" t="n">
        <f aca="false">P125*Q125</f>
        <v>0</v>
      </c>
      <c r="S125" s="30" t="n">
        <f aca="false">F125+I125+L125+O125+R125</f>
        <v>0</v>
      </c>
      <c r="T125" s="2"/>
    </row>
    <row r="126" s="1" customFormat="true" ht="24" hidden="false" customHeight="false" outlineLevel="0" collapsed="false">
      <c r="B126" s="25" t="s">
        <v>116</v>
      </c>
      <c r="C126" s="26" t="n">
        <v>0.03</v>
      </c>
      <c r="D126" s="27" t="n">
        <v>6</v>
      </c>
      <c r="E126" s="28" t="n">
        <f aca="false">VLOOKUP($C126,'Memória de Cálculo 3'!$B$2:$E$11,2, )</f>
        <v>0</v>
      </c>
      <c r="F126" s="29" t="n">
        <f aca="false">D126*E126</f>
        <v>0</v>
      </c>
      <c r="G126" s="27" t="n">
        <v>0</v>
      </c>
      <c r="H126" s="28" t="n">
        <f aca="false">VLOOKUP($C126,'Memória de Cálculo 3'!$B$2:$E$11,3, )</f>
        <v>0</v>
      </c>
      <c r="I126" s="29" t="n">
        <f aca="false">G126*H126</f>
        <v>0</v>
      </c>
      <c r="J126" s="27" t="n">
        <v>0</v>
      </c>
      <c r="K126" s="28" t="n">
        <f aca="false">VLOOKUP($C126,'Memória de Cálculo 3'!$B$2:$E$11,4, )</f>
        <v>0</v>
      </c>
      <c r="L126" s="29" t="n">
        <f aca="false">J126*K126</f>
        <v>0</v>
      </c>
      <c r="M126" s="29" t="n">
        <v>4</v>
      </c>
      <c r="N126" s="29" t="n">
        <f aca="false">VLOOKUP($C126,'Memória de Cálculo 3'!$B$2:$G$11,5, )</f>
        <v>0</v>
      </c>
      <c r="O126" s="29" t="n">
        <f aca="false">M126*N126</f>
        <v>0</v>
      </c>
      <c r="P126" s="29"/>
      <c r="Q126" s="29" t="n">
        <f aca="false">VLOOKUP($C126,'Memória de Cálculo 3'!$B$2:$G$11,6, )</f>
        <v>0</v>
      </c>
      <c r="R126" s="29" t="n">
        <f aca="false">P126*Q126</f>
        <v>0</v>
      </c>
      <c r="S126" s="30" t="n">
        <f aca="false">F126+I126+L126+O126+R126</f>
        <v>0</v>
      </c>
      <c r="T126" s="2"/>
    </row>
    <row r="127" s="1" customFormat="true" ht="24" hidden="false" customHeight="false" outlineLevel="0" collapsed="false">
      <c r="B127" s="25" t="s">
        <v>117</v>
      </c>
      <c r="C127" s="26" t="n">
        <v>0.03</v>
      </c>
      <c r="D127" s="27" t="n">
        <v>5</v>
      </c>
      <c r="E127" s="28" t="n">
        <f aca="false">VLOOKUP($C127,'Memória de Cálculo 3'!$B$2:$E$11,2, )</f>
        <v>0</v>
      </c>
      <c r="F127" s="29" t="n">
        <f aca="false">D127*E127</f>
        <v>0</v>
      </c>
      <c r="G127" s="27" t="n">
        <v>1</v>
      </c>
      <c r="H127" s="28" t="n">
        <f aca="false">VLOOKUP($C127,'Memória de Cálculo 3'!$B$2:$E$11,3, )</f>
        <v>0</v>
      </c>
      <c r="I127" s="29" t="n">
        <f aca="false">G127*H127</f>
        <v>0</v>
      </c>
      <c r="J127" s="27" t="n">
        <v>1</v>
      </c>
      <c r="K127" s="28" t="n">
        <f aca="false">VLOOKUP($C127,'Memória de Cálculo 3'!$B$2:$E$11,4, )</f>
        <v>0</v>
      </c>
      <c r="L127" s="29" t="n">
        <f aca="false">J127*K127</f>
        <v>0</v>
      </c>
      <c r="M127" s="29" t="n">
        <v>4</v>
      </c>
      <c r="N127" s="29" t="n">
        <f aca="false">VLOOKUP($C127,'Memória de Cálculo 3'!$B$2:$G$11,5, )</f>
        <v>0</v>
      </c>
      <c r="O127" s="29" t="n">
        <f aca="false">M127*N127</f>
        <v>0</v>
      </c>
      <c r="P127" s="29"/>
      <c r="Q127" s="29" t="n">
        <f aca="false">VLOOKUP($C127,'Memória de Cálculo 3'!$B$2:$G$11,6, )</f>
        <v>0</v>
      </c>
      <c r="R127" s="29" t="n">
        <f aca="false">P127*Q127</f>
        <v>0</v>
      </c>
      <c r="S127" s="30" t="n">
        <f aca="false">F127+I127+L127+O127+R127</f>
        <v>0</v>
      </c>
      <c r="T127" s="2"/>
    </row>
    <row r="128" s="1" customFormat="true" ht="13" hidden="false" customHeight="false" outlineLevel="0" collapsed="false">
      <c r="B128" s="25" t="s">
        <v>118</v>
      </c>
      <c r="C128" s="26" t="n">
        <v>0.03</v>
      </c>
      <c r="D128" s="27" t="n">
        <v>2</v>
      </c>
      <c r="E128" s="28" t="n">
        <f aca="false">VLOOKUP($C128,'Memória de Cálculo 3'!$B$2:$E$11,2, )</f>
        <v>0</v>
      </c>
      <c r="F128" s="29" t="n">
        <f aca="false">D128*E128</f>
        <v>0</v>
      </c>
      <c r="G128" s="27" t="n">
        <v>0</v>
      </c>
      <c r="H128" s="28" t="n">
        <f aca="false">VLOOKUP($C128,'Memória de Cálculo 3'!$B$2:$E$11,3, )</f>
        <v>0</v>
      </c>
      <c r="I128" s="29" t="n">
        <f aca="false">G128*H128</f>
        <v>0</v>
      </c>
      <c r="J128" s="27" t="n">
        <v>0</v>
      </c>
      <c r="K128" s="28" t="n">
        <f aca="false">VLOOKUP($C128,'Memória de Cálculo 3'!$B$2:$E$11,4, )</f>
        <v>0</v>
      </c>
      <c r="L128" s="29" t="n">
        <f aca="false">J128*K128</f>
        <v>0</v>
      </c>
      <c r="M128" s="29" t="n">
        <v>4</v>
      </c>
      <c r="N128" s="29" t="n">
        <f aca="false">VLOOKUP($C128,'Memória de Cálculo 3'!$B$2:$G$11,5, )</f>
        <v>0</v>
      </c>
      <c r="O128" s="29" t="n">
        <f aca="false">M128*N128</f>
        <v>0</v>
      </c>
      <c r="P128" s="29"/>
      <c r="Q128" s="29" t="n">
        <f aca="false">VLOOKUP($C128,'Memória de Cálculo 3'!$B$2:$G$11,6, )</f>
        <v>0</v>
      </c>
      <c r="R128" s="29" t="n">
        <f aca="false">P128*Q128</f>
        <v>0</v>
      </c>
      <c r="S128" s="30" t="n">
        <f aca="false">F128+I128+L128+O128+R128</f>
        <v>0</v>
      </c>
      <c r="T128" s="2"/>
    </row>
    <row r="129" s="1" customFormat="true" ht="24" hidden="false" customHeight="false" outlineLevel="0" collapsed="false">
      <c r="B129" s="25" t="s">
        <v>119</v>
      </c>
      <c r="C129" s="26" t="n">
        <v>0.03</v>
      </c>
      <c r="D129" s="27" t="n">
        <v>3</v>
      </c>
      <c r="E129" s="28" t="n">
        <f aca="false">VLOOKUP($C129,'Memória de Cálculo 3'!$B$2:$E$11,2, )</f>
        <v>0</v>
      </c>
      <c r="F129" s="29" t="n">
        <f aca="false">D129*E129</f>
        <v>0</v>
      </c>
      <c r="G129" s="27" t="n">
        <v>0</v>
      </c>
      <c r="H129" s="28" t="n">
        <f aca="false">VLOOKUP($C129,'Memória de Cálculo 3'!$B$2:$E$11,3, )</f>
        <v>0</v>
      </c>
      <c r="I129" s="29" t="n">
        <f aca="false">G129*H129</f>
        <v>0</v>
      </c>
      <c r="J129" s="27" t="n">
        <v>0</v>
      </c>
      <c r="K129" s="28" t="n">
        <f aca="false">VLOOKUP($C129,'Memória de Cálculo 3'!$B$2:$E$11,4, )</f>
        <v>0</v>
      </c>
      <c r="L129" s="29" t="n">
        <f aca="false">J129*K129</f>
        <v>0</v>
      </c>
      <c r="M129" s="29" t="n">
        <v>4</v>
      </c>
      <c r="N129" s="29" t="n">
        <f aca="false">VLOOKUP($C129,'Memória de Cálculo 3'!$B$2:$G$11,5, )</f>
        <v>0</v>
      </c>
      <c r="O129" s="29" t="n">
        <f aca="false">M129*N129</f>
        <v>0</v>
      </c>
      <c r="P129" s="29"/>
      <c r="Q129" s="29" t="n">
        <f aca="false">VLOOKUP($C129,'Memória de Cálculo 3'!$B$2:$G$11,6, )</f>
        <v>0</v>
      </c>
      <c r="R129" s="29" t="n">
        <f aca="false">P129*Q129</f>
        <v>0</v>
      </c>
      <c r="S129" s="30" t="n">
        <f aca="false">F129+I129+L129+O129+R129</f>
        <v>0</v>
      </c>
      <c r="T129" s="2"/>
    </row>
    <row r="130" s="1" customFormat="true" ht="13" hidden="false" customHeight="false" outlineLevel="0" collapsed="false">
      <c r="B130" s="25" t="s">
        <v>102</v>
      </c>
      <c r="C130" s="26" t="n">
        <v>0.03</v>
      </c>
      <c r="D130" s="27" t="n">
        <v>0</v>
      </c>
      <c r="E130" s="28" t="n">
        <f aca="false">VLOOKUP($C130,'Memória de Cálculo 3'!$B$2:$E$11,2, )</f>
        <v>0</v>
      </c>
      <c r="F130" s="29" t="n">
        <f aca="false">D130*E130</f>
        <v>0</v>
      </c>
      <c r="G130" s="27" t="n">
        <v>1</v>
      </c>
      <c r="H130" s="28" t="n">
        <f aca="false">VLOOKUP($C130,'Memória de Cálculo 3'!$B$2:$E$11,3, )</f>
        <v>0</v>
      </c>
      <c r="I130" s="29" t="n">
        <f aca="false">G130*H130</f>
        <v>0</v>
      </c>
      <c r="J130" s="27" t="n">
        <v>1</v>
      </c>
      <c r="K130" s="28" t="n">
        <f aca="false">VLOOKUP($C130,'Memória de Cálculo 3'!$B$2:$E$11,4, )</f>
        <v>0</v>
      </c>
      <c r="L130" s="29" t="n">
        <f aca="false">J130*K130</f>
        <v>0</v>
      </c>
      <c r="M130" s="29" t="n">
        <v>9</v>
      </c>
      <c r="N130" s="29" t="n">
        <f aca="false">VLOOKUP($C130,'Memória de Cálculo 3'!$B$2:$G$11,5, )</f>
        <v>0</v>
      </c>
      <c r="O130" s="29" t="n">
        <f aca="false">M130*N130</f>
        <v>0</v>
      </c>
      <c r="P130" s="29" t="n">
        <v>7</v>
      </c>
      <c r="Q130" s="29" t="n">
        <f aca="false">VLOOKUP($C130,'Memória de Cálculo 3'!$B$2:$G$11,6, )</f>
        <v>0</v>
      </c>
      <c r="R130" s="29" t="n">
        <f aca="false">P130*Q130</f>
        <v>0</v>
      </c>
      <c r="S130" s="30" t="n">
        <f aca="false">F130+I130+L130+O130+R130</f>
        <v>0</v>
      </c>
      <c r="T130" s="2"/>
    </row>
    <row r="131" s="1" customFormat="true" ht="12.8" hidden="false" customHeight="false" outlineLevel="0" collapsed="false">
      <c r="B131" s="31" t="s">
        <v>22</v>
      </c>
      <c r="C131" s="31"/>
      <c r="D131" s="31" t="n">
        <f aca="false">SUM(D113:D130)</f>
        <v>43</v>
      </c>
      <c r="E131" s="31"/>
      <c r="F131" s="32" t="n">
        <f aca="false">SUM(F113:F130)</f>
        <v>0</v>
      </c>
      <c r="G131" s="31" t="n">
        <f aca="false">SUM(G113:G130)</f>
        <v>3</v>
      </c>
      <c r="H131" s="31"/>
      <c r="I131" s="31" t="n">
        <f aca="false">SUM(I113:I130)</f>
        <v>0</v>
      </c>
      <c r="J131" s="31" t="n">
        <f aca="false">SUM(J113:J130)</f>
        <v>2</v>
      </c>
      <c r="K131" s="31"/>
      <c r="L131" s="32" t="n">
        <f aca="false">SUM(L113:L130)</f>
        <v>0</v>
      </c>
      <c r="M131" s="31" t="n">
        <f aca="false">SUM(M113:M130)</f>
        <v>77</v>
      </c>
      <c r="N131" s="31"/>
      <c r="O131" s="32" t="n">
        <f aca="false">SUM(O113:O130)</f>
        <v>0</v>
      </c>
      <c r="P131" s="31" t="n">
        <f aca="false">SUM(P113:P130)</f>
        <v>7</v>
      </c>
      <c r="Q131" s="31"/>
      <c r="R131" s="32" t="n">
        <f aca="false">SUM(R113:R130)</f>
        <v>0</v>
      </c>
      <c r="S131" s="33" t="n">
        <f aca="false">SUM(S113:S130)</f>
        <v>0</v>
      </c>
      <c r="T131" s="2"/>
    </row>
    <row r="132" s="1" customFormat="true" ht="12.8" hidden="false" customHeight="false" outlineLevel="0" collapsed="false">
      <c r="B132" s="31" t="s">
        <v>54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4" t="n">
        <f aca="false">S131*36</f>
        <v>0</v>
      </c>
      <c r="T132" s="2"/>
    </row>
    <row r="133" s="1" customFormat="true" ht="12.8" hidden="false" customHeight="false" outlineLevel="0" collapsed="false">
      <c r="N133" s="2"/>
    </row>
    <row r="134" s="1" customFormat="true" ht="12.8" hidden="false" customHeight="false" outlineLevel="0" collapsed="false">
      <c r="N134" s="2"/>
    </row>
    <row r="135" s="1" customFormat="true" ht="12.8" hidden="false" customHeight="false" outlineLevel="0" collapsed="false">
      <c r="T135" s="2"/>
    </row>
    <row r="136" s="1" customFormat="true" ht="12.8" hidden="false" customHeight="false" outlineLevel="0" collapsed="false">
      <c r="T136" s="2"/>
    </row>
    <row r="138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63:C63"/>
    <mergeCell ref="B64:L64"/>
    <mergeCell ref="B67:B68"/>
    <mergeCell ref="C67:C68"/>
    <mergeCell ref="D67:F67"/>
    <mergeCell ref="G67:I67"/>
    <mergeCell ref="J67:L67"/>
    <mergeCell ref="M67:O67"/>
    <mergeCell ref="P67:R67"/>
    <mergeCell ref="S67:S68"/>
    <mergeCell ref="B85:C85"/>
    <mergeCell ref="B86:L86"/>
    <mergeCell ref="B89:B90"/>
    <mergeCell ref="C89:C90"/>
    <mergeCell ref="D89:F89"/>
    <mergeCell ref="G89:I89"/>
    <mergeCell ref="J89:L89"/>
    <mergeCell ref="M89:O89"/>
    <mergeCell ref="P89:R89"/>
    <mergeCell ref="S89:S90"/>
    <mergeCell ref="B107:C107"/>
    <mergeCell ref="B108:L108"/>
    <mergeCell ref="B111:B112"/>
    <mergeCell ref="C111:C112"/>
    <mergeCell ref="D111:F111"/>
    <mergeCell ref="G111:I111"/>
    <mergeCell ref="J111:L111"/>
    <mergeCell ref="M111:O111"/>
    <mergeCell ref="P111:R111"/>
    <mergeCell ref="S111:S112"/>
    <mergeCell ref="B131:C131"/>
    <mergeCell ref="B132:L1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4" activeCellId="0" sqref="B9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120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121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122</v>
      </c>
      <c r="C4" s="45"/>
      <c r="D4" s="45"/>
      <c r="E4" s="45"/>
    </row>
    <row r="5" customFormat="false" ht="12.75" hidden="false" customHeight="true" outlineLevel="0" collapsed="false">
      <c r="A5" s="43"/>
      <c r="B5" s="44" t="s">
        <v>123</v>
      </c>
      <c r="C5" s="46"/>
      <c r="D5" s="46"/>
      <c r="E5" s="46"/>
    </row>
    <row r="6" customFormat="false" ht="12.75" hidden="false" customHeight="true" outlineLevel="0" collapsed="false">
      <c r="A6" s="43"/>
      <c r="B6" s="44" t="s">
        <v>124</v>
      </c>
      <c r="C6" s="47"/>
      <c r="D6" s="47"/>
      <c r="E6" s="47"/>
    </row>
    <row r="7" customFormat="false" ht="12.75" hidden="false" customHeight="true" outlineLevel="0" collapsed="false">
      <c r="A7" s="43"/>
      <c r="B7" s="44" t="s">
        <v>125</v>
      </c>
      <c r="C7" s="47"/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126</v>
      </c>
      <c r="B9" s="50" t="s">
        <v>127</v>
      </c>
      <c r="C9" s="50" t="s">
        <v>128</v>
      </c>
      <c r="D9" s="50" t="s">
        <v>129</v>
      </c>
      <c r="E9" s="50" t="s">
        <v>130</v>
      </c>
      <c r="AT9" s="36"/>
      <c r="AMH9" s="35"/>
    </row>
    <row r="10" customFormat="false" ht="16.15" hidden="false" customHeight="true" outlineLevel="0" collapsed="false">
      <c r="A10" s="51" t="s">
        <v>131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132</v>
      </c>
      <c r="B11" s="53" t="s">
        <v>133</v>
      </c>
      <c r="C11" s="53" t="s">
        <v>134</v>
      </c>
      <c r="D11" s="53" t="s">
        <v>134</v>
      </c>
      <c r="E11" s="53" t="s">
        <v>134</v>
      </c>
      <c r="AT11" s="36"/>
      <c r="AMH11" s="35"/>
    </row>
    <row r="12" customFormat="false" ht="13.8" hidden="false" customHeight="false" outlineLevel="0" collapsed="false">
      <c r="A12" s="54" t="s">
        <v>135</v>
      </c>
      <c r="B12" s="55" t="n">
        <f aca="false">C4</f>
        <v>0</v>
      </c>
      <c r="C12" s="56" t="n">
        <f aca="false">$B12</f>
        <v>0</v>
      </c>
      <c r="D12" s="56" t="n">
        <f aca="false">$B12*2</f>
        <v>0</v>
      </c>
      <c r="E12" s="56" t="n">
        <f aca="false">$B12*2</f>
        <v>0</v>
      </c>
      <c r="AT12" s="36"/>
      <c r="AMH12" s="35"/>
    </row>
    <row r="13" customFormat="false" ht="13.8" hidden="false" customHeight="false" outlineLevel="0" collapsed="false">
      <c r="A13" s="54" t="s">
        <v>136</v>
      </c>
      <c r="B13" s="57" t="n">
        <v>0.3</v>
      </c>
      <c r="C13" s="58" t="n">
        <f aca="false">C12*$B13</f>
        <v>0</v>
      </c>
      <c r="D13" s="58" t="n">
        <f aca="false">D12*$B13</f>
        <v>0</v>
      </c>
      <c r="E13" s="58" t="n">
        <f aca="false">E12*$B13</f>
        <v>0</v>
      </c>
      <c r="AT13" s="36"/>
      <c r="AMH13" s="35"/>
    </row>
    <row r="14" customFormat="false" ht="13.8" hidden="false" customHeight="false" outlineLevel="0" collapsed="false">
      <c r="A14" s="54" t="s">
        <v>137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138</v>
      </c>
      <c r="B15" s="57" t="n">
        <v>0.2</v>
      </c>
      <c r="C15" s="60"/>
      <c r="D15" s="60"/>
      <c r="E15" s="58" t="n">
        <f aca="false">(E12+E13)/220*(7*15)*B15</f>
        <v>0</v>
      </c>
      <c r="AT15" s="36"/>
      <c r="AMH15" s="35"/>
    </row>
    <row r="16" customFormat="false" ht="13.8" hidden="false" customHeight="false" outlineLevel="0" collapsed="false">
      <c r="A16" s="61" t="s">
        <v>139</v>
      </c>
      <c r="B16" s="57"/>
      <c r="C16" s="60"/>
      <c r="D16" s="60"/>
      <c r="E16" s="60" t="n">
        <f aca="false">((E12+E13)/2/220)*(1+B15)*15*2</f>
        <v>0</v>
      </c>
      <c r="AT16" s="36"/>
      <c r="AMH16" s="35"/>
    </row>
    <row r="17" customFormat="false" ht="13.8" hidden="false" customHeight="false" outlineLevel="0" collapsed="false">
      <c r="A17" s="61" t="s">
        <v>140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141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142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143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144</v>
      </c>
      <c r="B22" s="72" t="s">
        <v>145</v>
      </c>
      <c r="C22" s="72" t="s">
        <v>134</v>
      </c>
      <c r="D22" s="72" t="s">
        <v>134</v>
      </c>
      <c r="E22" s="73" t="s">
        <v>134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146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147</v>
      </c>
      <c r="B24" s="78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142</v>
      </c>
      <c r="B25" s="80" t="n">
        <f aca="false">SUM(B23:B24)</f>
        <v>0.111111111111111</v>
      </c>
      <c r="C25" s="81" t="n">
        <f aca="false">SUM(C23:C24)</f>
        <v>0</v>
      </c>
      <c r="D25" s="81" t="n">
        <f aca="false">SUM(D23:D24)</f>
        <v>0</v>
      </c>
      <c r="E25" s="81" t="n">
        <f aca="false">SUM(E23:E24)</f>
        <v>0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148</v>
      </c>
      <c r="B26" s="72" t="s">
        <v>145</v>
      </c>
      <c r="C26" s="72" t="s">
        <v>134</v>
      </c>
      <c r="D26" s="72" t="s">
        <v>134</v>
      </c>
      <c r="E26" s="72" t="s">
        <v>134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149</v>
      </c>
      <c r="B27" s="83" t="n">
        <v>0.2</v>
      </c>
      <c r="C27" s="84" t="n">
        <f aca="false">(C$19+C$25)*$B27</f>
        <v>0</v>
      </c>
      <c r="D27" s="84" t="n">
        <f aca="false">(D$19+D$25)*$B27</f>
        <v>0</v>
      </c>
      <c r="E27" s="84" t="n">
        <f aca="false">(E$19+E$25)*$B27</f>
        <v>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150</v>
      </c>
      <c r="B28" s="86" t="n">
        <v>0.025</v>
      </c>
      <c r="C28" s="84" t="n">
        <f aca="false">(C$19+C$25)*$B28</f>
        <v>0</v>
      </c>
      <c r="D28" s="84" t="n">
        <f aca="false">(D$19+D$25)*$B28</f>
        <v>0</v>
      </c>
      <c r="E28" s="84" t="n">
        <f aca="false">(E$19+E$25)*$B28</f>
        <v>0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151</v>
      </c>
      <c r="B29" s="86" t="n">
        <v>0</v>
      </c>
      <c r="C29" s="84" t="n">
        <f aca="false">(C$19+C$25)*$B29</f>
        <v>0</v>
      </c>
      <c r="D29" s="84" t="n">
        <f aca="false">(D$19+D$25)*$B29</f>
        <v>0</v>
      </c>
      <c r="E29" s="84" t="n">
        <f aca="false">(E$19+E$25)*$B29</f>
        <v>0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152</v>
      </c>
      <c r="B30" s="86" t="n">
        <v>0.015</v>
      </c>
      <c r="C30" s="84" t="n">
        <f aca="false">(C$19+C$25)*$B30</f>
        <v>0</v>
      </c>
      <c r="D30" s="84" t="n">
        <f aca="false">(D$19+D$25)*$B30</f>
        <v>0</v>
      </c>
      <c r="E30" s="84" t="n">
        <f aca="false">(E$19+E$25)*$B30</f>
        <v>0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153</v>
      </c>
      <c r="B31" s="86" t="n">
        <v>0.01</v>
      </c>
      <c r="C31" s="84" t="n">
        <f aca="false">(C$19+C$25)*$B31</f>
        <v>0</v>
      </c>
      <c r="D31" s="84" t="n">
        <f aca="false">(D$19+D$25)*$B31</f>
        <v>0</v>
      </c>
      <c r="E31" s="84" t="n">
        <f aca="false">(E$19+E$25)*$B31</f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154</v>
      </c>
      <c r="B32" s="86" t="n">
        <v>0.006</v>
      </c>
      <c r="C32" s="84" t="n">
        <f aca="false">(C$19+C$25)*$B32</f>
        <v>0</v>
      </c>
      <c r="D32" s="84" t="n">
        <f aca="false">(D$19+D$25)*$B32</f>
        <v>0</v>
      </c>
      <c r="E32" s="84" t="n">
        <f aca="false">(E$19+E$25)*$B32</f>
        <v>0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155</v>
      </c>
      <c r="B33" s="86" t="n">
        <v>0.002</v>
      </c>
      <c r="C33" s="84" t="n">
        <f aca="false">(C$19+C$25)*$B33</f>
        <v>0</v>
      </c>
      <c r="D33" s="84" t="n">
        <f aca="false">(D$19+D$25)*$B33</f>
        <v>0</v>
      </c>
      <c r="E33" s="84" t="n">
        <f aca="false">(E$19+E$25)*$B33</f>
        <v>0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156</v>
      </c>
      <c r="B34" s="86" t="n">
        <v>0.08</v>
      </c>
      <c r="C34" s="84" t="n">
        <f aca="false">(C$19+C$25)*$B34</f>
        <v>0</v>
      </c>
      <c r="D34" s="84" t="n">
        <f aca="false">(D$19+D$25)*$B34</f>
        <v>0</v>
      </c>
      <c r="E34" s="84" t="n">
        <f aca="false">(E$19+E$25)*$B34</f>
        <v>0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157</v>
      </c>
      <c r="B35" s="80" t="n">
        <f aca="false">SUM(B27:B34)</f>
        <v>0.338</v>
      </c>
      <c r="C35" s="81" t="n">
        <f aca="false">SUM(C27:C34)</f>
        <v>0</v>
      </c>
      <c r="D35" s="81" t="n">
        <f aca="false">SUM(D27:D34)</f>
        <v>0</v>
      </c>
      <c r="E35" s="81" t="n">
        <f aca="false">SUM(E27:E34)</f>
        <v>0</v>
      </c>
      <c r="AT35" s="36"/>
      <c r="AMH35" s="35"/>
    </row>
    <row r="36" customFormat="false" ht="13.8" hidden="false" customHeight="false" outlineLevel="0" collapsed="false">
      <c r="A36" s="87" t="s">
        <v>158</v>
      </c>
      <c r="B36" s="88"/>
      <c r="C36" s="72" t="s">
        <v>134</v>
      </c>
      <c r="D36" s="72" t="s">
        <v>134</v>
      </c>
      <c r="E36" s="72" t="s">
        <v>134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159</v>
      </c>
      <c r="B37" s="89" t="n">
        <f aca="false">' Memória de Cálculo 1'!E7</f>
        <v>0</v>
      </c>
      <c r="C37" s="56" t="n">
        <f aca="false">' Memória de Cálculo 1'!$F$14</f>
        <v>0</v>
      </c>
      <c r="D37" s="56" t="n">
        <f aca="false">' Memória de Cálculo 1'!$F$10</f>
        <v>0</v>
      </c>
      <c r="E37" s="56" t="n">
        <f aca="false">' Memória de Cálculo 1'!$F$10</f>
        <v>0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160</v>
      </c>
      <c r="B38" s="59" t="n">
        <f aca="false">' Memória de Cálculo 1'!D17</f>
        <v>0</v>
      </c>
      <c r="C38" s="56" t="n">
        <f aca="false">' Memória de Cálculo 1'!$F$22</f>
        <v>0</v>
      </c>
      <c r="D38" s="56" t="n">
        <f aca="false">' Memória de Cálculo 1'!$F$18</f>
        <v>0</v>
      </c>
      <c r="E38" s="56" t="n">
        <f aca="false">' Memória de Cálculo 1'!$F$18</f>
        <v>0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161</v>
      </c>
      <c r="B39" s="59" t="n">
        <v>0</v>
      </c>
      <c r="C39" s="60" t="n">
        <f aca="false">$B39-($B39*5%)</f>
        <v>0</v>
      </c>
      <c r="D39" s="60" t="n">
        <f aca="false">($B39-($B39*5%))*2</f>
        <v>0</v>
      </c>
      <c r="E39" s="60" t="n">
        <f aca="false">($B39-($B39*5%))*2</f>
        <v>0</v>
      </c>
      <c r="AT39" s="36"/>
      <c r="AMH39" s="35"/>
    </row>
    <row r="40" customFormat="false" ht="13.8" hidden="false" customHeight="false" outlineLevel="0" collapsed="false">
      <c r="A40" s="54" t="s">
        <v>162</v>
      </c>
      <c r="B40" s="90" t="n">
        <f aca="false">' Memória de Cálculo 1'!D54</f>
        <v>0</v>
      </c>
      <c r="C40" s="60" t="n">
        <f aca="false">$B40</f>
        <v>0</v>
      </c>
      <c r="D40" s="60" t="n">
        <f aca="false">$B40*2</f>
        <v>0</v>
      </c>
      <c r="E40" s="60" t="n">
        <f aca="false">$B40*2</f>
        <v>0</v>
      </c>
      <c r="AT40" s="36"/>
      <c r="AMH40" s="35"/>
    </row>
    <row r="41" customFormat="false" ht="13.8" hidden="false" customHeight="false" outlineLevel="0" collapsed="false">
      <c r="A41" s="54" t="s">
        <v>163</v>
      </c>
      <c r="B41" s="59" t="n">
        <f aca="false">' Memória de Cálculo 1'!D29</f>
        <v>0</v>
      </c>
      <c r="C41" s="60" t="n">
        <f aca="false">$B41</f>
        <v>0</v>
      </c>
      <c r="D41" s="60" t="n">
        <f aca="false">$B41*2</f>
        <v>0</v>
      </c>
      <c r="E41" s="60" t="n">
        <f aca="false">$B41*2</f>
        <v>0</v>
      </c>
      <c r="AT41" s="36"/>
      <c r="AMH41" s="35"/>
    </row>
    <row r="42" customFormat="false" ht="13.8" hidden="false" customHeight="false" outlineLevel="0" collapsed="false">
      <c r="A42" s="54" t="s">
        <v>164</v>
      </c>
      <c r="B42" s="59" t="n">
        <f aca="false">' Memória de Cálculo 1'!D60</f>
        <v>0</v>
      </c>
      <c r="C42" s="60" t="n">
        <f aca="false">$B42</f>
        <v>0</v>
      </c>
      <c r="D42" s="60" t="n">
        <f aca="false">$B42*2</f>
        <v>0</v>
      </c>
      <c r="E42" s="60" t="n">
        <f aca="false">$B42*2</f>
        <v>0</v>
      </c>
      <c r="AT42" s="36"/>
      <c r="AMH42" s="35"/>
    </row>
    <row r="43" customFormat="false" ht="13.8" hidden="false" customHeight="false" outlineLevel="0" collapsed="false">
      <c r="A43" s="91" t="s">
        <v>165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157</v>
      </c>
      <c r="B44" s="81"/>
      <c r="C44" s="81" t="n">
        <f aca="false">SUM(C37:C43)</f>
        <v>0</v>
      </c>
      <c r="D44" s="81" t="n">
        <f aca="false">SUM(D37:D43)</f>
        <v>0</v>
      </c>
      <c r="E44" s="81" t="n">
        <f aca="false">SUM(E37:E43)</f>
        <v>0</v>
      </c>
      <c r="AT44" s="36"/>
      <c r="AMH44" s="35"/>
    </row>
    <row r="45" customFormat="false" ht="13.8" hidden="false" customHeight="false" outlineLevel="0" collapsed="false">
      <c r="A45" s="92" t="s">
        <v>166</v>
      </c>
      <c r="B45" s="93"/>
      <c r="C45" s="94" t="s">
        <v>134</v>
      </c>
      <c r="D45" s="95" t="s">
        <v>134</v>
      </c>
      <c r="E45" s="96" t="s">
        <v>134</v>
      </c>
      <c r="AT45" s="36"/>
      <c r="AMH45" s="35"/>
    </row>
    <row r="46" customFormat="false" ht="13.8" hidden="false" customHeight="false" outlineLevel="0" collapsed="false">
      <c r="A46" s="97" t="s">
        <v>167</v>
      </c>
      <c r="B46" s="98"/>
      <c r="C46" s="84" t="n">
        <f aca="false">C25</f>
        <v>0</v>
      </c>
      <c r="D46" s="84" t="n">
        <f aca="false">D25</f>
        <v>0</v>
      </c>
      <c r="E46" s="84" t="n">
        <f aca="false">E25</f>
        <v>0</v>
      </c>
      <c r="AT46" s="36"/>
      <c r="AMH46" s="35"/>
    </row>
    <row r="47" customFormat="false" ht="13.8" hidden="false" customHeight="false" outlineLevel="0" collapsed="false">
      <c r="A47" s="99" t="s">
        <v>168</v>
      </c>
      <c r="B47" s="98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5"/>
    </row>
    <row r="48" customFormat="false" ht="13.8" hidden="false" customHeight="false" outlineLevel="0" collapsed="false">
      <c r="A48" s="99" t="s">
        <v>169</v>
      </c>
      <c r="B48" s="98"/>
      <c r="C48" s="100" t="n">
        <f aca="false">C44</f>
        <v>0</v>
      </c>
      <c r="D48" s="100" t="n">
        <f aca="false">D44</f>
        <v>0</v>
      </c>
      <c r="E48" s="100" t="n">
        <f aca="false">E44</f>
        <v>0</v>
      </c>
      <c r="AT48" s="36"/>
      <c r="AMH48" s="35"/>
    </row>
    <row r="49" customFormat="false" ht="13.8" hidden="false" customHeight="false" outlineLevel="0" collapsed="false">
      <c r="A49" s="64" t="s">
        <v>142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170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7"/>
      <c r="XFD51" s="37"/>
    </row>
    <row r="52" s="75" customFormat="true" ht="13.8" hidden="false" customHeight="false" outlineLevel="0" collapsed="false">
      <c r="A52" s="52" t="s">
        <v>171</v>
      </c>
      <c r="B52" s="102"/>
      <c r="C52" s="53" t="s">
        <v>134</v>
      </c>
      <c r="D52" s="53" t="s">
        <v>134</v>
      </c>
      <c r="E52" s="103" t="s">
        <v>134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7"/>
      <c r="XFD52" s="37"/>
    </row>
    <row r="53" s="75" customFormat="true" ht="13.8" hidden="false" customHeight="false" outlineLevel="0" collapsed="false">
      <c r="A53" s="54" t="s">
        <v>172</v>
      </c>
      <c r="B53" s="57" t="n">
        <f aca="false">1/12*5%</f>
        <v>0.00416666666666667</v>
      </c>
      <c r="C53" s="84" t="n">
        <f aca="false">C$19*$B53</f>
        <v>0</v>
      </c>
      <c r="D53" s="84" t="n">
        <f aca="false">D$19*$B53</f>
        <v>0</v>
      </c>
      <c r="E53" s="84" t="n">
        <f aca="false">E$19*$B53</f>
        <v>0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7"/>
      <c r="XFD53" s="37"/>
    </row>
    <row r="54" s="75" customFormat="true" ht="13.8" hidden="false" customHeight="false" outlineLevel="0" collapsed="false">
      <c r="A54" s="54" t="s">
        <v>173</v>
      </c>
      <c r="B54" s="57" t="n">
        <f aca="false">B34*B53</f>
        <v>0.000333333333333333</v>
      </c>
      <c r="C54" s="84" t="n">
        <f aca="false">C$19*$B54</f>
        <v>0</v>
      </c>
      <c r="D54" s="84" t="n">
        <f aca="false">D$19*$B54</f>
        <v>0</v>
      </c>
      <c r="E54" s="84" t="n">
        <f aca="false">E$19*$B54</f>
        <v>0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7"/>
      <c r="XFD54" s="37"/>
    </row>
    <row r="55" s="75" customFormat="true" ht="13.8" hidden="false" customHeight="false" outlineLevel="0" collapsed="false">
      <c r="A55" s="54" t="s">
        <v>174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7"/>
      <c r="XFD55" s="37"/>
    </row>
    <row r="56" s="75" customFormat="true" ht="13.8" hidden="false" customHeight="false" outlineLevel="0" collapsed="false">
      <c r="A56" s="54" t="s">
        <v>175</v>
      </c>
      <c r="B56" s="57" t="n">
        <f aca="false">1/30*7/12</f>
        <v>0.0194444444444444</v>
      </c>
      <c r="C56" s="84" t="n">
        <f aca="false">C$19*$B56</f>
        <v>0</v>
      </c>
      <c r="D56" s="84" t="n">
        <f aca="false">D$19*$B56</f>
        <v>0</v>
      </c>
      <c r="E56" s="84" t="n">
        <f aca="false">E$19*$B56</f>
        <v>0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7"/>
      <c r="XFD56" s="37"/>
    </row>
    <row r="57" customFormat="false" ht="24" hidden="false" customHeight="false" outlineLevel="0" collapsed="false">
      <c r="A57" s="54" t="s">
        <v>176</v>
      </c>
      <c r="B57" s="57" t="n">
        <f aca="false">B56*B35</f>
        <v>0.00657222222222221</v>
      </c>
      <c r="C57" s="84" t="n">
        <f aca="false">C$19*$B57</f>
        <v>0</v>
      </c>
      <c r="D57" s="84" t="n">
        <f aca="false">D$19*$B57</f>
        <v>0</v>
      </c>
      <c r="E57" s="84" t="n">
        <f aca="false">E$19*$B57</f>
        <v>0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  <c r="XFC57" s="37"/>
      <c r="XFD57" s="37"/>
    </row>
    <row r="58" customFormat="false" ht="15" hidden="false" customHeight="true" outlineLevel="0" collapsed="false">
      <c r="A58" s="54" t="s">
        <v>177</v>
      </c>
      <c r="B58" s="57" t="n">
        <f aca="false">B34*40%*90%*(1+1/12+1/12+1/3*1/12)</f>
        <v>0.0344</v>
      </c>
      <c r="C58" s="84" t="n">
        <f aca="false">C$19*$B58</f>
        <v>0</v>
      </c>
      <c r="D58" s="84" t="n">
        <f aca="false">D$19*$B58</f>
        <v>0</v>
      </c>
      <c r="E58" s="84" t="n">
        <f aca="false">E$19*$B58</f>
        <v>0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  <c r="XFC58" s="37"/>
      <c r="XFD58" s="37"/>
    </row>
    <row r="59" customFormat="false" ht="14.5" hidden="false" customHeight="false" outlineLevel="0" collapsed="false">
      <c r="A59" s="64" t="s">
        <v>142</v>
      </c>
      <c r="B59" s="105" t="n">
        <f aca="false">SUM(B53:B58)</f>
        <v>0.0649166666666666</v>
      </c>
      <c r="C59" s="106" t="n">
        <f aca="false">SUM(C53:C58)</f>
        <v>0</v>
      </c>
      <c r="D59" s="106" t="n">
        <f aca="false">SUM(D53:D58)</f>
        <v>0</v>
      </c>
      <c r="E59" s="106" t="n">
        <f aca="false">SUM(E53:E58)</f>
        <v>0</v>
      </c>
      <c r="AT59" s="36"/>
      <c r="AMH59" s="35"/>
      <c r="XFC59" s="74"/>
      <c r="XFD59" s="74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</row>
    <row r="61" s="75" customFormat="true" ht="16.5" hidden="false" customHeight="true" outlineLevel="0" collapsed="false">
      <c r="A61" s="51" t="s">
        <v>178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5"/>
      <c r="XFD61" s="35"/>
    </row>
    <row r="62" s="75" customFormat="true" ht="13.8" hidden="false" customHeight="false" outlineLevel="0" collapsed="false">
      <c r="A62" s="87" t="s">
        <v>179</v>
      </c>
      <c r="B62" s="88"/>
      <c r="C62" s="72" t="s">
        <v>134</v>
      </c>
      <c r="D62" s="72" t="s">
        <v>134</v>
      </c>
      <c r="E62" s="72" t="s">
        <v>134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35"/>
      <c r="XFD62" s="35"/>
    </row>
    <row r="63" s="107" customFormat="true" ht="13.8" hidden="false" customHeight="false" outlineLevel="0" collapsed="false">
      <c r="A63" s="54" t="s">
        <v>180</v>
      </c>
      <c r="B63" s="57" t="n">
        <f aca="false">1/12</f>
        <v>0.0833333333333333</v>
      </c>
      <c r="C63" s="77" t="n">
        <f aca="false">(C$19+C$49+C$59-C$37-C$38-C$42)*$B63</f>
        <v>0</v>
      </c>
      <c r="D63" s="77" t="n">
        <f aca="false">(D$19+D$49+D$59-D$37-D$38-D$42)*$B63</f>
        <v>0</v>
      </c>
      <c r="E63" s="77" t="n">
        <f aca="false">(E$19+E$49+E$59-E$37-E$38-E$42)*$B63</f>
        <v>0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5"/>
      <c r="XFD63" s="35"/>
    </row>
    <row r="64" s="75" customFormat="true" ht="13.8" hidden="false" customHeight="false" outlineLevel="0" collapsed="false">
      <c r="A64" s="54" t="s">
        <v>181</v>
      </c>
      <c r="B64" s="57" t="n">
        <f aca="false">(' Memória de Cálculo 1'!D33/30/12)</f>
        <v>0.00822222222222222</v>
      </c>
      <c r="C64" s="77" t="n">
        <f aca="false">(C$19+C$49+C$59-C$37-C$38-C$42)*$B64</f>
        <v>0</v>
      </c>
      <c r="D64" s="77" t="n">
        <f aca="false">(D$19+D$49+D$59-D$37-D$38-D$42)*$B64</f>
        <v>0</v>
      </c>
      <c r="E64" s="77" t="n">
        <f aca="false">(E$19+E$49+E$59-E$37-E$38-E$42)*$B64</f>
        <v>0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5"/>
      <c r="XFD64" s="35"/>
    </row>
    <row r="65" s="75" customFormat="true" ht="13.8" hidden="false" customHeight="false" outlineLevel="0" collapsed="false">
      <c r="A65" s="54" t="s">
        <v>182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(C$19+C$49+C$59-C$37-C$38-C$42)*$B65</f>
        <v>0</v>
      </c>
      <c r="D65" s="77" t="n">
        <f aca="false">(D$19+D$49+D$59-D$37-D$38-D$42)*$B65</f>
        <v>0</v>
      </c>
      <c r="E65" s="77" t="n">
        <f aca="false">(E$19+E$49+E$59-E$37-E$38-E$42)*$B65</f>
        <v>0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35"/>
      <c r="XFD65" s="35"/>
    </row>
    <row r="66" customFormat="false" ht="13.8" hidden="false" customHeight="false" outlineLevel="0" collapsed="false">
      <c r="A66" s="54" t="s">
        <v>183</v>
      </c>
      <c r="B66" s="57" t="n">
        <f aca="false">' Memória de Cálculo 1'!E43*(15/30/12)</f>
        <v>0.0027125</v>
      </c>
      <c r="C66" s="77" t="n">
        <f aca="false">(C$19+C$49+C$59-C$37-C$38-C$42)*$B66</f>
        <v>0</v>
      </c>
      <c r="D66" s="77" t="n">
        <f aca="false">(D$19+D$49+D$59-D$37-D$38-D$42)*$B66</f>
        <v>0</v>
      </c>
      <c r="E66" s="77" t="n">
        <f aca="false">(E$19+E$49+E$59-E$37-E$38-E$42)*$B66</f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</row>
    <row r="67" customFormat="false" ht="13.8" hidden="false" customHeight="false" outlineLevel="0" collapsed="false">
      <c r="A67" s="54" t="s">
        <v>184</v>
      </c>
      <c r="B67" s="57" t="n">
        <f aca="false">((180/30)/12)*' Memória de Cálculo 1'!E37*' Memória de Cálculo 1'!E47*B34</f>
        <v>0.00010384804</v>
      </c>
      <c r="C67" s="77" t="n">
        <f aca="false">(C$19+C$49+C$59-C$37-C$38-C$42)*$B67</f>
        <v>0</v>
      </c>
      <c r="D67" s="77" t="n">
        <f aca="false">(D$19+D$49+D$59-D$37-D$38-D$42)*$B67</f>
        <v>0</v>
      </c>
      <c r="E67" s="77" t="n">
        <f aca="false">(E$19+E$49+E$59-E$37-E$38-E$42)*$B67</f>
        <v>0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</row>
    <row r="68" customFormat="false" ht="13.8" hidden="false" customHeight="false" outlineLevel="0" collapsed="false">
      <c r="A68" s="54" t="s">
        <v>185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</row>
    <row r="69" s="75" customFormat="true" ht="13.8" hidden="false" customHeight="false" outlineLevel="0" collapsed="false">
      <c r="A69" s="79" t="s">
        <v>142</v>
      </c>
      <c r="B69" s="80" t="n">
        <f aca="false">SUM(B63:B68)</f>
        <v>0.0949448924288889</v>
      </c>
      <c r="C69" s="81" t="n">
        <f aca="false">SUM(C63:C68)</f>
        <v>0</v>
      </c>
      <c r="D69" s="81" t="n">
        <f aca="false">SUM(D63:D68)</f>
        <v>0</v>
      </c>
      <c r="E69" s="81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186</v>
      </c>
      <c r="B70" s="88"/>
      <c r="C70" s="72" t="s">
        <v>134</v>
      </c>
      <c r="D70" s="72" t="s">
        <v>134</v>
      </c>
      <c r="E70" s="72" t="s">
        <v>134</v>
      </c>
      <c r="AT70" s="36"/>
      <c r="AMH70" s="35"/>
    </row>
    <row r="71" customFormat="false" ht="13.8" hidden="false" customHeight="false" outlineLevel="0" collapsed="false">
      <c r="A71" s="54" t="s">
        <v>187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142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188</v>
      </c>
      <c r="B73" s="88"/>
      <c r="C73" s="72" t="s">
        <v>134</v>
      </c>
      <c r="D73" s="72" t="s">
        <v>134</v>
      </c>
      <c r="E73" s="72" t="s">
        <v>134</v>
      </c>
      <c r="AT73" s="36"/>
      <c r="AMH73" s="35"/>
    </row>
    <row r="74" customFormat="false" ht="13.8" hidden="false" customHeight="false" outlineLevel="0" collapsed="false">
      <c r="A74" s="54" t="s">
        <v>189</v>
      </c>
      <c r="B74" s="111" t="n">
        <v>0</v>
      </c>
      <c r="C74" s="112" t="n">
        <v>0</v>
      </c>
      <c r="D74" s="112" t="n">
        <f aca="false">((D12+D13)/2/220)*15*1.6*2</f>
        <v>0</v>
      </c>
      <c r="E74" s="112" t="n">
        <f aca="false">((E12+E13)/2/220)*15*1.6*2</f>
        <v>0</v>
      </c>
      <c r="AT74" s="36"/>
      <c r="AMH74" s="35"/>
    </row>
    <row r="75" s="75" customFormat="true" ht="13.8" hidden="false" customHeight="false" outlineLevel="0" collapsed="false">
      <c r="A75" s="79" t="s">
        <v>142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0</v>
      </c>
      <c r="E75" s="81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190</v>
      </c>
      <c r="B76" s="102"/>
      <c r="C76" s="53" t="s">
        <v>134</v>
      </c>
      <c r="D76" s="53" t="s">
        <v>134</v>
      </c>
      <c r="E76" s="53" t="s">
        <v>134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191</v>
      </c>
      <c r="B77" s="76" t="n">
        <f aca="false">B69</f>
        <v>0.0949448924288889</v>
      </c>
      <c r="C77" s="110" t="n">
        <f aca="false">C69</f>
        <v>0</v>
      </c>
      <c r="D77" s="77" t="n">
        <f aca="false">D69</f>
        <v>0</v>
      </c>
      <c r="E77" s="77" t="n">
        <f aca="false">E69</f>
        <v>0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192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193</v>
      </c>
      <c r="B79" s="78" t="n">
        <f aca="false">B75</f>
        <v>0</v>
      </c>
      <c r="C79" s="100" t="n">
        <f aca="false">C75</f>
        <v>0</v>
      </c>
      <c r="D79" s="100" t="n">
        <f aca="false">D75</f>
        <v>0</v>
      </c>
      <c r="E79" s="100" t="n">
        <f aca="false">E75</f>
        <v>0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5" hidden="false" customHeight="false" outlineLevel="0" collapsed="false">
      <c r="A80" s="64" t="s">
        <v>142</v>
      </c>
      <c r="B80" s="65" t="n">
        <f aca="false">SUM(B77:B79)</f>
        <v>0.0949448924288889</v>
      </c>
      <c r="C80" s="116" t="n">
        <f aca="false">SUM(C77:C79)</f>
        <v>0</v>
      </c>
      <c r="D80" s="116" t="n">
        <f aca="false">SUM(D77:D79)</f>
        <v>0</v>
      </c>
      <c r="E80" s="116" t="n">
        <f aca="false">SUM(E77:E79)</f>
        <v>0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194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195</v>
      </c>
      <c r="B83" s="102"/>
      <c r="C83" s="94" t="s">
        <v>134</v>
      </c>
      <c r="D83" s="94" t="s">
        <v>134</v>
      </c>
      <c r="E83" s="118" t="s">
        <v>134</v>
      </c>
      <c r="AT83" s="36"/>
      <c r="AMH83" s="35"/>
    </row>
    <row r="84" customFormat="false" ht="13.8" hidden="false" customHeight="false" outlineLevel="0" collapsed="false">
      <c r="A84" s="54" t="s">
        <v>196</v>
      </c>
      <c r="B84" s="119"/>
      <c r="C84" s="56" t="n">
        <f aca="false">'Memória de Cálculo 2 (Insumos)'!G16</f>
        <v>0</v>
      </c>
      <c r="D84" s="56" t="n">
        <f aca="false">'Memória de Cálculo 2 (Insumos)'!G16*2</f>
        <v>0</v>
      </c>
      <c r="E84" s="56" t="n">
        <f aca="false">'Memória de Cálculo 2 (Insumos)'!G16*2</f>
        <v>0</v>
      </c>
      <c r="AT84" s="36"/>
      <c r="AMH84" s="35"/>
    </row>
    <row r="85" customFormat="false" ht="13.8" hidden="false" customHeight="false" outlineLevel="0" collapsed="false">
      <c r="A85" s="54" t="s">
        <v>197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198</v>
      </c>
      <c r="B86" s="59"/>
      <c r="C86" s="113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5"/>
    </row>
    <row r="87" customFormat="false" ht="13.8" hidden="false" customHeight="false" outlineLevel="0" collapsed="false">
      <c r="A87" s="54" t="s">
        <v>199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142</v>
      </c>
      <c r="B88" s="121"/>
      <c r="C88" s="122" t="n">
        <f aca="false">SUM(C84:C87)</f>
        <v>0</v>
      </c>
      <c r="D88" s="122" t="n">
        <f aca="false">SUM(D84:D87)</f>
        <v>0</v>
      </c>
      <c r="E88" s="122" t="n">
        <f aca="false">SUM(E84:E87)</f>
        <v>0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200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201</v>
      </c>
      <c r="B91" s="102"/>
      <c r="C91" s="53" t="s">
        <v>134</v>
      </c>
      <c r="D91" s="53" t="s">
        <v>134</v>
      </c>
      <c r="E91" s="123" t="s">
        <v>134</v>
      </c>
      <c r="AT91" s="36"/>
      <c r="AMH91" s="35"/>
    </row>
    <row r="92" customFormat="false" ht="13.8" hidden="false" customHeight="false" outlineLevel="0" collapsed="false">
      <c r="A92" s="54" t="s">
        <v>202</v>
      </c>
      <c r="B92" s="57" t="n">
        <v>0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5"/>
    </row>
    <row r="93" customFormat="false" ht="13.8" hidden="false" customHeight="false" outlineLevel="0" collapsed="false">
      <c r="A93" s="54" t="s">
        <v>203</v>
      </c>
      <c r="B93" s="57" t="n">
        <v>0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5"/>
    </row>
    <row r="94" customFormat="false" ht="13.8" hidden="false" customHeight="false" outlineLevel="0" collapsed="false">
      <c r="A94" s="124" t="s">
        <v>204</v>
      </c>
      <c r="B94" s="125" t="n">
        <f aca="false">SUM(B95:B98)</f>
        <v>0.0565</v>
      </c>
      <c r="C94" s="126" t="n">
        <f aca="false">SUM(C95:C98)</f>
        <v>0</v>
      </c>
      <c r="D94" s="126" t="n">
        <f aca="false">SUM(D95:D98)</f>
        <v>0</v>
      </c>
      <c r="E94" s="126" t="n">
        <f aca="false">SUM(E95:E98)</f>
        <v>0</v>
      </c>
      <c r="AT94" s="36"/>
      <c r="AMH94" s="35"/>
    </row>
    <row r="95" customFormat="false" ht="13.8" hidden="false" customHeight="false" outlineLevel="0" collapsed="false">
      <c r="A95" s="127" t="s">
        <v>205</v>
      </c>
      <c r="B95" s="128" t="n">
        <v>0.0365</v>
      </c>
      <c r="C95" s="129" t="n">
        <f aca="false">((C$19+C$49+C$59+C$80+C$88+C$92+C$93)/(1-$B95-$B96-$B97))*$B95</f>
        <v>0</v>
      </c>
      <c r="D95" s="129" t="n">
        <f aca="false">((D$19+D$49+D$59+D$80+D$88+D$92+D$93)/(1-$B95-$B96-$B97))*$B95</f>
        <v>0</v>
      </c>
      <c r="E95" s="129" t="n">
        <f aca="false">((E$19+E$49+E$59+E$80+E$88+E$92+E$93)/(1-$B95-$B96-$B97))*$B95</f>
        <v>0</v>
      </c>
      <c r="AT95" s="36"/>
      <c r="AMH95" s="35"/>
    </row>
    <row r="96" customFormat="false" ht="13.8" hidden="false" customHeight="false" outlineLevel="0" collapsed="false">
      <c r="A96" s="127" t="s">
        <v>206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207</v>
      </c>
      <c r="B97" s="128" t="n">
        <v>0.02</v>
      </c>
      <c r="C97" s="130" t="n">
        <f aca="false">((C$19+C$49+C$59+C$80+C$88+C$92+C$93)/(1-$B95-$B96-$B97))*$B97</f>
        <v>0</v>
      </c>
      <c r="D97" s="130" t="n">
        <f aca="false">((D$19+D$49+D$59+D$80+D$88+D$92+D$93)/(1-$B95-$B96-$B97))*$B97</f>
        <v>0</v>
      </c>
      <c r="E97" s="130" t="n">
        <f aca="false">((E$19+E$49+E$59+E$80+E$88+E$92+E$93)/(1-$B95-$B96-$B97))*$B97</f>
        <v>0</v>
      </c>
      <c r="AT97" s="36"/>
      <c r="AMH97" s="35"/>
    </row>
    <row r="98" customFormat="false" ht="13.8" hidden="false" customHeight="false" outlineLevel="0" collapsed="false">
      <c r="A98" s="127" t="s">
        <v>208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209</v>
      </c>
      <c r="B99" s="125" t="n">
        <f aca="false">SUM(B100:B103)</f>
        <v>0.0575</v>
      </c>
      <c r="C99" s="126" t="n">
        <f aca="false">SUM(C100:C103)</f>
        <v>0</v>
      </c>
      <c r="D99" s="126" t="n">
        <f aca="false">SUM(D100:D103)</f>
        <v>0</v>
      </c>
      <c r="E99" s="126" t="n">
        <f aca="false">SUM(E100:E103)</f>
        <v>0</v>
      </c>
      <c r="AT99" s="36"/>
      <c r="AMH99" s="35"/>
    </row>
    <row r="100" customFormat="false" ht="13.8" hidden="false" customHeight="false" outlineLevel="0" collapsed="false">
      <c r="A100" s="127" t="s">
        <v>205</v>
      </c>
      <c r="B100" s="128" t="n">
        <v>0.0365</v>
      </c>
      <c r="C100" s="129" t="n">
        <f aca="false">((C$19+C$49+C$59+C$80+C$88+C$92+C$93)/(1-$B100-$B101-$B102))*$B100</f>
        <v>0</v>
      </c>
      <c r="D100" s="129" t="n">
        <f aca="false">((D$19+D$49+D$59+D$80+D$88+D$92+D$93)/(1-$B100-$B101-$B102))*$B100</f>
        <v>0</v>
      </c>
      <c r="E100" s="129" t="n">
        <f aca="false">((E$19+E$49+E$59+E$80+E$88+E$92+E$93)/(1-$B100-$B101-$B102))*$B100</f>
        <v>0</v>
      </c>
      <c r="AT100" s="36"/>
      <c r="AMH100" s="35"/>
    </row>
    <row r="101" customFormat="false" ht="13.8" hidden="false" customHeight="false" outlineLevel="0" collapsed="false">
      <c r="A101" s="127" t="s">
        <v>206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207</v>
      </c>
      <c r="B102" s="128" t="n">
        <v>0.021</v>
      </c>
      <c r="C102" s="130" t="n">
        <f aca="false">((C$19+C$49+C$59+C$80+C$88+C$92+C$93)/(1-$B100-$B101-$B102))*$B102</f>
        <v>0</v>
      </c>
      <c r="D102" s="130" t="n">
        <f aca="false">((D$19+D$49+D$59+D$80+D$88+D$92+D$93)/(1-$B100-$B101-$B102))*$B102</f>
        <v>0</v>
      </c>
      <c r="E102" s="130" t="n">
        <f aca="false">((E$19+E$49+E$59+E$80+E$88+E$92+E$93)/(1-$B100-$B101-$B102))*$B102</f>
        <v>0</v>
      </c>
      <c r="AT102" s="36"/>
      <c r="AMH102" s="35"/>
    </row>
    <row r="103" customFormat="false" ht="13.8" hidden="false" customHeight="false" outlineLevel="0" collapsed="false">
      <c r="A103" s="127" t="s">
        <v>208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210</v>
      </c>
      <c r="B104" s="125" t="n">
        <f aca="false">SUM(B105:B108)</f>
        <v>0.0615</v>
      </c>
      <c r="C104" s="126" t="n">
        <f aca="false">SUM(C105:C108)</f>
        <v>0</v>
      </c>
      <c r="D104" s="126" t="n">
        <f aca="false">SUM(D105:D108)</f>
        <v>0</v>
      </c>
      <c r="E104" s="126" t="n">
        <f aca="false">SUM(E105:E108)</f>
        <v>0</v>
      </c>
      <c r="AT104" s="36"/>
      <c r="AMH104" s="35"/>
    </row>
    <row r="105" customFormat="false" ht="13.8" hidden="false" customHeight="false" outlineLevel="0" collapsed="false">
      <c r="A105" s="127" t="s">
        <v>205</v>
      </c>
      <c r="B105" s="128" t="n">
        <v>0.0365</v>
      </c>
      <c r="C105" s="129" t="n">
        <f aca="false">((C$19+C$49+C$59+C$80+C$88+C$92+C$93)/(1-$B105-$B106-$B107))*$B105</f>
        <v>0</v>
      </c>
      <c r="D105" s="129" t="n">
        <f aca="false">((D$19+D$49+D$59+D$80+D$88+D$92+D$93)/(1-$B105-$B106-$B107))*$B105</f>
        <v>0</v>
      </c>
      <c r="E105" s="129" t="n">
        <f aca="false">((E$19+E$49+E$59+E$80+E$88+E$92+E$93)/(1-$B105-$B106-$B107))*$B105</f>
        <v>0</v>
      </c>
      <c r="AT105" s="36"/>
      <c r="AMH105" s="35"/>
    </row>
    <row r="106" customFormat="false" ht="13.8" hidden="false" customHeight="false" outlineLevel="0" collapsed="false">
      <c r="A106" s="127" t="s">
        <v>206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207</v>
      </c>
      <c r="B107" s="128" t="n">
        <v>0.025</v>
      </c>
      <c r="C107" s="130" t="n">
        <f aca="false">((C$19+C$49+C$59+C$80+C$88+C$92+C$93)/(1-$B105-$B106-$B107))*$B107</f>
        <v>0</v>
      </c>
      <c r="D107" s="130" t="n">
        <f aca="false">((D$19+D$49+D$59+D$80+D$88+D$92+D$93)/(1-$B105-$B106-$B107))*$B107</f>
        <v>0</v>
      </c>
      <c r="E107" s="130" t="n">
        <f aca="false">((E$19+E$49+E$59+E$80+E$88+E$92+E$93)/(1-$B105-$B106-$B107))*$B107</f>
        <v>0</v>
      </c>
      <c r="AT107" s="36"/>
      <c r="AMH107" s="35"/>
    </row>
    <row r="108" customFormat="false" ht="13.8" hidden="false" customHeight="false" outlineLevel="0" collapsed="false">
      <c r="A108" s="127" t="s">
        <v>208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211</v>
      </c>
      <c r="B109" s="125" t="n">
        <f aca="false">SUM(B110:B113)</f>
        <v>0.0665</v>
      </c>
      <c r="C109" s="126" t="n">
        <f aca="false">SUM(C110:C113)</f>
        <v>0</v>
      </c>
      <c r="D109" s="126" t="n">
        <f aca="false">SUM(D110:D113)</f>
        <v>0</v>
      </c>
      <c r="E109" s="126" t="n">
        <f aca="false">SUM(E110:E113)</f>
        <v>0</v>
      </c>
      <c r="AT109" s="36"/>
      <c r="AMH109" s="35"/>
    </row>
    <row r="110" customFormat="false" ht="13.8" hidden="false" customHeight="false" outlineLevel="0" collapsed="false">
      <c r="A110" s="127" t="s">
        <v>205</v>
      </c>
      <c r="B110" s="128" t="n">
        <v>0.0365</v>
      </c>
      <c r="C110" s="129" t="n">
        <f aca="false">((C$19+C$49+C$59+C$80+C$88+C$92+C$93)/(1-$B110-$B111-$B112))*$B110</f>
        <v>0</v>
      </c>
      <c r="D110" s="129" t="n">
        <f aca="false">((D$19+D$49+D$59+D$80+D$88+D$92+D$93)/(1-$B110-$B111-$B112))*$B110</f>
        <v>0</v>
      </c>
      <c r="E110" s="129" t="n">
        <f aca="false">((E$19+E$49+E$59+E$80+E$88+E$92+E$93)/(1-$B110-$B111-$B112))*$B110</f>
        <v>0</v>
      </c>
      <c r="AT110" s="36"/>
      <c r="AMH110" s="35"/>
    </row>
    <row r="111" customFormat="false" ht="13.8" hidden="false" customHeight="false" outlineLevel="0" collapsed="false">
      <c r="A111" s="127" t="s">
        <v>206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207</v>
      </c>
      <c r="B112" s="128" t="n">
        <v>0.03</v>
      </c>
      <c r="C112" s="130" t="n">
        <f aca="false">((C$19+C$49+C$59+C$80+C$88+C$92+C$93)/(1-$B110-$B111-$B112))*$B112</f>
        <v>0</v>
      </c>
      <c r="D112" s="130" t="n">
        <f aca="false">((D$19+D$49+D$59+D$80+D$88+D$92+D$93)/(1-$B110-$B111-$B112))*$B112</f>
        <v>0</v>
      </c>
      <c r="E112" s="130" t="n">
        <f aca="false">((E$19+E$49+E$59+E$80+E$88+E$92+E$93)/(1-$B110-$B111-$B112))*$B112</f>
        <v>0</v>
      </c>
      <c r="AT112" s="36"/>
      <c r="AMH112" s="35"/>
    </row>
    <row r="113" customFormat="false" ht="13.8" hidden="false" customHeight="false" outlineLevel="0" collapsed="false">
      <c r="A113" s="127" t="s">
        <v>208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212</v>
      </c>
      <c r="B114" s="125" t="n">
        <f aca="false">SUM(B115:B118)</f>
        <v>0.0715</v>
      </c>
      <c r="C114" s="126" t="n">
        <f aca="false">SUM(C115:C118)</f>
        <v>0</v>
      </c>
      <c r="D114" s="126" t="n">
        <f aca="false">SUM(D115:D118)</f>
        <v>0</v>
      </c>
      <c r="E114" s="126" t="n">
        <f aca="false">SUM(E115:E118)</f>
        <v>0</v>
      </c>
      <c r="AT114" s="36"/>
      <c r="AMH114" s="35"/>
    </row>
    <row r="115" customFormat="false" ht="13.8" hidden="false" customHeight="false" outlineLevel="0" collapsed="false">
      <c r="A115" s="127" t="s">
        <v>205</v>
      </c>
      <c r="B115" s="128" t="n">
        <v>0.0365</v>
      </c>
      <c r="C115" s="129" t="n">
        <f aca="false">((C$19+C$49+C$59+C$80+C$88+C$92+C$93)/(1-$B115-$B116-$B117))*$B115</f>
        <v>0</v>
      </c>
      <c r="D115" s="129" t="n">
        <f aca="false">((D$19+D$49+D$59+D$80+D$88+D$92+D$93)/(1-$B115-$B116-$B117))*$B115</f>
        <v>0</v>
      </c>
      <c r="E115" s="129" t="n">
        <f aca="false">((E$19+E$49+E$59+E$80+E$88+E$92+E$93)/(1-$B115-$B116-$B117))*$B115</f>
        <v>0</v>
      </c>
      <c r="AT115" s="36"/>
      <c r="AMH115" s="35"/>
    </row>
    <row r="116" customFormat="false" ht="13.8" hidden="false" customHeight="false" outlineLevel="0" collapsed="false">
      <c r="A116" s="127" t="s">
        <v>206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207</v>
      </c>
      <c r="B117" s="128" t="n">
        <v>0.035</v>
      </c>
      <c r="C117" s="130" t="n">
        <f aca="false">((C$19+C$49+C$59+C$80+C$88+C$92+C$93)/(1-$B115-$B116-$B117))*$B117</f>
        <v>0</v>
      </c>
      <c r="D117" s="130" t="n">
        <f aca="false">((D$19+D$49+D$59+D$80+D$88+D$92+D$93)/(1-$B115-$B116-$B117))*$B117</f>
        <v>0</v>
      </c>
      <c r="E117" s="130" t="n">
        <f aca="false">((E$19+E$49+E$59+E$80+E$88+E$92+E$93)/(1-$B115-$B116-$B117))*$B117</f>
        <v>0</v>
      </c>
      <c r="AT117" s="36"/>
      <c r="AMH117" s="35"/>
    </row>
    <row r="118" customFormat="false" ht="13.8" hidden="false" customHeight="false" outlineLevel="0" collapsed="false">
      <c r="A118" s="127" t="s">
        <v>208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213</v>
      </c>
      <c r="B119" s="125" t="n">
        <f aca="false">SUM(B120:B123)</f>
        <v>0.0765</v>
      </c>
      <c r="C119" s="126" t="n">
        <f aca="false">SUM(C120:C123)</f>
        <v>0</v>
      </c>
      <c r="D119" s="126" t="n">
        <f aca="false">SUM(D120:D123)</f>
        <v>0</v>
      </c>
      <c r="E119" s="126" t="n">
        <f aca="false">SUM(E120:E123)</f>
        <v>0</v>
      </c>
      <c r="AT119" s="36"/>
      <c r="AMH119" s="35"/>
    </row>
    <row r="120" customFormat="false" ht="13.8" hidden="false" customHeight="false" outlineLevel="0" collapsed="false">
      <c r="A120" s="127" t="s">
        <v>205</v>
      </c>
      <c r="B120" s="128" t="n">
        <v>0.0365</v>
      </c>
      <c r="C120" s="129" t="n">
        <f aca="false">((C$19+C$49+C$59+C$80+C$88+C$92+C$93)/(1-$B120-$B121-$B122))*$B120</f>
        <v>0</v>
      </c>
      <c r="D120" s="129" t="n">
        <f aca="false">((D$19+D$49+D$59+D$80+D$88+D$92+D$93)/(1-$B120-$B121-$B122))*$B120</f>
        <v>0</v>
      </c>
      <c r="E120" s="129" t="n">
        <f aca="false">((E$19+E$49+E$59+E$80+E$88+E$92+E$93)/(1-$B120-$B121-$B122))*$B120</f>
        <v>0</v>
      </c>
      <c r="AT120" s="36"/>
      <c r="AMH120" s="35"/>
    </row>
    <row r="121" customFormat="false" ht="13.8" hidden="false" customHeight="false" outlineLevel="0" collapsed="false">
      <c r="A121" s="127" t="s">
        <v>206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207</v>
      </c>
      <c r="B122" s="128" t="n">
        <v>0.04</v>
      </c>
      <c r="C122" s="130" t="n">
        <f aca="false">((C$19+C$49+C$59+C$80+C$88+C$92+C$93)/(1-$B120-$B121-$B122))*$B122</f>
        <v>0</v>
      </c>
      <c r="D122" s="130" t="n">
        <f aca="false">((D$19+D$49+D$59+D$80+D$88+D$92+D$93)/(1-$B120-$B121-$B122))*$B122</f>
        <v>0</v>
      </c>
      <c r="E122" s="130" t="n">
        <f aca="false">((E$19+E$49+E$59+E$80+E$88+E$92+E$93)/(1-$B120-$B121-$B122))*$B122</f>
        <v>0</v>
      </c>
      <c r="AT122" s="36"/>
      <c r="AMH122" s="35"/>
    </row>
    <row r="123" customFormat="false" ht="13.8" hidden="false" customHeight="false" outlineLevel="0" collapsed="false">
      <c r="A123" s="127" t="s">
        <v>208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214</v>
      </c>
      <c r="B124" s="125" t="n">
        <f aca="false">SUM(B125:B128)</f>
        <v>0.0815</v>
      </c>
      <c r="C124" s="126" t="n">
        <f aca="false">SUM(C125:C128)</f>
        <v>0</v>
      </c>
      <c r="D124" s="126" t="n">
        <f aca="false">SUM(D125:D128)</f>
        <v>0</v>
      </c>
      <c r="E124" s="126" t="n">
        <f aca="false">SUM(E125:E128)</f>
        <v>0</v>
      </c>
      <c r="AT124" s="36"/>
      <c r="AMH124" s="35"/>
    </row>
    <row r="125" customFormat="false" ht="13.8" hidden="false" customHeight="false" outlineLevel="0" collapsed="false">
      <c r="A125" s="127" t="s">
        <v>205</v>
      </c>
      <c r="B125" s="128" t="n">
        <v>0.0365</v>
      </c>
      <c r="C125" s="129" t="n">
        <f aca="false">((C$19+C$49+C$59+C$80+C$88+C$92+C$93)/(1-$B125-$B126-$B127))*$B125</f>
        <v>0</v>
      </c>
      <c r="D125" s="129" t="n">
        <f aca="false">((D$19+D$49+D$59+D$80+D$88+D$92+D$93)/(1-$B125-$B126-$B127))*$B125</f>
        <v>0</v>
      </c>
      <c r="E125" s="129" t="n">
        <f aca="false">((E$19+E$49+E$59+E$80+E$88+E$92+E$93)/(1-$B125-$B126-$B127))*$B125</f>
        <v>0</v>
      </c>
      <c r="AT125" s="36"/>
      <c r="AMH125" s="35"/>
    </row>
    <row r="126" customFormat="false" ht="13.8" hidden="false" customHeight="false" outlineLevel="0" collapsed="false">
      <c r="A126" s="127" t="s">
        <v>206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207</v>
      </c>
      <c r="B127" s="128" t="n">
        <v>0.045</v>
      </c>
      <c r="C127" s="130" t="n">
        <f aca="false">((C$19+C$49+C$59+C$80+C$88+C$92+C$93)/(1-$B125-$B126-$B127))*$B127</f>
        <v>0</v>
      </c>
      <c r="D127" s="130" t="n">
        <f aca="false">((D$19+D$49+D$59+D$80+D$88+D$92+D$93)/(1-$B125-$B126-$B127))*$B127</f>
        <v>0</v>
      </c>
      <c r="E127" s="130" t="n">
        <f aca="false">((E$19+E$49+E$59+E$80+E$88+E$92+E$93)/(1-$B125-$B126-$B127))*$B127</f>
        <v>0</v>
      </c>
      <c r="AT127" s="36"/>
      <c r="AMH127" s="35"/>
    </row>
    <row r="128" customFormat="false" ht="13.8" hidden="false" customHeight="false" outlineLevel="0" collapsed="false">
      <c r="A128" s="127" t="s">
        <v>208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false" outlineLevel="0" collapsed="false">
      <c r="A129" s="124" t="s">
        <v>215</v>
      </c>
      <c r="B129" s="125" t="n">
        <f aca="false">SUM(B130:B133)</f>
        <v>0.0865</v>
      </c>
      <c r="C129" s="126" t="n">
        <f aca="false">SUM(C130:C133)</f>
        <v>0</v>
      </c>
      <c r="D129" s="126" t="n">
        <f aca="false">SUM(D130:D133)</f>
        <v>0</v>
      </c>
      <c r="E129" s="126" t="n">
        <f aca="false">SUM(E130:E133)</f>
        <v>0</v>
      </c>
      <c r="AT129" s="36"/>
      <c r="AMH129" s="35"/>
    </row>
    <row r="130" customFormat="false" ht="13.8" hidden="false" customHeight="false" outlineLevel="0" collapsed="false">
      <c r="A130" s="127" t="s">
        <v>205</v>
      </c>
      <c r="B130" s="128" t="n">
        <v>0.0365</v>
      </c>
      <c r="C130" s="129" t="n">
        <f aca="false">((C$19+C$49+C$59+C$80+C$88+C$92+C$93)/(1-$B130-$B131-$B132))*$B130</f>
        <v>0</v>
      </c>
      <c r="D130" s="129" t="n">
        <f aca="false">((D$19+D$49+D$59+D$80+D$88+D$92+D$93)/(1-$B130-$B131-$B132))*$B130</f>
        <v>0</v>
      </c>
      <c r="E130" s="129" t="n">
        <f aca="false">((E$19+E$49+E$59+E$80+E$88+E$92+E$93)/(1-$B130-$B131-$B132))*$B130</f>
        <v>0</v>
      </c>
      <c r="AT130" s="36"/>
      <c r="AMH130" s="35"/>
    </row>
    <row r="131" customFormat="false" ht="13.8" hidden="false" customHeight="false" outlineLevel="0" collapsed="false">
      <c r="A131" s="127" t="s">
        <v>206</v>
      </c>
      <c r="B131" s="128" t="n">
        <v>0</v>
      </c>
      <c r="C131" s="129" t="n">
        <f aca="false">((C$19+C$49+C$59+C$80+C$88+C$92+C$93)/(1-$B130-$B131-$B132))*$B131</f>
        <v>0</v>
      </c>
      <c r="D131" s="129" t="n">
        <f aca="false">((D$19+D$49+D$59+D$80+D$88+D$92+D$93)/(1-$B130-$B131-$B132))*$B131</f>
        <v>0</v>
      </c>
      <c r="E131" s="129" t="n">
        <f aca="false">((E$19+E$49+E$59+E$80+E$88+E$92+E$93)/(1-$B130-$B131-$B132))*$B131</f>
        <v>0</v>
      </c>
      <c r="AT131" s="36"/>
      <c r="AMH131" s="35"/>
    </row>
    <row r="132" customFormat="false" ht="13.8" hidden="false" customHeight="false" outlineLevel="0" collapsed="false">
      <c r="A132" s="127" t="s">
        <v>207</v>
      </c>
      <c r="B132" s="128" t="n">
        <v>0.05</v>
      </c>
      <c r="C132" s="130" t="n">
        <f aca="false">((C$19+C$49+C$59+C$80+C$88+C$92+C$93)/(1-$B130-$B131-$B132))*$B132</f>
        <v>0</v>
      </c>
      <c r="D132" s="130" t="n">
        <f aca="false">((D$19+D$49+D$59+D$80+D$88+D$92+D$93)/(1-$B130-$B131-$B132))*$B132</f>
        <v>0</v>
      </c>
      <c r="E132" s="130" t="n">
        <f aca="false">((E$19+E$49+E$59+E$80+E$88+E$92+E$93)/(1-$B130-$B131-$B132))*$B132</f>
        <v>0</v>
      </c>
      <c r="AT132" s="36"/>
      <c r="AMH132" s="35"/>
    </row>
    <row r="133" customFormat="false" ht="13.8" hidden="false" customHeight="false" outlineLevel="0" collapsed="false">
      <c r="A133" s="127" t="s">
        <v>208</v>
      </c>
      <c r="B133" s="59" t="n">
        <v>0</v>
      </c>
      <c r="C133" s="130"/>
      <c r="D133" s="130"/>
      <c r="E133" s="129"/>
      <c r="AT133" s="36"/>
      <c r="AMH133" s="35"/>
    </row>
    <row r="134" customFormat="false" ht="13.8" hidden="false" customHeight="true" outlineLevel="0" collapsed="false">
      <c r="A134" s="131" t="s">
        <v>142</v>
      </c>
      <c r="B134" s="132" t="n">
        <v>0.02</v>
      </c>
      <c r="C134" s="133" t="n">
        <f aca="false">SUM(C92:C93,C94)</f>
        <v>0</v>
      </c>
      <c r="D134" s="133" t="n">
        <f aca="false">SUM(D92:D93,D94)</f>
        <v>0</v>
      </c>
      <c r="E134" s="133" t="n">
        <f aca="false">SUM(E92:E93,E94)</f>
        <v>0</v>
      </c>
      <c r="AT134" s="36"/>
      <c r="AMH134" s="35"/>
    </row>
    <row r="135" customFormat="false" ht="13.8" hidden="false" customHeight="true" outlineLevel="0" collapsed="false">
      <c r="A135" s="131"/>
      <c r="B135" s="134" t="n">
        <v>0.021</v>
      </c>
      <c r="C135" s="135" t="n">
        <f aca="false">SUM(C92:C93,C99)</f>
        <v>0</v>
      </c>
      <c r="D135" s="135" t="n">
        <f aca="false">SUM(D92:D93,D99)</f>
        <v>0</v>
      </c>
      <c r="E135" s="135" t="n">
        <f aca="false">SUM(E92:E93,E99)</f>
        <v>0</v>
      </c>
      <c r="AT135" s="36"/>
      <c r="AMH135" s="35"/>
    </row>
    <row r="136" customFormat="false" ht="13.8" hidden="false" customHeight="false" outlineLevel="0" collapsed="false">
      <c r="A136" s="131"/>
      <c r="B136" s="134" t="n">
        <v>0.025</v>
      </c>
      <c r="C136" s="135" t="n">
        <f aca="false">SUM(C92:C93,C104)</f>
        <v>0</v>
      </c>
      <c r="D136" s="135" t="n">
        <f aca="false">SUM(D92:D93,D104)</f>
        <v>0</v>
      </c>
      <c r="E136" s="135" t="n">
        <f aca="false">SUM(E92:E93,E104)</f>
        <v>0</v>
      </c>
      <c r="AT136" s="36"/>
      <c r="AMH136" s="35"/>
    </row>
    <row r="137" customFormat="false" ht="13.8" hidden="false" customHeight="false" outlineLevel="0" collapsed="false">
      <c r="A137" s="131"/>
      <c r="B137" s="134" t="n">
        <v>0.03</v>
      </c>
      <c r="C137" s="135" t="n">
        <f aca="false">SUM(C92:C93,C109)</f>
        <v>0</v>
      </c>
      <c r="D137" s="135" t="n">
        <f aca="false">SUM(D92:D93,D109)</f>
        <v>0</v>
      </c>
      <c r="E137" s="135" t="n">
        <f aca="false">SUM(E92:E93,E109)</f>
        <v>0</v>
      </c>
      <c r="AT137" s="36"/>
      <c r="AMH137" s="35"/>
    </row>
    <row r="138" customFormat="false" ht="13.8" hidden="false" customHeight="false" outlineLevel="0" collapsed="false">
      <c r="A138" s="131"/>
      <c r="B138" s="134" t="n">
        <v>0.035</v>
      </c>
      <c r="C138" s="135" t="n">
        <f aca="false">SUM(C92:C93,C114)</f>
        <v>0</v>
      </c>
      <c r="D138" s="135" t="n">
        <f aca="false">SUM(D92:D93,D114)</f>
        <v>0</v>
      </c>
      <c r="E138" s="135" t="n">
        <f aca="false">SUM(E92:E93,E114)</f>
        <v>0</v>
      </c>
      <c r="AT138" s="36"/>
      <c r="AMH138" s="35"/>
    </row>
    <row r="139" customFormat="false" ht="13.8" hidden="false" customHeight="false" outlineLevel="0" collapsed="false">
      <c r="A139" s="131"/>
      <c r="B139" s="134" t="n">
        <v>0.04</v>
      </c>
      <c r="C139" s="135" t="n">
        <f aca="false">SUM(C92:C93,C119)</f>
        <v>0</v>
      </c>
      <c r="D139" s="135" t="n">
        <f aca="false">SUM(D92:D93,D119)</f>
        <v>0</v>
      </c>
      <c r="E139" s="135" t="n">
        <f aca="false">SUM(E92:E93,E119)</f>
        <v>0</v>
      </c>
      <c r="AT139" s="36"/>
      <c r="AMH139" s="35"/>
    </row>
    <row r="140" customFormat="false" ht="13.8" hidden="false" customHeight="false" outlineLevel="0" collapsed="false">
      <c r="A140" s="131"/>
      <c r="B140" s="134" t="n">
        <v>0.045</v>
      </c>
      <c r="C140" s="135" t="n">
        <f aca="false">SUM(C92:C93,C124)</f>
        <v>0</v>
      </c>
      <c r="D140" s="135" t="n">
        <f aca="false">SUM(D92:D93,D124)</f>
        <v>0</v>
      </c>
      <c r="E140" s="135" t="n">
        <f aca="false">SUM(E92:E93,E124)</f>
        <v>0</v>
      </c>
      <c r="AT140" s="36"/>
      <c r="AMH140" s="35"/>
    </row>
    <row r="141" customFormat="false" ht="13.8" hidden="false" customHeight="false" outlineLevel="0" collapsed="false">
      <c r="A141" s="131"/>
      <c r="B141" s="136" t="n">
        <v>0.05</v>
      </c>
      <c r="C141" s="137" t="n">
        <f aca="false">SUM(C92:C93,C129)</f>
        <v>0</v>
      </c>
      <c r="D141" s="137" t="n">
        <f aca="false">SUM(D92:D93,D129)</f>
        <v>0</v>
      </c>
      <c r="E141" s="137" t="n">
        <f aca="false">SUM(E92:E93,E129)</f>
        <v>0</v>
      </c>
      <c r="AT141" s="36"/>
      <c r="AMH141" s="35"/>
    </row>
    <row r="142" customFormat="false" ht="13.8" hidden="false" customHeight="false" outlineLevel="0" collapsed="false">
      <c r="A142" s="101"/>
      <c r="B142" s="117"/>
      <c r="C142" s="69"/>
      <c r="D142" s="69"/>
      <c r="E142" s="43"/>
      <c r="AT142" s="36"/>
      <c r="AMH142" s="35"/>
    </row>
    <row r="143" customFormat="false" ht="13.8" hidden="false" customHeight="false" outlineLevel="0" collapsed="false">
      <c r="A143" s="67"/>
      <c r="B143" s="68"/>
      <c r="C143" s="68"/>
      <c r="D143" s="68"/>
      <c r="E143" s="43"/>
      <c r="AT143" s="36"/>
      <c r="AMH143" s="35"/>
    </row>
    <row r="144" customFormat="false" ht="17.5" hidden="false" customHeight="true" outlineLevel="0" collapsed="false">
      <c r="A144" s="138" t="s">
        <v>216</v>
      </c>
      <c r="B144" s="138"/>
      <c r="C144" s="138"/>
      <c r="D144" s="138"/>
      <c r="E144" s="138"/>
      <c r="AT144" s="36"/>
      <c r="AMH144" s="35"/>
    </row>
    <row r="145" customFormat="false" ht="14.5" hidden="false" customHeight="true" outlineLevel="0" collapsed="false">
      <c r="A145" s="139" t="s">
        <v>217</v>
      </c>
      <c r="B145" s="139"/>
      <c r="C145" s="140" t="s">
        <v>134</v>
      </c>
      <c r="D145" s="140" t="s">
        <v>134</v>
      </c>
      <c r="E145" s="141" t="s">
        <v>134</v>
      </c>
      <c r="AT145" s="36"/>
      <c r="AMH145" s="35"/>
    </row>
    <row r="146" customFormat="false" ht="15" hidden="false" customHeight="true" outlineLevel="0" collapsed="false">
      <c r="A146" s="142" t="s">
        <v>218</v>
      </c>
      <c r="B146" s="142"/>
      <c r="C146" s="143" t="n">
        <f aca="false">C19</f>
        <v>0</v>
      </c>
      <c r="D146" s="143" t="n">
        <f aca="false">D19</f>
        <v>0</v>
      </c>
      <c r="E146" s="143" t="n">
        <f aca="false">E19</f>
        <v>0</v>
      </c>
      <c r="AT146" s="36"/>
      <c r="AMH146" s="35"/>
    </row>
    <row r="147" customFormat="false" ht="15" hidden="false" customHeight="true" outlineLevel="0" collapsed="false">
      <c r="A147" s="144" t="s">
        <v>219</v>
      </c>
      <c r="B147" s="144"/>
      <c r="C147" s="145" t="n">
        <f aca="false">C49</f>
        <v>0</v>
      </c>
      <c r="D147" s="145" t="n">
        <f aca="false">D49</f>
        <v>0</v>
      </c>
      <c r="E147" s="145" t="n">
        <f aca="false">E49</f>
        <v>0</v>
      </c>
      <c r="AT147" s="36"/>
      <c r="AMH147" s="35"/>
    </row>
    <row r="148" customFormat="false" ht="13.9" hidden="false" customHeight="true" outlineLevel="0" collapsed="false">
      <c r="A148" s="144" t="s">
        <v>220</v>
      </c>
      <c r="B148" s="144" t="s">
        <v>217</v>
      </c>
      <c r="C148" s="145" t="n">
        <f aca="false">C59</f>
        <v>0</v>
      </c>
      <c r="D148" s="145" t="n">
        <f aca="false">D59</f>
        <v>0</v>
      </c>
      <c r="E148" s="145" t="n">
        <f aca="false">E59</f>
        <v>0</v>
      </c>
      <c r="AT148" s="36"/>
      <c r="AMH148" s="35"/>
    </row>
    <row r="149" customFormat="false" ht="15" hidden="false" customHeight="true" outlineLevel="0" collapsed="false">
      <c r="A149" s="144" t="s">
        <v>221</v>
      </c>
      <c r="B149" s="144"/>
      <c r="C149" s="145" t="n">
        <f aca="false">C80</f>
        <v>0</v>
      </c>
      <c r="D149" s="145" t="n">
        <f aca="false">D80</f>
        <v>0</v>
      </c>
      <c r="E149" s="145" t="n">
        <f aca="false">E80</f>
        <v>0</v>
      </c>
      <c r="AT149" s="36"/>
      <c r="AMH149" s="35"/>
    </row>
    <row r="150" s="146" customFormat="true" ht="15.75" hidden="false" customHeight="true" outlineLevel="0" collapsed="false">
      <c r="A150" s="144" t="s">
        <v>222</v>
      </c>
      <c r="B150" s="144"/>
      <c r="C150" s="145" t="n">
        <f aca="false">C88</f>
        <v>0</v>
      </c>
      <c r="D150" s="145" t="n">
        <f aca="false">D88</f>
        <v>0</v>
      </c>
      <c r="E150" s="145" t="n">
        <f aca="false">E88</f>
        <v>0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5"/>
      <c r="AMI150" s="35"/>
      <c r="AMJ150" s="35"/>
      <c r="AMK150" s="35"/>
      <c r="AML150" s="35"/>
      <c r="AMM150" s="35"/>
      <c r="XFC150" s="35"/>
      <c r="XFD150" s="35"/>
    </row>
    <row r="151" s="146" customFormat="true" ht="15.75" hidden="false" customHeight="true" outlineLevel="0" collapsed="false">
      <c r="A151" s="147" t="s">
        <v>223</v>
      </c>
      <c r="B151" s="147"/>
      <c r="C151" s="148" t="n">
        <f aca="false">SUM(C146:C150)</f>
        <v>0</v>
      </c>
      <c r="D151" s="148" t="n">
        <f aca="false">SUM(D146:D150)</f>
        <v>0</v>
      </c>
      <c r="E151" s="148" t="n">
        <f aca="false">SUM(E146:E150)</f>
        <v>0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5"/>
      <c r="AMI151" s="35"/>
      <c r="AMJ151" s="35"/>
      <c r="AMK151" s="35"/>
      <c r="AML151" s="35"/>
      <c r="AMM151" s="35"/>
      <c r="XFC151" s="35"/>
      <c r="XFD151" s="35"/>
    </row>
    <row r="152" s="146" customFormat="true" ht="15.75" hidden="false" customHeight="true" outlineLevel="0" collapsed="false">
      <c r="A152" s="149" t="s">
        <v>224</v>
      </c>
      <c r="B152" s="150" t="n">
        <v>0.02</v>
      </c>
      <c r="C152" s="145" t="n">
        <f aca="false">C134</f>
        <v>0</v>
      </c>
      <c r="D152" s="145" t="n">
        <f aca="false">D134</f>
        <v>0</v>
      </c>
      <c r="E152" s="145" t="n">
        <f aca="false">E134</f>
        <v>0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5"/>
      <c r="AMM152" s="35"/>
      <c r="XFC152" s="35"/>
      <c r="XFD152" s="35"/>
    </row>
    <row r="153" s="146" customFormat="true" ht="15.75" hidden="false" customHeight="true" outlineLevel="0" collapsed="false">
      <c r="A153" s="149"/>
      <c r="B153" s="150" t="n">
        <v>0.021</v>
      </c>
      <c r="C153" s="145" t="n">
        <f aca="false">C135</f>
        <v>0</v>
      </c>
      <c r="D153" s="145" t="n">
        <f aca="false">D135</f>
        <v>0</v>
      </c>
      <c r="E153" s="145" t="n">
        <f aca="false">E135</f>
        <v>0</v>
      </c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5"/>
      <c r="AMM153" s="35"/>
      <c r="XFC153" s="35"/>
      <c r="XFD153" s="35"/>
    </row>
    <row r="154" s="146" customFormat="true" ht="15.75" hidden="false" customHeight="true" outlineLevel="0" collapsed="false">
      <c r="A154" s="149"/>
      <c r="B154" s="150" t="n">
        <v>0.025</v>
      </c>
      <c r="C154" s="145" t="n">
        <f aca="false">C136</f>
        <v>0</v>
      </c>
      <c r="D154" s="145" t="n">
        <f aca="false">D136</f>
        <v>0</v>
      </c>
      <c r="E154" s="145" t="n">
        <f aca="false">E136</f>
        <v>0</v>
      </c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5"/>
      <c r="AMM154" s="35"/>
      <c r="XFC154" s="35"/>
      <c r="XFD154" s="35"/>
    </row>
    <row r="155" s="146" customFormat="true" ht="15.75" hidden="false" customHeight="true" outlineLevel="0" collapsed="false">
      <c r="A155" s="149"/>
      <c r="B155" s="150" t="n">
        <v>0.03</v>
      </c>
      <c r="C155" s="145" t="n">
        <f aca="false">C137</f>
        <v>0</v>
      </c>
      <c r="D155" s="145" t="n">
        <f aca="false">D137</f>
        <v>0</v>
      </c>
      <c r="E155" s="145" t="n">
        <f aca="false">E137</f>
        <v>0</v>
      </c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5"/>
      <c r="AMM155" s="35"/>
      <c r="XFC155" s="35"/>
      <c r="XFD155" s="35"/>
    </row>
    <row r="156" s="146" customFormat="true" ht="15.75" hidden="false" customHeight="true" outlineLevel="0" collapsed="false">
      <c r="A156" s="149"/>
      <c r="B156" s="150" t="n">
        <v>0.035</v>
      </c>
      <c r="C156" s="145" t="n">
        <f aca="false">C138</f>
        <v>0</v>
      </c>
      <c r="D156" s="145" t="n">
        <f aca="false">D138</f>
        <v>0</v>
      </c>
      <c r="E156" s="145" t="n">
        <f aca="false">E138</f>
        <v>0</v>
      </c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5"/>
      <c r="AMM156" s="35"/>
      <c r="XFC156" s="35"/>
      <c r="XFD156" s="35"/>
    </row>
    <row r="157" s="146" customFormat="true" ht="15.75" hidden="false" customHeight="true" outlineLevel="0" collapsed="false">
      <c r="A157" s="149"/>
      <c r="B157" s="150" t="n">
        <v>0.04</v>
      </c>
      <c r="C157" s="145" t="n">
        <f aca="false">C139</f>
        <v>0</v>
      </c>
      <c r="D157" s="145" t="n">
        <f aca="false">D139</f>
        <v>0</v>
      </c>
      <c r="E157" s="145" t="n">
        <f aca="false">E139</f>
        <v>0</v>
      </c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5"/>
      <c r="AMM157" s="35"/>
      <c r="XFC157" s="35"/>
      <c r="XFD157" s="35"/>
    </row>
    <row r="158" customFormat="false" ht="15.75" hidden="false" customHeight="true" outlineLevel="0" collapsed="false">
      <c r="A158" s="149"/>
      <c r="B158" s="150" t="n">
        <v>0.045</v>
      </c>
      <c r="C158" s="145" t="n">
        <f aca="false">C140</f>
        <v>0</v>
      </c>
      <c r="D158" s="145" t="n">
        <f aca="false">D140</f>
        <v>0</v>
      </c>
      <c r="E158" s="145" t="n">
        <f aca="false">E140</f>
        <v>0</v>
      </c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46"/>
      <c r="AMI158" s="146"/>
      <c r="AMJ158" s="146"/>
      <c r="AMK158" s="146"/>
    </row>
    <row r="159" customFormat="false" ht="15.75" hidden="false" customHeight="true" outlineLevel="0" collapsed="false">
      <c r="A159" s="149"/>
      <c r="B159" s="151" t="n">
        <v>0.05</v>
      </c>
      <c r="C159" s="145" t="n">
        <f aca="false">C141</f>
        <v>0</v>
      </c>
      <c r="D159" s="145" t="n">
        <f aca="false">D141</f>
        <v>0</v>
      </c>
      <c r="E159" s="145" t="n">
        <f aca="false">E141</f>
        <v>0</v>
      </c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46"/>
      <c r="AMI159" s="146"/>
      <c r="AMJ159" s="146"/>
      <c r="AMK159" s="146"/>
    </row>
    <row r="160" customFormat="false" ht="15.75" hidden="false" customHeight="true" outlineLevel="0" collapsed="false">
      <c r="A160" s="152" t="s">
        <v>225</v>
      </c>
      <c r="B160" s="153" t="n">
        <v>0.02</v>
      </c>
      <c r="C160" s="154" t="n">
        <f aca="false">SUM(C$151,C152)</f>
        <v>0</v>
      </c>
      <c r="D160" s="154" t="n">
        <f aca="false">SUM(D$151,D152)</f>
        <v>0</v>
      </c>
      <c r="E160" s="154" t="n">
        <f aca="false">SUM(E$151,E152)</f>
        <v>0</v>
      </c>
      <c r="AT160" s="36"/>
      <c r="AMH160" s="35"/>
    </row>
    <row r="161" customFormat="false" ht="15.75" hidden="false" customHeight="true" outlineLevel="0" collapsed="false">
      <c r="A161" s="152"/>
      <c r="B161" s="155" t="n">
        <v>0.021</v>
      </c>
      <c r="C161" s="156" t="n">
        <f aca="false">SUM(C$151,C153)</f>
        <v>0</v>
      </c>
      <c r="D161" s="156" t="n">
        <f aca="false">SUM(D$151,D153)</f>
        <v>0</v>
      </c>
      <c r="E161" s="156" t="n">
        <f aca="false">SUM(E$151,E153)</f>
        <v>0</v>
      </c>
      <c r="AT161" s="36"/>
      <c r="AMH161" s="35"/>
    </row>
    <row r="162" customFormat="false" ht="15.75" hidden="false" customHeight="true" outlineLevel="0" collapsed="false">
      <c r="A162" s="152"/>
      <c r="B162" s="155" t="n">
        <v>0.025</v>
      </c>
      <c r="C162" s="156" t="n">
        <f aca="false">SUM(C$151,C154)</f>
        <v>0</v>
      </c>
      <c r="D162" s="156" t="n">
        <f aca="false">SUM(D$151,D154)</f>
        <v>0</v>
      </c>
      <c r="E162" s="156" t="n">
        <f aca="false">SUM(E$151,E154)</f>
        <v>0</v>
      </c>
      <c r="AT162" s="36"/>
      <c r="AMH162" s="35"/>
    </row>
    <row r="163" customFormat="false" ht="15.75" hidden="false" customHeight="true" outlineLevel="0" collapsed="false">
      <c r="A163" s="152"/>
      <c r="B163" s="155" t="n">
        <v>0.03</v>
      </c>
      <c r="C163" s="156" t="n">
        <f aca="false">SUM(C$151,C155)</f>
        <v>0</v>
      </c>
      <c r="D163" s="156" t="n">
        <f aca="false">SUM(D$151,D155)</f>
        <v>0</v>
      </c>
      <c r="E163" s="156" t="n">
        <f aca="false">SUM(E$151,E155)</f>
        <v>0</v>
      </c>
      <c r="AT163" s="36"/>
      <c r="AMH163" s="35"/>
    </row>
    <row r="164" customFormat="false" ht="15.75" hidden="false" customHeight="true" outlineLevel="0" collapsed="false">
      <c r="A164" s="152"/>
      <c r="B164" s="155" t="n">
        <v>0.035</v>
      </c>
      <c r="C164" s="156" t="n">
        <f aca="false">SUM(C$151,C156)</f>
        <v>0</v>
      </c>
      <c r="D164" s="156" t="n">
        <f aca="false">SUM(D$151,D156)</f>
        <v>0</v>
      </c>
      <c r="E164" s="156" t="n">
        <f aca="false">SUM(E$151,E156)</f>
        <v>0</v>
      </c>
      <c r="AT164" s="36"/>
      <c r="AMH164" s="35"/>
    </row>
    <row r="165" customFormat="false" ht="15.75" hidden="false" customHeight="true" outlineLevel="0" collapsed="false">
      <c r="A165" s="152"/>
      <c r="B165" s="155" t="n">
        <v>0.04</v>
      </c>
      <c r="C165" s="156" t="n">
        <f aca="false">SUM(C$151,C157)</f>
        <v>0</v>
      </c>
      <c r="D165" s="156" t="n">
        <f aca="false">SUM(D$151,D157)</f>
        <v>0</v>
      </c>
      <c r="E165" s="156" t="n">
        <f aca="false">SUM(E$151,E157)</f>
        <v>0</v>
      </c>
      <c r="AT165" s="36"/>
      <c r="AMH165" s="35"/>
    </row>
    <row r="166" customFormat="false" ht="15.75" hidden="false" customHeight="true" outlineLevel="0" collapsed="false">
      <c r="A166" s="152"/>
      <c r="B166" s="155" t="n">
        <v>0.045</v>
      </c>
      <c r="C166" s="156" t="n">
        <f aca="false">SUM(C$151,C158)</f>
        <v>0</v>
      </c>
      <c r="D166" s="156" t="n">
        <f aca="false">SUM(D$151,D158)</f>
        <v>0</v>
      </c>
      <c r="E166" s="156" t="n">
        <f aca="false">SUM(E$151,E158)</f>
        <v>0</v>
      </c>
      <c r="AT166" s="36"/>
      <c r="AMH166" s="35"/>
    </row>
    <row r="167" s="37" customFormat="true" ht="15.75" hidden="false" customHeight="true" outlineLevel="0" collapsed="false">
      <c r="A167" s="152"/>
      <c r="B167" s="157" t="n">
        <v>0.05</v>
      </c>
      <c r="C167" s="158" t="n">
        <f aca="false">SUM(C$151,C159)</f>
        <v>0</v>
      </c>
      <c r="D167" s="158" t="n">
        <f aca="false">SUM(D$151,D159)</f>
        <v>0</v>
      </c>
      <c r="E167" s="158" t="n">
        <f aca="false">SUM(E$151,E159)</f>
        <v>0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5"/>
      <c r="AMI167" s="35"/>
      <c r="AMJ167" s="35"/>
      <c r="AMK167" s="35"/>
      <c r="AML167" s="35"/>
      <c r="AMM167" s="35"/>
      <c r="XFC167" s="35"/>
      <c r="XFD167" s="35"/>
    </row>
    <row r="168" s="37" customFormat="true" ht="15.75" hidden="false" customHeight="true" outlineLevel="0" collapsed="false">
      <c r="A168" s="159" t="s">
        <v>226</v>
      </c>
      <c r="B168" s="160" t="n">
        <v>0.02</v>
      </c>
      <c r="C168" s="161" t="n">
        <f aca="false">C160/220</f>
        <v>0</v>
      </c>
      <c r="D168" s="161"/>
      <c r="E168" s="161" t="n">
        <f aca="false">(E160/2)/220</f>
        <v>0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5"/>
      <c r="AMJ168" s="35"/>
      <c r="AMK168" s="35"/>
      <c r="AML168" s="35"/>
      <c r="AMM168" s="35"/>
      <c r="XFC168" s="35"/>
      <c r="XFD168" s="35"/>
    </row>
    <row r="169" s="37" customFormat="true" ht="15.75" hidden="false" customHeight="true" outlineLevel="0" collapsed="false">
      <c r="A169" s="159"/>
      <c r="B169" s="162" t="n">
        <v>0.021</v>
      </c>
      <c r="C169" s="163" t="n">
        <f aca="false">C161/220</f>
        <v>0</v>
      </c>
      <c r="D169" s="163"/>
      <c r="E169" s="163" t="n">
        <f aca="false">(E161/2)/220</f>
        <v>0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5"/>
      <c r="AMJ169" s="35"/>
      <c r="AMK169" s="35"/>
      <c r="AML169" s="35"/>
      <c r="AMM169" s="35"/>
      <c r="XFC169" s="35"/>
      <c r="XFD169" s="35"/>
    </row>
    <row r="170" s="37" customFormat="true" ht="13.8" hidden="false" customHeight="false" outlineLevel="0" collapsed="false">
      <c r="A170" s="159"/>
      <c r="B170" s="162" t="n">
        <v>0.025</v>
      </c>
      <c r="C170" s="163" t="n">
        <f aca="false">C162/220</f>
        <v>0</v>
      </c>
      <c r="D170" s="163"/>
      <c r="E170" s="163" t="n">
        <f aca="false">(E162/2)/220</f>
        <v>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5"/>
      <c r="AMK170" s="35"/>
      <c r="AML170" s="35"/>
      <c r="AMM170" s="35"/>
      <c r="XFC170" s="35"/>
      <c r="XFD170" s="35"/>
    </row>
    <row r="171" s="37" customFormat="true" ht="13.8" hidden="false" customHeight="false" outlineLevel="0" collapsed="false">
      <c r="A171" s="159"/>
      <c r="B171" s="162" t="n">
        <v>0.03</v>
      </c>
      <c r="C171" s="163" t="n">
        <f aca="false">C163/220</f>
        <v>0</v>
      </c>
      <c r="D171" s="163"/>
      <c r="E171" s="163" t="n">
        <f aca="false">(E163/2)/220</f>
        <v>0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5"/>
      <c r="AMK171" s="35"/>
      <c r="AML171" s="35"/>
      <c r="AMM171" s="35"/>
      <c r="XFC171" s="35"/>
      <c r="XFD171" s="35"/>
    </row>
    <row r="172" s="37" customFormat="true" ht="13.8" hidden="false" customHeight="false" outlineLevel="0" collapsed="false">
      <c r="A172" s="159"/>
      <c r="B172" s="162" t="n">
        <v>0.035</v>
      </c>
      <c r="C172" s="163" t="n">
        <f aca="false">C164/220</f>
        <v>0</v>
      </c>
      <c r="D172" s="163"/>
      <c r="E172" s="163" t="n">
        <f aca="false">(E164/2)/220</f>
        <v>0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5"/>
      <c r="AMK172" s="35"/>
      <c r="AML172" s="35"/>
      <c r="AMM172" s="35"/>
      <c r="XFC172" s="35"/>
      <c r="XFD172" s="35"/>
    </row>
    <row r="173" s="37" customFormat="true" ht="13.8" hidden="false" customHeight="false" outlineLevel="0" collapsed="false">
      <c r="A173" s="159"/>
      <c r="B173" s="162" t="n">
        <v>0.04</v>
      </c>
      <c r="C173" s="163" t="n">
        <f aca="false">C165/220</f>
        <v>0</v>
      </c>
      <c r="D173" s="163"/>
      <c r="E173" s="163" t="n">
        <f aca="false">(E165/2)/220</f>
        <v>0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5"/>
      <c r="AMK173" s="35"/>
      <c r="AML173" s="35"/>
      <c r="AMM173" s="35"/>
      <c r="XFC173" s="35"/>
      <c r="XFD173" s="35"/>
    </row>
    <row r="174" s="37" customFormat="true" ht="13.8" hidden="false" customHeight="false" outlineLevel="0" collapsed="false">
      <c r="A174" s="159"/>
      <c r="B174" s="162" t="n">
        <v>0.045</v>
      </c>
      <c r="C174" s="163" t="n">
        <f aca="false">C166/220</f>
        <v>0</v>
      </c>
      <c r="D174" s="163"/>
      <c r="E174" s="163" t="n">
        <f aca="false">(E166/2)/220</f>
        <v>0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5"/>
      <c r="AMK174" s="35"/>
      <c r="AML174" s="35"/>
      <c r="AMM174" s="35"/>
      <c r="XFC174" s="35"/>
      <c r="XFD174" s="35"/>
    </row>
    <row r="175" s="37" customFormat="true" ht="13.8" hidden="false" customHeight="false" outlineLevel="0" collapsed="false">
      <c r="A175" s="159"/>
      <c r="B175" s="164" t="n">
        <v>0.05</v>
      </c>
      <c r="C175" s="165" t="n">
        <f aca="false">C167/220</f>
        <v>0</v>
      </c>
      <c r="D175" s="165"/>
      <c r="E175" s="165" t="n">
        <f aca="false">(E167/2)/220</f>
        <v>0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5"/>
      <c r="AMK175" s="35"/>
      <c r="AML175" s="35"/>
      <c r="AMM175" s="35"/>
      <c r="XFC175" s="35"/>
      <c r="XFD175" s="35"/>
    </row>
    <row r="176" s="74" customFormat="true" ht="12.8" hidden="false" customHeight="false" outlineLevel="0" collapsed="false">
      <c r="A176" s="36"/>
      <c r="B176" s="37"/>
      <c r="C176" s="37"/>
      <c r="D176" s="37"/>
      <c r="E176" s="37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5"/>
      <c r="AMJ176" s="37"/>
      <c r="AMK176" s="35"/>
      <c r="AML176" s="35"/>
      <c r="AMM176" s="35"/>
      <c r="XFC176" s="35"/>
      <c r="XFD176" s="35"/>
    </row>
    <row r="177" customFormat="false" ht="12.8" hidden="false" customHeight="false" outlineLevel="0" collapsed="false">
      <c r="AMI177" s="35"/>
      <c r="AMJ177" s="37"/>
      <c r="AMK177" s="35"/>
    </row>
    <row r="178" customFormat="false" ht="12.8" hidden="false" customHeight="false" outlineLevel="0" collapsed="false">
      <c r="AMI178" s="35"/>
      <c r="AMJ178" s="74"/>
      <c r="AMK178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8" activeCellId="0" sqref="G58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17.82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3.8" hidden="false" customHeight="false" outlineLevel="0" collapsed="false">
      <c r="A2" s="166"/>
      <c r="B2" s="167" t="s">
        <v>227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4" hidden="false" customHeight="false" outlineLevel="0" collapsed="false">
      <c r="A4" s="166"/>
      <c r="B4" s="169" t="s">
        <v>228</v>
      </c>
      <c r="C4" s="170" t="n">
        <f aca="false">'Planilha de Custos'!B12</f>
        <v>0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229</v>
      </c>
      <c r="C6" s="178" t="s">
        <v>230</v>
      </c>
      <c r="D6" s="179" t="s">
        <v>231</v>
      </c>
      <c r="E6" s="180" t="s">
        <v>232</v>
      </c>
      <c r="F6" s="181" t="s">
        <v>4</v>
      </c>
    </row>
    <row r="7" customFormat="false" ht="12.5" hidden="false" customHeight="false" outlineLevel="0" collapsed="false">
      <c r="A7" s="166"/>
      <c r="B7" s="177" t="s">
        <v>233</v>
      </c>
      <c r="C7" s="182" t="n">
        <v>2</v>
      </c>
      <c r="D7" s="183" t="n">
        <v>15</v>
      </c>
      <c r="E7" s="184"/>
      <c r="F7" s="185" t="n">
        <f aca="false">C7*D7*E7</f>
        <v>0</v>
      </c>
    </row>
    <row r="8" customFormat="false" ht="13.9" hidden="false" customHeight="true" outlineLevel="0" collapsed="false">
      <c r="A8" s="166"/>
      <c r="B8" s="186" t="s">
        <v>234</v>
      </c>
      <c r="C8" s="186"/>
      <c r="D8" s="186"/>
      <c r="E8" s="186"/>
      <c r="F8" s="185" t="n">
        <f aca="false">C4*6%</f>
        <v>0</v>
      </c>
    </row>
    <row r="9" customFormat="false" ht="13.9" hidden="false" customHeight="true" outlineLevel="0" collapsed="false">
      <c r="A9" s="166"/>
      <c r="B9" s="187" t="s">
        <v>235</v>
      </c>
      <c r="C9" s="187"/>
      <c r="D9" s="187"/>
      <c r="E9" s="187"/>
      <c r="F9" s="188" t="n">
        <f aca="false">F7-MIN(F8,F7)</f>
        <v>0</v>
      </c>
    </row>
    <row r="10" customFormat="false" ht="12.65" hidden="false" customHeight="false" outlineLevel="0" collapsed="false">
      <c r="A10" s="166"/>
      <c r="B10" s="189" t="s">
        <v>236</v>
      </c>
      <c r="C10" s="189"/>
      <c r="D10" s="189"/>
      <c r="E10" s="189"/>
      <c r="F10" s="190" t="n">
        <f aca="false">F9*2</f>
        <v>0</v>
      </c>
    </row>
    <row r="11" customFormat="false" ht="25.9" hidden="false" customHeight="true" outlineLevel="0" collapsed="false">
      <c r="A11" s="166"/>
      <c r="B11" s="177" t="s">
        <v>237</v>
      </c>
      <c r="C11" s="178" t="s">
        <v>230</v>
      </c>
      <c r="D11" s="179" t="s">
        <v>231</v>
      </c>
      <c r="E11" s="180" t="s">
        <v>232</v>
      </c>
      <c r="F11" s="191" t="s">
        <v>4</v>
      </c>
    </row>
    <row r="12" customFormat="false" ht="12.65" hidden="false" customHeight="false" outlineLevel="0" collapsed="false">
      <c r="A12" s="166"/>
      <c r="B12" s="177" t="s">
        <v>233</v>
      </c>
      <c r="C12" s="192" t="n">
        <v>2</v>
      </c>
      <c r="D12" s="183" t="n">
        <v>22</v>
      </c>
      <c r="E12" s="193" t="n">
        <f aca="false">E7</f>
        <v>0</v>
      </c>
      <c r="F12" s="185" t="n">
        <f aca="false">C12*D12*E12</f>
        <v>0</v>
      </c>
    </row>
    <row r="13" customFormat="false" ht="12.65" hidden="false" customHeight="false" outlineLevel="0" collapsed="false">
      <c r="A13" s="166"/>
      <c r="B13" s="194" t="s">
        <v>234</v>
      </c>
      <c r="C13" s="194"/>
      <c r="D13" s="194"/>
      <c r="E13" s="194"/>
      <c r="F13" s="188" t="n">
        <f aca="false">C4*6%</f>
        <v>0</v>
      </c>
    </row>
    <row r="14" customFormat="false" ht="12.65" hidden="false" customHeight="false" outlineLevel="0" collapsed="false">
      <c r="A14" s="166"/>
      <c r="B14" s="195" t="s">
        <v>238</v>
      </c>
      <c r="C14" s="195"/>
      <c r="D14" s="195"/>
      <c r="E14" s="195"/>
      <c r="F14" s="196" t="n">
        <f aca="false">F12-MIN(F13,F12)</f>
        <v>0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239</v>
      </c>
      <c r="C16" s="198" t="s">
        <v>240</v>
      </c>
      <c r="D16" s="199" t="s">
        <v>241</v>
      </c>
      <c r="E16" s="200" t="s">
        <v>242</v>
      </c>
      <c r="F16" s="201" t="s">
        <v>243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/>
      <c r="E17" s="202" t="n">
        <f aca="false">D17*18%</f>
        <v>0</v>
      </c>
      <c r="F17" s="185" t="n">
        <f aca="false">(D17-E17)*C17</f>
        <v>0</v>
      </c>
    </row>
    <row r="18" customFormat="false" ht="13.9" hidden="false" customHeight="true" outlineLevel="0" collapsed="false">
      <c r="A18" s="166"/>
      <c r="B18" s="189" t="s">
        <v>236</v>
      </c>
      <c r="C18" s="189"/>
      <c r="D18" s="189"/>
      <c r="E18" s="189"/>
      <c r="F18" s="190" t="n">
        <f aca="false">F17*2</f>
        <v>0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244</v>
      </c>
      <c r="C20" s="198" t="s">
        <v>240</v>
      </c>
      <c r="D20" s="199" t="s">
        <v>241</v>
      </c>
      <c r="E20" s="200" t="s">
        <v>242</v>
      </c>
      <c r="F20" s="205" t="s">
        <v>243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0</v>
      </c>
      <c r="E21" s="202" t="n">
        <f aca="false">D21*18%</f>
        <v>0</v>
      </c>
      <c r="F21" s="208" t="n">
        <f aca="false">(D21-E21)*C21</f>
        <v>0</v>
      </c>
    </row>
    <row r="22" customFormat="false" ht="12.65" hidden="false" customHeight="false" outlineLevel="0" collapsed="false">
      <c r="A22" s="166"/>
      <c r="B22" s="195" t="s">
        <v>238</v>
      </c>
      <c r="C22" s="195"/>
      <c r="D22" s="195"/>
      <c r="E22" s="195"/>
      <c r="F22" s="196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245</v>
      </c>
      <c r="C24" s="209"/>
      <c r="D24" s="209"/>
    </row>
    <row r="25" customFormat="false" ht="12.65" hidden="false" customHeight="false" outlineLevel="0" collapsed="false">
      <c r="B25" s="210" t="s">
        <v>246</v>
      </c>
      <c r="C25" s="211"/>
      <c r="D25" s="212" t="n">
        <f aca="false">'Planilha de Custos'!C4</f>
        <v>0</v>
      </c>
    </row>
    <row r="26" customFormat="false" ht="12.65" hidden="false" customHeight="false" outlineLevel="0" collapsed="false">
      <c r="B26" s="213" t="s">
        <v>247</v>
      </c>
      <c r="C26" s="214"/>
      <c r="D26" s="215" t="n">
        <f aca="false">'Planilha de Custos'!C13</f>
        <v>0</v>
      </c>
    </row>
    <row r="27" customFormat="false" ht="12.65" hidden="false" customHeight="false" outlineLevel="0" collapsed="false">
      <c r="B27" s="216" t="s">
        <v>248</v>
      </c>
      <c r="C27" s="217"/>
      <c r="D27" s="215" t="n">
        <f aca="false">(D25+D26)*52</f>
        <v>0</v>
      </c>
    </row>
    <row r="28" customFormat="false" ht="23.85" hidden="false" customHeight="true" outlineLevel="0" collapsed="false">
      <c r="B28" s="218" t="s">
        <v>249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250</v>
      </c>
      <c r="C29" s="221"/>
      <c r="D29" s="222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251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252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253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254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255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256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257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258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259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260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261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262</v>
      </c>
      <c r="C46" s="238"/>
      <c r="D46" s="238"/>
      <c r="E46" s="238"/>
      <c r="G46" s="1"/>
    </row>
    <row r="47" customFormat="false" ht="12.65" hidden="false" customHeight="false" outlineLevel="0" collapsed="false">
      <c r="A47" s="166"/>
      <c r="B47" s="239" t="s">
        <v>263</v>
      </c>
      <c r="C47" s="240"/>
      <c r="D47" s="241"/>
      <c r="E47" s="242" t="n">
        <v>0.2011</v>
      </c>
      <c r="F47" s="1"/>
      <c r="G47" s="1"/>
    </row>
    <row r="48" customFormat="false" ht="12.65" hidden="false" customHeight="false" outlineLevel="0" collapsed="false">
      <c r="A48" s="166"/>
      <c r="B48" s="243" t="s">
        <v>255</v>
      </c>
      <c r="C48" s="244"/>
      <c r="D48" s="245"/>
      <c r="E48" s="246" t="n">
        <f aca="false">E37</f>
        <v>0.01291</v>
      </c>
      <c r="F48" s="1"/>
      <c r="G48" s="1"/>
    </row>
    <row r="49" customFormat="false" ht="12.65" hidden="false" customHeight="false" outlineLevel="0" collapsed="false">
      <c r="A49" s="166"/>
      <c r="B49" s="223" t="s">
        <v>264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6"/>
      <c r="G50" s="1"/>
    </row>
    <row r="51" customFormat="false" ht="12.65" hidden="false" customHeight="false" outlineLevel="0" collapsed="false">
      <c r="A51" s="166"/>
      <c r="B51" s="238" t="s">
        <v>265</v>
      </c>
      <c r="C51" s="238"/>
      <c r="D51" s="238"/>
    </row>
    <row r="52" customFormat="false" ht="12.65" hidden="false" customHeight="false" outlineLevel="0" collapsed="false">
      <c r="A52" s="166"/>
      <c r="B52" s="247" t="s">
        <v>266</v>
      </c>
      <c r="C52" s="247"/>
      <c r="D52" s="248" t="n">
        <f aca="false">'Planilha de Custos'!C12*2</f>
        <v>0</v>
      </c>
    </row>
    <row r="53" customFormat="false" ht="12.65" hidden="false" customHeight="false" outlineLevel="0" collapsed="false">
      <c r="A53" s="166"/>
      <c r="B53" s="249" t="s">
        <v>267</v>
      </c>
      <c r="C53" s="249"/>
      <c r="D53" s="250" t="n">
        <v>0.00191</v>
      </c>
    </row>
    <row r="54" customFormat="false" ht="12.65" hidden="false" customHeight="false" outlineLevel="0" collapsed="false">
      <c r="A54" s="166"/>
      <c r="B54" s="251" t="s">
        <v>268</v>
      </c>
      <c r="C54" s="251"/>
      <c r="D54" s="252" t="n">
        <f aca="false">(D52*D53)/12</f>
        <v>0</v>
      </c>
    </row>
    <row r="55" customFormat="false" ht="12.65" hidden="false" customHeight="false" outlineLevel="0" collapsed="false">
      <c r="A55" s="166"/>
      <c r="B55" s="223" t="s">
        <v>261</v>
      </c>
    </row>
    <row r="56" customFormat="false" ht="12.65" hidden="false" customHeight="false" outlineLevel="0" collapsed="false">
      <c r="A56" s="166"/>
    </row>
    <row r="57" customFormat="false" ht="12.65" hidden="false" customHeight="false" outlineLevel="0" collapsed="false">
      <c r="A57" s="166"/>
      <c r="B57" s="238" t="s">
        <v>269</v>
      </c>
      <c r="C57" s="238"/>
      <c r="D57" s="238"/>
    </row>
    <row r="58" customFormat="false" ht="35.05" hidden="false" customHeight="true" outlineLevel="0" collapsed="false">
      <c r="A58" s="166"/>
      <c r="B58" s="253" t="s">
        <v>270</v>
      </c>
      <c r="C58" s="253"/>
      <c r="D58" s="254"/>
    </row>
    <row r="59" customFormat="false" ht="12.65" hidden="false" customHeight="false" outlineLevel="0" collapsed="false">
      <c r="A59" s="166"/>
      <c r="B59" s="249" t="s">
        <v>271</v>
      </c>
      <c r="C59" s="249"/>
      <c r="D59" s="255" t="n">
        <v>0.2</v>
      </c>
    </row>
    <row r="60" customFormat="false" ht="12.65" hidden="false" customHeight="false" outlineLevel="0" collapsed="false">
      <c r="A60" s="166"/>
      <c r="B60" s="251" t="s">
        <v>268</v>
      </c>
      <c r="C60" s="251"/>
      <c r="D60" s="256" t="n">
        <f aca="false">(D58*D59)</f>
        <v>0</v>
      </c>
    </row>
    <row r="61" customFormat="false" ht="68.65" hidden="false" customHeight="true" outlineLevel="0" collapsed="false">
      <c r="A61" s="166"/>
      <c r="B61" s="257" t="s">
        <v>272</v>
      </c>
      <c r="C61" s="257"/>
      <c r="D61" s="257"/>
      <c r="E61" s="257"/>
      <c r="F61" s="257"/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</row>
    <row r="64" customFormat="false" ht="12.65" hidden="false" customHeight="false" outlineLevel="0" collapsed="false">
      <c r="A64" s="166"/>
    </row>
    <row r="65" customFormat="false" ht="12.65" hidden="false" customHeight="false" outlineLevel="0" collapsed="false">
      <c r="A65" s="166"/>
    </row>
    <row r="66" customFormat="false" ht="12.65" hidden="false" customHeight="false" outlineLevel="0" collapsed="false">
      <c r="A66" s="166"/>
    </row>
    <row r="67" customFormat="false" ht="12.65" hidden="false" customHeight="false" outlineLevel="0" collapsed="false">
      <c r="A67" s="166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2" activeCellId="0" sqref="J22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58" t="s">
        <v>273</v>
      </c>
      <c r="B1" s="258"/>
      <c r="C1" s="258"/>
      <c r="D1" s="258"/>
      <c r="E1" s="258"/>
      <c r="F1" s="258"/>
      <c r="G1" s="258"/>
    </row>
    <row r="2" customFormat="false" ht="12.8" hidden="false" customHeight="false" outlineLevel="0" collapsed="false">
      <c r="A2" s="259"/>
      <c r="B2" s="260"/>
      <c r="C2" s="259"/>
      <c r="D2" s="259"/>
      <c r="E2" s="259"/>
      <c r="F2" s="259"/>
      <c r="G2" s="1"/>
    </row>
    <row r="3" customFormat="false" ht="12.8" hidden="false" customHeight="false" outlineLevel="0" collapsed="false">
      <c r="A3" s="261" t="s">
        <v>274</v>
      </c>
      <c r="B3" s="261"/>
      <c r="C3" s="261"/>
      <c r="D3" s="261"/>
      <c r="E3" s="261"/>
      <c r="F3" s="261"/>
      <c r="G3" s="261"/>
    </row>
    <row r="4" customFormat="false" ht="23" hidden="false" customHeight="false" outlineLevel="0" collapsed="false">
      <c r="A4" s="262" t="s">
        <v>275</v>
      </c>
      <c r="B4" s="263" t="s">
        <v>276</v>
      </c>
      <c r="C4" s="263" t="s">
        <v>277</v>
      </c>
      <c r="D4" s="263" t="s">
        <v>278</v>
      </c>
      <c r="E4" s="263" t="s">
        <v>279</v>
      </c>
      <c r="F4" s="263" t="s">
        <v>280</v>
      </c>
      <c r="G4" s="264" t="s">
        <v>281</v>
      </c>
      <c r="H4" s="1"/>
      <c r="AMK4" s="35"/>
    </row>
    <row r="5" customFormat="false" ht="12.8" hidden="false" customHeight="false" outlineLevel="0" collapsed="false">
      <c r="A5" s="265" t="s">
        <v>282</v>
      </c>
      <c r="B5" s="266" t="n">
        <v>2</v>
      </c>
      <c r="C5" s="266" t="n">
        <v>6</v>
      </c>
      <c r="D5" s="267" t="n">
        <v>36</v>
      </c>
      <c r="E5" s="266" t="n">
        <f aca="false">D5/C5*B5</f>
        <v>12</v>
      </c>
      <c r="F5" s="268"/>
      <c r="G5" s="269" t="n">
        <f aca="false">E5*F5</f>
        <v>0</v>
      </c>
      <c r="H5" s="1"/>
      <c r="AMK5" s="35"/>
    </row>
    <row r="6" customFormat="false" ht="12.8" hidden="false" customHeight="false" outlineLevel="0" collapsed="false">
      <c r="A6" s="265" t="s">
        <v>283</v>
      </c>
      <c r="B6" s="266" t="n">
        <v>2</v>
      </c>
      <c r="C6" s="266" t="n">
        <v>6</v>
      </c>
      <c r="D6" s="267" t="n">
        <v>36</v>
      </c>
      <c r="E6" s="266" t="n">
        <f aca="false">D6/C6*B6</f>
        <v>12</v>
      </c>
      <c r="F6" s="268"/>
      <c r="G6" s="269" t="n">
        <f aca="false">E6*F6</f>
        <v>0</v>
      </c>
      <c r="H6" s="1"/>
      <c r="AMK6" s="35"/>
    </row>
    <row r="7" customFormat="false" ht="12.8" hidden="false" customHeight="false" outlineLevel="0" collapsed="false">
      <c r="A7" s="265" t="s">
        <v>284</v>
      </c>
      <c r="B7" s="266" t="n">
        <v>2</v>
      </c>
      <c r="C7" s="266" t="n">
        <v>6</v>
      </c>
      <c r="D7" s="267" t="n">
        <v>36</v>
      </c>
      <c r="E7" s="266" t="n">
        <f aca="false">D7/C7*B7</f>
        <v>12</v>
      </c>
      <c r="F7" s="268"/>
      <c r="G7" s="269" t="n">
        <f aca="false">E7*F7</f>
        <v>0</v>
      </c>
      <c r="H7" s="1"/>
      <c r="AMK7" s="35"/>
    </row>
    <row r="8" customFormat="false" ht="12.8" hidden="false" customHeight="false" outlineLevel="0" collapsed="false">
      <c r="A8" s="265" t="s">
        <v>285</v>
      </c>
      <c r="B8" s="266" t="n">
        <v>2</v>
      </c>
      <c r="C8" s="266" t="n">
        <v>6</v>
      </c>
      <c r="D8" s="267" t="n">
        <v>36</v>
      </c>
      <c r="E8" s="266" t="n">
        <f aca="false">D8/C8*B8</f>
        <v>12</v>
      </c>
      <c r="F8" s="268"/>
      <c r="G8" s="269" t="n">
        <f aca="false">E8*F8</f>
        <v>0</v>
      </c>
      <c r="H8" s="1"/>
      <c r="AMK8" s="35"/>
    </row>
    <row r="9" customFormat="false" ht="12.8" hidden="false" customHeight="false" outlineLevel="0" collapsed="false">
      <c r="A9" s="265" t="s">
        <v>286</v>
      </c>
      <c r="B9" s="266" t="n">
        <v>2</v>
      </c>
      <c r="C9" s="266" t="n">
        <v>6</v>
      </c>
      <c r="D9" s="267" t="n">
        <v>36</v>
      </c>
      <c r="E9" s="266" t="n">
        <f aca="false">D9/C9*B9</f>
        <v>12</v>
      </c>
      <c r="F9" s="268"/>
      <c r="G9" s="269" t="n">
        <f aca="false">E9*F9</f>
        <v>0</v>
      </c>
      <c r="H9" s="1"/>
      <c r="AMK9" s="35"/>
    </row>
    <row r="10" customFormat="false" ht="12.8" hidden="false" customHeight="false" outlineLevel="0" collapsed="false">
      <c r="A10" s="265" t="s">
        <v>287</v>
      </c>
      <c r="B10" s="266" t="n">
        <v>2</v>
      </c>
      <c r="C10" s="266" t="n">
        <v>6</v>
      </c>
      <c r="D10" s="267" t="n">
        <v>36</v>
      </c>
      <c r="E10" s="266" t="n">
        <f aca="false">D10/C10*B10</f>
        <v>12</v>
      </c>
      <c r="F10" s="268"/>
      <c r="G10" s="269" t="n">
        <f aca="false">E10*F10</f>
        <v>0</v>
      </c>
      <c r="H10" s="1"/>
      <c r="AMK10" s="35"/>
    </row>
    <row r="11" customFormat="false" ht="12.8" hidden="false" customHeight="false" outlineLevel="0" collapsed="false">
      <c r="A11" s="265" t="s">
        <v>288</v>
      </c>
      <c r="B11" s="266" t="n">
        <v>2</v>
      </c>
      <c r="C11" s="266" t="n">
        <v>6</v>
      </c>
      <c r="D11" s="267" t="n">
        <v>36</v>
      </c>
      <c r="E11" s="266" t="n">
        <f aca="false">D11/C11*B11</f>
        <v>12</v>
      </c>
      <c r="F11" s="268"/>
      <c r="G11" s="269" t="n">
        <f aca="false">E11*F11</f>
        <v>0</v>
      </c>
      <c r="H11" s="1"/>
      <c r="AMK11" s="35"/>
    </row>
    <row r="12" customFormat="false" ht="12.8" hidden="false" customHeight="false" outlineLevel="0" collapsed="false">
      <c r="A12" s="265" t="s">
        <v>289</v>
      </c>
      <c r="B12" s="266" t="n">
        <v>2</v>
      </c>
      <c r="C12" s="266" t="n">
        <v>6</v>
      </c>
      <c r="D12" s="267" t="n">
        <v>36</v>
      </c>
      <c r="E12" s="266" t="n">
        <f aca="false">D12/C12*B12</f>
        <v>12</v>
      </c>
      <c r="F12" s="268"/>
      <c r="G12" s="269" t="n">
        <f aca="false">E12*F12</f>
        <v>0</v>
      </c>
      <c r="H12" s="1"/>
      <c r="AMK12" s="35"/>
    </row>
    <row r="13" customFormat="false" ht="12.8" hidden="false" customHeight="false" outlineLevel="0" collapsed="false">
      <c r="A13" s="265" t="s">
        <v>290</v>
      </c>
      <c r="B13" s="266" t="n">
        <v>1</v>
      </c>
      <c r="C13" s="266" t="n">
        <v>12</v>
      </c>
      <c r="D13" s="267" t="n">
        <v>36</v>
      </c>
      <c r="E13" s="266" t="n">
        <f aca="false">D13/C13*B13</f>
        <v>3</v>
      </c>
      <c r="F13" s="268"/>
      <c r="G13" s="269" t="n">
        <f aca="false">E13*F13</f>
        <v>0</v>
      </c>
      <c r="H13" s="1"/>
      <c r="AMK13" s="35"/>
    </row>
    <row r="14" customFormat="false" ht="12.8" hidden="false" customHeight="false" outlineLevel="0" collapsed="false">
      <c r="A14" s="270" t="s">
        <v>291</v>
      </c>
      <c r="B14" s="266" t="n">
        <v>1</v>
      </c>
      <c r="C14" s="266" t="n">
        <v>36</v>
      </c>
      <c r="D14" s="267" t="n">
        <v>36</v>
      </c>
      <c r="E14" s="266" t="n">
        <f aca="false">D14/C14*B14</f>
        <v>1</v>
      </c>
      <c r="F14" s="268"/>
      <c r="G14" s="269" t="n">
        <f aca="false">E14*F14</f>
        <v>0</v>
      </c>
      <c r="H14" s="1"/>
      <c r="AMK14" s="35"/>
    </row>
    <row r="15" customFormat="false" ht="12.8" hidden="false" customHeight="false" outlineLevel="0" collapsed="false">
      <c r="A15" s="271" t="s">
        <v>292</v>
      </c>
      <c r="B15" s="272"/>
      <c r="C15" s="272"/>
      <c r="D15" s="272"/>
      <c r="E15" s="272"/>
      <c r="F15" s="272"/>
      <c r="G15" s="273" t="n">
        <f aca="false">SUM(G5:G14)</f>
        <v>0</v>
      </c>
      <c r="H15" s="1"/>
      <c r="AMK15" s="35"/>
    </row>
    <row r="16" customFormat="false" ht="19.4" hidden="false" customHeight="true" outlineLevel="0" collapsed="false">
      <c r="A16" s="274" t="s">
        <v>293</v>
      </c>
      <c r="B16" s="274"/>
      <c r="C16" s="274"/>
      <c r="D16" s="274"/>
      <c r="E16" s="275" t="s">
        <v>294</v>
      </c>
      <c r="F16" s="275"/>
      <c r="G16" s="276" t="n">
        <f aca="false">G15/D5</f>
        <v>0</v>
      </c>
      <c r="H16" s="1"/>
      <c r="AMK16" s="35"/>
    </row>
    <row r="17" customFormat="false" ht="12.8" hidden="false" customHeight="false" outlineLevel="0" collapsed="false">
      <c r="A17" s="277"/>
      <c r="B17" s="277"/>
      <c r="C17" s="277"/>
      <c r="D17" s="277"/>
      <c r="E17" s="277"/>
      <c r="F17" s="277"/>
      <c r="G17" s="1"/>
    </row>
    <row r="18" customFormat="false" ht="13.9" hidden="false" customHeight="true" outlineLevel="0" collapsed="false">
      <c r="A18" s="261" t="s">
        <v>295</v>
      </c>
      <c r="B18" s="261"/>
      <c r="C18" s="261"/>
      <c r="D18" s="261"/>
      <c r="E18" s="261"/>
      <c r="F18" s="261"/>
      <c r="AMG18" s="35"/>
    </row>
    <row r="19" customFormat="false" ht="16" hidden="false" customHeight="false" outlineLevel="0" collapsed="false">
      <c r="A19" s="262" t="s">
        <v>296</v>
      </c>
      <c r="B19" s="263" t="s">
        <v>297</v>
      </c>
      <c r="C19" s="263" t="s">
        <v>298</v>
      </c>
      <c r="D19" s="263" t="s">
        <v>299</v>
      </c>
      <c r="E19" s="263" t="s">
        <v>300</v>
      </c>
      <c r="F19" s="264" t="s">
        <v>301</v>
      </c>
      <c r="AMG19" s="35"/>
    </row>
    <row r="20" customFormat="false" ht="12.8" hidden="false" customHeight="false" outlineLevel="0" collapsed="false">
      <c r="A20" s="278" t="s">
        <v>302</v>
      </c>
      <c r="B20" s="279" t="n">
        <v>1</v>
      </c>
      <c r="C20" s="279" t="n">
        <v>30</v>
      </c>
      <c r="D20" s="280" t="n">
        <f aca="false">E20*10%</f>
        <v>0</v>
      </c>
      <c r="E20" s="280"/>
      <c r="F20" s="281" t="n">
        <f aca="false">B20*((E20-D20)/C20)</f>
        <v>0</v>
      </c>
      <c r="AMG20" s="35"/>
    </row>
    <row r="21" customFormat="false" ht="12.8" hidden="false" customHeight="false" outlineLevel="0" collapsed="false">
      <c r="A21" s="278" t="s">
        <v>303</v>
      </c>
      <c r="B21" s="279" t="n">
        <v>1</v>
      </c>
      <c r="C21" s="279" t="n">
        <v>30</v>
      </c>
      <c r="D21" s="280" t="n">
        <f aca="false">E21*10%</f>
        <v>0</v>
      </c>
      <c r="E21" s="280"/>
      <c r="F21" s="281" t="n">
        <f aca="false">B21*((E21-D21)/C21)</f>
        <v>0</v>
      </c>
      <c r="AMG21" s="35"/>
    </row>
    <row r="22" customFormat="false" ht="12.8" hidden="false" customHeight="false" outlineLevel="0" collapsed="false">
      <c r="A22" s="278" t="s">
        <v>304</v>
      </c>
      <c r="B22" s="279" t="n">
        <v>1</v>
      </c>
      <c r="C22" s="279" t="n">
        <v>30</v>
      </c>
      <c r="D22" s="280" t="n">
        <f aca="false">E22*10%</f>
        <v>0</v>
      </c>
      <c r="E22" s="280"/>
      <c r="F22" s="281" t="n">
        <f aca="false">B22*((E22-D22)/C22)</f>
        <v>0</v>
      </c>
      <c r="AMG22" s="35"/>
    </row>
    <row r="23" customFormat="false" ht="12.8" hidden="false" customHeight="false" outlineLevel="0" collapsed="false">
      <c r="A23" s="278" t="s">
        <v>305</v>
      </c>
      <c r="B23" s="279" t="n">
        <v>1</v>
      </c>
      <c r="C23" s="279" t="n">
        <v>12</v>
      </c>
      <c r="D23" s="280" t="n">
        <f aca="false">E23*10%</f>
        <v>0</v>
      </c>
      <c r="E23" s="280"/>
      <c r="F23" s="281" t="n">
        <f aca="false">B23*((E23-D23)/C23)</f>
        <v>0</v>
      </c>
      <c r="AMG23" s="35"/>
    </row>
    <row r="24" customFormat="false" ht="13.15" hidden="false" customHeight="true" outlineLevel="0" collapsed="false">
      <c r="A24" s="271" t="s">
        <v>293</v>
      </c>
      <c r="B24" s="271"/>
      <c r="C24" s="271"/>
      <c r="D24" s="271"/>
      <c r="E24" s="271"/>
      <c r="F24" s="273" t="n">
        <f aca="false">SUM(F20:F23)</f>
        <v>0</v>
      </c>
      <c r="AMG24" s="35"/>
    </row>
    <row r="25" customFormat="false" ht="19.4" hidden="false" customHeight="false" outlineLevel="0" collapsed="false">
      <c r="A25" s="278" t="s">
        <v>306</v>
      </c>
      <c r="B25" s="279" t="n">
        <v>1</v>
      </c>
      <c r="C25" s="279" t="n">
        <v>36</v>
      </c>
      <c r="D25" s="280" t="n">
        <f aca="false">E25*10%</f>
        <v>0</v>
      </c>
      <c r="E25" s="280"/>
      <c r="F25" s="281" t="n">
        <f aca="false">B25*((E25-D25)/C25)</f>
        <v>0</v>
      </c>
      <c r="G25" s="282"/>
      <c r="AMG25" s="35"/>
    </row>
    <row r="26" customFormat="false" ht="13.9" hidden="false" customHeight="true" outlineLevel="0" collapsed="false">
      <c r="A26" s="274" t="s">
        <v>307</v>
      </c>
      <c r="B26" s="274"/>
      <c r="C26" s="274"/>
      <c r="D26" s="274"/>
      <c r="E26" s="274"/>
      <c r="F26" s="276" t="n">
        <f aca="false">SUM(F24:F25)</f>
        <v>0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2"/>
      <c r="B28" s="282"/>
      <c r="C28" s="282"/>
      <c r="D28" s="282"/>
      <c r="E28" s="282"/>
      <c r="F28" s="282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4" hidden="false" customHeight="false" outlineLevel="0" collapsed="false">
      <c r="B2" s="283" t="s">
        <v>28</v>
      </c>
      <c r="C2" s="283" t="s">
        <v>29</v>
      </c>
      <c r="D2" s="283" t="s">
        <v>30</v>
      </c>
      <c r="E2" s="283" t="s">
        <v>31</v>
      </c>
      <c r="F2" s="284" t="s">
        <v>32</v>
      </c>
      <c r="G2" s="284" t="s">
        <v>33</v>
      </c>
    </row>
    <row r="3" customFormat="false" ht="24" hidden="false" customHeight="false" outlineLevel="0" collapsed="false">
      <c r="B3" s="283"/>
      <c r="C3" s="284" t="s">
        <v>35</v>
      </c>
      <c r="D3" s="284" t="s">
        <v>35</v>
      </c>
      <c r="E3" s="284" t="s">
        <v>35</v>
      </c>
      <c r="F3" s="284" t="s">
        <v>37</v>
      </c>
      <c r="G3" s="284" t="s">
        <v>37</v>
      </c>
    </row>
    <row r="4" customFormat="false" ht="13" hidden="false" customHeight="false" outlineLevel="0" collapsed="false">
      <c r="B4" s="285" t="n">
        <v>0.02</v>
      </c>
      <c r="C4" s="286" t="n">
        <f aca="false">'Planilha de Custos'!C160</f>
        <v>0</v>
      </c>
      <c r="D4" s="286" t="n">
        <f aca="false">'Planilha de Custos'!D160</f>
        <v>0</v>
      </c>
      <c r="E4" s="286" t="n">
        <f aca="false">'Planilha de Custos'!E160</f>
        <v>0</v>
      </c>
      <c r="F4" s="286" t="n">
        <f aca="false">'Planilha de Custos'!C168</f>
        <v>0</v>
      </c>
      <c r="G4" s="286" t="n">
        <f aca="false">'Planilha de Custos'!E168</f>
        <v>0</v>
      </c>
    </row>
    <row r="5" customFormat="false" ht="13" hidden="false" customHeight="false" outlineLevel="0" collapsed="false">
      <c r="B5" s="285" t="n">
        <v>0.021</v>
      </c>
      <c r="C5" s="286" t="n">
        <f aca="false">'Planilha de Custos'!C161</f>
        <v>0</v>
      </c>
      <c r="D5" s="286" t="n">
        <f aca="false">'Planilha de Custos'!D161</f>
        <v>0</v>
      </c>
      <c r="E5" s="286" t="n">
        <f aca="false">'Planilha de Custos'!E161</f>
        <v>0</v>
      </c>
      <c r="F5" s="286" t="n">
        <f aca="false">'Planilha de Custos'!C169</f>
        <v>0</v>
      </c>
      <c r="G5" s="286" t="n">
        <f aca="false">'Planilha de Custos'!E169</f>
        <v>0</v>
      </c>
    </row>
    <row r="6" customFormat="false" ht="13" hidden="false" customHeight="false" outlineLevel="0" collapsed="false">
      <c r="B6" s="285" t="n">
        <v>0.025</v>
      </c>
      <c r="C6" s="286" t="n">
        <f aca="false">'Planilha de Custos'!C162</f>
        <v>0</v>
      </c>
      <c r="D6" s="286" t="n">
        <f aca="false">'Planilha de Custos'!D162</f>
        <v>0</v>
      </c>
      <c r="E6" s="286" t="n">
        <f aca="false">'Planilha de Custos'!E162</f>
        <v>0</v>
      </c>
      <c r="F6" s="286" t="n">
        <f aca="false">'Planilha de Custos'!C170</f>
        <v>0</v>
      </c>
      <c r="G6" s="286" t="n">
        <f aca="false">'Planilha de Custos'!E170</f>
        <v>0</v>
      </c>
    </row>
    <row r="7" customFormat="false" ht="13" hidden="false" customHeight="false" outlineLevel="0" collapsed="false">
      <c r="B7" s="285" t="n">
        <v>0.03</v>
      </c>
      <c r="C7" s="286" t="n">
        <f aca="false">'Planilha de Custos'!C163</f>
        <v>0</v>
      </c>
      <c r="D7" s="286" t="n">
        <f aca="false">'Planilha de Custos'!D163</f>
        <v>0</v>
      </c>
      <c r="E7" s="286" t="n">
        <f aca="false">'Planilha de Custos'!E163</f>
        <v>0</v>
      </c>
      <c r="F7" s="286" t="n">
        <f aca="false">'Planilha de Custos'!C171</f>
        <v>0</v>
      </c>
      <c r="G7" s="286" t="n">
        <f aca="false">'Planilha de Custos'!E171</f>
        <v>0</v>
      </c>
    </row>
    <row r="8" customFormat="false" ht="13" hidden="false" customHeight="false" outlineLevel="0" collapsed="false">
      <c r="B8" s="285" t="n">
        <v>0.035</v>
      </c>
      <c r="C8" s="286" t="n">
        <f aca="false">'Planilha de Custos'!C164</f>
        <v>0</v>
      </c>
      <c r="D8" s="286" t="n">
        <f aca="false">'Planilha de Custos'!D164</f>
        <v>0</v>
      </c>
      <c r="E8" s="286" t="n">
        <f aca="false">'Planilha de Custos'!E164</f>
        <v>0</v>
      </c>
      <c r="F8" s="286" t="n">
        <f aca="false">'Planilha de Custos'!C172</f>
        <v>0</v>
      </c>
      <c r="G8" s="286" t="n">
        <f aca="false">'Planilha de Custos'!E172</f>
        <v>0</v>
      </c>
    </row>
    <row r="9" customFormat="false" ht="13" hidden="false" customHeight="false" outlineLevel="0" collapsed="false">
      <c r="B9" s="285" t="n">
        <v>0.04</v>
      </c>
      <c r="C9" s="286" t="n">
        <f aca="false">'Planilha de Custos'!C165</f>
        <v>0</v>
      </c>
      <c r="D9" s="286" t="n">
        <f aca="false">'Planilha de Custos'!D165</f>
        <v>0</v>
      </c>
      <c r="E9" s="286" t="n">
        <f aca="false">'Planilha de Custos'!E165</f>
        <v>0</v>
      </c>
      <c r="F9" s="286" t="n">
        <f aca="false">'Planilha de Custos'!C173</f>
        <v>0</v>
      </c>
      <c r="G9" s="286" t="n">
        <f aca="false">'Planilha de Custos'!E173</f>
        <v>0</v>
      </c>
    </row>
    <row r="10" customFormat="false" ht="13" hidden="false" customHeight="false" outlineLevel="0" collapsed="false">
      <c r="B10" s="285" t="n">
        <v>0.045</v>
      </c>
      <c r="C10" s="286" t="n">
        <f aca="false">'Planilha de Custos'!C166</f>
        <v>0</v>
      </c>
      <c r="D10" s="286" t="n">
        <f aca="false">'Planilha de Custos'!D166</f>
        <v>0</v>
      </c>
      <c r="E10" s="286" t="n">
        <f aca="false">'Planilha de Custos'!E166</f>
        <v>0</v>
      </c>
      <c r="F10" s="286" t="n">
        <f aca="false">'Planilha de Custos'!C174</f>
        <v>0</v>
      </c>
      <c r="G10" s="286" t="n">
        <f aca="false">'Planilha de Custos'!E174</f>
        <v>0</v>
      </c>
    </row>
    <row r="11" customFormat="false" ht="13" hidden="false" customHeight="false" outlineLevel="0" collapsed="false">
      <c r="B11" s="285" t="n">
        <v>0.05</v>
      </c>
      <c r="C11" s="286" t="n">
        <f aca="false">'Planilha de Custos'!C167</f>
        <v>0</v>
      </c>
      <c r="D11" s="286" t="n">
        <f aca="false">'Planilha de Custos'!D167</f>
        <v>0</v>
      </c>
      <c r="E11" s="286" t="n">
        <f aca="false">'Planilha de Custos'!E167</f>
        <v>0</v>
      </c>
      <c r="F11" s="286" t="n">
        <f aca="false">'Planilha de Custos'!C175</f>
        <v>0</v>
      </c>
      <c r="G11" s="286" t="n">
        <f aca="false">'Planilha de Custos'!E175</f>
        <v>0</v>
      </c>
    </row>
    <row r="12" customFormat="false" ht="12.8" hidden="false" customHeight="false" outlineLevel="0" collapsed="false">
      <c r="B12" s="287"/>
    </row>
    <row r="13" customFormat="false" ht="12.8" hidden="false" customHeight="false" outlineLevel="0" collapsed="false">
      <c r="B13" s="287"/>
    </row>
    <row r="14" customFormat="false" ht="12.8" hidden="false" customHeight="false" outlineLevel="0" collapsed="false">
      <c r="B14" s="287"/>
    </row>
    <row r="15" customFormat="false" ht="12.8" hidden="false" customHeight="false" outlineLevel="0" collapsed="false">
      <c r="B15" s="287"/>
    </row>
    <row r="16" customFormat="false" ht="12.8" hidden="false" customHeight="false" outlineLevel="0" collapsed="false">
      <c r="B16" s="287"/>
    </row>
    <row r="17" customFormat="false" ht="12.8" hidden="false" customHeight="false" outlineLevel="0" collapsed="false">
      <c r="B17" s="287"/>
    </row>
    <row r="18" customFormat="false" ht="12.8" hidden="false" customHeight="false" outlineLevel="0" collapsed="false">
      <c r="B18" s="287"/>
    </row>
    <row r="19" customFormat="false" ht="12.8" hidden="false" customHeight="false" outlineLevel="0" collapsed="false">
      <c r="B19" s="287"/>
    </row>
    <row r="20" customFormat="false" ht="12.8" hidden="false" customHeight="false" outlineLevel="0" collapsed="false">
      <c r="B20" s="287"/>
    </row>
    <row r="21" customFormat="false" ht="12.8" hidden="false" customHeight="false" outlineLevel="0" collapsed="false">
      <c r="B21" s="287"/>
    </row>
    <row r="22" customFormat="false" ht="12.8" hidden="false" customHeight="false" outlineLevel="0" collapsed="false">
      <c r="B22" s="287"/>
    </row>
    <row r="23" customFormat="false" ht="12.8" hidden="false" customHeight="false" outlineLevel="0" collapsed="false">
      <c r="B23" s="28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9302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2026-10-09T12:50:58Z</dcterms:modified>
  <cp:revision>523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