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o Polo II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1'!$A$1:$G$50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<sst xmlns="http://schemas.openxmlformats.org/spreadsheetml/2006/main" count="395" uniqueCount="249">
  <si>
    <t xml:space="preserve">GRUPO 03 / POLO III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</si>
  <si>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</si>
  <si>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</si>
  <si>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</si>
  <si>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</si>
  <si>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</si>
  <si>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ABCD e Santos, e unidades subordinadas</t>
  </si>
  <si>
    <t xml:space="preserve">Posto de vigilância diurno, escala 12x36 horas de segunda-feira a domingo envolvendo 2 vigilantes, para Gerências Executivas ABCD e Santos, e unidades subordinadas</t>
  </si>
  <si>
    <t xml:space="preserve">Posto de vigilância noturno, escala 12x36 horas de segunda-feira a domingo envolvendo 2 vigilantes, para Gerências Executivas ABCD e Santos, e unidades subordinadas</t>
  </si>
  <si>
    <t xml:space="preserve">Hora eventual diurna, para Gerências Executivas ABCD e Santos, e unidades subordinadas</t>
  </si>
  <si>
    <t xml:space="preserve">Hora eventual noturna, para Gerências Executivas ABCD e Santos, e unidades subordinadas</t>
  </si>
  <si>
    <t xml:space="preserve">VALOR TOTAL MENSAL</t>
  </si>
  <si>
    <t xml:space="preserve">VALOR TOTAL GLOBAL 36 MESES</t>
  </si>
  <si>
    <t xml:space="preserve">DIVISÃO POR GERÊNCIAS POLO III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</si>
  <si>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</si>
  <si>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</si>
  <si>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</si>
  <si>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</si>
  <si>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</si>
  <si>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</si>
  <si>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</si>
  <si>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</si>
  <si>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</si>
  <si>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</si>
  <si>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</si>
  <si>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</si>
  <si>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ABCD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</si>
  <si>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</si>
  <si>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</si>
  <si>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</si>
  <si>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</si>
  <si>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</si>
  <si>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</si>
  <si>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</si>
  <si>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</si>
  <si>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</si>
  <si>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</si>
  <si>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</si>
  <si>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DIADEMA</t>
  </si>
  <si>
    <t xml:space="preserve">AGÊNCIA DA PREVIDÊNCIA SOCIAL MAUÁ</t>
  </si>
  <si>
    <t xml:space="preserve">AGÊNCIA DA PREVIDÊNCIA SOCIAL RIBEIRÃO PIRES</t>
  </si>
  <si>
    <t xml:space="preserve">AGÊNCIA DA PREVIDÊNCIA SOCIAL SANTO ANDRÉ</t>
  </si>
  <si>
    <t xml:space="preserve">AGÊNCIA DA PREVIDÊNCIA SOCIAL SÃO BERNARDO DO CAMPO</t>
  </si>
  <si>
    <t xml:space="preserve">AGÊNCIA DA PREVIDÊNCIA SOCIAL SÃO CAETANO DO SUL</t>
  </si>
  <si>
    <t xml:space="preserve">GERÊNCIA DA PREVIDÊNCIA SOCIAL ABCD</t>
  </si>
  <si>
    <t xml:space="preserve">VALOR GLOBAL</t>
  </si>
  <si>
    <t xml:space="preserve">GERÊNCIA EXECUTIVA SANTOS</t>
  </si>
  <si>
    <t xml:space="preserve">AGÊNCIA DA PREVIDÊNCIA SOCIAL BERTIOGA</t>
  </si>
  <si>
    <t xml:space="preserve">AGÊNCIA DA PREVIDÊNCIA SOCIAL CAJATI</t>
  </si>
  <si>
    <t xml:space="preserve">AGÊNCIA DA PREVIDÊNCIA SOCIAL CUBATÃO</t>
  </si>
  <si>
    <t xml:space="preserve">AGÊNCIA DA PREVIDÊNCIA SOCIAL GUARUJÁ</t>
  </si>
  <si>
    <t xml:space="preserve">AGÊNCIA DA PREVIDÊNCIA SOCIAL IGUAPE</t>
  </si>
  <si>
    <t xml:space="preserve">AGÊNCIA DA PREVIDÊNCIA SOCIAL ITANHAÉM</t>
  </si>
  <si>
    <t xml:space="preserve">AGÊNCIA DA PREVIDÊNCIA SOCIAL MIRACATU</t>
  </si>
  <si>
    <t xml:space="preserve">AGÊNCIA DA PREVIDÊNCIA SOCIAL MONGAGUÁ</t>
  </si>
  <si>
    <t xml:space="preserve">AGÊNCIA DA PREVIDÊNCIA SOCIAL PERUÍBE</t>
  </si>
  <si>
    <t xml:space="preserve">AGÊNCIA DA PREVIDÊNCIA SOCIAL PRAIA GRANDE/SP</t>
  </si>
  <si>
    <t xml:space="preserve">AGÊNCIA DA PREVIDÊNCIA SOCIAL REGISTRO</t>
  </si>
  <si>
    <t xml:space="preserve">AGÊNCIA DA PREVIDÊNCIA SOCIAL SANTOS</t>
  </si>
  <si>
    <t xml:space="preserve">AGÊNCIA DA PREVIDÊNCIA SOCIAL SÃO VICENTE/SP</t>
  </si>
  <si>
    <t xml:space="preserve">ARQUIVO SANTOS EPITÁCIO PESSOA, 441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</si>
  <si>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</si>
  <si>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</si>
  <si>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</si>
  <si>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</si>
  <si>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</si>
  <si>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</si>
  <si>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</si>
  <si>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</si>
  <si>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</si>
  <si>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</si>
  <si>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</si>
  <si>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</si>
  <si>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</si>
  <si>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</si>
  <si>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</si>
  <si>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</si>
  <si>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</si>
  <si>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</si>
  <si>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</si>
  <si>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</si>
  <si>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</si>
  <si>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</si>
  <si>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</si>
  <si>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</si>
  <si>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</si>
  <si>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</si>
  <si>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</si>
  <si>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</si>
  <si>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</si>
  <si>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</si>
  <si>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</si>
  <si>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</si>
  <si>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</si>
  <si>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</si>
  <si>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</si>
  <si>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</si>
  <si>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H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</si>
  <si>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</si>
  <si>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</si>
  <si>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</si>
  <si>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</si>
  <si>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</si>
  <si>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</si>
  <si>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</si>
  <si>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</si>
  <si>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</si>
  <si>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</si>
  <si>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</si>
  <si>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</si>
  <si>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</si>
  <si>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</si>
  <si>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</si>
  <si>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</si>
  <si>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</si>
  <si>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</si>
  <si>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</si>
  <si>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</si>
  <si>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</si>
  <si>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</si>
  <si>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</si>
  <si>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</si>
  <si>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</si>
  <si>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</si>
  <si>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</si>
  <si>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</si>
  <si>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</si>
  <si>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</si>
  <si>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</si>
  <si>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</si>
  <si>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</si>
  <si>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</si>
  <si>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</si>
  <si>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</si>
  <si>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</si>
  <si>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</si>
  <si>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</si>
  <si>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</si>
  <si>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</si>
  <si>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</si>
  <si>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</si>
  <si>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</si>
  <si>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</si>
  <si>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</si>
  <si>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</si>
  <si>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</si>
  <si>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</si>
  <si>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</si>
  <si>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</si>
  <si>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</si>
  <si>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</si>
  <si>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</si>
  <si>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</si>
  <si>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</si>
  <si>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</si>
  <si>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</si>
  <si>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</si>
  <si>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</si>
  <si>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</si>
  <si>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</si>
  <si>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</si>
  <si>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</si>
  <si>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</si>
  <si>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</si>
  <si>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</si>
  <si>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</si>
  <si>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</si>
  <si>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</si>
  <si>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</si>
  <si>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</si>
  <si>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</si>
  <si>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</si>
  <si>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</si>
  <si>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</si>
  <si>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</si>
  <si>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</si>
  <si>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</si>
  <si>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</si>
  <si>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</si>
  <si>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</si>
  <si>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</si>
  <si>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</si>
  <si>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</si>
  <si>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</si>
  <si>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</si>
  <si>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</si>
  <si>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</si>
  <si>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</si>
  <si>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</si>
  <si>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</si>
  <si>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</si>
  <si>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</si>
  <si>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</si>
  <si>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</si>
  <si>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</si>
  <si>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</si>
  <si>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</si>
  <si>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</si>
  <si>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</si>
  <si>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</si>
  <si>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</si>
  <si>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</si>
  <si>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</si>
  <si>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</si>
  <si>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</si>
  <si>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</si>
  <si>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</si>
  <si>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2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</si>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</sst>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83EBD1"/>
        <bgColor rgb="FF99CCFF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00FFFF"/>
      </patternFill>
    </fill>
    <fill>
      <patternFill patternType="solid">
        <fgColor rgb="FF00FF00"/>
        <bgColor rgb="FF00FFFF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5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CCFF"/>
      <rgbColor rgb="FFD9D9D9"/>
      <rgbColor rgb="FFFFFF99"/>
      <rgbColor rgb="FF99CCFF"/>
      <rgbColor rgb="FFFF99CC"/>
      <rgbColor rgb="FFCC99FF"/>
      <rgbColor rgb="FFD3D3D3"/>
      <rgbColor rgb="FF3366FF"/>
      <rgbColor rgb="FF83EBD1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61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pane xSplit="3" ySplit="0" topLeftCell="D28" activePane="topRight" state="frozen"/>
      <selection pane="topLeft" activeCell="A28" activeCellId="0" sqref="A28"/>
      <selection pane="topRight" activeCell="M56" activeCellId="0" sqref="M56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03 / POLO III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F33+F54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12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I33+I54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13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L33+L54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14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O33+O54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15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R33+R54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0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0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ABCD</v>
      </c>
      <c r="H16" s="19"/>
      <c r="I16" s="19"/>
      <c r="J16" s="20" t="n">
        <f aca="false">S33</f>
        <v>0</v>
      </c>
      <c r="K16" s="20"/>
      <c r="N16" s="21" t="s">
        <v>17</v>
      </c>
      <c r="O16" s="21"/>
      <c r="P16" s="21"/>
      <c r="Q16" s="21"/>
      <c r="R16" s="22" t="n">
        <f aca="false">D33+D54</f>
        <v>68</v>
      </c>
      <c r="V16" s="2"/>
    </row>
    <row r="17" s="1" customFormat="true" ht="13.8" hidden="false" customHeight="false" outlineLevel="0" collapsed="false">
      <c r="G17" s="19" t="str">
        <f aca="false">B36</f>
        <v>GERÊNCIA EXECUTIVA SANTOS</v>
      </c>
      <c r="H17" s="19"/>
      <c r="I17" s="19"/>
      <c r="J17" s="20" t="n">
        <f aca="false">S54</f>
        <v>0</v>
      </c>
      <c r="K17" s="20"/>
      <c r="N17" s="21" t="s">
        <v>18</v>
      </c>
      <c r="O17" s="21"/>
      <c r="P17" s="21"/>
      <c r="Q17" s="21"/>
      <c r="R17" s="22" t="n">
        <f aca="false">G33+G54</f>
        <v>13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0</v>
      </c>
      <c r="K18" s="23"/>
      <c r="N18" s="21" t="s">
        <v>20</v>
      </c>
      <c r="O18" s="21"/>
      <c r="P18" s="21"/>
      <c r="Q18" s="21"/>
      <c r="R18" s="22" t="n">
        <f aca="false">J33+J54</f>
        <v>10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0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M33+M54</f>
        <v>94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P33+P54</f>
        <v>14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3" hidden="false" customHeight="false" outlineLevel="0" collapsed="false">
      <c r="B26" s="26" t="s">
        <v>38</v>
      </c>
      <c r="C26" s="27" t="n">
        <v>0.03</v>
      </c>
      <c r="D26" s="28" t="n">
        <v>4</v>
      </c>
      <c r="E26" s="29" t="n">
        <f aca="false">VLOOKUP($C26,'Memória de Cálculo 3'!$B$2:$E$11,2, )</f>
        <v>0</v>
      </c>
      <c r="F26" s="30" t="n">
        <f aca="false">D26*E26</f>
        <v>0</v>
      </c>
      <c r="G26" s="28" t="n">
        <v>0</v>
      </c>
      <c r="H26" s="29" t="n">
        <f aca="false">VLOOKUP($C26,'Memória de Cálculo 3'!$B$2:$E$11,3, )</f>
        <v>0</v>
      </c>
      <c r="I26" s="30" t="n">
        <f aca="false">G26*H26</f>
        <v>0</v>
      </c>
      <c r="J26" s="28" t="n">
        <v>0</v>
      </c>
      <c r="K26" s="29" t="n">
        <f aca="false">VLOOKUP($C26,'Memória de Cálculo 3'!$B$2:$E$11,4, )</f>
        <v>0</v>
      </c>
      <c r="L26" s="30" t="n">
        <f aca="false">J26*K26</f>
        <v>0</v>
      </c>
      <c r="M26" s="30" t="n">
        <v>4</v>
      </c>
      <c r="N26" s="30" t="n">
        <f aca="false">VLOOKUP($C26,'Memória de Cálculo 3'!$B$2:$G$11,5, )</f>
        <v>0</v>
      </c>
      <c r="O26" s="30" t="n">
        <f aca="false">M26*N26</f>
        <v>0</v>
      </c>
      <c r="P26" s="30"/>
      <c r="Q26" s="30" t="n">
        <f aca="false">VLOOKUP($C26,'Memória de Cálculo 3'!$B$2:$G$11,6, )</f>
        <v>0</v>
      </c>
      <c r="R26" s="30" t="n">
        <f aca="false">P26*Q26</f>
        <v>0</v>
      </c>
      <c r="S26" s="31" t="n">
        <f aca="false">F26+I26+L26+O26+R26</f>
        <v>0</v>
      </c>
      <c r="T26" s="2"/>
    </row>
    <row r="27" s="1" customFormat="true" ht="13" hidden="false" customHeight="false" outlineLevel="0" collapsed="false">
      <c r="B27" s="26" t="s">
        <v>39</v>
      </c>
      <c r="C27" s="27" t="n">
        <v>0.03</v>
      </c>
      <c r="D27" s="28" t="n">
        <v>3</v>
      </c>
      <c r="E27" s="29" t="n">
        <f aca="false">VLOOKUP($C27,'Memória de Cálculo 3'!$B$2:$E$11,2, )</f>
        <v>0</v>
      </c>
      <c r="F27" s="30" t="n">
        <f aca="false">D27*E27</f>
        <v>0</v>
      </c>
      <c r="G27" s="28" t="n">
        <v>1</v>
      </c>
      <c r="H27" s="29" t="n">
        <f aca="false">VLOOKUP($C27,'Memória de Cálculo 3'!$B$2:$E$11,3, )</f>
        <v>0</v>
      </c>
      <c r="I27" s="30" t="n">
        <f aca="false">G27*H27</f>
        <v>0</v>
      </c>
      <c r="J27" s="28" t="n">
        <v>1</v>
      </c>
      <c r="K27" s="29" t="n">
        <f aca="false">VLOOKUP($C27,'Memória de Cálculo 3'!$B$2:$E$11,4, )</f>
        <v>0</v>
      </c>
      <c r="L27" s="30" t="n">
        <f aca="false">J27*K27</f>
        <v>0</v>
      </c>
      <c r="M27" s="30" t="n">
        <v>4</v>
      </c>
      <c r="N27" s="30" t="n">
        <f aca="false">VLOOKUP($C27,'Memória de Cálculo 3'!$B$2:$G$11,5, )</f>
        <v>0</v>
      </c>
      <c r="O27" s="30" t="n">
        <f aca="false">M27*N27</f>
        <v>0</v>
      </c>
      <c r="P27" s="30"/>
      <c r="Q27" s="30" t="n">
        <f aca="false">VLOOKUP($C27,'Memória de Cálculo 3'!$B$2:$G$11,6, )</f>
        <v>0</v>
      </c>
      <c r="R27" s="30" t="n">
        <f aca="false">P27*Q27</f>
        <v>0</v>
      </c>
      <c r="S27" s="31" t="n">
        <f aca="false">F27+I27+L27+O27+R27</f>
        <v>0</v>
      </c>
      <c r="T27" s="2"/>
    </row>
    <row r="28" s="1" customFormat="true" ht="24" hidden="false" customHeight="false" outlineLevel="0" collapsed="false">
      <c r="B28" s="26" t="s">
        <v>40</v>
      </c>
      <c r="C28" s="27" t="n">
        <v>0.05</v>
      </c>
      <c r="D28" s="28" t="n">
        <v>2</v>
      </c>
      <c r="E28" s="29" t="n">
        <f aca="false">VLOOKUP($C28,'Memória de Cálculo 3'!$B$2:$E$11,2, )</f>
        <v>0</v>
      </c>
      <c r="F28" s="30" t="n">
        <f aca="false">D28*E28</f>
        <v>0</v>
      </c>
      <c r="G28" s="28" t="n">
        <v>1</v>
      </c>
      <c r="H28" s="29" t="n">
        <f aca="false">VLOOKUP($C28,'Memória de Cálculo 3'!$B$2:$E$11,3, )</f>
        <v>0</v>
      </c>
      <c r="I28" s="30" t="n">
        <f aca="false">G28*H28</f>
        <v>0</v>
      </c>
      <c r="J28" s="28" t="n">
        <v>1</v>
      </c>
      <c r="K28" s="29" t="n">
        <f aca="false">VLOOKUP($C28,'Memória de Cálculo 3'!$B$2:$E$11,4, )</f>
        <v>0</v>
      </c>
      <c r="L28" s="30" t="n">
        <f aca="false">J28*K28</f>
        <v>0</v>
      </c>
      <c r="M28" s="30" t="n">
        <v>4</v>
      </c>
      <c r="N28" s="30" t="n">
        <f aca="false">VLOOKUP($C28,'Memória de Cálculo 3'!$B$2:$G$11,5, )</f>
        <v>0</v>
      </c>
      <c r="O28" s="30" t="n">
        <f aca="false">M28*N28</f>
        <v>0</v>
      </c>
      <c r="P28" s="30"/>
      <c r="Q28" s="30" t="n">
        <f aca="false">VLOOKUP($C28,'Memória de Cálculo 3'!$B$2:$G$11,6, )</f>
        <v>0</v>
      </c>
      <c r="R28" s="30" t="n">
        <f aca="false">P28*Q28</f>
        <v>0</v>
      </c>
      <c r="S28" s="31" t="n">
        <f aca="false">F28+I28+L28+O28+R28</f>
        <v>0</v>
      </c>
      <c r="T28" s="2"/>
    </row>
    <row r="29" s="1" customFormat="true" ht="24" hidden="false" customHeight="false" outlineLevel="0" collapsed="false">
      <c r="B29" s="26" t="s">
        <v>41</v>
      </c>
      <c r="C29" s="27" t="n">
        <v>0.03</v>
      </c>
      <c r="D29" s="28" t="n">
        <v>7</v>
      </c>
      <c r="E29" s="29" t="n">
        <f aca="false">VLOOKUP($C29,'Memória de Cálculo 3'!$B$2:$E$11,2, )</f>
        <v>0</v>
      </c>
      <c r="F29" s="30" t="n">
        <f aca="false">D29*E29</f>
        <v>0</v>
      </c>
      <c r="G29" s="28" t="n">
        <v>1</v>
      </c>
      <c r="H29" s="29" t="n">
        <f aca="false">VLOOKUP($C29,'Memória de Cálculo 3'!$B$2:$E$11,3, )</f>
        <v>0</v>
      </c>
      <c r="I29" s="30" t="n">
        <f aca="false">G29*H29</f>
        <v>0</v>
      </c>
      <c r="J29" s="28" t="n">
        <v>0</v>
      </c>
      <c r="K29" s="29" t="n">
        <f aca="false">VLOOKUP($C29,'Memória de Cálculo 3'!$B$2:$E$11,4, )</f>
        <v>0</v>
      </c>
      <c r="L29" s="30" t="n">
        <f aca="false">J29*K29</f>
        <v>0</v>
      </c>
      <c r="M29" s="30" t="n">
        <v>4</v>
      </c>
      <c r="N29" s="30" t="n">
        <f aca="false">VLOOKUP($C29,'Memória de Cálculo 3'!$B$2:$G$11,5, )</f>
        <v>0</v>
      </c>
      <c r="O29" s="30" t="n">
        <f aca="false">M29*N29</f>
        <v>0</v>
      </c>
      <c r="P29" s="30"/>
      <c r="Q29" s="30" t="n">
        <f aca="false">VLOOKUP($C29,'Memória de Cálculo 3'!$B$2:$G$11,6, )</f>
        <v>0</v>
      </c>
      <c r="R29" s="30" t="n">
        <f aca="false">P29*Q29</f>
        <v>0</v>
      </c>
      <c r="S29" s="31" t="n">
        <f aca="false">F29+I29+L29+O29+R29</f>
        <v>0</v>
      </c>
      <c r="T29" s="2"/>
    </row>
    <row r="30" s="1" customFormat="true" ht="24" hidden="false" customHeight="false" outlineLevel="0" collapsed="false">
      <c r="B30" s="26" t="s">
        <v>42</v>
      </c>
      <c r="C30" s="27" t="n">
        <v>0.03</v>
      </c>
      <c r="D30" s="28" t="n">
        <v>11</v>
      </c>
      <c r="E30" s="29" t="n">
        <f aca="false">VLOOKUP($C30,'Memória de Cálculo 3'!$B$2:$E$11,2, )</f>
        <v>0</v>
      </c>
      <c r="F30" s="30" t="n">
        <f aca="false">D30*E30</f>
        <v>0</v>
      </c>
      <c r="G30" s="28" t="n">
        <v>2</v>
      </c>
      <c r="H30" s="29" t="n">
        <f aca="false">VLOOKUP($C30,'Memória de Cálculo 3'!$B$2:$E$11,3, )</f>
        <v>0</v>
      </c>
      <c r="I30" s="30" t="n">
        <f aca="false">G30*H30</f>
        <v>0</v>
      </c>
      <c r="J30" s="28" t="n">
        <v>1</v>
      </c>
      <c r="K30" s="29" t="n">
        <f aca="false">VLOOKUP($C30,'Memória de Cálculo 3'!$B$2:$E$11,4, )</f>
        <v>0</v>
      </c>
      <c r="L30" s="30" t="n">
        <f aca="false">J30*K30</f>
        <v>0</v>
      </c>
      <c r="M30" s="30" t="n">
        <v>4</v>
      </c>
      <c r="N30" s="30" t="n">
        <f aca="false">VLOOKUP($C30,'Memória de Cálculo 3'!$B$2:$G$11,5, )</f>
        <v>0</v>
      </c>
      <c r="O30" s="30" t="n">
        <f aca="false">M30*N30</f>
        <v>0</v>
      </c>
      <c r="P30" s="30"/>
      <c r="Q30" s="30" t="n">
        <f aca="false">VLOOKUP($C30,'Memória de Cálculo 3'!$B$2:$G$11,6, )</f>
        <v>0</v>
      </c>
      <c r="R30" s="30" t="n">
        <f aca="false">P30*Q30</f>
        <v>0</v>
      </c>
      <c r="S30" s="31" t="n">
        <f aca="false">F30+I30+L30+O30+R30</f>
        <v>0</v>
      </c>
      <c r="T30" s="2"/>
    </row>
    <row r="31" s="1" customFormat="true" ht="24" hidden="false" customHeight="false" outlineLevel="0" collapsed="false">
      <c r="B31" s="26" t="s">
        <v>43</v>
      </c>
      <c r="C31" s="27" t="n">
        <v>0.05</v>
      </c>
      <c r="D31" s="28" t="n">
        <v>3</v>
      </c>
      <c r="E31" s="29" t="n">
        <f aca="false">VLOOKUP($C31,'Memória de Cálculo 3'!$B$2:$E$11,2, )</f>
        <v>0</v>
      </c>
      <c r="F31" s="30" t="n">
        <f aca="false">D31*E31</f>
        <v>0</v>
      </c>
      <c r="G31" s="28" t="n">
        <v>1</v>
      </c>
      <c r="H31" s="29" t="n">
        <f aca="false">VLOOKUP($C31,'Memória de Cálculo 3'!$B$2:$E$11,3, )</f>
        <v>0</v>
      </c>
      <c r="I31" s="30" t="n">
        <f aca="false">G31*H31</f>
        <v>0</v>
      </c>
      <c r="J31" s="28" t="n">
        <v>1</v>
      </c>
      <c r="K31" s="29" t="n">
        <f aca="false">VLOOKUP($C31,'Memória de Cálculo 3'!$B$2:$E$11,4, )</f>
        <v>0</v>
      </c>
      <c r="L31" s="30" t="n">
        <f aca="false">J31*K31</f>
        <v>0</v>
      </c>
      <c r="M31" s="30" t="n">
        <v>4</v>
      </c>
      <c r="N31" s="30" t="n">
        <f aca="false">VLOOKUP($C31,'Memória de Cálculo 3'!$B$2:$G$11,5, )</f>
        <v>0</v>
      </c>
      <c r="O31" s="30" t="n">
        <f aca="false">M31*N31</f>
        <v>0</v>
      </c>
      <c r="P31" s="30"/>
      <c r="Q31" s="30" t="n">
        <f aca="false">VLOOKUP($C31,'Memória de Cálculo 3'!$B$2:$G$11,6, )</f>
        <v>0</v>
      </c>
      <c r="R31" s="30" t="n">
        <f aca="false">P31*Q31</f>
        <v>0</v>
      </c>
      <c r="S31" s="31" t="n">
        <f aca="false">F31+I31+L31+O31+R31</f>
        <v>0</v>
      </c>
      <c r="T31" s="2"/>
    </row>
    <row r="32" s="1" customFormat="true" ht="13" hidden="false" customHeight="false" outlineLevel="0" collapsed="false">
      <c r="B32" s="26" t="s">
        <v>44</v>
      </c>
      <c r="C32" s="27" t="n">
        <v>0.03</v>
      </c>
      <c r="D32" s="28" t="n">
        <v>0</v>
      </c>
      <c r="E32" s="29" t="n">
        <f aca="false">VLOOKUP($C32,'Memória de Cálculo 3'!$B$2:$E$11,2, )</f>
        <v>0</v>
      </c>
      <c r="F32" s="30" t="n">
        <f aca="false">D32*E32</f>
        <v>0</v>
      </c>
      <c r="G32" s="28" t="n">
        <v>1</v>
      </c>
      <c r="H32" s="29" t="n">
        <f aca="false">VLOOKUP($C32,'Memória de Cálculo 3'!$B$2:$E$11,3, )</f>
        <v>0</v>
      </c>
      <c r="I32" s="30" t="n">
        <f aca="false">G32*H32</f>
        <v>0</v>
      </c>
      <c r="J32" s="28" t="n">
        <v>1</v>
      </c>
      <c r="K32" s="29" t="n">
        <f aca="false">VLOOKUP($C32,'Memória de Cálculo 3'!$B$2:$E$11,4, )</f>
        <v>0</v>
      </c>
      <c r="L32" s="30" t="n">
        <f aca="false">J32*K32</f>
        <v>0</v>
      </c>
      <c r="M32" s="30" t="n">
        <v>9</v>
      </c>
      <c r="N32" s="30" t="n">
        <f aca="false">VLOOKUP($C32,'Memória de Cálculo 3'!$B$2:$G$11,5, )</f>
        <v>0</v>
      </c>
      <c r="O32" s="30" t="n">
        <f aca="false">M32*N32</f>
        <v>0</v>
      </c>
      <c r="P32" s="30" t="n">
        <v>7</v>
      </c>
      <c r="Q32" s="30" t="n">
        <f aca="false">VLOOKUP($C32,'Memória de Cálculo 3'!$B$2:$G$11,6, )</f>
        <v>0</v>
      </c>
      <c r="R32" s="30" t="n">
        <f aca="false">P32*Q32</f>
        <v>0</v>
      </c>
      <c r="S32" s="31" t="n">
        <f aca="false">F32+I32+L32+O32+R32</f>
        <v>0</v>
      </c>
      <c r="T32" s="2"/>
    </row>
    <row r="33" s="1" customFormat="true" ht="12.8" hidden="false" customHeight="false" outlineLevel="0" collapsed="false">
      <c r="B33" s="32" t="s">
        <v>19</v>
      </c>
      <c r="C33" s="32"/>
      <c r="D33" s="32" t="n">
        <f aca="false">SUM(D26:D32)</f>
        <v>30</v>
      </c>
      <c r="E33" s="32"/>
      <c r="F33" s="33" t="n">
        <f aca="false">SUM(F26:F32)</f>
        <v>0</v>
      </c>
      <c r="G33" s="32" t="n">
        <f aca="false">SUM(G26:G32)</f>
        <v>7</v>
      </c>
      <c r="H33" s="32"/>
      <c r="I33" s="32" t="n">
        <f aca="false">SUM(I26:I32)</f>
        <v>0</v>
      </c>
      <c r="J33" s="32" t="n">
        <f aca="false">SUM(J26:J32)</f>
        <v>5</v>
      </c>
      <c r="K33" s="32"/>
      <c r="L33" s="33" t="n">
        <f aca="false">SUM(L26:L32)</f>
        <v>0</v>
      </c>
      <c r="M33" s="32" t="n">
        <f aca="false">SUM(M26:M32)</f>
        <v>33</v>
      </c>
      <c r="N33" s="32"/>
      <c r="O33" s="33" t="n">
        <f aca="false">SUM(O26:O32)</f>
        <v>0</v>
      </c>
      <c r="P33" s="32" t="n">
        <f aca="false">SUM(P26:P32)</f>
        <v>7</v>
      </c>
      <c r="Q33" s="32"/>
      <c r="R33" s="33" t="n">
        <f aca="false">SUM(R26:R32)</f>
        <v>0</v>
      </c>
      <c r="S33" s="34" t="n">
        <f aca="false">SUM(S26:S32)</f>
        <v>0</v>
      </c>
      <c r="T33" s="2"/>
    </row>
    <row r="34" s="1" customFormat="true" ht="12.8" hidden="false" customHeight="false" outlineLevel="0" collapsed="false">
      <c r="B34" s="32" t="s">
        <v>45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5" t="n">
        <f aca="false">S33*36</f>
        <v>0</v>
      </c>
      <c r="T34" s="2"/>
    </row>
    <row r="35" s="1" customFormat="true" ht="12.8" hidden="false" customHeight="false" outlineLevel="0" collapsed="false">
      <c r="T35" s="2"/>
    </row>
    <row r="36" s="1" customFormat="true" ht="12.8" hidden="false" customHeight="false" outlineLevel="0" collapsed="false">
      <c r="B36" s="24" t="s">
        <v>46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"/>
    </row>
    <row r="37" s="1" customFormat="true" ht="23.85" hidden="false" customHeight="true" outlineLevel="0" collapsed="false">
      <c r="B37" s="6" t="s">
        <v>27</v>
      </c>
      <c r="C37" s="6" t="s">
        <v>28</v>
      </c>
      <c r="D37" s="6" t="s">
        <v>29</v>
      </c>
      <c r="E37" s="6"/>
      <c r="F37" s="6"/>
      <c r="G37" s="6" t="s">
        <v>30</v>
      </c>
      <c r="H37" s="6"/>
      <c r="I37" s="6"/>
      <c r="J37" s="6" t="s">
        <v>31</v>
      </c>
      <c r="K37" s="6"/>
      <c r="L37" s="6"/>
      <c r="M37" s="7" t="s">
        <v>32</v>
      </c>
      <c r="N37" s="7"/>
      <c r="O37" s="7"/>
      <c r="P37" s="7" t="s">
        <v>33</v>
      </c>
      <c r="Q37" s="7"/>
      <c r="R37" s="7"/>
      <c r="S37" s="7" t="s">
        <v>4</v>
      </c>
      <c r="T37" s="2"/>
    </row>
    <row r="38" s="1" customFormat="true" ht="35.05" hidden="false" customHeight="false" outlineLevel="0" collapsed="false">
      <c r="B38" s="6"/>
      <c r="C38" s="6"/>
      <c r="D38" s="7" t="s">
        <v>34</v>
      </c>
      <c r="E38" s="7" t="s">
        <v>35</v>
      </c>
      <c r="F38" s="7" t="s">
        <v>36</v>
      </c>
      <c r="G38" s="7" t="s">
        <v>34</v>
      </c>
      <c r="H38" s="7" t="s">
        <v>35</v>
      </c>
      <c r="I38" s="7" t="s">
        <v>36</v>
      </c>
      <c r="J38" s="7" t="s">
        <v>34</v>
      </c>
      <c r="K38" s="7" t="s">
        <v>35</v>
      </c>
      <c r="L38" s="7" t="s">
        <v>36</v>
      </c>
      <c r="M38" s="25" t="s">
        <v>34</v>
      </c>
      <c r="N38" s="25" t="s">
        <v>37</v>
      </c>
      <c r="O38" s="25" t="s">
        <v>36</v>
      </c>
      <c r="P38" s="25" t="s">
        <v>34</v>
      </c>
      <c r="Q38" s="25" t="s">
        <v>37</v>
      </c>
      <c r="R38" s="25" t="s">
        <v>36</v>
      </c>
      <c r="S38" s="7"/>
      <c r="T38" s="2"/>
    </row>
    <row r="39" s="1" customFormat="true" ht="13" hidden="false" customHeight="false" outlineLevel="0" collapsed="false">
      <c r="B39" s="26" t="s">
        <v>47</v>
      </c>
      <c r="C39" s="27" t="n">
        <v>0.03</v>
      </c>
      <c r="D39" s="28" t="n">
        <v>2</v>
      </c>
      <c r="E39" s="29" t="n">
        <f aca="false">VLOOKUP($C39,'Memória de Cálculo 3'!$B$2:$E$11,2, )</f>
        <v>0</v>
      </c>
      <c r="F39" s="30" t="n">
        <f aca="false">D39*E39</f>
        <v>0</v>
      </c>
      <c r="G39" s="28" t="n">
        <v>0</v>
      </c>
      <c r="H39" s="29" t="n">
        <f aca="false">VLOOKUP($C39,'Memória de Cálculo 3'!$B$2:$E$11,3, )</f>
        <v>0</v>
      </c>
      <c r="I39" s="30" t="n">
        <f aca="false">G39*H39</f>
        <v>0</v>
      </c>
      <c r="J39" s="28" t="n">
        <v>0</v>
      </c>
      <c r="K39" s="29" t="n">
        <f aca="false">VLOOKUP($C39,'Memória de Cálculo 3'!$B$2:$E$11,4, )</f>
        <v>0</v>
      </c>
      <c r="L39" s="30" t="n">
        <f aca="false">J39*K39</f>
        <v>0</v>
      </c>
      <c r="M39" s="30" t="n">
        <v>4</v>
      </c>
      <c r="N39" s="30" t="n">
        <f aca="false">VLOOKUP($C39,'Memória de Cálculo 3'!$B$2:$G$11,5, )</f>
        <v>0</v>
      </c>
      <c r="O39" s="30" t="n">
        <f aca="false">M39*N39</f>
        <v>0</v>
      </c>
      <c r="P39" s="30"/>
      <c r="Q39" s="30" t="n">
        <f aca="false">VLOOKUP($C39,'Memória de Cálculo 3'!$B$2:$G$11,6, )</f>
        <v>0</v>
      </c>
      <c r="R39" s="30" t="n">
        <f aca="false">P39*Q39</f>
        <v>0</v>
      </c>
      <c r="S39" s="31" t="n">
        <f aca="false">F39+I39+L39+O39+R39</f>
        <v>0</v>
      </c>
      <c r="T39" s="2"/>
    </row>
    <row r="40" s="1" customFormat="true" ht="13" hidden="false" customHeight="false" outlineLevel="0" collapsed="false">
      <c r="B40" s="26" t="s">
        <v>48</v>
      </c>
      <c r="C40" s="27" t="n">
        <v>0.05</v>
      </c>
      <c r="D40" s="28" t="n">
        <v>2</v>
      </c>
      <c r="E40" s="29" t="n">
        <f aca="false">VLOOKUP($C40,'Memória de Cálculo 3'!$B$2:$E$11,2, )</f>
        <v>0</v>
      </c>
      <c r="F40" s="30" t="n">
        <f aca="false">D40*E40</f>
        <v>0</v>
      </c>
      <c r="G40" s="28" t="n">
        <v>0</v>
      </c>
      <c r="H40" s="29" t="n">
        <f aca="false">VLOOKUP($C40,'Memória de Cálculo 3'!$B$2:$E$11,3, )</f>
        <v>0</v>
      </c>
      <c r="I40" s="30" t="n">
        <f aca="false">G40*H40</f>
        <v>0</v>
      </c>
      <c r="J40" s="28" t="n">
        <v>0</v>
      </c>
      <c r="K40" s="29" t="n">
        <f aca="false">VLOOKUP($C40,'Memória de Cálculo 3'!$B$2:$E$11,4, )</f>
        <v>0</v>
      </c>
      <c r="L40" s="30" t="n">
        <f aca="false">J40*K40</f>
        <v>0</v>
      </c>
      <c r="M40" s="30" t="n">
        <v>4</v>
      </c>
      <c r="N40" s="30" t="n">
        <f aca="false">VLOOKUP($C40,'Memória de Cálculo 3'!$B$2:$G$11,5, )</f>
        <v>0</v>
      </c>
      <c r="O40" s="30" t="n">
        <f aca="false">M40*N40</f>
        <v>0</v>
      </c>
      <c r="P40" s="30"/>
      <c r="Q40" s="30" t="n">
        <f aca="false">VLOOKUP($C40,'Memória de Cálculo 3'!$B$2:$G$11,6, )</f>
        <v>0</v>
      </c>
      <c r="R40" s="30" t="n">
        <f aca="false">P40*Q40</f>
        <v>0</v>
      </c>
      <c r="S40" s="31" t="n">
        <f aca="false">F40+I40+L40+O40+R40</f>
        <v>0</v>
      </c>
      <c r="T40" s="2"/>
    </row>
    <row r="41" s="1" customFormat="true" ht="13" hidden="false" customHeight="false" outlineLevel="0" collapsed="false">
      <c r="B41" s="26" t="s">
        <v>49</v>
      </c>
      <c r="C41" s="27" t="n">
        <v>0.05</v>
      </c>
      <c r="D41" s="28" t="n">
        <v>3</v>
      </c>
      <c r="E41" s="29" t="n">
        <f aca="false">VLOOKUP($C41,'Memória de Cálculo 3'!$B$2:$E$11,2, )</f>
        <v>0</v>
      </c>
      <c r="F41" s="30" t="n">
        <f aca="false">D41*E41</f>
        <v>0</v>
      </c>
      <c r="G41" s="28" t="n">
        <v>1</v>
      </c>
      <c r="H41" s="29" t="n">
        <f aca="false">VLOOKUP($C41,'Memória de Cálculo 3'!$B$2:$E$11,3, )</f>
        <v>0</v>
      </c>
      <c r="I41" s="30" t="n">
        <f aca="false">G41*H41</f>
        <v>0</v>
      </c>
      <c r="J41" s="28" t="n">
        <v>1</v>
      </c>
      <c r="K41" s="29" t="n">
        <f aca="false">VLOOKUP($C41,'Memória de Cálculo 3'!$B$2:$E$11,4, )</f>
        <v>0</v>
      </c>
      <c r="L41" s="30" t="n">
        <f aca="false">J41*K41</f>
        <v>0</v>
      </c>
      <c r="M41" s="30" t="n">
        <v>4</v>
      </c>
      <c r="N41" s="30" t="n">
        <f aca="false">VLOOKUP($C41,'Memória de Cálculo 3'!$B$2:$G$11,5, )</f>
        <v>0</v>
      </c>
      <c r="O41" s="30" t="n">
        <f aca="false">M41*N41</f>
        <v>0</v>
      </c>
      <c r="P41" s="30"/>
      <c r="Q41" s="30" t="n">
        <f aca="false">VLOOKUP($C41,'Memória de Cálculo 3'!$B$2:$G$11,6, )</f>
        <v>0</v>
      </c>
      <c r="R41" s="30" t="n">
        <f aca="false">P41*Q41</f>
        <v>0</v>
      </c>
      <c r="S41" s="31" t="n">
        <f aca="false">F41+I41+L41+O41+R41</f>
        <v>0</v>
      </c>
      <c r="T41" s="2"/>
    </row>
    <row r="42" s="1" customFormat="true" ht="13" hidden="false" customHeight="false" outlineLevel="0" collapsed="false">
      <c r="B42" s="26" t="s">
        <v>50</v>
      </c>
      <c r="C42" s="27" t="n">
        <v>0.05</v>
      </c>
      <c r="D42" s="28" t="n">
        <v>3</v>
      </c>
      <c r="E42" s="29" t="n">
        <f aca="false">VLOOKUP($C42,'Memória de Cálculo 3'!$B$2:$E$11,2, )</f>
        <v>0</v>
      </c>
      <c r="F42" s="30" t="n">
        <f aca="false">D42*E42</f>
        <v>0</v>
      </c>
      <c r="G42" s="28" t="n">
        <v>1</v>
      </c>
      <c r="H42" s="29" t="n">
        <f aca="false">VLOOKUP($C42,'Memória de Cálculo 3'!$B$2:$E$11,3, )</f>
        <v>0</v>
      </c>
      <c r="I42" s="30" t="n">
        <f aca="false">G42*H42</f>
        <v>0</v>
      </c>
      <c r="J42" s="28" t="n">
        <v>1</v>
      </c>
      <c r="K42" s="29" t="n">
        <f aca="false">VLOOKUP($C42,'Memória de Cálculo 3'!$B$2:$E$11,4, )</f>
        <v>0</v>
      </c>
      <c r="L42" s="30" t="n">
        <f aca="false">J42*K42</f>
        <v>0</v>
      </c>
      <c r="M42" s="30" t="n">
        <v>4</v>
      </c>
      <c r="N42" s="30" t="n">
        <f aca="false">VLOOKUP($C42,'Memória de Cálculo 3'!$B$2:$G$11,5, )</f>
        <v>0</v>
      </c>
      <c r="O42" s="30" t="n">
        <f aca="false">M42*N42</f>
        <v>0</v>
      </c>
      <c r="P42" s="30"/>
      <c r="Q42" s="30" t="n">
        <f aca="false">VLOOKUP($C42,'Memória de Cálculo 3'!$B$2:$G$11,6, )</f>
        <v>0</v>
      </c>
      <c r="R42" s="30" t="n">
        <f aca="false">P42*Q42</f>
        <v>0</v>
      </c>
      <c r="S42" s="31" t="n">
        <f aca="false">F42+I42+L42+O42+R42</f>
        <v>0</v>
      </c>
      <c r="T42" s="2"/>
    </row>
    <row r="43" s="1" customFormat="true" ht="13" hidden="false" customHeight="false" outlineLevel="0" collapsed="false">
      <c r="B43" s="26" t="s">
        <v>51</v>
      </c>
      <c r="C43" s="27" t="n">
        <v>0.03</v>
      </c>
      <c r="D43" s="28" t="n">
        <v>2</v>
      </c>
      <c r="E43" s="29" t="n">
        <f aca="false">VLOOKUP($C43,'Memória de Cálculo 3'!$B$2:$E$11,2, )</f>
        <v>0</v>
      </c>
      <c r="F43" s="30" t="n">
        <f aca="false">D43*E43</f>
        <v>0</v>
      </c>
      <c r="G43" s="28" t="n">
        <v>0</v>
      </c>
      <c r="H43" s="29" t="n">
        <f aca="false">VLOOKUP($C43,'Memória de Cálculo 3'!$B$2:$E$11,3, )</f>
        <v>0</v>
      </c>
      <c r="I43" s="30" t="n">
        <f aca="false">G43*H43</f>
        <v>0</v>
      </c>
      <c r="J43" s="28" t="n">
        <v>0</v>
      </c>
      <c r="K43" s="29" t="n">
        <f aca="false">VLOOKUP($C43,'Memória de Cálculo 3'!$B$2:$E$11,4, )</f>
        <v>0</v>
      </c>
      <c r="L43" s="30" t="n">
        <f aca="false">J43*K43</f>
        <v>0</v>
      </c>
      <c r="M43" s="30" t="n">
        <v>4</v>
      </c>
      <c r="N43" s="30" t="n">
        <f aca="false">VLOOKUP($C43,'Memória de Cálculo 3'!$B$2:$G$11,5, )</f>
        <v>0</v>
      </c>
      <c r="O43" s="30" t="n">
        <f aca="false">M43*N43</f>
        <v>0</v>
      </c>
      <c r="P43" s="30"/>
      <c r="Q43" s="30" t="n">
        <f aca="false">VLOOKUP($C43,'Memória de Cálculo 3'!$B$2:$G$11,6, )</f>
        <v>0</v>
      </c>
      <c r="R43" s="30" t="n">
        <f aca="false">P43*Q43</f>
        <v>0</v>
      </c>
      <c r="S43" s="31" t="n">
        <f aca="false">F43+I43+L43+O43+R43</f>
        <v>0</v>
      </c>
      <c r="T43" s="2"/>
    </row>
    <row r="44" s="1" customFormat="true" ht="13" hidden="false" customHeight="false" outlineLevel="0" collapsed="false">
      <c r="B44" s="26" t="s">
        <v>52</v>
      </c>
      <c r="C44" s="27" t="n">
        <v>0.05</v>
      </c>
      <c r="D44" s="28" t="n">
        <v>2</v>
      </c>
      <c r="E44" s="29" t="n">
        <f aca="false">VLOOKUP($C44,'Memória de Cálculo 3'!$B$2:$E$11,2, )</f>
        <v>0</v>
      </c>
      <c r="F44" s="30" t="n">
        <f aca="false">D44*E44</f>
        <v>0</v>
      </c>
      <c r="G44" s="28" t="n">
        <v>0</v>
      </c>
      <c r="H44" s="29" t="n">
        <f aca="false">VLOOKUP($C44,'Memória de Cálculo 3'!$B$2:$E$11,3, )</f>
        <v>0</v>
      </c>
      <c r="I44" s="30" t="n">
        <f aca="false">G44*H44</f>
        <v>0</v>
      </c>
      <c r="J44" s="28" t="n">
        <v>0</v>
      </c>
      <c r="K44" s="29" t="n">
        <f aca="false">VLOOKUP($C44,'Memória de Cálculo 3'!$B$2:$E$11,4, )</f>
        <v>0</v>
      </c>
      <c r="L44" s="30" t="n">
        <f aca="false">J44*K44</f>
        <v>0</v>
      </c>
      <c r="M44" s="30" t="n">
        <v>4</v>
      </c>
      <c r="N44" s="30" t="n">
        <f aca="false">VLOOKUP($C44,'Memória de Cálculo 3'!$B$2:$G$11,5, )</f>
        <v>0</v>
      </c>
      <c r="O44" s="30" t="n">
        <f aca="false">M44*N44</f>
        <v>0</v>
      </c>
      <c r="P44" s="30"/>
      <c r="Q44" s="30" t="n">
        <f aca="false">VLOOKUP($C44,'Memória de Cálculo 3'!$B$2:$G$11,6, )</f>
        <v>0</v>
      </c>
      <c r="R44" s="30" t="n">
        <f aca="false">P44*Q44</f>
        <v>0</v>
      </c>
      <c r="S44" s="31" t="n">
        <f aca="false">F44+I44+L44+O44+R44</f>
        <v>0</v>
      </c>
      <c r="T44" s="2"/>
    </row>
    <row r="45" s="1" customFormat="true" ht="13" hidden="false" customHeight="false" outlineLevel="0" collapsed="false">
      <c r="B45" s="26" t="s">
        <v>53</v>
      </c>
      <c r="C45" s="27" t="n">
        <v>0.03</v>
      </c>
      <c r="D45" s="28" t="n">
        <v>2</v>
      </c>
      <c r="E45" s="29" t="n">
        <f aca="false">VLOOKUP($C45,'Memória de Cálculo 3'!$B$2:$E$11,2, )</f>
        <v>0</v>
      </c>
      <c r="F45" s="30" t="n">
        <f aca="false">D45*E45</f>
        <v>0</v>
      </c>
      <c r="G45" s="28" t="n">
        <v>0</v>
      </c>
      <c r="H45" s="29" t="n">
        <f aca="false">VLOOKUP($C45,'Memória de Cálculo 3'!$B$2:$E$11,3, )</f>
        <v>0</v>
      </c>
      <c r="I45" s="30" t="n">
        <f aca="false">G45*H45</f>
        <v>0</v>
      </c>
      <c r="J45" s="28" t="n">
        <v>0</v>
      </c>
      <c r="K45" s="29" t="n">
        <f aca="false">VLOOKUP($C45,'Memória de Cálculo 3'!$B$2:$E$11,4, )</f>
        <v>0</v>
      </c>
      <c r="L45" s="30" t="n">
        <f aca="false">J45*K45</f>
        <v>0</v>
      </c>
      <c r="M45" s="30" t="n">
        <v>4</v>
      </c>
      <c r="N45" s="30" t="n">
        <f aca="false">VLOOKUP($C45,'Memória de Cálculo 3'!$B$2:$G$11,5, )</f>
        <v>0</v>
      </c>
      <c r="O45" s="30" t="n">
        <f aca="false">M45*N45</f>
        <v>0</v>
      </c>
      <c r="P45" s="30"/>
      <c r="Q45" s="30" t="n">
        <f aca="false">VLOOKUP($C45,'Memória de Cálculo 3'!$B$2:$G$11,6, )</f>
        <v>0</v>
      </c>
      <c r="R45" s="30" t="n">
        <f aca="false">P45*Q45</f>
        <v>0</v>
      </c>
      <c r="S45" s="31" t="n">
        <f aca="false">F45+I45+L45+O45+R45</f>
        <v>0</v>
      </c>
      <c r="T45" s="2"/>
    </row>
    <row r="46" s="1" customFormat="true" ht="13" hidden="false" customHeight="false" outlineLevel="0" collapsed="false">
      <c r="B46" s="26" t="s">
        <v>54</v>
      </c>
      <c r="C46" s="27" t="n">
        <v>0.05</v>
      </c>
      <c r="D46" s="28" t="n">
        <v>2</v>
      </c>
      <c r="E46" s="29" t="n">
        <f aca="false">VLOOKUP($C46,'Memória de Cálculo 3'!$B$2:$E$11,2, )</f>
        <v>0</v>
      </c>
      <c r="F46" s="30" t="n">
        <f aca="false">D46*E46</f>
        <v>0</v>
      </c>
      <c r="G46" s="28" t="n">
        <v>0</v>
      </c>
      <c r="H46" s="29" t="n">
        <f aca="false">VLOOKUP($C46,'Memória de Cálculo 3'!$B$2:$E$11,3, )</f>
        <v>0</v>
      </c>
      <c r="I46" s="30" t="n">
        <f aca="false">G46*H46</f>
        <v>0</v>
      </c>
      <c r="J46" s="28" t="n">
        <v>0</v>
      </c>
      <c r="K46" s="29" t="n">
        <f aca="false">VLOOKUP($C46,'Memória de Cálculo 3'!$B$2:$E$11,4, )</f>
        <v>0</v>
      </c>
      <c r="L46" s="30" t="n">
        <f aca="false">J46*K46</f>
        <v>0</v>
      </c>
      <c r="M46" s="30" t="n">
        <v>4</v>
      </c>
      <c r="N46" s="30" t="n">
        <f aca="false">VLOOKUP($C46,'Memória de Cálculo 3'!$B$2:$G$11,5, )</f>
        <v>0</v>
      </c>
      <c r="O46" s="30" t="n">
        <f aca="false">M46*N46</f>
        <v>0</v>
      </c>
      <c r="P46" s="30"/>
      <c r="Q46" s="30" t="n">
        <f aca="false">VLOOKUP($C46,'Memória de Cálculo 3'!$B$2:$G$11,6, )</f>
        <v>0</v>
      </c>
      <c r="R46" s="30" t="n">
        <f aca="false">P46*Q46</f>
        <v>0</v>
      </c>
      <c r="S46" s="31" t="n">
        <f aca="false">F46+I46+L46+O46+R46</f>
        <v>0</v>
      </c>
      <c r="T46" s="2"/>
    </row>
    <row r="47" s="1" customFormat="true" ht="13" hidden="false" customHeight="false" outlineLevel="0" collapsed="false">
      <c r="B47" s="26" t="s">
        <v>55</v>
      </c>
      <c r="C47" s="27" t="n">
        <v>0.02</v>
      </c>
      <c r="D47" s="28" t="n">
        <v>2</v>
      </c>
      <c r="E47" s="29" t="n">
        <f aca="false">VLOOKUP($C47,'Memória de Cálculo 3'!$B$2:$E$11,2, )</f>
        <v>0</v>
      </c>
      <c r="F47" s="30" t="n">
        <f aca="false">D47*E47</f>
        <v>0</v>
      </c>
      <c r="G47" s="28" t="n">
        <v>0</v>
      </c>
      <c r="H47" s="29" t="n">
        <f aca="false">VLOOKUP($C47,'Memória de Cálculo 3'!$B$2:$E$11,3, )</f>
        <v>0</v>
      </c>
      <c r="I47" s="30" t="n">
        <f aca="false">G47*H47</f>
        <v>0</v>
      </c>
      <c r="J47" s="28" t="n">
        <v>0</v>
      </c>
      <c r="K47" s="29" t="n">
        <f aca="false">VLOOKUP($C47,'Memória de Cálculo 3'!$B$2:$E$11,4, )</f>
        <v>0</v>
      </c>
      <c r="L47" s="30" t="n">
        <f aca="false">J47*K47</f>
        <v>0</v>
      </c>
      <c r="M47" s="30" t="n">
        <v>4</v>
      </c>
      <c r="N47" s="30" t="n">
        <f aca="false">VLOOKUP($C47,'Memória de Cálculo 3'!$B$2:$G$11,5, )</f>
        <v>0</v>
      </c>
      <c r="O47" s="30" t="n">
        <f aca="false">M47*N47</f>
        <v>0</v>
      </c>
      <c r="P47" s="30"/>
      <c r="Q47" s="30" t="n">
        <f aca="false">VLOOKUP($C47,'Memória de Cálculo 3'!$B$2:$G$11,6, )</f>
        <v>0</v>
      </c>
      <c r="R47" s="30" t="n">
        <f aca="false">P47*Q47</f>
        <v>0</v>
      </c>
      <c r="S47" s="31" t="n">
        <f aca="false">F47+I47+L47+O47+R47</f>
        <v>0</v>
      </c>
      <c r="T47" s="2"/>
    </row>
    <row r="48" s="1" customFormat="true" ht="24" hidden="false" customHeight="false" outlineLevel="0" collapsed="false">
      <c r="B48" s="26" t="s">
        <v>56</v>
      </c>
      <c r="C48" s="27" t="n">
        <v>0.03</v>
      </c>
      <c r="D48" s="28" t="n">
        <v>3</v>
      </c>
      <c r="E48" s="29" t="n">
        <f aca="false">VLOOKUP($C48,'Memória de Cálculo 3'!$B$2:$E$11,2, )</f>
        <v>0</v>
      </c>
      <c r="F48" s="30" t="n">
        <f aca="false">D48*E48</f>
        <v>0</v>
      </c>
      <c r="G48" s="28" t="n">
        <v>0</v>
      </c>
      <c r="H48" s="29" t="n">
        <f aca="false">VLOOKUP($C48,'Memória de Cálculo 3'!$B$2:$E$11,3, )</f>
        <v>0</v>
      </c>
      <c r="I48" s="30" t="n">
        <f aca="false">G48*H48</f>
        <v>0</v>
      </c>
      <c r="J48" s="28" t="n">
        <v>0</v>
      </c>
      <c r="K48" s="29" t="n">
        <f aca="false">VLOOKUP($C48,'Memória de Cálculo 3'!$B$2:$E$11,4, )</f>
        <v>0</v>
      </c>
      <c r="L48" s="30" t="n">
        <f aca="false">J48*K48</f>
        <v>0</v>
      </c>
      <c r="M48" s="30" t="n">
        <v>4</v>
      </c>
      <c r="N48" s="30" t="n">
        <f aca="false">VLOOKUP($C48,'Memória de Cálculo 3'!$B$2:$G$11,5, )</f>
        <v>0</v>
      </c>
      <c r="O48" s="30" t="n">
        <f aca="false">M48*N48</f>
        <v>0</v>
      </c>
      <c r="P48" s="30"/>
      <c r="Q48" s="30" t="n">
        <f aca="false">VLOOKUP($C48,'Memória de Cálculo 3'!$B$2:$G$11,6, )</f>
        <v>0</v>
      </c>
      <c r="R48" s="30" t="n">
        <f aca="false">P48*Q48</f>
        <v>0</v>
      </c>
      <c r="S48" s="31" t="n">
        <f aca="false">F48+I48+L48+O48+R48</f>
        <v>0</v>
      </c>
      <c r="T48" s="2"/>
    </row>
    <row r="49" s="1" customFormat="true" ht="13" hidden="false" customHeight="false" outlineLevel="0" collapsed="false">
      <c r="B49" s="26" t="s">
        <v>57</v>
      </c>
      <c r="C49" s="27" t="n">
        <v>0.04</v>
      </c>
      <c r="D49" s="28" t="n">
        <v>4</v>
      </c>
      <c r="E49" s="29" t="n">
        <f aca="false">VLOOKUP($C49,'Memória de Cálculo 3'!$B$2:$E$11,2, )</f>
        <v>0</v>
      </c>
      <c r="F49" s="30" t="n">
        <f aca="false">D49*E49</f>
        <v>0</v>
      </c>
      <c r="G49" s="28" t="n">
        <v>0</v>
      </c>
      <c r="H49" s="29" t="n">
        <f aca="false">VLOOKUP($C49,'Memória de Cálculo 3'!$B$2:$E$11,3, )</f>
        <v>0</v>
      </c>
      <c r="I49" s="30" t="n">
        <f aca="false">G49*H49</f>
        <v>0</v>
      </c>
      <c r="J49" s="28" t="n">
        <v>0</v>
      </c>
      <c r="K49" s="29" t="n">
        <f aca="false">VLOOKUP($C49,'Memória de Cálculo 3'!$B$2:$E$11,4, )</f>
        <v>0</v>
      </c>
      <c r="L49" s="30" t="n">
        <f aca="false">J49*K49</f>
        <v>0</v>
      </c>
      <c r="M49" s="30" t="n">
        <v>4</v>
      </c>
      <c r="N49" s="30" t="n">
        <f aca="false">VLOOKUP($C49,'Memória de Cálculo 3'!$B$2:$G$11,5, )</f>
        <v>0</v>
      </c>
      <c r="O49" s="30" t="n">
        <f aca="false">M49*N49</f>
        <v>0</v>
      </c>
      <c r="P49" s="30"/>
      <c r="Q49" s="30" t="n">
        <f aca="false">VLOOKUP($C49,'Memória de Cálculo 3'!$B$2:$G$11,6, )</f>
        <v>0</v>
      </c>
      <c r="R49" s="30" t="n">
        <f aca="false">P49*Q49</f>
        <v>0</v>
      </c>
      <c r="S49" s="31" t="n">
        <f aca="false">F49+I49+L49+O49+R49</f>
        <v>0</v>
      </c>
      <c r="T49" s="2"/>
    </row>
    <row r="50" s="1" customFormat="true" ht="13" hidden="false" customHeight="false" outlineLevel="0" collapsed="false">
      <c r="B50" s="26" t="s">
        <v>58</v>
      </c>
      <c r="C50" s="27" t="n">
        <v>0.03</v>
      </c>
      <c r="D50" s="28" t="n">
        <v>6</v>
      </c>
      <c r="E50" s="29" t="n">
        <f aca="false">VLOOKUP($C50,'Memória de Cálculo 3'!$B$2:$E$11,2, )</f>
        <v>0</v>
      </c>
      <c r="F50" s="30" t="n">
        <f aca="false">D50*E50</f>
        <v>0</v>
      </c>
      <c r="G50" s="28" t="n">
        <v>1</v>
      </c>
      <c r="H50" s="29" t="n">
        <f aca="false">VLOOKUP($C50,'Memória de Cálculo 3'!$B$2:$E$11,3, )</f>
        <v>0</v>
      </c>
      <c r="I50" s="30" t="n">
        <f aca="false">G50*H50</f>
        <v>0</v>
      </c>
      <c r="J50" s="28" t="n">
        <v>0</v>
      </c>
      <c r="K50" s="29" t="n">
        <f aca="false">VLOOKUP($C50,'Memória de Cálculo 3'!$B$2:$E$11,4, )</f>
        <v>0</v>
      </c>
      <c r="L50" s="30" t="n">
        <f aca="false">J50*K50</f>
        <v>0</v>
      </c>
      <c r="M50" s="30" t="n">
        <v>4</v>
      </c>
      <c r="N50" s="30" t="n">
        <f aca="false">VLOOKUP($C50,'Memória de Cálculo 3'!$B$2:$G$11,5, )</f>
        <v>0</v>
      </c>
      <c r="O50" s="30" t="n">
        <f aca="false">M50*N50</f>
        <v>0</v>
      </c>
      <c r="P50" s="30"/>
      <c r="Q50" s="30" t="n">
        <f aca="false">VLOOKUP($C50,'Memória de Cálculo 3'!$B$2:$G$11,6, )</f>
        <v>0</v>
      </c>
      <c r="R50" s="30" t="n">
        <f aca="false">P50*Q50</f>
        <v>0</v>
      </c>
      <c r="S50" s="31" t="n">
        <f aca="false">F50+I50+L50+O50+R50</f>
        <v>0</v>
      </c>
      <c r="T50" s="2"/>
    </row>
    <row r="51" s="1" customFormat="true" ht="24" hidden="false" customHeight="false" outlineLevel="0" collapsed="false">
      <c r="B51" s="26" t="s">
        <v>59</v>
      </c>
      <c r="C51" s="27" t="n">
        <v>0.03</v>
      </c>
      <c r="D51" s="28" t="n">
        <v>5</v>
      </c>
      <c r="E51" s="29" t="n">
        <f aca="false">VLOOKUP($C51,'Memória de Cálculo 3'!$B$2:$E$11,2, )</f>
        <v>0</v>
      </c>
      <c r="F51" s="30" t="n">
        <f aca="false">D51*E51</f>
        <v>0</v>
      </c>
      <c r="G51" s="28" t="n">
        <v>1</v>
      </c>
      <c r="H51" s="29" t="n">
        <f aca="false">VLOOKUP($C51,'Memória de Cálculo 3'!$B$2:$E$11,3, )</f>
        <v>0</v>
      </c>
      <c r="I51" s="30" t="n">
        <f aca="false">G51*H51</f>
        <v>0</v>
      </c>
      <c r="J51" s="28" t="n">
        <v>1</v>
      </c>
      <c r="K51" s="29" t="n">
        <f aca="false">VLOOKUP($C51,'Memória de Cálculo 3'!$B$2:$E$11,4, )</f>
        <v>0</v>
      </c>
      <c r="L51" s="30" t="n">
        <f aca="false">J51*K51</f>
        <v>0</v>
      </c>
      <c r="M51" s="30" t="n">
        <v>4</v>
      </c>
      <c r="N51" s="30" t="n">
        <f aca="false">VLOOKUP($C51,'Memória de Cálculo 3'!$B$2:$G$11,5, )</f>
        <v>0</v>
      </c>
      <c r="O51" s="30" t="n">
        <f aca="false">M51*N51</f>
        <v>0</v>
      </c>
      <c r="P51" s="30"/>
      <c r="Q51" s="30" t="n">
        <f aca="false">VLOOKUP($C51,'Memória de Cálculo 3'!$B$2:$G$11,6, )</f>
        <v>0</v>
      </c>
      <c r="R51" s="30" t="n">
        <f aca="false">P51*Q51</f>
        <v>0</v>
      </c>
      <c r="S51" s="31" t="n">
        <f aca="false">F51+I51+L51+O51+R51</f>
        <v>0</v>
      </c>
      <c r="T51" s="2"/>
    </row>
    <row r="52" s="1" customFormat="true" ht="13" hidden="false" customHeight="false" outlineLevel="0" collapsed="false">
      <c r="B52" s="26" t="s">
        <v>60</v>
      </c>
      <c r="C52" s="27" t="n">
        <v>0.03</v>
      </c>
      <c r="D52" s="28" t="n">
        <v>0</v>
      </c>
      <c r="E52" s="29" t="n">
        <f aca="false">VLOOKUP($C52,'Memória de Cálculo 3'!$B$2:$E$11,2, )</f>
        <v>0</v>
      </c>
      <c r="F52" s="30" t="n">
        <f aca="false">D52*E52</f>
        <v>0</v>
      </c>
      <c r="G52" s="28" t="n">
        <v>1</v>
      </c>
      <c r="H52" s="29" t="n">
        <f aca="false">VLOOKUP($C52,'Memória de Cálculo 3'!$B$2:$E$11,3, )</f>
        <v>0</v>
      </c>
      <c r="I52" s="30" t="n">
        <f aca="false">G52*H52</f>
        <v>0</v>
      </c>
      <c r="J52" s="28" t="n">
        <v>1</v>
      </c>
      <c r="K52" s="29" t="n">
        <f aca="false">VLOOKUP($C52,'Memória de Cálculo 3'!$B$2:$E$11,4, )</f>
        <v>0</v>
      </c>
      <c r="L52" s="30" t="n">
        <f aca="false">J52*K52</f>
        <v>0</v>
      </c>
      <c r="M52" s="30"/>
      <c r="N52" s="30" t="n">
        <f aca="false">VLOOKUP($C52,'Memória de Cálculo 3'!$B$2:$G$11,5, )</f>
        <v>0</v>
      </c>
      <c r="O52" s="30" t="n">
        <f aca="false">M52*N52</f>
        <v>0</v>
      </c>
      <c r="P52" s="30"/>
      <c r="Q52" s="30" t="n">
        <f aca="false">VLOOKUP($C52,'Memória de Cálculo 3'!$B$2:$G$11,6, )</f>
        <v>0</v>
      </c>
      <c r="R52" s="30" t="n">
        <f aca="false">P52*Q52</f>
        <v>0</v>
      </c>
      <c r="S52" s="31" t="n">
        <f aca="false">F52+I52+L52+O52+R52</f>
        <v>0</v>
      </c>
      <c r="T52" s="2"/>
    </row>
    <row r="53" s="1" customFormat="true" ht="13" hidden="false" customHeight="false" outlineLevel="0" collapsed="false">
      <c r="B53" s="26" t="s">
        <v>46</v>
      </c>
      <c r="C53" s="27" t="n">
        <v>0.03</v>
      </c>
      <c r="D53" s="28" t="n">
        <v>0</v>
      </c>
      <c r="E53" s="29" t="n">
        <f aca="false">VLOOKUP($C53,'Memória de Cálculo 3'!$B$2:$E$11,2, )</f>
        <v>0</v>
      </c>
      <c r="F53" s="30" t="n">
        <f aca="false">D53*E53</f>
        <v>0</v>
      </c>
      <c r="G53" s="28" t="n">
        <v>1</v>
      </c>
      <c r="H53" s="29" t="n">
        <f aca="false">VLOOKUP($C53,'Memória de Cálculo 3'!$B$2:$E$11,3, )</f>
        <v>0</v>
      </c>
      <c r="I53" s="30" t="n">
        <f aca="false">G53*H53</f>
        <v>0</v>
      </c>
      <c r="J53" s="28" t="n">
        <v>1</v>
      </c>
      <c r="K53" s="29" t="n">
        <f aca="false">VLOOKUP($C53,'Memória de Cálculo 3'!$B$2:$E$11,4, )</f>
        <v>0</v>
      </c>
      <c r="L53" s="30" t="n">
        <f aca="false">J53*K53</f>
        <v>0</v>
      </c>
      <c r="M53" s="30" t="n">
        <v>9</v>
      </c>
      <c r="N53" s="30" t="n">
        <f aca="false">VLOOKUP($C53,'Memória de Cálculo 3'!$B$2:$G$11,5, )</f>
        <v>0</v>
      </c>
      <c r="O53" s="30" t="n">
        <f aca="false">M53*N53</f>
        <v>0</v>
      </c>
      <c r="P53" s="30" t="n">
        <v>7</v>
      </c>
      <c r="Q53" s="30" t="n">
        <f aca="false">VLOOKUP($C53,'Memória de Cálculo 3'!$B$2:$G$11,6, )</f>
        <v>0</v>
      </c>
      <c r="R53" s="30" t="n">
        <f aca="false">P53*Q53</f>
        <v>0</v>
      </c>
      <c r="S53" s="31" t="n">
        <f aca="false">F53+I53+L53+O53+R53</f>
        <v>0</v>
      </c>
      <c r="T53" s="2"/>
    </row>
    <row r="54" s="1" customFormat="true" ht="12.8" hidden="false" customHeight="false" outlineLevel="0" collapsed="false">
      <c r="B54" s="32" t="s">
        <v>19</v>
      </c>
      <c r="C54" s="32"/>
      <c r="D54" s="32" t="n">
        <f aca="false">SUM(D39:D53)</f>
        <v>38</v>
      </c>
      <c r="E54" s="32"/>
      <c r="F54" s="33" t="n">
        <f aca="false">SUM(F39:F53)</f>
        <v>0</v>
      </c>
      <c r="G54" s="32" t="n">
        <f aca="false">SUM(G39:G53)</f>
        <v>6</v>
      </c>
      <c r="H54" s="32"/>
      <c r="I54" s="32" t="n">
        <f aca="false">SUM(I39:I53)</f>
        <v>0</v>
      </c>
      <c r="J54" s="32" t="n">
        <f aca="false">SUM(J39:J53)</f>
        <v>5</v>
      </c>
      <c r="K54" s="32"/>
      <c r="L54" s="33" t="n">
        <f aca="false">SUM(L39:L53)</f>
        <v>0</v>
      </c>
      <c r="M54" s="32" t="n">
        <f aca="false">SUM(M39:M53)</f>
        <v>61</v>
      </c>
      <c r="N54" s="32"/>
      <c r="O54" s="33" t="n">
        <f aca="false">SUM(O39:O53)</f>
        <v>0</v>
      </c>
      <c r="P54" s="32" t="n">
        <f aca="false">SUM(P39:P53)</f>
        <v>7</v>
      </c>
      <c r="Q54" s="32"/>
      <c r="R54" s="33" t="n">
        <f aca="false">SUM(R39:R53)</f>
        <v>0</v>
      </c>
      <c r="S54" s="34" t="n">
        <f aca="false">SUM(S39:S53)</f>
        <v>0</v>
      </c>
      <c r="T54" s="2"/>
    </row>
    <row r="55" s="1" customFormat="true" ht="12.8" hidden="false" customHeight="false" outlineLevel="0" collapsed="false">
      <c r="B55" s="32" t="s">
        <v>45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5" t="n">
        <f aca="false">S54*36</f>
        <v>0</v>
      </c>
      <c r="T55" s="2"/>
    </row>
    <row r="56" s="1" customFormat="true" ht="12.8" hidden="false" customHeight="false" outlineLevel="0" collapsed="false">
      <c r="N56" s="2"/>
    </row>
    <row r="57" s="1" customFormat="true" ht="12.8" hidden="false" customHeight="false" outlineLevel="0" collapsed="false">
      <c r="N57" s="2"/>
    </row>
    <row r="58" s="1" customFormat="true" ht="12.8" hidden="false" customHeight="false" outlineLevel="0" collapsed="false">
      <c r="T58" s="2"/>
    </row>
    <row r="59" s="1" customFormat="true" ht="12.8" hidden="false" customHeight="false" outlineLevel="0" collapsed="false">
      <c r="T59" s="2"/>
    </row>
    <row r="61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3:C33"/>
    <mergeCell ref="B34:L34"/>
    <mergeCell ref="B37:B38"/>
    <mergeCell ref="C37:C38"/>
    <mergeCell ref="D37:F37"/>
    <mergeCell ref="G37:I37"/>
    <mergeCell ref="J37:L37"/>
    <mergeCell ref="M37:O37"/>
    <mergeCell ref="P37:R37"/>
    <mergeCell ref="S37:S38"/>
    <mergeCell ref="B54:C54"/>
    <mergeCell ref="B55:L5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true" showOutlineSymbols="true" defaultGridColor="true" view="normal" topLeftCell="A70" colorId="64" zoomScale="100" zoomScaleNormal="100" zoomScalePageLayoutView="100" workbookViewId="0">
      <selection pane="topLeft" activeCell="B94" activeCellId="0" sqref="B94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61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62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63</v>
      </c>
      <c r="C4" s="46"/>
      <c r="D4" s="46"/>
      <c r="E4" s="46"/>
    </row>
    <row r="5" customFormat="false" ht="12.75" hidden="false" customHeight="true" outlineLevel="0" collapsed="false">
      <c r="A5" s="44"/>
      <c r="B5" s="45" t="s">
        <v>64</v>
      </c>
      <c r="C5" s="47"/>
      <c r="D5" s="47"/>
      <c r="E5" s="47"/>
    </row>
    <row r="6" customFormat="false" ht="12.75" hidden="false" customHeight="true" outlineLevel="0" collapsed="false">
      <c r="A6" s="44"/>
      <c r="B6" s="45" t="s">
        <v>65</v>
      </c>
      <c r="C6" s="48"/>
      <c r="D6" s="48"/>
      <c r="E6" s="48"/>
    </row>
    <row r="7" customFormat="false" ht="12.75" hidden="false" customHeight="true" outlineLevel="0" collapsed="false">
      <c r="A7" s="44"/>
      <c r="B7" s="45" t="s">
        <v>66</v>
      </c>
      <c r="C7" s="48"/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67</v>
      </c>
      <c r="B9" s="51" t="s">
        <v>68</v>
      </c>
      <c r="C9" s="51" t="s">
        <v>69</v>
      </c>
      <c r="D9" s="51" t="s">
        <v>70</v>
      </c>
      <c r="E9" s="51" t="s">
        <v>71</v>
      </c>
      <c r="AT9" s="36"/>
      <c r="AMH9" s="39"/>
    </row>
    <row r="10" customFormat="false" ht="16.15" hidden="false" customHeight="true" outlineLevel="0" collapsed="false">
      <c r="A10" s="52" t="s">
        <v>72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73</v>
      </c>
      <c r="B11" s="54" t="s">
        <v>74</v>
      </c>
      <c r="C11" s="54" t="s">
        <v>75</v>
      </c>
      <c r="D11" s="54" t="s">
        <v>75</v>
      </c>
      <c r="E11" s="54" t="s">
        <v>75</v>
      </c>
      <c r="AT11" s="36"/>
      <c r="AMH11" s="39"/>
    </row>
    <row r="12" customFormat="false" ht="13.8" hidden="false" customHeight="false" outlineLevel="0" collapsed="false">
      <c r="A12" s="55" t="s">
        <v>76</v>
      </c>
      <c r="B12" s="56" t="n">
        <f aca="false">C4</f>
        <v>0</v>
      </c>
      <c r="C12" s="57" t="n">
        <f aca="false">$B12</f>
        <v>0</v>
      </c>
      <c r="D12" s="57" t="n">
        <f aca="false">$B12*2</f>
        <v>0</v>
      </c>
      <c r="E12" s="57" t="n">
        <f aca="false">$B12*2</f>
        <v>0</v>
      </c>
      <c r="AT12" s="36"/>
      <c r="AMH12" s="39"/>
    </row>
    <row r="13" customFormat="false" ht="13.8" hidden="false" customHeight="false" outlineLevel="0" collapsed="false">
      <c r="A13" s="55" t="s">
        <v>77</v>
      </c>
      <c r="B13" s="58" t="n">
        <v>0.3</v>
      </c>
      <c r="C13" s="59" t="n">
        <f aca="false">C12*$B13</f>
        <v>0</v>
      </c>
      <c r="D13" s="59" t="n">
        <f aca="false">D12*$B13</f>
        <v>0</v>
      </c>
      <c r="E13" s="59" t="n">
        <f aca="false">E12*$B13</f>
        <v>0</v>
      </c>
      <c r="AT13" s="36"/>
      <c r="AMH13" s="39"/>
    </row>
    <row r="14" customFormat="false" ht="13.8" hidden="false" customHeight="false" outlineLevel="0" collapsed="false">
      <c r="A14" s="55" t="s">
        <v>78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79</v>
      </c>
      <c r="B15" s="58" t="n">
        <v>0.2</v>
      </c>
      <c r="C15" s="61"/>
      <c r="D15" s="61"/>
      <c r="E15" s="59" t="n">
        <f aca="false">(E12+E13)/220*(7*15)*B15</f>
        <v>0</v>
      </c>
      <c r="AT15" s="36"/>
      <c r="AMH15" s="39"/>
    </row>
    <row r="16" customFormat="false" ht="13.8" hidden="false" customHeight="false" outlineLevel="0" collapsed="false">
      <c r="A16" s="62" t="s">
        <v>80</v>
      </c>
      <c r="B16" s="58"/>
      <c r="C16" s="61"/>
      <c r="D16" s="61"/>
      <c r="E16" s="61" t="n">
        <f aca="false">((E12+E13)/2/220)*(1+B15)*15*2</f>
        <v>0</v>
      </c>
      <c r="AT16" s="36"/>
      <c r="AMH16" s="39"/>
    </row>
    <row r="17" customFormat="false" ht="13.8" hidden="false" customHeight="false" outlineLevel="0" collapsed="false">
      <c r="A17" s="62" t="s">
        <v>81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82</v>
      </c>
      <c r="B18" s="63"/>
      <c r="C18" s="61"/>
      <c r="D18" s="61"/>
      <c r="E18" s="61"/>
      <c r="AT18" s="36"/>
      <c r="AMH18" s="39"/>
    </row>
    <row r="19" customFormat="false" ht="13.8" hidden="false" customHeight="false" outlineLevel="0" collapsed="false">
      <c r="A19" s="64" t="s">
        <v>83</v>
      </c>
      <c r="B19" s="65"/>
      <c r="C19" s="66" t="n">
        <f aca="false">SUM(C12:C18)</f>
        <v>0</v>
      </c>
      <c r="D19" s="66" t="n">
        <f aca="false">SUM(D12:D18)</f>
        <v>0</v>
      </c>
      <c r="E19" s="66" t="n">
        <f aca="false">SUM(E12:E18)</f>
        <v>0</v>
      </c>
      <c r="AT19" s="36"/>
      <c r="AMH19" s="39"/>
      <c r="XFC19" s="67"/>
      <c r="XFD19" s="67"/>
    </row>
    <row r="20" s="67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7" customFormat="true" ht="16.5" hidden="false" customHeight="true" outlineLevel="0" collapsed="false">
      <c r="A21" s="71" t="s">
        <v>84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</row>
    <row r="22" s="67" customFormat="true" ht="13.8" hidden="false" customHeight="false" outlineLevel="0" collapsed="false">
      <c r="A22" s="72" t="s">
        <v>85</v>
      </c>
      <c r="B22" s="73" t="s">
        <v>86</v>
      </c>
      <c r="C22" s="73" t="s">
        <v>75</v>
      </c>
      <c r="D22" s="73" t="s">
        <v>75</v>
      </c>
      <c r="E22" s="74" t="s">
        <v>75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39"/>
      <c r="XFD22" s="39"/>
    </row>
    <row r="23" s="67" customFormat="true" ht="13.8" hidden="false" customHeight="false" outlineLevel="0" collapsed="false">
      <c r="A23" s="55" t="s">
        <v>87</v>
      </c>
      <c r="B23" s="76" t="n">
        <f aca="false">1/12</f>
        <v>0.0833333333333333</v>
      </c>
      <c r="C23" s="77" t="n">
        <f aca="false">C19*$B23</f>
        <v>0</v>
      </c>
      <c r="D23" s="77" t="n">
        <f aca="false">D19*$B23</f>
        <v>0</v>
      </c>
      <c r="E23" s="77" t="n">
        <f aca="false">E19*$B23</f>
        <v>0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8"/>
      <c r="XFD23" s="78"/>
    </row>
    <row r="24" customFormat="false" ht="13.8" hidden="false" customHeight="false" outlineLevel="0" collapsed="false">
      <c r="A24" s="55" t="s">
        <v>88</v>
      </c>
      <c r="B24" s="79" t="n">
        <f aca="false">(1/3)*(1/12)</f>
        <v>0.0277777777777778</v>
      </c>
      <c r="C24" s="77" t="n">
        <f aca="false">C19*$B24</f>
        <v>0</v>
      </c>
      <c r="D24" s="77" t="n">
        <f aca="false">D19*$B24</f>
        <v>0</v>
      </c>
      <c r="E24" s="77" t="n">
        <f aca="false">E19*$B24</f>
        <v>0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7"/>
      <c r="SA24" s="67"/>
      <c r="SB24" s="67"/>
      <c r="SC24" s="67"/>
      <c r="SD24" s="67"/>
      <c r="SE24" s="67"/>
      <c r="SF24" s="67"/>
      <c r="SG24" s="67"/>
      <c r="SH24" s="67"/>
      <c r="SI24" s="67"/>
      <c r="SJ24" s="67"/>
      <c r="SK24" s="67"/>
      <c r="SL24" s="67"/>
      <c r="SM24" s="67"/>
      <c r="SN24" s="67"/>
      <c r="SO24" s="67"/>
      <c r="SP24" s="67"/>
      <c r="SQ24" s="67"/>
      <c r="SR24" s="67"/>
      <c r="SS24" s="67"/>
      <c r="ST24" s="67"/>
      <c r="SU24" s="67"/>
      <c r="SV24" s="67"/>
      <c r="SW24" s="67"/>
      <c r="SX24" s="67"/>
      <c r="SY24" s="67"/>
      <c r="SZ24" s="67"/>
      <c r="TA24" s="67"/>
      <c r="TB24" s="67"/>
      <c r="TC24" s="67"/>
      <c r="TD24" s="67"/>
      <c r="TE24" s="67"/>
      <c r="TF24" s="67"/>
      <c r="TG24" s="67"/>
      <c r="TH24" s="67"/>
      <c r="TI24" s="67"/>
      <c r="TJ24" s="67"/>
      <c r="TK24" s="67"/>
      <c r="TL24" s="67"/>
      <c r="TM24" s="67"/>
      <c r="TN24" s="67"/>
      <c r="TO24" s="67"/>
      <c r="TP24" s="67"/>
      <c r="TQ24" s="67"/>
      <c r="TR24" s="67"/>
      <c r="TS24" s="67"/>
      <c r="TT24" s="67"/>
      <c r="TU24" s="67"/>
      <c r="TV24" s="67"/>
      <c r="TW24" s="67"/>
      <c r="TX24" s="67"/>
      <c r="TY24" s="67"/>
      <c r="TZ24" s="67"/>
      <c r="UA24" s="67"/>
      <c r="UB24" s="67"/>
      <c r="UC24" s="67"/>
      <c r="UD24" s="67"/>
      <c r="UE24" s="67"/>
      <c r="UF24" s="67"/>
      <c r="UG24" s="67"/>
      <c r="UH24" s="67"/>
      <c r="UI24" s="67"/>
      <c r="UJ24" s="67"/>
      <c r="UK24" s="67"/>
      <c r="UL24" s="67"/>
      <c r="UM24" s="67"/>
      <c r="UN24" s="67"/>
      <c r="UO24" s="67"/>
      <c r="UP24" s="67"/>
      <c r="UQ24" s="67"/>
      <c r="UR24" s="67"/>
      <c r="US24" s="67"/>
      <c r="UT24" s="67"/>
      <c r="UU24" s="67"/>
      <c r="UV24" s="67"/>
      <c r="UW24" s="67"/>
      <c r="UX24" s="67"/>
      <c r="UY24" s="67"/>
      <c r="UZ24" s="67"/>
      <c r="VA24" s="67"/>
      <c r="VB24" s="67"/>
      <c r="VC24" s="67"/>
      <c r="VD24" s="67"/>
      <c r="VE24" s="67"/>
      <c r="VF24" s="67"/>
      <c r="VG24" s="67"/>
      <c r="VH24" s="67"/>
      <c r="VI24" s="67"/>
      <c r="VJ24" s="67"/>
      <c r="VK24" s="67"/>
      <c r="VL24" s="67"/>
      <c r="VM24" s="67"/>
      <c r="VN24" s="67"/>
      <c r="VO24" s="67"/>
      <c r="VP24" s="67"/>
      <c r="VQ24" s="67"/>
      <c r="VR24" s="67"/>
      <c r="VS24" s="67"/>
      <c r="VT24" s="67"/>
      <c r="VU24" s="67"/>
      <c r="VV24" s="67"/>
      <c r="VW24" s="67"/>
      <c r="VX24" s="67"/>
      <c r="VY24" s="67"/>
      <c r="VZ24" s="67"/>
      <c r="WA24" s="67"/>
      <c r="WB24" s="67"/>
      <c r="WC24" s="67"/>
      <c r="WD24" s="67"/>
      <c r="WE24" s="67"/>
      <c r="WF24" s="67"/>
      <c r="WG24" s="67"/>
      <c r="WH24" s="67"/>
      <c r="WI24" s="67"/>
      <c r="WJ24" s="67"/>
      <c r="WK24" s="67"/>
      <c r="WL24" s="67"/>
      <c r="WM24" s="67"/>
      <c r="WN24" s="67"/>
      <c r="WO24" s="67"/>
      <c r="WP24" s="67"/>
      <c r="WQ24" s="67"/>
      <c r="WR24" s="67"/>
      <c r="WS24" s="67"/>
      <c r="WT24" s="67"/>
      <c r="WU24" s="67"/>
      <c r="WV24" s="67"/>
      <c r="WW24" s="67"/>
      <c r="WX24" s="67"/>
      <c r="WY24" s="67"/>
      <c r="WZ24" s="67"/>
      <c r="XA24" s="67"/>
      <c r="XB24" s="67"/>
      <c r="XC24" s="67"/>
      <c r="XD24" s="67"/>
      <c r="XE24" s="67"/>
      <c r="XF24" s="67"/>
      <c r="XG24" s="67"/>
      <c r="XH24" s="67"/>
      <c r="XI24" s="67"/>
      <c r="XJ24" s="67"/>
      <c r="XK24" s="67"/>
      <c r="XL24" s="67"/>
      <c r="XM24" s="67"/>
      <c r="XN24" s="67"/>
      <c r="XO24" s="67"/>
      <c r="XP24" s="67"/>
      <c r="XQ24" s="67"/>
      <c r="XR24" s="67"/>
      <c r="XS24" s="67"/>
      <c r="XT24" s="67"/>
      <c r="XU24" s="67"/>
      <c r="XV24" s="67"/>
      <c r="XW24" s="67"/>
      <c r="XX24" s="67"/>
      <c r="XY24" s="67"/>
      <c r="XZ24" s="67"/>
      <c r="YA24" s="67"/>
      <c r="YB24" s="67"/>
      <c r="YC24" s="67"/>
      <c r="YD24" s="67"/>
      <c r="YE24" s="67"/>
      <c r="YF24" s="67"/>
      <c r="YG24" s="67"/>
      <c r="YH24" s="67"/>
      <c r="YI24" s="67"/>
      <c r="YJ24" s="67"/>
      <c r="YK24" s="67"/>
      <c r="YL24" s="67"/>
      <c r="YM24" s="67"/>
      <c r="YN24" s="67"/>
      <c r="YO24" s="67"/>
      <c r="YP24" s="67"/>
      <c r="YQ24" s="67"/>
      <c r="YR24" s="67"/>
      <c r="YS24" s="67"/>
      <c r="YT24" s="67"/>
      <c r="YU24" s="67"/>
      <c r="YV24" s="67"/>
      <c r="YW24" s="67"/>
      <c r="YX24" s="67"/>
      <c r="YY24" s="67"/>
      <c r="YZ24" s="67"/>
      <c r="ZA24" s="67"/>
      <c r="ZB24" s="67"/>
      <c r="ZC24" s="67"/>
      <c r="ZD24" s="67"/>
      <c r="ZE24" s="67"/>
      <c r="ZF24" s="67"/>
      <c r="ZG24" s="67"/>
      <c r="ZH24" s="67"/>
      <c r="ZI24" s="67"/>
      <c r="ZJ24" s="67"/>
      <c r="ZK24" s="67"/>
      <c r="ZL24" s="67"/>
      <c r="ZM24" s="67"/>
      <c r="ZN24" s="67"/>
      <c r="ZO24" s="67"/>
      <c r="ZP24" s="67"/>
      <c r="ZQ24" s="67"/>
      <c r="ZR24" s="67"/>
      <c r="ZS24" s="67"/>
      <c r="ZT24" s="67"/>
      <c r="ZU24" s="67"/>
      <c r="ZV24" s="67"/>
      <c r="ZW24" s="67"/>
      <c r="ZX24" s="67"/>
      <c r="ZY24" s="67"/>
      <c r="ZZ24" s="67"/>
      <c r="AAA24" s="67"/>
      <c r="AAB24" s="67"/>
      <c r="AAC24" s="67"/>
      <c r="AAD24" s="67"/>
      <c r="AAE24" s="67"/>
      <c r="AAF24" s="67"/>
      <c r="AAG24" s="67"/>
      <c r="AAH24" s="67"/>
      <c r="AAI24" s="67"/>
      <c r="AAJ24" s="67"/>
      <c r="AAK24" s="67"/>
      <c r="AAL24" s="67"/>
      <c r="AAM24" s="67"/>
      <c r="AAN24" s="67"/>
      <c r="AAO24" s="67"/>
      <c r="AAP24" s="67"/>
      <c r="AAQ24" s="67"/>
      <c r="AAR24" s="67"/>
      <c r="AAS24" s="67"/>
      <c r="AAT24" s="67"/>
      <c r="AAU24" s="67"/>
      <c r="AAV24" s="67"/>
      <c r="AAW24" s="67"/>
      <c r="AAX24" s="67"/>
      <c r="AAY24" s="67"/>
      <c r="AAZ24" s="67"/>
      <c r="ABA24" s="67"/>
      <c r="ABB24" s="67"/>
      <c r="ABC24" s="67"/>
      <c r="ABD24" s="67"/>
      <c r="ABE24" s="67"/>
      <c r="ABF24" s="67"/>
      <c r="ABG24" s="67"/>
      <c r="ABH24" s="67"/>
      <c r="ABI24" s="67"/>
      <c r="ABJ24" s="67"/>
      <c r="ABK24" s="67"/>
      <c r="ABL24" s="67"/>
      <c r="ABM24" s="67"/>
      <c r="ABN24" s="67"/>
      <c r="ABO24" s="67"/>
      <c r="ABP24" s="67"/>
      <c r="ABQ24" s="67"/>
      <c r="ABR24" s="67"/>
      <c r="ABS24" s="67"/>
      <c r="ABT24" s="67"/>
      <c r="ABU24" s="67"/>
      <c r="ABV24" s="67"/>
      <c r="ABW24" s="67"/>
      <c r="ABX24" s="67"/>
      <c r="ABY24" s="67"/>
      <c r="ABZ24" s="67"/>
      <c r="ACA24" s="67"/>
      <c r="ACB24" s="67"/>
      <c r="ACC24" s="67"/>
      <c r="ACD24" s="67"/>
      <c r="ACE24" s="67"/>
      <c r="ACF24" s="67"/>
      <c r="ACG24" s="67"/>
      <c r="ACH24" s="67"/>
      <c r="ACI24" s="67"/>
      <c r="ACJ24" s="67"/>
      <c r="ACK24" s="67"/>
      <c r="ACL24" s="67"/>
      <c r="ACM24" s="67"/>
      <c r="ACN24" s="67"/>
      <c r="ACO24" s="67"/>
      <c r="ACP24" s="67"/>
      <c r="ACQ24" s="67"/>
      <c r="ACR24" s="67"/>
      <c r="ACS24" s="67"/>
      <c r="ACT24" s="67"/>
      <c r="ACU24" s="67"/>
      <c r="ACV24" s="67"/>
      <c r="ACW24" s="67"/>
      <c r="ACX24" s="67"/>
      <c r="ACY24" s="67"/>
      <c r="ACZ24" s="67"/>
      <c r="ADA24" s="67"/>
      <c r="ADB24" s="67"/>
      <c r="ADC24" s="67"/>
      <c r="ADD24" s="67"/>
      <c r="ADE24" s="67"/>
      <c r="ADF24" s="67"/>
      <c r="ADG24" s="67"/>
      <c r="ADH24" s="67"/>
      <c r="ADI24" s="67"/>
      <c r="ADJ24" s="67"/>
      <c r="ADK24" s="67"/>
      <c r="ADL24" s="67"/>
      <c r="ADM24" s="67"/>
      <c r="ADN24" s="67"/>
      <c r="ADO24" s="67"/>
      <c r="ADP24" s="67"/>
      <c r="ADQ24" s="67"/>
      <c r="ADR24" s="67"/>
      <c r="ADS24" s="67"/>
      <c r="ADT24" s="67"/>
      <c r="ADU24" s="67"/>
      <c r="ADV24" s="67"/>
      <c r="ADW24" s="67"/>
      <c r="ADX24" s="67"/>
      <c r="ADY24" s="67"/>
      <c r="ADZ24" s="67"/>
      <c r="AEA24" s="67"/>
      <c r="AEB24" s="67"/>
      <c r="AEC24" s="67"/>
      <c r="AED24" s="67"/>
      <c r="AEE24" s="67"/>
      <c r="AEF24" s="67"/>
      <c r="AEG24" s="67"/>
      <c r="AEH24" s="67"/>
      <c r="AEI24" s="67"/>
      <c r="AEJ24" s="67"/>
      <c r="AEK24" s="67"/>
      <c r="AEL24" s="67"/>
      <c r="AEM24" s="67"/>
      <c r="AEN24" s="67"/>
      <c r="AEO24" s="67"/>
      <c r="AEP24" s="67"/>
      <c r="AEQ24" s="67"/>
      <c r="AER24" s="67"/>
      <c r="AES24" s="67"/>
      <c r="AET24" s="67"/>
      <c r="AEU24" s="67"/>
      <c r="AEV24" s="67"/>
      <c r="AEW24" s="67"/>
      <c r="AEX24" s="67"/>
      <c r="AEY24" s="67"/>
      <c r="AEZ24" s="67"/>
      <c r="AFA24" s="67"/>
      <c r="AFB24" s="67"/>
      <c r="AFC24" s="67"/>
      <c r="AFD24" s="67"/>
      <c r="AFE24" s="67"/>
      <c r="AFF24" s="67"/>
      <c r="AFG24" s="67"/>
      <c r="AFH24" s="67"/>
      <c r="AFI24" s="67"/>
      <c r="AFJ24" s="67"/>
      <c r="AFK24" s="67"/>
      <c r="AFL24" s="67"/>
      <c r="AFM24" s="67"/>
      <c r="AFN24" s="67"/>
      <c r="AFO24" s="67"/>
      <c r="AFP24" s="67"/>
      <c r="AFQ24" s="67"/>
      <c r="AFR24" s="67"/>
      <c r="AFS24" s="67"/>
      <c r="AFT24" s="67"/>
      <c r="AFU24" s="67"/>
      <c r="AFV24" s="67"/>
      <c r="AFW24" s="67"/>
      <c r="AFX24" s="67"/>
      <c r="AFY24" s="67"/>
      <c r="AFZ24" s="67"/>
      <c r="AGA24" s="67"/>
      <c r="AGB24" s="67"/>
      <c r="AGC24" s="67"/>
      <c r="AGD24" s="67"/>
      <c r="AGE24" s="67"/>
      <c r="AGF24" s="67"/>
      <c r="AGG24" s="67"/>
      <c r="AGH24" s="67"/>
      <c r="AGI24" s="67"/>
      <c r="AGJ24" s="67"/>
      <c r="AGK24" s="67"/>
      <c r="AGL24" s="67"/>
      <c r="AGM24" s="67"/>
      <c r="AGN24" s="67"/>
      <c r="AGO24" s="67"/>
      <c r="AGP24" s="67"/>
      <c r="AGQ24" s="67"/>
      <c r="AGR24" s="67"/>
      <c r="AGS24" s="67"/>
      <c r="AGT24" s="67"/>
      <c r="AGU24" s="67"/>
      <c r="AGV24" s="67"/>
      <c r="AGW24" s="67"/>
      <c r="AGX24" s="67"/>
      <c r="AGY24" s="67"/>
      <c r="AGZ24" s="67"/>
      <c r="AHA24" s="67"/>
      <c r="AHB24" s="67"/>
      <c r="AHC24" s="67"/>
      <c r="AHD24" s="67"/>
      <c r="AHE24" s="67"/>
      <c r="AHF24" s="67"/>
      <c r="AHG24" s="67"/>
      <c r="AHH24" s="67"/>
      <c r="AHI24" s="67"/>
      <c r="AHJ24" s="67"/>
      <c r="AHK24" s="67"/>
      <c r="AHL24" s="67"/>
      <c r="AHM24" s="67"/>
      <c r="AHN24" s="67"/>
      <c r="AHO24" s="67"/>
      <c r="AHP24" s="67"/>
      <c r="AHQ24" s="67"/>
      <c r="AHR24" s="67"/>
      <c r="AHS24" s="67"/>
      <c r="AHT24" s="67"/>
      <c r="AHU24" s="67"/>
      <c r="AHV24" s="67"/>
      <c r="AHW24" s="67"/>
      <c r="AHX24" s="67"/>
      <c r="AHY24" s="67"/>
      <c r="AHZ24" s="67"/>
      <c r="AIA24" s="67"/>
      <c r="AIB24" s="67"/>
      <c r="AIC24" s="67"/>
      <c r="AID24" s="67"/>
      <c r="AIE24" s="67"/>
      <c r="AIF24" s="67"/>
      <c r="AIG24" s="67"/>
      <c r="AIH24" s="67"/>
      <c r="AII24" s="67"/>
      <c r="AIJ24" s="67"/>
      <c r="AIK24" s="67"/>
      <c r="AIL24" s="67"/>
      <c r="AIM24" s="67"/>
      <c r="AIN24" s="67"/>
      <c r="AIO24" s="67"/>
      <c r="AIP24" s="67"/>
      <c r="AIQ24" s="67"/>
      <c r="AIR24" s="67"/>
      <c r="AIS24" s="67"/>
      <c r="AIT24" s="67"/>
      <c r="AIU24" s="67"/>
      <c r="AIV24" s="67"/>
      <c r="AIW24" s="67"/>
      <c r="AIX24" s="67"/>
      <c r="AIY24" s="67"/>
      <c r="AIZ24" s="67"/>
      <c r="AJA24" s="67"/>
      <c r="AJB24" s="67"/>
      <c r="AJC24" s="67"/>
      <c r="AJD24" s="67"/>
      <c r="AJE24" s="67"/>
      <c r="AJF24" s="67"/>
      <c r="AJG24" s="67"/>
      <c r="AJH24" s="67"/>
      <c r="AJI24" s="67"/>
      <c r="AJJ24" s="67"/>
      <c r="AJK24" s="67"/>
      <c r="AJL24" s="67"/>
      <c r="AJM24" s="67"/>
      <c r="AJN24" s="67"/>
      <c r="AJO24" s="67"/>
      <c r="AJP24" s="67"/>
      <c r="AJQ24" s="67"/>
      <c r="AJR24" s="67"/>
      <c r="AJS24" s="67"/>
      <c r="AJT24" s="67"/>
      <c r="AJU24" s="67"/>
      <c r="AJV24" s="67"/>
      <c r="AJW24" s="67"/>
      <c r="AJX24" s="67"/>
      <c r="AJY24" s="67"/>
      <c r="AJZ24" s="67"/>
      <c r="AKA24" s="67"/>
      <c r="AKB24" s="67"/>
      <c r="AKC24" s="67"/>
      <c r="AKD24" s="67"/>
      <c r="AKE24" s="67"/>
      <c r="AKF24" s="67"/>
      <c r="AKG24" s="67"/>
      <c r="AKH24" s="67"/>
      <c r="AKI24" s="67"/>
      <c r="AKJ24" s="67"/>
      <c r="AKK24" s="67"/>
      <c r="AKL24" s="67"/>
      <c r="AKM24" s="67"/>
      <c r="AKN24" s="67"/>
      <c r="AKO24" s="67"/>
      <c r="AKP24" s="67"/>
      <c r="AKQ24" s="67"/>
      <c r="AKR24" s="67"/>
      <c r="AKS24" s="67"/>
      <c r="AKT24" s="67"/>
      <c r="AKU24" s="67"/>
      <c r="AKV24" s="67"/>
      <c r="AKW24" s="67"/>
      <c r="AKX24" s="67"/>
      <c r="AKY24" s="67"/>
      <c r="AKZ24" s="67"/>
      <c r="ALA24" s="67"/>
      <c r="ALB24" s="67"/>
      <c r="ALC24" s="67"/>
      <c r="ALD24" s="67"/>
      <c r="ALE24" s="67"/>
      <c r="ALF24" s="67"/>
      <c r="ALG24" s="67"/>
      <c r="ALH24" s="67"/>
      <c r="ALI24" s="67"/>
      <c r="ALJ24" s="67"/>
      <c r="ALK24" s="67"/>
      <c r="ALL24" s="67"/>
      <c r="ALM24" s="67"/>
      <c r="ALN24" s="67"/>
      <c r="ALO24" s="67"/>
      <c r="ALP24" s="67"/>
      <c r="ALQ24" s="67"/>
      <c r="ALR24" s="67"/>
      <c r="ALS24" s="67"/>
      <c r="ALT24" s="67"/>
      <c r="ALU24" s="67"/>
      <c r="ALV24" s="67"/>
      <c r="ALW24" s="67"/>
      <c r="ALX24" s="67"/>
      <c r="ALY24" s="67"/>
      <c r="ALZ24" s="67"/>
      <c r="AMA24" s="67"/>
      <c r="AMB24" s="67"/>
      <c r="AMC24" s="67"/>
      <c r="AMD24" s="67"/>
      <c r="AME24" s="67"/>
      <c r="AMF24" s="67"/>
      <c r="AMG24" s="67"/>
      <c r="AMH24" s="39"/>
      <c r="AMI24" s="39"/>
      <c r="AMJ24" s="39"/>
      <c r="AMK24" s="39"/>
      <c r="XFC24" s="78"/>
      <c r="XFD24" s="78"/>
    </row>
    <row r="25" s="78" customFormat="true" ht="13.8" hidden="false" customHeight="false" outlineLevel="0" collapsed="false">
      <c r="A25" s="80" t="s">
        <v>83</v>
      </c>
      <c r="B25" s="81" t="n">
        <f aca="false">SUM(B23:B24)</f>
        <v>0.111111111111111</v>
      </c>
      <c r="C25" s="82" t="n">
        <f aca="false">SUM(C23:C24)</f>
        <v>0</v>
      </c>
      <c r="D25" s="82" t="n">
        <f aca="false">SUM(D23:D24)</f>
        <v>0</v>
      </c>
      <c r="E25" s="82" t="n">
        <f aca="false">SUM(E23:E24)</f>
        <v>0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39"/>
      <c r="AMI25" s="39"/>
      <c r="AMJ25" s="39"/>
      <c r="AMK25" s="39"/>
      <c r="AML25" s="39"/>
      <c r="AMM25" s="39"/>
    </row>
    <row r="26" s="78" customFormat="true" ht="13.8" hidden="false" customHeight="false" outlineLevel="0" collapsed="false">
      <c r="A26" s="83" t="s">
        <v>89</v>
      </c>
      <c r="B26" s="73" t="s">
        <v>86</v>
      </c>
      <c r="C26" s="73" t="s">
        <v>75</v>
      </c>
      <c r="D26" s="73" t="s">
        <v>75</v>
      </c>
      <c r="E26" s="73" t="s">
        <v>75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8" customFormat="true" ht="13.8" hidden="false" customHeight="false" outlineLevel="0" collapsed="false">
      <c r="A27" s="55" t="s">
        <v>90</v>
      </c>
      <c r="B27" s="84" t="n">
        <v>0.2</v>
      </c>
      <c r="C27" s="85" t="n">
        <f aca="false">(C$19+C$25)*$B27</f>
        <v>0</v>
      </c>
      <c r="D27" s="85" t="n">
        <f aca="false">(D$19+D$25)*$B27</f>
        <v>0</v>
      </c>
      <c r="E27" s="85" t="n">
        <f aca="false">(E$19+E$25)*$B27</f>
        <v>0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8" customFormat="true" ht="13.8" hidden="false" customHeight="false" outlineLevel="0" collapsed="false">
      <c r="A28" s="55" t="s">
        <v>91</v>
      </c>
      <c r="B28" s="87" t="n">
        <v>0.025</v>
      </c>
      <c r="C28" s="85" t="n">
        <f aca="false">(C$19+C$25)*$B28</f>
        <v>0</v>
      </c>
      <c r="D28" s="85" t="n">
        <f aca="false">(D$19+D$25)*$B28</f>
        <v>0</v>
      </c>
      <c r="E28" s="85" t="n">
        <f aca="false">(E$19+E$25)*$B28</f>
        <v>0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</row>
    <row r="29" s="78" customFormat="true" ht="13.8" hidden="false" customHeight="false" outlineLevel="0" collapsed="false">
      <c r="A29" s="55" t="s">
        <v>92</v>
      </c>
      <c r="B29" s="87" t="n">
        <v>0</v>
      </c>
      <c r="C29" s="85" t="n">
        <f aca="false">(C$19+C$25)*$B29</f>
        <v>0</v>
      </c>
      <c r="D29" s="85" t="n">
        <f aca="false">(D$19+D$25)*$B29</f>
        <v>0</v>
      </c>
      <c r="E29" s="85" t="n">
        <f aca="false">(E$19+E$25)*$B29</f>
        <v>0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  <c r="XFC29" s="39"/>
      <c r="XFD29" s="39"/>
    </row>
    <row r="30" s="78" customFormat="true" ht="13.8" hidden="false" customHeight="false" outlineLevel="0" collapsed="false">
      <c r="A30" s="55" t="s">
        <v>93</v>
      </c>
      <c r="B30" s="87" t="n">
        <v>0.015</v>
      </c>
      <c r="C30" s="85" t="n">
        <f aca="false">(C$19+C$25)*$B30</f>
        <v>0</v>
      </c>
      <c r="D30" s="85" t="n">
        <f aca="false">(D$19+D$25)*$B30</f>
        <v>0</v>
      </c>
      <c r="E30" s="85" t="n">
        <f aca="false">(E$19+E$25)*$B30</f>
        <v>0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8" customFormat="true" ht="13.8" hidden="false" customHeight="false" outlineLevel="0" collapsed="false">
      <c r="A31" s="55" t="s">
        <v>94</v>
      </c>
      <c r="B31" s="87" t="n">
        <v>0.01</v>
      </c>
      <c r="C31" s="85" t="n">
        <f aca="false">(C$19+C$25)*$B31</f>
        <v>0</v>
      </c>
      <c r="D31" s="85" t="n">
        <f aca="false">(D$19+D$25)*$B31</f>
        <v>0</v>
      </c>
      <c r="E31" s="85" t="n">
        <f aca="false">(E$19+E$25)*$B31</f>
        <v>0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8" customFormat="true" ht="13.8" hidden="false" customHeight="false" outlineLevel="0" collapsed="false">
      <c r="A32" s="55" t="s">
        <v>95</v>
      </c>
      <c r="B32" s="87" t="n">
        <v>0.006</v>
      </c>
      <c r="C32" s="85" t="n">
        <f aca="false">(C$19+C$25)*$B32</f>
        <v>0</v>
      </c>
      <c r="D32" s="85" t="n">
        <f aca="false">(D$19+D$25)*$B32</f>
        <v>0</v>
      </c>
      <c r="E32" s="85" t="n">
        <f aca="false">(E$19+E$25)*$B32</f>
        <v>0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96</v>
      </c>
      <c r="B33" s="87" t="n">
        <v>0.002</v>
      </c>
      <c r="C33" s="85" t="n">
        <f aca="false">(C$19+C$25)*$B33</f>
        <v>0</v>
      </c>
      <c r="D33" s="85" t="n">
        <f aca="false">(D$19+D$25)*$B33</f>
        <v>0</v>
      </c>
      <c r="E33" s="85" t="n">
        <f aca="false">(E$19+E$25)*$B33</f>
        <v>0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39"/>
      <c r="AMI33" s="39"/>
      <c r="AMJ33" s="39"/>
      <c r="AMK33" s="39"/>
    </row>
    <row r="34" customFormat="false" ht="13.8" hidden="false" customHeight="false" outlineLevel="0" collapsed="false">
      <c r="A34" s="55" t="s">
        <v>97</v>
      </c>
      <c r="B34" s="87" t="n">
        <v>0.08</v>
      </c>
      <c r="C34" s="85" t="n">
        <f aca="false">(C$19+C$25)*$B34</f>
        <v>0</v>
      </c>
      <c r="D34" s="85" t="n">
        <f aca="false">(D$19+D$25)*$B34</f>
        <v>0</v>
      </c>
      <c r="E34" s="85" t="n">
        <f aca="false">(E$19+E$25)*$B34</f>
        <v>0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39"/>
      <c r="AMI34" s="39"/>
      <c r="AMJ34" s="39"/>
      <c r="AMK34" s="39"/>
      <c r="XFC34" s="78"/>
      <c r="XFD34" s="78"/>
    </row>
    <row r="35" customFormat="false" ht="13.8" hidden="false" customHeight="false" outlineLevel="0" collapsed="false">
      <c r="A35" s="80" t="s">
        <v>98</v>
      </c>
      <c r="B35" s="81" t="n">
        <f aca="false">SUM(B27:B34)</f>
        <v>0.338</v>
      </c>
      <c r="C35" s="82" t="n">
        <f aca="false">SUM(C27:C34)</f>
        <v>0</v>
      </c>
      <c r="D35" s="82" t="n">
        <f aca="false">SUM(D27:D34)</f>
        <v>0</v>
      </c>
      <c r="E35" s="82" t="n">
        <f aca="false">SUM(E27:E34)</f>
        <v>0</v>
      </c>
      <c r="AT35" s="36"/>
      <c r="AMH35" s="39"/>
      <c r="XFC35" s="78"/>
      <c r="XFD35" s="78"/>
    </row>
    <row r="36" customFormat="false" ht="13.8" hidden="false" customHeight="false" outlineLevel="0" collapsed="false">
      <c r="A36" s="88" t="s">
        <v>99</v>
      </c>
      <c r="B36" s="89"/>
      <c r="C36" s="73" t="s">
        <v>75</v>
      </c>
      <c r="D36" s="73" t="s">
        <v>75</v>
      </c>
      <c r="E36" s="73" t="s">
        <v>75</v>
      </c>
      <c r="AT36" s="36"/>
      <c r="AMH36" s="39"/>
      <c r="XFC36" s="78"/>
      <c r="XFD36" s="78"/>
    </row>
    <row r="37" customFormat="false" ht="13.8" hidden="false" customHeight="false" outlineLevel="0" collapsed="false">
      <c r="A37" s="55" t="s">
        <v>100</v>
      </c>
      <c r="B37" s="90" t="n">
        <f aca="false">' Memória de Cálculo 1'!E7</f>
        <v>0</v>
      </c>
      <c r="C37" s="57" t="n">
        <f aca="false">' Memória de Cálculo 1'!$F$14</f>
        <v>0</v>
      </c>
      <c r="D37" s="57" t="n">
        <f aca="false">' Memória de Cálculo 1'!$F$10</f>
        <v>0</v>
      </c>
      <c r="E37" s="57" t="n">
        <f aca="false">' Memória de Cálculo 1'!$F$10</f>
        <v>0</v>
      </c>
      <c r="AT37" s="36"/>
      <c r="AMH37" s="39"/>
      <c r="XFC37" s="78"/>
      <c r="XFD37" s="78"/>
    </row>
    <row r="38" customFormat="false" ht="13.8" hidden="false" customHeight="false" outlineLevel="0" collapsed="false">
      <c r="A38" s="55" t="s">
        <v>101</v>
      </c>
      <c r="B38" s="60" t="n">
        <f aca="false">' Memória de Cálculo 1'!D17</f>
        <v>0</v>
      </c>
      <c r="C38" s="57" t="n">
        <f aca="false">' Memória de Cálculo 1'!$F$22</f>
        <v>0</v>
      </c>
      <c r="D38" s="57" t="n">
        <f aca="false">' Memória de Cálculo 1'!$F$18</f>
        <v>0</v>
      </c>
      <c r="E38" s="57" t="n">
        <f aca="false">' Memória de Cálculo 1'!$F$18</f>
        <v>0</v>
      </c>
      <c r="AT38" s="36"/>
      <c r="AMH38" s="39"/>
      <c r="XFC38" s="78"/>
      <c r="XFD38" s="78"/>
    </row>
    <row r="39" customFormat="false" ht="13.8" hidden="false" customHeight="false" outlineLevel="0" collapsed="false">
      <c r="A39" s="55" t="s">
        <v>102</v>
      </c>
      <c r="B39" s="60" t="n">
        <v>0</v>
      </c>
      <c r="C39" s="61" t="n">
        <f aca="false">$B39-($B39*5%)</f>
        <v>0</v>
      </c>
      <c r="D39" s="61" t="n">
        <f aca="false">($B39-($B39*5%))*2</f>
        <v>0</v>
      </c>
      <c r="E39" s="61" t="n">
        <f aca="false">($B39-($B39*5%))*2</f>
        <v>0</v>
      </c>
      <c r="AT39" s="36"/>
      <c r="AMH39" s="39"/>
      <c r="XFC39" s="78"/>
      <c r="XFD39" s="78"/>
    </row>
    <row r="40" customFormat="false" ht="13.8" hidden="false" customHeight="false" outlineLevel="0" collapsed="false">
      <c r="A40" s="55" t="s">
        <v>103</v>
      </c>
      <c r="B40" s="91" t="n">
        <f aca="false">' Memória de Cálculo 1'!D54</f>
        <v>0</v>
      </c>
      <c r="C40" s="61" t="n">
        <f aca="false">$B40</f>
        <v>0</v>
      </c>
      <c r="D40" s="61" t="n">
        <f aca="false">$B40*2</f>
        <v>0</v>
      </c>
      <c r="E40" s="61" t="n">
        <f aca="false">$B40*2</f>
        <v>0</v>
      </c>
      <c r="AT40" s="36"/>
      <c r="AMH40" s="39"/>
    </row>
    <row r="41" customFormat="false" ht="13.8" hidden="false" customHeight="false" outlineLevel="0" collapsed="false">
      <c r="A41" s="55" t="s">
        <v>104</v>
      </c>
      <c r="B41" s="60" t="n">
        <f aca="false">' Memória de Cálculo 1'!D29</f>
        <v>0</v>
      </c>
      <c r="C41" s="61" t="n">
        <f aca="false">$B41</f>
        <v>0</v>
      </c>
      <c r="D41" s="61" t="n">
        <f aca="false">$B41*2</f>
        <v>0</v>
      </c>
      <c r="E41" s="61" t="n">
        <f aca="false">$B41*2</f>
        <v>0</v>
      </c>
      <c r="AT41" s="36"/>
      <c r="AMH41" s="39"/>
      <c r="XFC41" s="78"/>
      <c r="XFD41" s="78"/>
    </row>
    <row r="42" customFormat="false" ht="13.8" hidden="false" customHeight="false" outlineLevel="0" collapsed="false">
      <c r="A42" s="55" t="s">
        <v>105</v>
      </c>
      <c r="B42" s="60" t="n">
        <f aca="false">' Memória de Cálculo 1'!D60</f>
        <v>0</v>
      </c>
      <c r="C42" s="61" t="n">
        <f aca="false">$B42</f>
        <v>0</v>
      </c>
      <c r="D42" s="61" t="n">
        <f aca="false">$B42*2</f>
        <v>0</v>
      </c>
      <c r="E42" s="61" t="n">
        <f aca="false">$B42*2</f>
        <v>0</v>
      </c>
      <c r="AT42" s="36"/>
      <c r="AMH42" s="39"/>
      <c r="XFC42" s="78"/>
      <c r="XFD42" s="78"/>
    </row>
    <row r="43" customFormat="false" ht="13.8" hidden="false" customHeight="false" outlineLevel="0" collapsed="false">
      <c r="A43" s="92" t="s">
        <v>106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  <c r="XFC43" s="78"/>
      <c r="XFD43" s="78"/>
    </row>
    <row r="44" customFormat="false" ht="13.8" hidden="false" customHeight="false" outlineLevel="0" collapsed="false">
      <c r="A44" s="80" t="s">
        <v>98</v>
      </c>
      <c r="B44" s="82"/>
      <c r="C44" s="82" t="n">
        <f aca="false">SUM(C37:C43)</f>
        <v>0</v>
      </c>
      <c r="D44" s="82" t="n">
        <f aca="false">SUM(D37:D43)</f>
        <v>0</v>
      </c>
      <c r="E44" s="82" t="n">
        <f aca="false">SUM(E37:E43)</f>
        <v>0</v>
      </c>
      <c r="AT44" s="36"/>
      <c r="AMH44" s="39"/>
    </row>
    <row r="45" customFormat="false" ht="13.8" hidden="false" customHeight="false" outlineLevel="0" collapsed="false">
      <c r="A45" s="93" t="s">
        <v>107</v>
      </c>
      <c r="B45" s="94"/>
      <c r="C45" s="95" t="s">
        <v>75</v>
      </c>
      <c r="D45" s="96" t="s">
        <v>75</v>
      </c>
      <c r="E45" s="97" t="s">
        <v>75</v>
      </c>
      <c r="AT45" s="36"/>
      <c r="AMH45" s="39"/>
    </row>
    <row r="46" customFormat="false" ht="13.8" hidden="false" customHeight="false" outlineLevel="0" collapsed="false">
      <c r="A46" s="98" t="s">
        <v>108</v>
      </c>
      <c r="B46" s="99"/>
      <c r="C46" s="85" t="n">
        <f aca="false">C25</f>
        <v>0</v>
      </c>
      <c r="D46" s="85" t="n">
        <f aca="false">D25</f>
        <v>0</v>
      </c>
      <c r="E46" s="85" t="n">
        <f aca="false">E25</f>
        <v>0</v>
      </c>
      <c r="AT46" s="36"/>
      <c r="AMH46" s="39"/>
    </row>
    <row r="47" customFormat="false" ht="13.8" hidden="false" customHeight="false" outlineLevel="0" collapsed="false">
      <c r="A47" s="100" t="s">
        <v>109</v>
      </c>
      <c r="B47" s="99"/>
      <c r="C47" s="77" t="n">
        <f aca="false">C35</f>
        <v>0</v>
      </c>
      <c r="D47" s="77" t="n">
        <f aca="false">D35</f>
        <v>0</v>
      </c>
      <c r="E47" s="77" t="n">
        <f aca="false">E35</f>
        <v>0</v>
      </c>
      <c r="AT47" s="36"/>
      <c r="AMH47" s="39"/>
    </row>
    <row r="48" customFormat="false" ht="13.8" hidden="false" customHeight="false" outlineLevel="0" collapsed="false">
      <c r="A48" s="100" t="s">
        <v>110</v>
      </c>
      <c r="B48" s="99"/>
      <c r="C48" s="101" t="n">
        <f aca="false">C44</f>
        <v>0</v>
      </c>
      <c r="D48" s="101" t="n">
        <f aca="false">D44</f>
        <v>0</v>
      </c>
      <c r="E48" s="101" t="n">
        <f aca="false">E44</f>
        <v>0</v>
      </c>
      <c r="AT48" s="36"/>
      <c r="AMH48" s="39"/>
    </row>
    <row r="49" customFormat="false" ht="13.8" hidden="false" customHeight="false" outlineLevel="0" collapsed="false">
      <c r="A49" s="64" t="s">
        <v>83</v>
      </c>
      <c r="B49" s="65"/>
      <c r="C49" s="66" t="n">
        <f aca="false">SUM(C46:C48)</f>
        <v>0</v>
      </c>
      <c r="D49" s="66" t="n">
        <f aca="false">SUM(D46:D48)</f>
        <v>0</v>
      </c>
      <c r="E49" s="66" t="n">
        <f aca="false">SUM(E46:E48)</f>
        <v>0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8" customFormat="true" ht="16.15" hidden="false" customHeight="true" outlineLevel="0" collapsed="false">
      <c r="A51" s="52" t="s">
        <v>111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8" customFormat="true" ht="13.8" hidden="false" customHeight="false" outlineLevel="0" collapsed="false">
      <c r="A52" s="53" t="s">
        <v>112</v>
      </c>
      <c r="B52" s="103"/>
      <c r="C52" s="54" t="s">
        <v>75</v>
      </c>
      <c r="D52" s="54" t="s">
        <v>75</v>
      </c>
      <c r="E52" s="104" t="s">
        <v>75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8" customFormat="true" ht="13.8" hidden="false" customHeight="false" outlineLevel="0" collapsed="false">
      <c r="A53" s="55" t="s">
        <v>113</v>
      </c>
      <c r="B53" s="58" t="n">
        <f aca="false">1/12*5%</f>
        <v>0.00416666666666667</v>
      </c>
      <c r="C53" s="85" t="n">
        <f aca="false">C$19*$B53</f>
        <v>0</v>
      </c>
      <c r="D53" s="85" t="n">
        <f aca="false">D$19*$B53</f>
        <v>0</v>
      </c>
      <c r="E53" s="85" t="n">
        <f aca="false">E$19*$B53</f>
        <v>0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8" customFormat="true" ht="13.8" hidden="false" customHeight="false" outlineLevel="0" collapsed="false">
      <c r="A54" s="55" t="s">
        <v>114</v>
      </c>
      <c r="B54" s="58" t="n">
        <f aca="false">B34*B53</f>
        <v>0.000333333333333333</v>
      </c>
      <c r="C54" s="85" t="n">
        <f aca="false">C$19*$B54</f>
        <v>0</v>
      </c>
      <c r="D54" s="85" t="n">
        <f aca="false">D$19*$B54</f>
        <v>0</v>
      </c>
      <c r="E54" s="85" t="n">
        <f aca="false">E$19*$B54</f>
        <v>0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8" customFormat="true" ht="13.8" hidden="false" customHeight="false" outlineLevel="0" collapsed="false">
      <c r="A55" s="55" t="s">
        <v>115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8" customFormat="true" ht="13.8" hidden="false" customHeight="false" outlineLevel="0" collapsed="false">
      <c r="A56" s="55" t="s">
        <v>116</v>
      </c>
      <c r="B56" s="58" t="n">
        <f aca="false">1/30*7/12</f>
        <v>0.0194444444444444</v>
      </c>
      <c r="C56" s="85" t="n">
        <f aca="false">C$19*$B56</f>
        <v>0</v>
      </c>
      <c r="D56" s="85" t="n">
        <f aca="false">D$19*$B56</f>
        <v>0</v>
      </c>
      <c r="E56" s="85" t="n">
        <f aca="false">E$19*$B56</f>
        <v>0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4" hidden="false" customHeight="false" outlineLevel="0" collapsed="false">
      <c r="A57" s="55" t="s">
        <v>117</v>
      </c>
      <c r="B57" s="58" t="n">
        <f aca="false">B56*B35</f>
        <v>0.00657222222222221</v>
      </c>
      <c r="C57" s="85" t="n">
        <f aca="false">C$19*$B57</f>
        <v>0</v>
      </c>
      <c r="D57" s="85" t="n">
        <f aca="false">D$19*$B57</f>
        <v>0</v>
      </c>
      <c r="E57" s="85" t="n">
        <f aca="false">E$19*$B57</f>
        <v>0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118</v>
      </c>
      <c r="B58" s="58" t="n">
        <f aca="false">B34*40%*90%*(1+1/12+1/12+1/3*1/12)</f>
        <v>0.0344</v>
      </c>
      <c r="C58" s="85" t="n">
        <f aca="false">C$19*$B58</f>
        <v>0</v>
      </c>
      <c r="D58" s="85" t="n">
        <f aca="false">D$19*$B58</f>
        <v>0</v>
      </c>
      <c r="E58" s="85" t="n">
        <f aca="false">E$19*$B58</f>
        <v>0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39"/>
      <c r="AMI58" s="39"/>
      <c r="AMJ58" s="39"/>
      <c r="AMK58" s="39"/>
    </row>
    <row r="59" customFormat="false" ht="14.5" hidden="false" customHeight="false" outlineLevel="0" collapsed="false">
      <c r="A59" s="64" t="s">
        <v>83</v>
      </c>
      <c r="B59" s="106" t="n">
        <f aca="false">SUM(B53:B58)</f>
        <v>0.0649166666666666</v>
      </c>
      <c r="C59" s="107" t="n">
        <f aca="false">SUM(C53:C58)</f>
        <v>0</v>
      </c>
      <c r="D59" s="107" t="n">
        <f aca="false">SUM(D53:D58)</f>
        <v>0</v>
      </c>
      <c r="E59" s="107" t="n">
        <f aca="false">SUM(E53:E58)</f>
        <v>0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8" customFormat="true" ht="16.5" hidden="false" customHeight="true" outlineLevel="0" collapsed="false">
      <c r="A61" s="52" t="s">
        <v>119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8" customFormat="true" ht="13.8" hidden="false" customHeight="false" outlineLevel="0" collapsed="false">
      <c r="A62" s="88" t="s">
        <v>120</v>
      </c>
      <c r="B62" s="89"/>
      <c r="C62" s="73" t="s">
        <v>75</v>
      </c>
      <c r="D62" s="73" t="s">
        <v>75</v>
      </c>
      <c r="E62" s="73" t="s">
        <v>75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121</v>
      </c>
      <c r="B63" s="58" t="n">
        <f aca="false">1/12</f>
        <v>0.0833333333333333</v>
      </c>
      <c r="C63" s="77" t="n">
        <f aca="false">(C$19+C$49+C$59-C$37-C$38-C$42)*$B63</f>
        <v>0</v>
      </c>
      <c r="D63" s="77" t="n">
        <f aca="false">(D$19+D$49+D$59-D$37-D$38-D$42)*$B63</f>
        <v>0</v>
      </c>
      <c r="E63" s="77" t="n">
        <f aca="false">(E$19+E$49+E$59-E$37-E$38-E$42)*$B63</f>
        <v>0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39"/>
      <c r="AMI63" s="39"/>
      <c r="AMJ63" s="39"/>
      <c r="AMK63" s="39"/>
      <c r="AML63" s="39"/>
      <c r="AMM63" s="39"/>
      <c r="XFC63" s="39"/>
      <c r="XFD63" s="39"/>
    </row>
    <row r="64" s="78" customFormat="true" ht="13.8" hidden="false" customHeight="false" outlineLevel="0" collapsed="false">
      <c r="A64" s="55" t="s">
        <v>122</v>
      </c>
      <c r="B64" s="58" t="n">
        <f aca="false">(' Memória de Cálculo 1'!D33/30/12)</f>
        <v>0.00822222222222222</v>
      </c>
      <c r="C64" s="77" t="n">
        <f aca="false">(C$19+C$49+C$59-C$37-C$38-C$42)*$B64</f>
        <v>0</v>
      </c>
      <c r="D64" s="77" t="n">
        <f aca="false">(D$19+D$49+D$59-D$37-D$38-D$42)*$B64</f>
        <v>0</v>
      </c>
      <c r="E64" s="77" t="n">
        <f aca="false">(E$19+E$49+E$59-E$37-E$38-E$42)*$B64</f>
        <v>0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8" customFormat="true" ht="13.8" hidden="false" customHeight="false" outlineLevel="0" collapsed="false">
      <c r="A65" s="55" t="s">
        <v>123</v>
      </c>
      <c r="B65" s="58" t="n">
        <f aca="false">(' Memória de Cálculo 1'!E39/30/12)*' Memória de Cálculo 1'!E38*' Memória de Cálculo 1'!E37</f>
        <v>0.000572988833333333</v>
      </c>
      <c r="C65" s="77" t="n">
        <f aca="false">(C$19+C$49+C$59-C$37-C$38-C$42)*$B65</f>
        <v>0</v>
      </c>
      <c r="D65" s="77" t="n">
        <f aca="false">(D$19+D$49+D$59-D$37-D$38-D$42)*$B65</f>
        <v>0</v>
      </c>
      <c r="E65" s="77" t="n">
        <f aca="false">(E$19+E$49+E$59-E$37-E$38-E$42)*$B65</f>
        <v>0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124</v>
      </c>
      <c r="B66" s="58" t="n">
        <f aca="false">' Memória de Cálculo 1'!E43*(15/30/12)</f>
        <v>0.0027125</v>
      </c>
      <c r="C66" s="77" t="n">
        <f aca="false">(C$19+C$49+C$59-C$37-C$38-C$42)*$B66</f>
        <v>0</v>
      </c>
      <c r="D66" s="77" t="n">
        <f aca="false">(D$19+D$49+D$59-D$37-D$38-D$42)*$B66</f>
        <v>0</v>
      </c>
      <c r="E66" s="77" t="n">
        <f aca="false">(E$19+E$49+E$59-E$37-E$38-E$42)*$B66</f>
        <v>0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125</v>
      </c>
      <c r="B67" s="58" t="n">
        <f aca="false">((180/30)/12)*' Memória de Cálculo 1'!E37*' Memória de Cálculo 1'!E47*B34</f>
        <v>0.00010384804</v>
      </c>
      <c r="C67" s="77" t="n">
        <f aca="false">(C$19+C$49+C$59-C$37-C$38-C$42)*$B67</f>
        <v>0</v>
      </c>
      <c r="D67" s="77" t="n">
        <f aca="false">(D$19+D$49+D$59-D$37-D$38-D$42)*$B67</f>
        <v>0</v>
      </c>
      <c r="E67" s="77" t="n">
        <f aca="false">(E$19+E$49+E$59-E$37-E$38-E$42)*$B67</f>
        <v>0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126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  <c r="SG68" s="78"/>
      <c r="SH68" s="78"/>
      <c r="SI68" s="78"/>
      <c r="SJ68" s="78"/>
      <c r="SK68" s="78"/>
      <c r="SL68" s="78"/>
      <c r="SM68" s="78"/>
      <c r="SN68" s="78"/>
      <c r="SO68" s="78"/>
      <c r="SP68" s="78"/>
      <c r="SQ68" s="78"/>
      <c r="SR68" s="78"/>
      <c r="SS68" s="78"/>
      <c r="ST68" s="78"/>
      <c r="SU68" s="78"/>
      <c r="SV68" s="78"/>
      <c r="SW68" s="78"/>
      <c r="SX68" s="78"/>
      <c r="SY68" s="78"/>
      <c r="SZ68" s="78"/>
      <c r="TA68" s="78"/>
      <c r="TB68" s="78"/>
      <c r="TC68" s="78"/>
      <c r="TD68" s="78"/>
      <c r="TE68" s="78"/>
      <c r="TF68" s="78"/>
      <c r="TG68" s="78"/>
      <c r="TH68" s="78"/>
      <c r="TI68" s="78"/>
      <c r="TJ68" s="78"/>
      <c r="TK68" s="78"/>
      <c r="TL68" s="78"/>
      <c r="TM68" s="78"/>
      <c r="TN68" s="78"/>
      <c r="TO68" s="78"/>
      <c r="TP68" s="78"/>
      <c r="TQ68" s="78"/>
      <c r="TR68" s="78"/>
      <c r="TS68" s="78"/>
      <c r="TT68" s="78"/>
      <c r="TU68" s="78"/>
      <c r="TV68" s="78"/>
      <c r="TW68" s="78"/>
      <c r="TX68" s="78"/>
      <c r="TY68" s="78"/>
      <c r="TZ68" s="78"/>
      <c r="UA68" s="78"/>
      <c r="UB68" s="78"/>
      <c r="UC68" s="78"/>
      <c r="UD68" s="78"/>
      <c r="UE68" s="78"/>
      <c r="UF68" s="78"/>
      <c r="UG68" s="78"/>
      <c r="UH68" s="78"/>
      <c r="UI68" s="78"/>
      <c r="UJ68" s="78"/>
      <c r="UK68" s="78"/>
      <c r="UL68" s="78"/>
      <c r="UM68" s="78"/>
      <c r="UN68" s="78"/>
      <c r="UO68" s="78"/>
      <c r="UP68" s="78"/>
      <c r="UQ68" s="78"/>
      <c r="UR68" s="78"/>
      <c r="US68" s="78"/>
      <c r="UT68" s="78"/>
      <c r="UU68" s="78"/>
      <c r="UV68" s="78"/>
      <c r="UW68" s="78"/>
      <c r="UX68" s="78"/>
      <c r="UY68" s="78"/>
      <c r="UZ68" s="78"/>
      <c r="VA68" s="78"/>
      <c r="VB68" s="78"/>
      <c r="VC68" s="78"/>
      <c r="VD68" s="78"/>
      <c r="VE68" s="78"/>
      <c r="VF68" s="78"/>
      <c r="VG68" s="78"/>
      <c r="VH68" s="78"/>
      <c r="VI68" s="78"/>
      <c r="VJ68" s="78"/>
      <c r="VK68" s="78"/>
      <c r="VL68" s="78"/>
      <c r="VM68" s="78"/>
      <c r="VN68" s="78"/>
      <c r="VO68" s="78"/>
      <c r="VP68" s="78"/>
      <c r="VQ68" s="78"/>
      <c r="VR68" s="78"/>
      <c r="VS68" s="78"/>
      <c r="VT68" s="78"/>
      <c r="VU68" s="78"/>
      <c r="VV68" s="78"/>
      <c r="VW68" s="78"/>
      <c r="VX68" s="78"/>
      <c r="VY68" s="78"/>
      <c r="VZ68" s="78"/>
      <c r="WA68" s="78"/>
      <c r="WB68" s="78"/>
      <c r="WC68" s="78"/>
      <c r="WD68" s="78"/>
      <c r="WE68" s="78"/>
      <c r="WF68" s="78"/>
      <c r="WG68" s="78"/>
      <c r="WH68" s="78"/>
      <c r="WI68" s="78"/>
      <c r="WJ68" s="78"/>
      <c r="WK68" s="78"/>
      <c r="WL68" s="78"/>
      <c r="WM68" s="78"/>
      <c r="WN68" s="78"/>
      <c r="WO68" s="78"/>
      <c r="WP68" s="78"/>
      <c r="WQ68" s="78"/>
      <c r="WR68" s="78"/>
      <c r="WS68" s="78"/>
      <c r="WT68" s="78"/>
      <c r="WU68" s="78"/>
      <c r="WV68" s="78"/>
      <c r="WW68" s="78"/>
      <c r="WX68" s="78"/>
      <c r="WY68" s="78"/>
      <c r="WZ68" s="78"/>
      <c r="XA68" s="78"/>
      <c r="XB68" s="78"/>
      <c r="XC68" s="78"/>
      <c r="XD68" s="78"/>
      <c r="XE68" s="78"/>
      <c r="XF68" s="78"/>
      <c r="XG68" s="78"/>
      <c r="XH68" s="78"/>
      <c r="XI68" s="78"/>
      <c r="XJ68" s="78"/>
      <c r="XK68" s="78"/>
      <c r="XL68" s="78"/>
      <c r="XM68" s="78"/>
      <c r="XN68" s="78"/>
      <c r="XO68" s="78"/>
      <c r="XP68" s="78"/>
      <c r="XQ68" s="78"/>
      <c r="XR68" s="78"/>
      <c r="XS68" s="78"/>
      <c r="XT68" s="78"/>
      <c r="XU68" s="78"/>
      <c r="XV68" s="78"/>
      <c r="XW68" s="78"/>
      <c r="XX68" s="78"/>
      <c r="XY68" s="78"/>
      <c r="XZ68" s="78"/>
      <c r="YA68" s="78"/>
      <c r="YB68" s="78"/>
      <c r="YC68" s="78"/>
      <c r="YD68" s="78"/>
      <c r="YE68" s="78"/>
      <c r="YF68" s="78"/>
      <c r="YG68" s="78"/>
      <c r="YH68" s="78"/>
      <c r="YI68" s="78"/>
      <c r="YJ68" s="78"/>
      <c r="YK68" s="78"/>
      <c r="YL68" s="78"/>
      <c r="YM68" s="78"/>
      <c r="YN68" s="78"/>
      <c r="YO68" s="78"/>
      <c r="YP68" s="78"/>
      <c r="YQ68" s="78"/>
      <c r="YR68" s="78"/>
      <c r="YS68" s="78"/>
      <c r="YT68" s="78"/>
      <c r="YU68" s="78"/>
      <c r="YV68" s="78"/>
      <c r="YW68" s="78"/>
      <c r="YX68" s="78"/>
      <c r="YY68" s="78"/>
      <c r="YZ68" s="78"/>
      <c r="ZA68" s="78"/>
      <c r="ZB68" s="78"/>
      <c r="ZC68" s="78"/>
      <c r="ZD68" s="78"/>
      <c r="ZE68" s="78"/>
      <c r="ZF68" s="78"/>
      <c r="ZG68" s="78"/>
      <c r="ZH68" s="78"/>
      <c r="ZI68" s="78"/>
      <c r="ZJ68" s="78"/>
      <c r="ZK68" s="78"/>
      <c r="ZL68" s="78"/>
      <c r="ZM68" s="78"/>
      <c r="ZN68" s="78"/>
      <c r="ZO68" s="78"/>
      <c r="ZP68" s="78"/>
      <c r="ZQ68" s="78"/>
      <c r="ZR68" s="78"/>
      <c r="ZS68" s="78"/>
      <c r="ZT68" s="78"/>
      <c r="ZU68" s="78"/>
      <c r="ZV68" s="78"/>
      <c r="ZW68" s="78"/>
      <c r="ZX68" s="78"/>
      <c r="ZY68" s="78"/>
      <c r="ZZ68" s="78"/>
      <c r="AAA68" s="78"/>
      <c r="AAB68" s="78"/>
      <c r="AAC68" s="78"/>
      <c r="AAD68" s="78"/>
      <c r="AAE68" s="78"/>
      <c r="AAF68" s="78"/>
      <c r="AAG68" s="78"/>
      <c r="AAH68" s="78"/>
      <c r="AAI68" s="78"/>
      <c r="AAJ68" s="78"/>
      <c r="AAK68" s="78"/>
      <c r="AAL68" s="78"/>
      <c r="AAM68" s="78"/>
      <c r="AAN68" s="78"/>
      <c r="AAO68" s="78"/>
      <c r="AAP68" s="78"/>
      <c r="AAQ68" s="78"/>
      <c r="AAR68" s="78"/>
      <c r="AAS68" s="78"/>
      <c r="AAT68" s="78"/>
      <c r="AAU68" s="78"/>
      <c r="AAV68" s="78"/>
      <c r="AAW68" s="78"/>
      <c r="AAX68" s="78"/>
      <c r="AAY68" s="78"/>
      <c r="AAZ68" s="78"/>
      <c r="ABA68" s="78"/>
      <c r="ABB68" s="78"/>
      <c r="ABC68" s="78"/>
      <c r="ABD68" s="78"/>
      <c r="ABE68" s="78"/>
      <c r="ABF68" s="78"/>
      <c r="ABG68" s="78"/>
      <c r="ABH68" s="78"/>
      <c r="ABI68" s="78"/>
      <c r="ABJ68" s="78"/>
      <c r="ABK68" s="78"/>
      <c r="ABL68" s="78"/>
      <c r="ABM68" s="78"/>
      <c r="ABN68" s="78"/>
      <c r="ABO68" s="78"/>
      <c r="ABP68" s="78"/>
      <c r="ABQ68" s="78"/>
      <c r="ABR68" s="78"/>
      <c r="ABS68" s="78"/>
      <c r="ABT68" s="78"/>
      <c r="ABU68" s="78"/>
      <c r="ABV68" s="78"/>
      <c r="ABW68" s="78"/>
      <c r="ABX68" s="78"/>
      <c r="ABY68" s="78"/>
      <c r="ABZ68" s="78"/>
      <c r="ACA68" s="78"/>
      <c r="ACB68" s="78"/>
      <c r="ACC68" s="78"/>
      <c r="ACD68" s="78"/>
      <c r="ACE68" s="78"/>
      <c r="ACF68" s="78"/>
      <c r="ACG68" s="78"/>
      <c r="ACH68" s="78"/>
      <c r="ACI68" s="78"/>
      <c r="ACJ68" s="78"/>
      <c r="ACK68" s="78"/>
      <c r="ACL68" s="78"/>
      <c r="ACM68" s="78"/>
      <c r="ACN68" s="78"/>
      <c r="ACO68" s="78"/>
      <c r="ACP68" s="78"/>
      <c r="ACQ68" s="78"/>
      <c r="ACR68" s="78"/>
      <c r="ACS68" s="78"/>
      <c r="ACT68" s="78"/>
      <c r="ACU68" s="78"/>
      <c r="ACV68" s="78"/>
      <c r="ACW68" s="78"/>
      <c r="ACX68" s="78"/>
      <c r="ACY68" s="78"/>
      <c r="ACZ68" s="78"/>
      <c r="ADA68" s="78"/>
      <c r="ADB68" s="78"/>
      <c r="ADC68" s="78"/>
      <c r="ADD68" s="78"/>
      <c r="ADE68" s="78"/>
      <c r="ADF68" s="78"/>
      <c r="ADG68" s="78"/>
      <c r="ADH68" s="78"/>
      <c r="ADI68" s="78"/>
      <c r="ADJ68" s="78"/>
      <c r="ADK68" s="78"/>
      <c r="ADL68" s="78"/>
      <c r="ADM68" s="78"/>
      <c r="ADN68" s="78"/>
      <c r="ADO68" s="78"/>
      <c r="ADP68" s="78"/>
      <c r="ADQ68" s="78"/>
      <c r="ADR68" s="78"/>
      <c r="ADS68" s="78"/>
      <c r="ADT68" s="78"/>
      <c r="ADU68" s="78"/>
      <c r="ADV68" s="78"/>
      <c r="ADW68" s="78"/>
      <c r="ADX68" s="78"/>
      <c r="ADY68" s="78"/>
      <c r="ADZ68" s="78"/>
      <c r="AEA68" s="78"/>
      <c r="AEB68" s="78"/>
      <c r="AEC68" s="78"/>
      <c r="AED68" s="78"/>
      <c r="AEE68" s="78"/>
      <c r="AEF68" s="78"/>
      <c r="AEG68" s="78"/>
      <c r="AEH68" s="78"/>
      <c r="AEI68" s="78"/>
      <c r="AEJ68" s="78"/>
      <c r="AEK68" s="78"/>
      <c r="AEL68" s="78"/>
      <c r="AEM68" s="78"/>
      <c r="AEN68" s="78"/>
      <c r="AEO68" s="78"/>
      <c r="AEP68" s="78"/>
      <c r="AEQ68" s="78"/>
      <c r="AER68" s="78"/>
      <c r="AES68" s="78"/>
      <c r="AET68" s="78"/>
      <c r="AEU68" s="78"/>
      <c r="AEV68" s="78"/>
      <c r="AEW68" s="78"/>
      <c r="AEX68" s="78"/>
      <c r="AEY68" s="78"/>
      <c r="AEZ68" s="78"/>
      <c r="AFA68" s="78"/>
      <c r="AFB68" s="78"/>
      <c r="AFC68" s="78"/>
      <c r="AFD68" s="78"/>
      <c r="AFE68" s="78"/>
      <c r="AFF68" s="78"/>
      <c r="AFG68" s="78"/>
      <c r="AFH68" s="78"/>
      <c r="AFI68" s="78"/>
      <c r="AFJ68" s="78"/>
      <c r="AFK68" s="78"/>
      <c r="AFL68" s="78"/>
      <c r="AFM68" s="78"/>
      <c r="AFN68" s="78"/>
      <c r="AFO68" s="78"/>
      <c r="AFP68" s="78"/>
      <c r="AFQ68" s="78"/>
      <c r="AFR68" s="78"/>
      <c r="AFS68" s="78"/>
      <c r="AFT68" s="78"/>
      <c r="AFU68" s="78"/>
      <c r="AFV68" s="78"/>
      <c r="AFW68" s="78"/>
      <c r="AFX68" s="78"/>
      <c r="AFY68" s="78"/>
      <c r="AFZ68" s="78"/>
      <c r="AGA68" s="78"/>
      <c r="AGB68" s="78"/>
      <c r="AGC68" s="78"/>
      <c r="AGD68" s="78"/>
      <c r="AGE68" s="78"/>
      <c r="AGF68" s="78"/>
      <c r="AGG68" s="78"/>
      <c r="AGH68" s="78"/>
      <c r="AGI68" s="78"/>
      <c r="AGJ68" s="78"/>
      <c r="AGK68" s="78"/>
      <c r="AGL68" s="78"/>
      <c r="AGM68" s="78"/>
      <c r="AGN68" s="78"/>
      <c r="AGO68" s="78"/>
      <c r="AGP68" s="78"/>
      <c r="AGQ68" s="78"/>
      <c r="AGR68" s="78"/>
      <c r="AGS68" s="78"/>
      <c r="AGT68" s="78"/>
      <c r="AGU68" s="78"/>
      <c r="AGV68" s="78"/>
      <c r="AGW68" s="78"/>
      <c r="AGX68" s="78"/>
      <c r="AGY68" s="78"/>
      <c r="AGZ68" s="78"/>
      <c r="AHA68" s="78"/>
      <c r="AHB68" s="78"/>
      <c r="AHC68" s="78"/>
      <c r="AHD68" s="78"/>
      <c r="AHE68" s="78"/>
      <c r="AHF68" s="78"/>
      <c r="AHG68" s="78"/>
      <c r="AHH68" s="78"/>
      <c r="AHI68" s="78"/>
      <c r="AHJ68" s="78"/>
      <c r="AHK68" s="78"/>
      <c r="AHL68" s="78"/>
      <c r="AHM68" s="78"/>
      <c r="AHN68" s="78"/>
      <c r="AHO68" s="78"/>
      <c r="AHP68" s="78"/>
      <c r="AHQ68" s="78"/>
      <c r="AHR68" s="78"/>
      <c r="AHS68" s="78"/>
      <c r="AHT68" s="78"/>
      <c r="AHU68" s="78"/>
      <c r="AHV68" s="78"/>
      <c r="AHW68" s="78"/>
      <c r="AHX68" s="78"/>
      <c r="AHY68" s="78"/>
      <c r="AHZ68" s="78"/>
      <c r="AIA68" s="78"/>
      <c r="AIB68" s="78"/>
      <c r="AIC68" s="78"/>
      <c r="AID68" s="78"/>
      <c r="AIE68" s="78"/>
      <c r="AIF68" s="78"/>
      <c r="AIG68" s="78"/>
      <c r="AIH68" s="78"/>
      <c r="AII68" s="78"/>
      <c r="AIJ68" s="78"/>
      <c r="AIK68" s="78"/>
      <c r="AIL68" s="78"/>
      <c r="AIM68" s="78"/>
      <c r="AIN68" s="78"/>
      <c r="AIO68" s="78"/>
      <c r="AIP68" s="78"/>
      <c r="AIQ68" s="78"/>
      <c r="AIR68" s="78"/>
      <c r="AIS68" s="78"/>
      <c r="AIT68" s="78"/>
      <c r="AIU68" s="78"/>
      <c r="AIV68" s="78"/>
      <c r="AIW68" s="78"/>
      <c r="AIX68" s="78"/>
      <c r="AIY68" s="78"/>
      <c r="AIZ68" s="78"/>
      <c r="AJA68" s="78"/>
      <c r="AJB68" s="78"/>
      <c r="AJC68" s="78"/>
      <c r="AJD68" s="78"/>
      <c r="AJE68" s="78"/>
      <c r="AJF68" s="78"/>
      <c r="AJG68" s="78"/>
      <c r="AJH68" s="78"/>
      <c r="AJI68" s="78"/>
      <c r="AJJ68" s="78"/>
      <c r="AJK68" s="78"/>
      <c r="AJL68" s="78"/>
      <c r="AJM68" s="78"/>
      <c r="AJN68" s="78"/>
      <c r="AJO68" s="78"/>
      <c r="AJP68" s="78"/>
      <c r="AJQ68" s="78"/>
      <c r="AJR68" s="78"/>
      <c r="AJS68" s="78"/>
      <c r="AJT68" s="78"/>
      <c r="AJU68" s="78"/>
      <c r="AJV68" s="78"/>
      <c r="AJW68" s="78"/>
      <c r="AJX68" s="78"/>
      <c r="AJY68" s="78"/>
      <c r="AJZ68" s="78"/>
      <c r="AKA68" s="78"/>
      <c r="AKB68" s="78"/>
      <c r="AKC68" s="78"/>
      <c r="AKD68" s="78"/>
      <c r="AKE68" s="78"/>
      <c r="AKF68" s="78"/>
      <c r="AKG68" s="78"/>
      <c r="AKH68" s="78"/>
      <c r="AKI68" s="78"/>
      <c r="AKJ68" s="78"/>
      <c r="AKK68" s="78"/>
      <c r="AKL68" s="78"/>
      <c r="AKM68" s="78"/>
      <c r="AKN68" s="78"/>
      <c r="AKO68" s="78"/>
      <c r="AKP68" s="78"/>
      <c r="AKQ68" s="78"/>
      <c r="AKR68" s="78"/>
      <c r="AKS68" s="78"/>
      <c r="AKT68" s="78"/>
      <c r="AKU68" s="78"/>
      <c r="AKV68" s="78"/>
      <c r="AKW68" s="78"/>
      <c r="AKX68" s="78"/>
      <c r="AKY68" s="78"/>
      <c r="AKZ68" s="78"/>
      <c r="ALA68" s="78"/>
      <c r="ALB68" s="78"/>
      <c r="ALC68" s="78"/>
      <c r="ALD68" s="78"/>
      <c r="ALE68" s="78"/>
      <c r="ALF68" s="78"/>
      <c r="ALG68" s="78"/>
      <c r="ALH68" s="78"/>
      <c r="ALI68" s="78"/>
      <c r="ALJ68" s="78"/>
      <c r="ALK68" s="78"/>
      <c r="ALL68" s="78"/>
      <c r="ALM68" s="78"/>
      <c r="ALN68" s="78"/>
      <c r="ALO68" s="78"/>
      <c r="ALP68" s="78"/>
      <c r="ALQ68" s="78"/>
      <c r="ALR68" s="78"/>
      <c r="ALS68" s="78"/>
      <c r="ALT68" s="78"/>
      <c r="ALU68" s="78"/>
      <c r="ALV68" s="78"/>
      <c r="ALW68" s="78"/>
      <c r="ALX68" s="78"/>
      <c r="ALY68" s="78"/>
      <c r="ALZ68" s="78"/>
      <c r="AMA68" s="78"/>
      <c r="AMB68" s="78"/>
      <c r="AMC68" s="78"/>
      <c r="AMD68" s="78"/>
      <c r="AME68" s="78"/>
      <c r="AMF68" s="78"/>
      <c r="AMG68" s="78"/>
      <c r="AMH68" s="39"/>
      <c r="AMI68" s="39"/>
      <c r="AMJ68" s="39"/>
      <c r="AMK68" s="39"/>
    </row>
    <row r="69" s="78" customFormat="true" ht="13.8" hidden="false" customHeight="false" outlineLevel="0" collapsed="false">
      <c r="A69" s="80" t="s">
        <v>83</v>
      </c>
      <c r="B69" s="81" t="n">
        <f aca="false">SUM(B63:B68)</f>
        <v>0.0949448924288889</v>
      </c>
      <c r="C69" s="82" t="n">
        <f aca="false">SUM(C63:C68)</f>
        <v>0</v>
      </c>
      <c r="D69" s="82" t="n">
        <f aca="false">SUM(D63:D68)</f>
        <v>0</v>
      </c>
      <c r="E69" s="82" t="n">
        <f aca="false">SUM(E63:E68)</f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127</v>
      </c>
      <c r="B70" s="89"/>
      <c r="C70" s="73" t="s">
        <v>75</v>
      </c>
      <c r="D70" s="73" t="s">
        <v>75</v>
      </c>
      <c r="E70" s="73" t="s">
        <v>75</v>
      </c>
      <c r="AT70" s="36"/>
      <c r="AMH70" s="39"/>
    </row>
    <row r="71" customFormat="false" ht="13.8" hidden="false" customHeight="false" outlineLevel="0" collapsed="false">
      <c r="A71" s="55" t="s">
        <v>128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83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129</v>
      </c>
      <c r="B73" s="89"/>
      <c r="C73" s="73" t="s">
        <v>75</v>
      </c>
      <c r="D73" s="73" t="s">
        <v>75</v>
      </c>
      <c r="E73" s="73" t="s">
        <v>75</v>
      </c>
      <c r="AT73" s="36"/>
      <c r="AMH73" s="39"/>
    </row>
    <row r="74" customFormat="false" ht="13.8" hidden="false" customHeight="false" outlineLevel="0" collapsed="false">
      <c r="A74" s="55" t="s">
        <v>130</v>
      </c>
      <c r="B74" s="112" t="n">
        <v>0</v>
      </c>
      <c r="C74" s="113" t="n">
        <v>0</v>
      </c>
      <c r="D74" s="113" t="n">
        <f aca="false">((D12+D13)/2/220)*15*1.6*2</f>
        <v>0</v>
      </c>
      <c r="E74" s="113" t="n">
        <f aca="false">((E12+E13)/2/220)*15*1.6*2</f>
        <v>0</v>
      </c>
      <c r="AT74" s="36"/>
      <c r="AMH74" s="39"/>
    </row>
    <row r="75" s="78" customFormat="true" ht="13.8" hidden="false" customHeight="false" outlineLevel="0" collapsed="false">
      <c r="A75" s="80" t="s">
        <v>83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0</v>
      </c>
      <c r="E75" s="82" t="n">
        <f aca="false">SUM(E74)</f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8" customFormat="true" ht="13.8" hidden="false" customHeight="false" outlineLevel="0" collapsed="false">
      <c r="A76" s="116" t="s">
        <v>131</v>
      </c>
      <c r="B76" s="103"/>
      <c r="C76" s="54" t="s">
        <v>75</v>
      </c>
      <c r="D76" s="54" t="s">
        <v>75</v>
      </c>
      <c r="E76" s="54" t="s">
        <v>75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8" customFormat="true" ht="13.8" hidden="false" customHeight="false" outlineLevel="0" collapsed="false">
      <c r="A77" s="55" t="s">
        <v>132</v>
      </c>
      <c r="B77" s="76" t="n">
        <f aca="false">B69</f>
        <v>0.0949448924288889</v>
      </c>
      <c r="C77" s="111" t="n">
        <f aca="false">C69</f>
        <v>0</v>
      </c>
      <c r="D77" s="77" t="n">
        <f aca="false">D69</f>
        <v>0</v>
      </c>
      <c r="E77" s="77" t="n">
        <f aca="false">E69</f>
        <v>0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8" customFormat="true" ht="13.8" hidden="false" customHeight="false" outlineLevel="0" collapsed="false">
      <c r="A78" s="55" t="s">
        <v>133</v>
      </c>
      <c r="B78" s="58" t="n">
        <f aca="false">B71</f>
        <v>0</v>
      </c>
      <c r="C78" s="111" t="n">
        <f aca="false">C72</f>
        <v>0</v>
      </c>
      <c r="D78" s="77" t="n">
        <f aca="false">D72</f>
        <v>0</v>
      </c>
      <c r="E78" s="77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134</v>
      </c>
      <c r="B79" s="79" t="n">
        <f aca="false">B75</f>
        <v>0</v>
      </c>
      <c r="C79" s="101" t="n">
        <f aca="false">C75</f>
        <v>0</v>
      </c>
      <c r="D79" s="101" t="n">
        <f aca="false">D75</f>
        <v>0</v>
      </c>
      <c r="E79" s="101" t="n">
        <f aca="false">E75</f>
        <v>0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39"/>
      <c r="AMI79" s="39"/>
      <c r="AMJ79" s="39"/>
      <c r="AMK79" s="39"/>
    </row>
    <row r="80" customFormat="false" ht="14.5" hidden="false" customHeight="false" outlineLevel="0" collapsed="false">
      <c r="A80" s="64" t="s">
        <v>83</v>
      </c>
      <c r="B80" s="65" t="n">
        <f aca="false">SUM(B77:B79)</f>
        <v>0.0949448924288889</v>
      </c>
      <c r="C80" s="117" t="n">
        <f aca="false">SUM(C77:C79)</f>
        <v>0</v>
      </c>
      <c r="D80" s="117" t="n">
        <f aca="false">SUM(D77:D79)</f>
        <v>0</v>
      </c>
      <c r="E80" s="117" t="n">
        <f aca="false">SUM(E77:E79)</f>
        <v>0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135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136</v>
      </c>
      <c r="B83" s="103"/>
      <c r="C83" s="95" t="s">
        <v>75</v>
      </c>
      <c r="D83" s="95" t="s">
        <v>75</v>
      </c>
      <c r="E83" s="119" t="s">
        <v>75</v>
      </c>
      <c r="AT83" s="36"/>
      <c r="AMH83" s="39"/>
    </row>
    <row r="84" customFormat="false" ht="13.8" hidden="false" customHeight="false" outlineLevel="0" collapsed="false">
      <c r="A84" s="55" t="s">
        <v>137</v>
      </c>
      <c r="B84" s="120"/>
      <c r="C84" s="57" t="n">
        <f aca="false">'Memória de Cálculo 2 (Insumos)'!G16</f>
        <v>0</v>
      </c>
      <c r="D84" s="57" t="n">
        <f aca="false">'Memória de Cálculo 2 (Insumos)'!G16*2</f>
        <v>0</v>
      </c>
      <c r="E84" s="57" t="n">
        <f aca="false">'Memória de Cálculo 2 (Insumos)'!G16*2</f>
        <v>0</v>
      </c>
      <c r="AT84" s="36"/>
      <c r="AMH84" s="39"/>
    </row>
    <row r="85" customFormat="false" ht="13.8" hidden="false" customHeight="false" outlineLevel="0" collapsed="false">
      <c r="A85" s="55" t="s">
        <v>138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139</v>
      </c>
      <c r="B86" s="60"/>
      <c r="C86" s="114" t="n">
        <f aca="false">'Memória de Cálculo 2 (Insumos)'!F24</f>
        <v>0</v>
      </c>
      <c r="D86" s="77" t="n">
        <f aca="false">'Memória de Cálculo 2 (Insumos)'!F24</f>
        <v>0</v>
      </c>
      <c r="E86" s="77" t="n">
        <f aca="false">'Memória de Cálculo 2 (Insumos)'!F26</f>
        <v>0</v>
      </c>
      <c r="AT86" s="36"/>
      <c r="AMH86" s="39"/>
    </row>
    <row r="87" customFormat="false" ht="13.8" hidden="false" customHeight="false" outlineLevel="0" collapsed="false">
      <c r="A87" s="55" t="s">
        <v>140</v>
      </c>
      <c r="B87" s="60"/>
      <c r="C87" s="114" t="n">
        <v>0</v>
      </c>
      <c r="D87" s="77" t="n">
        <v>0</v>
      </c>
      <c r="E87" s="77" t="n">
        <v>0</v>
      </c>
      <c r="AT87" s="36"/>
      <c r="AMH87" s="39"/>
    </row>
    <row r="88" customFormat="false" ht="13.8" hidden="false" customHeight="false" outlineLevel="0" collapsed="false">
      <c r="A88" s="64" t="s">
        <v>83</v>
      </c>
      <c r="B88" s="122"/>
      <c r="C88" s="123" t="n">
        <f aca="false">SUM(C84:C87)</f>
        <v>0</v>
      </c>
      <c r="D88" s="123" t="n">
        <f aca="false">SUM(D84:D87)</f>
        <v>0</v>
      </c>
      <c r="E88" s="123" t="n">
        <f aca="false">SUM(E84:E87)</f>
        <v>0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141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142</v>
      </c>
      <c r="B91" s="103"/>
      <c r="C91" s="54" t="s">
        <v>75</v>
      </c>
      <c r="D91" s="54" t="s">
        <v>75</v>
      </c>
      <c r="E91" s="124" t="s">
        <v>75</v>
      </c>
      <c r="AT91" s="36"/>
      <c r="AMH91" s="39"/>
    </row>
    <row r="92" customFormat="false" ht="13.8" hidden="false" customHeight="false" outlineLevel="0" collapsed="false">
      <c r="A92" s="55" t="s">
        <v>143</v>
      </c>
      <c r="B92" s="58" t="n">
        <v>0</v>
      </c>
      <c r="C92" s="77" t="n">
        <f aca="false">(C19+C49+C59+C80+C88)*$B92</f>
        <v>0</v>
      </c>
      <c r="D92" s="77" t="n">
        <f aca="false">(D19+D49+D59+D80+D88)*$B92</f>
        <v>0</v>
      </c>
      <c r="E92" s="77" t="n">
        <f aca="false">(E19+E49+E59+E80+E88)*$B92</f>
        <v>0</v>
      </c>
      <c r="AT92" s="36"/>
      <c r="AMH92" s="39"/>
    </row>
    <row r="93" customFormat="false" ht="13.8" hidden="false" customHeight="false" outlineLevel="0" collapsed="false">
      <c r="A93" s="55" t="s">
        <v>144</v>
      </c>
      <c r="B93" s="58" t="n">
        <v>0</v>
      </c>
      <c r="C93" s="77" t="n">
        <f aca="false">(C19+C49+C59+C80+C88+C92)*$B93</f>
        <v>0</v>
      </c>
      <c r="D93" s="77" t="n">
        <f aca="false">(D19+D49+D59+D80+D88+D92)*$B93</f>
        <v>0</v>
      </c>
      <c r="E93" s="77" t="n">
        <f aca="false">(E19+E49+E59+E80+E88+E92)*$B93</f>
        <v>0</v>
      </c>
      <c r="AT93" s="36"/>
      <c r="AMH93" s="39"/>
    </row>
    <row r="94" customFormat="false" ht="13.8" hidden="false" customHeight="false" outlineLevel="0" collapsed="false">
      <c r="A94" s="125" t="s">
        <v>145</v>
      </c>
      <c r="B94" s="126" t="n">
        <f aca="false">SUM(B95:B98)</f>
        <v>0.0565</v>
      </c>
      <c r="C94" s="127" t="n">
        <f aca="false">SUM(C95:C98)</f>
        <v>0</v>
      </c>
      <c r="D94" s="127" t="n">
        <f aca="false">SUM(D95:D98)</f>
        <v>0</v>
      </c>
      <c r="E94" s="127" t="n">
        <f aca="false">SUM(E95:E98)</f>
        <v>0</v>
      </c>
      <c r="AT94" s="36"/>
      <c r="AMH94" s="39"/>
    </row>
    <row r="95" customFormat="false" ht="13.8" hidden="false" customHeight="false" outlineLevel="0" collapsed="false">
      <c r="A95" s="128" t="s">
        <v>146</v>
      </c>
      <c r="B95" s="129" t="n">
        <v>0.0365</v>
      </c>
      <c r="C95" s="130" t="n">
        <f aca="false">((C$19+C$49+C$59+C$80+C$88+C$92+C$93)/(1-$B95-$B96-$B97))*$B95</f>
        <v>0</v>
      </c>
      <c r="D95" s="130" t="n">
        <f aca="false">((D$19+D$49+D$59+D$80+D$88+D$92+D$93)/(1-$B95-$B96-$B97))*$B95</f>
        <v>0</v>
      </c>
      <c r="E95" s="130" t="n">
        <f aca="false">((E$19+E$49+E$59+E$80+E$88+E$92+E$93)/(1-$B95-$B96-$B97))*$B95</f>
        <v>0</v>
      </c>
      <c r="AT95" s="36"/>
      <c r="AMH95" s="39"/>
    </row>
    <row r="96" customFormat="false" ht="13.8" hidden="false" customHeight="false" outlineLevel="0" collapsed="false">
      <c r="A96" s="128" t="s">
        <v>147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</row>
    <row r="97" customFormat="false" ht="13.8" hidden="false" customHeight="false" outlineLevel="0" collapsed="false">
      <c r="A97" s="128" t="s">
        <v>148</v>
      </c>
      <c r="B97" s="129" t="n">
        <v>0.02</v>
      </c>
      <c r="C97" s="131" t="n">
        <f aca="false">((C$19+C$49+C$59+C$80+C$88+C$92+C$93)/(1-$B95-$B96-$B97))*$B97</f>
        <v>0</v>
      </c>
      <c r="D97" s="131" t="n">
        <f aca="false">((D$19+D$49+D$59+D$80+D$88+D$92+D$93)/(1-$B95-$B96-$B97))*$B97</f>
        <v>0</v>
      </c>
      <c r="E97" s="131" t="n">
        <f aca="false">((E$19+E$49+E$59+E$80+E$88+E$92+E$93)/(1-$B95-$B96-$B97))*$B97</f>
        <v>0</v>
      </c>
      <c r="AT97" s="36"/>
      <c r="AMH97" s="39"/>
    </row>
    <row r="98" customFormat="false" ht="13.8" hidden="false" customHeight="false" outlineLevel="0" collapsed="false">
      <c r="A98" s="128" t="s">
        <v>149</v>
      </c>
      <c r="B98" s="60" t="n">
        <v>0</v>
      </c>
      <c r="C98" s="131"/>
      <c r="D98" s="131"/>
      <c r="E98" s="130"/>
      <c r="AT98" s="36"/>
      <c r="AMH98" s="39"/>
    </row>
    <row r="99" customFormat="false" ht="13.8" hidden="false" customHeight="false" outlineLevel="0" collapsed="false">
      <c r="A99" s="125" t="s">
        <v>150</v>
      </c>
      <c r="B99" s="126" t="n">
        <f aca="false">SUM(B100:B103)</f>
        <v>0.0575</v>
      </c>
      <c r="C99" s="127" t="n">
        <f aca="false">SUM(C100:C103)</f>
        <v>0</v>
      </c>
      <c r="D99" s="127" t="n">
        <f aca="false">SUM(D100:D103)</f>
        <v>0</v>
      </c>
      <c r="E99" s="127" t="n">
        <f aca="false">SUM(E100:E103)</f>
        <v>0</v>
      </c>
      <c r="AT99" s="36"/>
      <c r="AMH99" s="39"/>
    </row>
    <row r="100" customFormat="false" ht="13.8" hidden="false" customHeight="false" outlineLevel="0" collapsed="false">
      <c r="A100" s="128" t="s">
        <v>146</v>
      </c>
      <c r="B100" s="129" t="n">
        <v>0.0365</v>
      </c>
      <c r="C100" s="130" t="n">
        <f aca="false">((C$19+C$49+C$59+C$80+C$88+C$92+C$93)/(1-$B100-$B101-$B102))*$B100</f>
        <v>0</v>
      </c>
      <c r="D100" s="130" t="n">
        <f aca="false">((D$19+D$49+D$59+D$80+D$88+D$92+D$93)/(1-$B100-$B101-$B102))*$B100</f>
        <v>0</v>
      </c>
      <c r="E100" s="130" t="n">
        <f aca="false">((E$19+E$49+E$59+E$80+E$88+E$92+E$93)/(1-$B100-$B101-$B102))*$B100</f>
        <v>0</v>
      </c>
      <c r="AT100" s="36"/>
      <c r="AMH100" s="39"/>
    </row>
    <row r="101" customFormat="false" ht="13.8" hidden="false" customHeight="false" outlineLevel="0" collapsed="false">
      <c r="A101" s="128" t="s">
        <v>147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</row>
    <row r="102" customFormat="false" ht="13.8" hidden="false" customHeight="false" outlineLevel="0" collapsed="false">
      <c r="A102" s="128" t="s">
        <v>148</v>
      </c>
      <c r="B102" s="129" t="n">
        <v>0.021</v>
      </c>
      <c r="C102" s="131" t="n">
        <f aca="false">((C$19+C$49+C$59+C$80+C$88+C$92+C$93)/(1-$B100-$B101-$B102))*$B102</f>
        <v>0</v>
      </c>
      <c r="D102" s="131" t="n">
        <f aca="false">((D$19+D$49+D$59+D$80+D$88+D$92+D$93)/(1-$B100-$B101-$B102))*$B102</f>
        <v>0</v>
      </c>
      <c r="E102" s="131" t="n">
        <f aca="false">((E$19+E$49+E$59+E$80+E$88+E$92+E$93)/(1-$B100-$B101-$B102))*$B102</f>
        <v>0</v>
      </c>
      <c r="AT102" s="36"/>
      <c r="AMH102" s="39"/>
    </row>
    <row r="103" customFormat="false" ht="13.8" hidden="false" customHeight="false" outlineLevel="0" collapsed="false">
      <c r="A103" s="128" t="s">
        <v>149</v>
      </c>
      <c r="B103" s="60" t="n">
        <v>0</v>
      </c>
      <c r="C103" s="131"/>
      <c r="D103" s="131"/>
      <c r="E103" s="130"/>
      <c r="AT103" s="36"/>
      <c r="AMH103" s="39"/>
    </row>
    <row r="104" customFormat="false" ht="13.8" hidden="false" customHeight="false" outlineLevel="0" collapsed="false">
      <c r="A104" s="125" t="s">
        <v>151</v>
      </c>
      <c r="B104" s="126" t="n">
        <f aca="false">SUM(B105:B108)</f>
        <v>0.0615</v>
      </c>
      <c r="C104" s="127" t="n">
        <f aca="false">SUM(C105:C108)</f>
        <v>0</v>
      </c>
      <c r="D104" s="127" t="n">
        <f aca="false">SUM(D105:D108)</f>
        <v>0</v>
      </c>
      <c r="E104" s="127" t="n">
        <f aca="false">SUM(E105:E108)</f>
        <v>0</v>
      </c>
      <c r="AT104" s="36"/>
      <c r="AMH104" s="39"/>
    </row>
    <row r="105" customFormat="false" ht="13.8" hidden="false" customHeight="false" outlineLevel="0" collapsed="false">
      <c r="A105" s="128" t="s">
        <v>146</v>
      </c>
      <c r="B105" s="129" t="n">
        <v>0.0365</v>
      </c>
      <c r="C105" s="130" t="n">
        <f aca="false">((C$19+C$49+C$59+C$80+C$88+C$92+C$93)/(1-$B105-$B106-$B107))*$B105</f>
        <v>0</v>
      </c>
      <c r="D105" s="130" t="n">
        <f aca="false">((D$19+D$49+D$59+D$80+D$88+D$92+D$93)/(1-$B105-$B106-$B107))*$B105</f>
        <v>0</v>
      </c>
      <c r="E105" s="130" t="n">
        <f aca="false">((E$19+E$49+E$59+E$80+E$88+E$92+E$93)/(1-$B105-$B106-$B107))*$B105</f>
        <v>0</v>
      </c>
      <c r="AT105" s="36"/>
      <c r="AMH105" s="39"/>
    </row>
    <row r="106" customFormat="false" ht="13.8" hidden="false" customHeight="false" outlineLevel="0" collapsed="false">
      <c r="A106" s="128" t="s">
        <v>147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  <c r="XFC106" s="132"/>
      <c r="XFD106" s="132"/>
    </row>
    <row r="107" customFormat="false" ht="13.8" hidden="false" customHeight="false" outlineLevel="0" collapsed="false">
      <c r="A107" s="128" t="s">
        <v>148</v>
      </c>
      <c r="B107" s="129" t="n">
        <v>0.025</v>
      </c>
      <c r="C107" s="131" t="n">
        <f aca="false">((C$19+C$49+C$59+C$80+C$88+C$92+C$93)/(1-$B105-$B106-$B107))*$B107</f>
        <v>0</v>
      </c>
      <c r="D107" s="131" t="n">
        <f aca="false">((D$19+D$49+D$59+D$80+D$88+D$92+D$93)/(1-$B105-$B106-$B107))*$B107</f>
        <v>0</v>
      </c>
      <c r="E107" s="131" t="n">
        <f aca="false">((E$19+E$49+E$59+E$80+E$88+E$92+E$93)/(1-$B105-$B106-$B107))*$B107</f>
        <v>0</v>
      </c>
      <c r="AT107" s="36"/>
      <c r="AMH107" s="39"/>
      <c r="XFC107" s="132"/>
      <c r="XFD107" s="132"/>
    </row>
    <row r="108" customFormat="false" ht="13.8" hidden="false" customHeight="false" outlineLevel="0" collapsed="false">
      <c r="A108" s="128" t="s">
        <v>149</v>
      </c>
      <c r="B108" s="60" t="n">
        <v>0</v>
      </c>
      <c r="C108" s="131"/>
      <c r="D108" s="131"/>
      <c r="E108" s="130"/>
      <c r="AT108" s="36"/>
      <c r="AMH108" s="39"/>
      <c r="XFC108" s="132"/>
      <c r="XFD108" s="132"/>
    </row>
    <row r="109" customFormat="false" ht="13.8" hidden="false" customHeight="false" outlineLevel="0" collapsed="false">
      <c r="A109" s="125" t="s">
        <v>152</v>
      </c>
      <c r="B109" s="126" t="n">
        <f aca="false">SUM(B110:B113)</f>
        <v>0.0665</v>
      </c>
      <c r="C109" s="127" t="n">
        <f aca="false">SUM(C110:C113)</f>
        <v>0</v>
      </c>
      <c r="D109" s="127" t="n">
        <f aca="false">SUM(D110:D113)</f>
        <v>0</v>
      </c>
      <c r="E109" s="127" t="n">
        <f aca="false">SUM(E110:E113)</f>
        <v>0</v>
      </c>
      <c r="AT109" s="36"/>
      <c r="AMH109" s="39"/>
      <c r="XFC109" s="132"/>
      <c r="XFD109" s="132"/>
    </row>
    <row r="110" customFormat="false" ht="13.8" hidden="false" customHeight="false" outlineLevel="0" collapsed="false">
      <c r="A110" s="128" t="s">
        <v>146</v>
      </c>
      <c r="B110" s="129" t="n">
        <v>0.0365</v>
      </c>
      <c r="C110" s="130" t="n">
        <f aca="false">((C$19+C$49+C$59+C$80+C$88+C$92+C$93)/(1-$B110-$B111-$B112))*$B110</f>
        <v>0</v>
      </c>
      <c r="D110" s="130" t="n">
        <f aca="false">((D$19+D$49+D$59+D$80+D$88+D$92+D$93)/(1-$B110-$B111-$B112))*$B110</f>
        <v>0</v>
      </c>
      <c r="E110" s="130" t="n">
        <f aca="false">((E$19+E$49+E$59+E$80+E$88+E$92+E$93)/(1-$B110-$B111-$B112))*$B110</f>
        <v>0</v>
      </c>
      <c r="AT110" s="36"/>
      <c r="AMH110" s="39"/>
      <c r="XFC110" s="132"/>
      <c r="XFD110" s="132"/>
    </row>
    <row r="111" customFormat="false" ht="13.8" hidden="false" customHeight="false" outlineLevel="0" collapsed="false">
      <c r="A111" s="128" t="s">
        <v>147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  <c r="XFC111" s="132"/>
      <c r="XFD111" s="132"/>
    </row>
    <row r="112" customFormat="false" ht="13.8" hidden="false" customHeight="false" outlineLevel="0" collapsed="false">
      <c r="A112" s="128" t="s">
        <v>148</v>
      </c>
      <c r="B112" s="129" t="n">
        <v>0.03</v>
      </c>
      <c r="C112" s="131" t="n">
        <f aca="false">((C$19+C$49+C$59+C$80+C$88+C$92+C$93)/(1-$B110-$B111-$B112))*$B112</f>
        <v>0</v>
      </c>
      <c r="D112" s="131" t="n">
        <f aca="false">((D$19+D$49+D$59+D$80+D$88+D$92+D$93)/(1-$B110-$B111-$B112))*$B112</f>
        <v>0</v>
      </c>
      <c r="E112" s="131" t="n">
        <f aca="false">((E$19+E$49+E$59+E$80+E$88+E$92+E$93)/(1-$B110-$B111-$B112))*$B112</f>
        <v>0</v>
      </c>
      <c r="AT112" s="36"/>
      <c r="AMH112" s="39"/>
      <c r="XFC112" s="132"/>
      <c r="XFD112" s="132"/>
    </row>
    <row r="113" customFormat="false" ht="13.8" hidden="false" customHeight="false" outlineLevel="0" collapsed="false">
      <c r="A113" s="128" t="s">
        <v>149</v>
      </c>
      <c r="B113" s="60" t="n">
        <v>0</v>
      </c>
      <c r="C113" s="131"/>
      <c r="D113" s="131"/>
      <c r="E113" s="130"/>
      <c r="AT113" s="36"/>
      <c r="AMH113" s="39"/>
    </row>
    <row r="114" customFormat="false" ht="13.8" hidden="false" customHeight="false" outlineLevel="0" collapsed="false">
      <c r="A114" s="125" t="s">
        <v>153</v>
      </c>
      <c r="B114" s="126" t="n">
        <f aca="false">SUM(B115:B118)</f>
        <v>0.0715</v>
      </c>
      <c r="C114" s="127" t="n">
        <f aca="false">SUM(C115:C118)</f>
        <v>0</v>
      </c>
      <c r="D114" s="127" t="n">
        <f aca="false">SUM(D115:D118)</f>
        <v>0</v>
      </c>
      <c r="E114" s="127" t="n">
        <f aca="false">SUM(E115:E118)</f>
        <v>0</v>
      </c>
      <c r="AT114" s="36"/>
      <c r="AMH114" s="39"/>
    </row>
    <row r="115" customFormat="false" ht="13.8" hidden="false" customHeight="false" outlineLevel="0" collapsed="false">
      <c r="A115" s="128" t="s">
        <v>146</v>
      </c>
      <c r="B115" s="129" t="n">
        <v>0.0365</v>
      </c>
      <c r="C115" s="130" t="n">
        <f aca="false">((C$19+C$49+C$59+C$80+C$88+C$92+C$93)/(1-$B115-$B116-$B117))*$B115</f>
        <v>0</v>
      </c>
      <c r="D115" s="130" t="n">
        <f aca="false">((D$19+D$49+D$59+D$80+D$88+D$92+D$93)/(1-$B115-$B116-$B117))*$B115</f>
        <v>0</v>
      </c>
      <c r="E115" s="130" t="n">
        <f aca="false">((E$19+E$49+E$59+E$80+E$88+E$92+E$93)/(1-$B115-$B116-$B117))*$B115</f>
        <v>0</v>
      </c>
      <c r="AT115" s="36"/>
      <c r="AMH115" s="39"/>
    </row>
    <row r="116" customFormat="false" ht="13.8" hidden="false" customHeight="false" outlineLevel="0" collapsed="false">
      <c r="A116" s="128" t="s">
        <v>147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</row>
    <row r="117" customFormat="false" ht="13.8" hidden="false" customHeight="false" outlineLevel="0" collapsed="false">
      <c r="A117" s="128" t="s">
        <v>148</v>
      </c>
      <c r="B117" s="129" t="n">
        <v>0.035</v>
      </c>
      <c r="C117" s="131" t="n">
        <f aca="false">((C$19+C$49+C$59+C$80+C$88+C$92+C$93)/(1-$B115-$B116-$B117))*$B117</f>
        <v>0</v>
      </c>
      <c r="D117" s="131" t="n">
        <f aca="false">((D$19+D$49+D$59+D$80+D$88+D$92+D$93)/(1-$B115-$B116-$B117))*$B117</f>
        <v>0</v>
      </c>
      <c r="E117" s="131" t="n">
        <f aca="false">((E$19+E$49+E$59+E$80+E$88+E$92+E$93)/(1-$B115-$B116-$B117))*$B117</f>
        <v>0</v>
      </c>
      <c r="AT117" s="36"/>
      <c r="AMH117" s="39"/>
    </row>
    <row r="118" customFormat="false" ht="13.8" hidden="false" customHeight="false" outlineLevel="0" collapsed="false">
      <c r="A118" s="128" t="s">
        <v>149</v>
      </c>
      <c r="B118" s="60" t="n">
        <v>0</v>
      </c>
      <c r="C118" s="131"/>
      <c r="D118" s="131"/>
      <c r="E118" s="130"/>
      <c r="AT118" s="36"/>
      <c r="AMH118" s="39"/>
    </row>
    <row r="119" customFormat="false" ht="13.8" hidden="false" customHeight="false" outlineLevel="0" collapsed="false">
      <c r="A119" s="125" t="s">
        <v>154</v>
      </c>
      <c r="B119" s="126" t="n">
        <f aca="false">SUM(B120:B123)</f>
        <v>0.0765</v>
      </c>
      <c r="C119" s="127" t="n">
        <f aca="false">SUM(C120:C123)</f>
        <v>0</v>
      </c>
      <c r="D119" s="127" t="n">
        <f aca="false">SUM(D120:D123)</f>
        <v>0</v>
      </c>
      <c r="E119" s="127" t="n">
        <f aca="false">SUM(E120:E123)</f>
        <v>0</v>
      </c>
      <c r="AT119" s="36"/>
      <c r="AMH119" s="39"/>
    </row>
    <row r="120" customFormat="false" ht="13.8" hidden="false" customHeight="false" outlineLevel="0" collapsed="false">
      <c r="A120" s="128" t="s">
        <v>146</v>
      </c>
      <c r="B120" s="129" t="n">
        <v>0.0365</v>
      </c>
      <c r="C120" s="130" t="n">
        <f aca="false">((C$19+C$49+C$59+C$80+C$88+C$92+C$93)/(1-$B120-$B121-$B122))*$B120</f>
        <v>0</v>
      </c>
      <c r="D120" s="130" t="n">
        <f aca="false">((D$19+D$49+D$59+D$80+D$88+D$92+D$93)/(1-$B120-$B121-$B122))*$B120</f>
        <v>0</v>
      </c>
      <c r="E120" s="130" t="n">
        <f aca="false">((E$19+E$49+E$59+E$80+E$88+E$92+E$93)/(1-$B120-$B121-$B122))*$B120</f>
        <v>0</v>
      </c>
      <c r="AT120" s="36"/>
      <c r="AMH120" s="39"/>
    </row>
    <row r="121" customFormat="false" ht="13.8" hidden="false" customHeight="false" outlineLevel="0" collapsed="false">
      <c r="A121" s="128" t="s">
        <v>147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  <c r="XFC121" s="37"/>
      <c r="XFD121" s="37"/>
    </row>
    <row r="122" customFormat="false" ht="13.8" hidden="false" customHeight="false" outlineLevel="0" collapsed="false">
      <c r="A122" s="128" t="s">
        <v>148</v>
      </c>
      <c r="B122" s="129" t="n">
        <v>0.04</v>
      </c>
      <c r="C122" s="131" t="n">
        <f aca="false">((C$19+C$49+C$59+C$80+C$88+C$92+C$93)/(1-$B120-$B121-$B122))*$B122</f>
        <v>0</v>
      </c>
      <c r="D122" s="131" t="n">
        <f aca="false">((D$19+D$49+D$59+D$80+D$88+D$92+D$93)/(1-$B120-$B121-$B122))*$B122</f>
        <v>0</v>
      </c>
      <c r="E122" s="131" t="n">
        <f aca="false">((E$19+E$49+E$59+E$80+E$88+E$92+E$93)/(1-$B120-$B121-$B122))*$B122</f>
        <v>0</v>
      </c>
      <c r="AT122" s="36"/>
      <c r="AMH122" s="39"/>
      <c r="XFC122" s="37"/>
      <c r="XFD122" s="37"/>
    </row>
    <row r="123" customFormat="false" ht="13.8" hidden="false" customHeight="false" outlineLevel="0" collapsed="false">
      <c r="A123" s="128" t="s">
        <v>149</v>
      </c>
      <c r="B123" s="60" t="n">
        <v>0</v>
      </c>
      <c r="C123" s="131"/>
      <c r="D123" s="131"/>
      <c r="E123" s="130"/>
      <c r="AT123" s="36"/>
      <c r="AMH123" s="39"/>
      <c r="XFC123" s="37"/>
      <c r="XFD123" s="37"/>
    </row>
    <row r="124" customFormat="false" ht="13.8" hidden="false" customHeight="false" outlineLevel="0" collapsed="false">
      <c r="A124" s="125" t="s">
        <v>155</v>
      </c>
      <c r="B124" s="126" t="n">
        <f aca="false">SUM(B125:B128)</f>
        <v>0.0815</v>
      </c>
      <c r="C124" s="127" t="n">
        <f aca="false">SUM(C125:C128)</f>
        <v>0</v>
      </c>
      <c r="D124" s="127" t="n">
        <f aca="false">SUM(D125:D128)</f>
        <v>0</v>
      </c>
      <c r="E124" s="127" t="n">
        <f aca="false">SUM(E125:E128)</f>
        <v>0</v>
      </c>
      <c r="AT124" s="36"/>
      <c r="AMH124" s="39"/>
      <c r="XFC124" s="37"/>
      <c r="XFD124" s="37"/>
    </row>
    <row r="125" customFormat="false" ht="13.8" hidden="false" customHeight="false" outlineLevel="0" collapsed="false">
      <c r="A125" s="128" t="s">
        <v>146</v>
      </c>
      <c r="B125" s="129" t="n">
        <v>0.0365</v>
      </c>
      <c r="C125" s="130" t="n">
        <f aca="false">((C$19+C$49+C$59+C$80+C$88+C$92+C$93)/(1-$B125-$B126-$B127))*$B125</f>
        <v>0</v>
      </c>
      <c r="D125" s="130" t="n">
        <f aca="false">((D$19+D$49+D$59+D$80+D$88+D$92+D$93)/(1-$B125-$B126-$B127))*$B125</f>
        <v>0</v>
      </c>
      <c r="E125" s="130" t="n">
        <f aca="false">((E$19+E$49+E$59+E$80+E$88+E$92+E$93)/(1-$B125-$B126-$B127))*$B125</f>
        <v>0</v>
      </c>
      <c r="AT125" s="36"/>
      <c r="AMH125" s="39"/>
      <c r="XFC125" s="37"/>
      <c r="XFD125" s="37"/>
    </row>
    <row r="126" customFormat="false" ht="13.8" hidden="false" customHeight="false" outlineLevel="0" collapsed="false">
      <c r="A126" s="128" t="s">
        <v>147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  <c r="XFC126" s="37"/>
      <c r="XFD126" s="37"/>
    </row>
    <row r="127" customFormat="false" ht="13.8" hidden="false" customHeight="false" outlineLevel="0" collapsed="false">
      <c r="A127" s="128" t="s">
        <v>148</v>
      </c>
      <c r="B127" s="129" t="n">
        <v>0.045</v>
      </c>
      <c r="C127" s="131" t="n">
        <f aca="false">((C$19+C$49+C$59+C$80+C$88+C$92+C$93)/(1-$B125-$B126-$B127))*$B127</f>
        <v>0</v>
      </c>
      <c r="D127" s="131" t="n">
        <f aca="false">((D$19+D$49+D$59+D$80+D$88+D$92+D$93)/(1-$B125-$B126-$B127))*$B127</f>
        <v>0</v>
      </c>
      <c r="E127" s="131" t="n">
        <f aca="false">((E$19+E$49+E$59+E$80+E$88+E$92+E$93)/(1-$B125-$B126-$B127))*$B127</f>
        <v>0</v>
      </c>
      <c r="AT127" s="36"/>
      <c r="AMH127" s="39"/>
      <c r="XFC127" s="37"/>
      <c r="XFD127" s="37"/>
    </row>
    <row r="128" customFormat="false" ht="13.8" hidden="false" customHeight="false" outlineLevel="0" collapsed="false">
      <c r="A128" s="128" t="s">
        <v>149</v>
      </c>
      <c r="B128" s="60" t="n">
        <v>0</v>
      </c>
      <c r="C128" s="131"/>
      <c r="D128" s="131"/>
      <c r="E128" s="130"/>
      <c r="AT128" s="36"/>
      <c r="AMH128" s="39"/>
      <c r="XFC128" s="37"/>
      <c r="XFD128" s="37"/>
    </row>
    <row r="129" customFormat="false" ht="13.8" hidden="false" customHeight="false" outlineLevel="0" collapsed="false">
      <c r="A129" s="125" t="s">
        <v>156</v>
      </c>
      <c r="B129" s="126" t="n">
        <f aca="false">SUM(B130:B133)</f>
        <v>0.0865</v>
      </c>
      <c r="C129" s="127" t="n">
        <f aca="false">SUM(C130:C133)</f>
        <v>0</v>
      </c>
      <c r="D129" s="127" t="n">
        <f aca="false">SUM(D130:D133)</f>
        <v>0</v>
      </c>
      <c r="E129" s="127" t="n">
        <f aca="false">SUM(E130:E133)</f>
        <v>0</v>
      </c>
      <c r="AT129" s="36"/>
      <c r="AMH129" s="39"/>
      <c r="XFC129" s="37"/>
      <c r="XFD129" s="37"/>
    </row>
    <row r="130" customFormat="false" ht="13.8" hidden="false" customHeight="false" outlineLevel="0" collapsed="false">
      <c r="A130" s="128" t="s">
        <v>146</v>
      </c>
      <c r="B130" s="129" t="n">
        <v>0.0365</v>
      </c>
      <c r="C130" s="130" t="n">
        <f aca="false">((C$19+C$49+C$59+C$80+C$88+C$92+C$93)/(1-$B130-$B131-$B132))*$B130</f>
        <v>0</v>
      </c>
      <c r="D130" s="130" t="n">
        <f aca="false">((D$19+D$49+D$59+D$80+D$88+D$92+D$93)/(1-$B130-$B131-$B132))*$B130</f>
        <v>0</v>
      </c>
      <c r="E130" s="130" t="n">
        <f aca="false">((E$19+E$49+E$59+E$80+E$88+E$92+E$93)/(1-$B130-$B131-$B132))*$B130</f>
        <v>0</v>
      </c>
      <c r="AT130" s="36"/>
      <c r="AMH130" s="39"/>
      <c r="XFC130" s="75"/>
      <c r="XFD130" s="75"/>
    </row>
    <row r="131" customFormat="false" ht="13.8" hidden="false" customHeight="false" outlineLevel="0" collapsed="false">
      <c r="A131" s="128" t="s">
        <v>147</v>
      </c>
      <c r="B131" s="129" t="n">
        <v>0</v>
      </c>
      <c r="C131" s="130" t="n">
        <f aca="false">((C$19+C$49+C$59+C$80+C$88+C$92+C$93)/(1-$B130-$B131-$B132))*$B131</f>
        <v>0</v>
      </c>
      <c r="D131" s="130" t="n">
        <f aca="false">((D$19+D$49+D$59+D$80+D$88+D$92+D$93)/(1-$B130-$B131-$B132))*$B131</f>
        <v>0</v>
      </c>
      <c r="E131" s="130" t="n">
        <f aca="false">((E$19+E$49+E$59+E$80+E$88+E$92+E$93)/(1-$B130-$B131-$B132))*$B131</f>
        <v>0</v>
      </c>
      <c r="AT131" s="36"/>
      <c r="AMH131" s="39"/>
    </row>
    <row r="132" customFormat="false" ht="13.8" hidden="false" customHeight="false" outlineLevel="0" collapsed="false">
      <c r="A132" s="128" t="s">
        <v>148</v>
      </c>
      <c r="B132" s="129" t="n">
        <v>0.05</v>
      </c>
      <c r="C132" s="131" t="n">
        <f aca="false">((C$19+C$49+C$59+C$80+C$88+C$92+C$93)/(1-$B130-$B131-$B132))*$B132</f>
        <v>0</v>
      </c>
      <c r="D132" s="131" t="n">
        <f aca="false">((D$19+D$49+D$59+D$80+D$88+D$92+D$93)/(1-$B130-$B131-$B132))*$B132</f>
        <v>0</v>
      </c>
      <c r="E132" s="131" t="n">
        <f aca="false">((E$19+E$49+E$59+E$80+E$88+E$92+E$93)/(1-$B130-$B131-$B132))*$B132</f>
        <v>0</v>
      </c>
      <c r="AT132" s="36"/>
      <c r="AMH132" s="39"/>
    </row>
    <row r="133" customFormat="false" ht="13.8" hidden="false" customHeight="false" outlineLevel="0" collapsed="false">
      <c r="A133" s="128" t="s">
        <v>149</v>
      </c>
      <c r="B133" s="60" t="n">
        <v>0</v>
      </c>
      <c r="C133" s="131"/>
      <c r="D133" s="131"/>
      <c r="E133" s="130"/>
      <c r="AT133" s="36"/>
      <c r="AMH133" s="39"/>
    </row>
    <row r="134" customFormat="false" ht="13.8" hidden="false" customHeight="true" outlineLevel="0" collapsed="false">
      <c r="A134" s="133" t="s">
        <v>83</v>
      </c>
      <c r="B134" s="134" t="n">
        <v>0.02</v>
      </c>
      <c r="C134" s="135" t="n">
        <f aca="false">SUM(C92:C93,C94)</f>
        <v>0</v>
      </c>
      <c r="D134" s="135" t="n">
        <f aca="false">SUM(D92:D93,D94)</f>
        <v>0</v>
      </c>
      <c r="E134" s="135" t="n">
        <f aca="false">SUM(E92:E93,E94)</f>
        <v>0</v>
      </c>
      <c r="AT134" s="36"/>
      <c r="AMH134" s="39"/>
    </row>
    <row r="135" customFormat="false" ht="13.8" hidden="false" customHeight="true" outlineLevel="0" collapsed="false">
      <c r="A135" s="133"/>
      <c r="B135" s="136" t="n">
        <v>0.021</v>
      </c>
      <c r="C135" s="137" t="n">
        <f aca="false">SUM(C92:C93,C99)</f>
        <v>0</v>
      </c>
      <c r="D135" s="137" t="n">
        <f aca="false">SUM(D92:D93,D99)</f>
        <v>0</v>
      </c>
      <c r="E135" s="137" t="n">
        <f aca="false">SUM(E92:E93,E99)</f>
        <v>0</v>
      </c>
      <c r="AT135" s="36"/>
      <c r="AMH135" s="39"/>
    </row>
    <row r="136" customFormat="false" ht="13.8" hidden="false" customHeight="false" outlineLevel="0" collapsed="false">
      <c r="A136" s="133"/>
      <c r="B136" s="136" t="n">
        <v>0.025</v>
      </c>
      <c r="C136" s="137" t="n">
        <f aca="false">SUM(C92:C93,C104)</f>
        <v>0</v>
      </c>
      <c r="D136" s="137" t="n">
        <f aca="false">SUM(D92:D93,D104)</f>
        <v>0</v>
      </c>
      <c r="E136" s="137" t="n">
        <f aca="false">SUM(E92:E93,E104)</f>
        <v>0</v>
      </c>
      <c r="AT136" s="36"/>
      <c r="AMH136" s="39"/>
    </row>
    <row r="137" customFormat="false" ht="13.8" hidden="false" customHeight="false" outlineLevel="0" collapsed="false">
      <c r="A137" s="133"/>
      <c r="B137" s="136" t="n">
        <v>0.03</v>
      </c>
      <c r="C137" s="137" t="n">
        <f aca="false">SUM(C92:C93,C109)</f>
        <v>0</v>
      </c>
      <c r="D137" s="137" t="n">
        <f aca="false">SUM(D92:D93,D109)</f>
        <v>0</v>
      </c>
      <c r="E137" s="137" t="n">
        <f aca="false">SUM(E92:E93,E109)</f>
        <v>0</v>
      </c>
      <c r="AT137" s="36"/>
      <c r="AMH137" s="39"/>
    </row>
    <row r="138" customFormat="false" ht="13.8" hidden="false" customHeight="false" outlineLevel="0" collapsed="false">
      <c r="A138" s="133"/>
      <c r="B138" s="136" t="n">
        <v>0.035</v>
      </c>
      <c r="C138" s="137" t="n">
        <f aca="false">SUM(C92:C93,C114)</f>
        <v>0</v>
      </c>
      <c r="D138" s="137" t="n">
        <f aca="false">SUM(D92:D93,D114)</f>
        <v>0</v>
      </c>
      <c r="E138" s="137" t="n">
        <f aca="false">SUM(E92:E93,E114)</f>
        <v>0</v>
      </c>
      <c r="AT138" s="36"/>
      <c r="AMH138" s="39"/>
    </row>
    <row r="139" customFormat="false" ht="13.8" hidden="false" customHeight="false" outlineLevel="0" collapsed="false">
      <c r="A139" s="133"/>
      <c r="B139" s="136" t="n">
        <v>0.04</v>
      </c>
      <c r="C139" s="137" t="n">
        <f aca="false">SUM(C92:C93,C119)</f>
        <v>0</v>
      </c>
      <c r="D139" s="137" t="n">
        <f aca="false">SUM(D92:D93,D119)</f>
        <v>0</v>
      </c>
      <c r="E139" s="137" t="n">
        <f aca="false">SUM(E92:E93,E119)</f>
        <v>0</v>
      </c>
      <c r="AT139" s="36"/>
      <c r="AMH139" s="39"/>
    </row>
    <row r="140" customFormat="false" ht="13.8" hidden="false" customHeight="false" outlineLevel="0" collapsed="false">
      <c r="A140" s="133"/>
      <c r="B140" s="136" t="n">
        <v>0.045</v>
      </c>
      <c r="C140" s="137" t="n">
        <f aca="false">SUM(C92:C93,C124)</f>
        <v>0</v>
      </c>
      <c r="D140" s="137" t="n">
        <f aca="false">SUM(D92:D93,D124)</f>
        <v>0</v>
      </c>
      <c r="E140" s="137" t="n">
        <f aca="false">SUM(E92:E93,E124)</f>
        <v>0</v>
      </c>
      <c r="AT140" s="36"/>
      <c r="AMH140" s="39"/>
    </row>
    <row r="141" customFormat="false" ht="13.8" hidden="false" customHeight="false" outlineLevel="0" collapsed="false">
      <c r="A141" s="133"/>
      <c r="B141" s="138" t="n">
        <v>0.05</v>
      </c>
      <c r="C141" s="139" t="n">
        <f aca="false">SUM(C92:C93,C129)</f>
        <v>0</v>
      </c>
      <c r="D141" s="139" t="n">
        <f aca="false">SUM(D92:D93,D129)</f>
        <v>0</v>
      </c>
      <c r="E141" s="139" t="n">
        <f aca="false">SUM(E92:E93,E129)</f>
        <v>0</v>
      </c>
      <c r="AT141" s="36"/>
      <c r="AMH141" s="39"/>
    </row>
    <row r="142" customFormat="false" ht="13.8" hidden="false" customHeight="false" outlineLevel="0" collapsed="false">
      <c r="A142" s="102"/>
      <c r="B142" s="118"/>
      <c r="C142" s="70"/>
      <c r="D142" s="70"/>
      <c r="E142" s="44"/>
      <c r="AT142" s="36"/>
      <c r="AMH142" s="39"/>
    </row>
    <row r="143" customFormat="false" ht="13.8" hidden="false" customHeight="false" outlineLevel="0" collapsed="false">
      <c r="A143" s="68"/>
      <c r="B143" s="69"/>
      <c r="C143" s="69"/>
      <c r="D143" s="69"/>
      <c r="E143" s="44"/>
      <c r="AT143" s="36"/>
      <c r="AMH143" s="39"/>
    </row>
    <row r="144" customFormat="false" ht="17.5" hidden="false" customHeight="true" outlineLevel="0" collapsed="false">
      <c r="A144" s="140" t="s">
        <v>157</v>
      </c>
      <c r="B144" s="140"/>
      <c r="C144" s="140"/>
      <c r="D144" s="140"/>
      <c r="E144" s="140"/>
      <c r="AT144" s="36"/>
      <c r="AMH144" s="39"/>
    </row>
    <row r="145" customFormat="false" ht="14.5" hidden="false" customHeight="true" outlineLevel="0" collapsed="false">
      <c r="A145" s="141" t="s">
        <v>158</v>
      </c>
      <c r="B145" s="141"/>
      <c r="C145" s="142" t="s">
        <v>75</v>
      </c>
      <c r="D145" s="142" t="s">
        <v>75</v>
      </c>
      <c r="E145" s="143" t="s">
        <v>75</v>
      </c>
      <c r="AT145" s="36"/>
      <c r="AMH145" s="39"/>
    </row>
    <row r="146" customFormat="false" ht="15" hidden="false" customHeight="true" outlineLevel="0" collapsed="false">
      <c r="A146" s="144" t="s">
        <v>159</v>
      </c>
      <c r="B146" s="144"/>
      <c r="C146" s="145" t="n">
        <f aca="false">C19</f>
        <v>0</v>
      </c>
      <c r="D146" s="145" t="n">
        <f aca="false">D19</f>
        <v>0</v>
      </c>
      <c r="E146" s="145" t="n">
        <f aca="false">E19</f>
        <v>0</v>
      </c>
      <c r="AT146" s="36"/>
      <c r="AMH146" s="39"/>
    </row>
    <row r="147" customFormat="false" ht="15" hidden="false" customHeight="true" outlineLevel="0" collapsed="false">
      <c r="A147" s="146" t="s">
        <v>160</v>
      </c>
      <c r="B147" s="146"/>
      <c r="C147" s="147" t="n">
        <f aca="false">C49</f>
        <v>0</v>
      </c>
      <c r="D147" s="147" t="n">
        <f aca="false">D49</f>
        <v>0</v>
      </c>
      <c r="E147" s="147" t="n">
        <f aca="false">E49</f>
        <v>0</v>
      </c>
      <c r="AT147" s="36"/>
      <c r="AMH147" s="39"/>
    </row>
    <row r="148" customFormat="false" ht="13.9" hidden="false" customHeight="true" outlineLevel="0" collapsed="false">
      <c r="A148" s="146" t="s">
        <v>161</v>
      </c>
      <c r="B148" s="146" t="s">
        <v>158</v>
      </c>
      <c r="C148" s="147" t="n">
        <f aca="false">C59</f>
        <v>0</v>
      </c>
      <c r="D148" s="147" t="n">
        <f aca="false">D59</f>
        <v>0</v>
      </c>
      <c r="E148" s="147" t="n">
        <f aca="false">E59</f>
        <v>0</v>
      </c>
      <c r="AT148" s="36"/>
      <c r="AMH148" s="39"/>
    </row>
    <row r="149" customFormat="false" ht="15" hidden="false" customHeight="true" outlineLevel="0" collapsed="false">
      <c r="A149" s="146" t="s">
        <v>162</v>
      </c>
      <c r="B149" s="146"/>
      <c r="C149" s="147" t="n">
        <f aca="false">C80</f>
        <v>0</v>
      </c>
      <c r="D149" s="147" t="n">
        <f aca="false">D80</f>
        <v>0</v>
      </c>
      <c r="E149" s="147" t="n">
        <f aca="false">E80</f>
        <v>0</v>
      </c>
      <c r="AT149" s="36"/>
      <c r="AMH149" s="39"/>
    </row>
    <row r="150" s="132" customFormat="true" ht="15.75" hidden="false" customHeight="true" outlineLevel="0" collapsed="false">
      <c r="A150" s="146" t="s">
        <v>163</v>
      </c>
      <c r="B150" s="146"/>
      <c r="C150" s="147" t="n">
        <f aca="false">C88</f>
        <v>0</v>
      </c>
      <c r="D150" s="147" t="n">
        <f aca="false">D88</f>
        <v>0</v>
      </c>
      <c r="E150" s="147" t="n">
        <f aca="false">E88</f>
        <v>0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H150" s="39"/>
      <c r="AMI150" s="39"/>
      <c r="AMJ150" s="39"/>
      <c r="AMK150" s="39"/>
      <c r="AML150" s="39"/>
      <c r="AMM150" s="39"/>
      <c r="XFC150" s="39"/>
      <c r="XFD150" s="39"/>
    </row>
    <row r="151" s="132" customFormat="true" ht="15.75" hidden="false" customHeight="true" outlineLevel="0" collapsed="false">
      <c r="A151" s="148" t="s">
        <v>164</v>
      </c>
      <c r="B151" s="148"/>
      <c r="C151" s="149" t="n">
        <f aca="false">SUM(C146:C150)</f>
        <v>0</v>
      </c>
      <c r="D151" s="149" t="n">
        <f aca="false">SUM(D146:D150)</f>
        <v>0</v>
      </c>
      <c r="E151" s="149" t="n">
        <f aca="false">SUM(E146:E150)</f>
        <v>0</v>
      </c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39"/>
      <c r="AMI151" s="39"/>
      <c r="AMJ151" s="39"/>
      <c r="AMK151" s="39"/>
      <c r="AML151" s="39"/>
      <c r="AMM151" s="39"/>
      <c r="XFC151" s="39"/>
      <c r="XFD151" s="39"/>
    </row>
    <row r="152" s="132" customFormat="true" ht="15.75" hidden="false" customHeight="true" outlineLevel="0" collapsed="false">
      <c r="A152" s="150" t="s">
        <v>165</v>
      </c>
      <c r="B152" s="151" t="n">
        <v>0.02</v>
      </c>
      <c r="C152" s="147" t="n">
        <f aca="false">C134</f>
        <v>0</v>
      </c>
      <c r="D152" s="147" t="n">
        <f aca="false">D134</f>
        <v>0</v>
      </c>
      <c r="E152" s="147" t="n">
        <f aca="false">E134</f>
        <v>0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L152" s="39"/>
      <c r="AMM152" s="39"/>
      <c r="XFC152" s="39"/>
      <c r="XFD152" s="39"/>
    </row>
    <row r="153" s="132" customFormat="true" ht="15.75" hidden="false" customHeight="true" outlineLevel="0" collapsed="false">
      <c r="A153" s="150"/>
      <c r="B153" s="151" t="n">
        <v>0.021</v>
      </c>
      <c r="C153" s="147" t="n">
        <f aca="false">C135</f>
        <v>0</v>
      </c>
      <c r="D153" s="147" t="n">
        <f aca="false">D135</f>
        <v>0</v>
      </c>
      <c r="E153" s="147" t="n">
        <f aca="false">E135</f>
        <v>0</v>
      </c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37"/>
      <c r="MP153" s="37"/>
      <c r="MQ153" s="37"/>
      <c r="MR153" s="37"/>
      <c r="MS153" s="37"/>
      <c r="MT153" s="37"/>
      <c r="MU153" s="37"/>
      <c r="MV153" s="37"/>
      <c r="MW153" s="37"/>
      <c r="MX153" s="37"/>
      <c r="MY153" s="37"/>
      <c r="MZ153" s="37"/>
      <c r="NA153" s="37"/>
      <c r="NB153" s="37"/>
      <c r="NC153" s="37"/>
      <c r="ND153" s="37"/>
      <c r="NE153" s="37"/>
      <c r="NF153" s="37"/>
      <c r="NG153" s="37"/>
      <c r="NH153" s="37"/>
      <c r="NI153" s="37"/>
      <c r="NJ153" s="37"/>
      <c r="NK153" s="37"/>
      <c r="NL153" s="37"/>
      <c r="NM153" s="37"/>
      <c r="NN153" s="37"/>
      <c r="NO153" s="37"/>
      <c r="NP153" s="37"/>
      <c r="NQ153" s="37"/>
      <c r="NR153" s="37"/>
      <c r="NS153" s="37"/>
      <c r="NT153" s="37"/>
      <c r="NU153" s="37"/>
      <c r="NV153" s="37"/>
      <c r="NW153" s="37"/>
      <c r="NX153" s="37"/>
      <c r="NY153" s="37"/>
      <c r="NZ153" s="37"/>
      <c r="OA153" s="37"/>
      <c r="OB153" s="37"/>
      <c r="OC153" s="37"/>
      <c r="OD153" s="37"/>
      <c r="OE153" s="37"/>
      <c r="OF153" s="37"/>
      <c r="OG153" s="37"/>
      <c r="OH153" s="37"/>
      <c r="OI153" s="37"/>
      <c r="OJ153" s="37"/>
      <c r="OK153" s="37"/>
      <c r="OL153" s="37"/>
      <c r="OM153" s="37"/>
      <c r="ON153" s="37"/>
      <c r="OO153" s="37"/>
      <c r="OP153" s="37"/>
      <c r="OQ153" s="37"/>
      <c r="OR153" s="37"/>
      <c r="OS153" s="37"/>
      <c r="OT153" s="37"/>
      <c r="OU153" s="37"/>
      <c r="OV153" s="37"/>
      <c r="OW153" s="37"/>
      <c r="OX153" s="37"/>
      <c r="OY153" s="37"/>
      <c r="OZ153" s="37"/>
      <c r="PA153" s="37"/>
      <c r="PB153" s="37"/>
      <c r="PC153" s="37"/>
      <c r="PD153" s="37"/>
      <c r="PE153" s="37"/>
      <c r="PF153" s="37"/>
      <c r="PG153" s="37"/>
      <c r="PH153" s="37"/>
      <c r="PI153" s="37"/>
      <c r="PJ153" s="37"/>
      <c r="PK153" s="37"/>
      <c r="PL153" s="37"/>
      <c r="PM153" s="37"/>
      <c r="PN153" s="37"/>
      <c r="PO153" s="37"/>
      <c r="PP153" s="37"/>
      <c r="PQ153" s="37"/>
      <c r="PR153" s="37"/>
      <c r="PS153" s="37"/>
      <c r="PT153" s="37"/>
      <c r="PU153" s="37"/>
      <c r="PV153" s="37"/>
      <c r="PW153" s="37"/>
      <c r="PX153" s="37"/>
      <c r="PY153" s="37"/>
      <c r="PZ153" s="37"/>
      <c r="QA153" s="37"/>
      <c r="QB153" s="37"/>
      <c r="QC153" s="37"/>
      <c r="QD153" s="37"/>
      <c r="QE153" s="37"/>
      <c r="QF153" s="37"/>
      <c r="QG153" s="37"/>
      <c r="QH153" s="37"/>
      <c r="QI153" s="37"/>
      <c r="QJ153" s="37"/>
      <c r="QK153" s="37"/>
      <c r="QL153" s="37"/>
      <c r="QM153" s="37"/>
      <c r="QN153" s="37"/>
      <c r="QO153" s="37"/>
      <c r="QP153" s="37"/>
      <c r="QQ153" s="37"/>
      <c r="QR153" s="37"/>
      <c r="QS153" s="37"/>
      <c r="QT153" s="37"/>
      <c r="QU153" s="37"/>
      <c r="QV153" s="37"/>
      <c r="QW153" s="37"/>
      <c r="QX153" s="37"/>
      <c r="QY153" s="37"/>
      <c r="QZ153" s="37"/>
      <c r="RA153" s="37"/>
      <c r="RB153" s="37"/>
      <c r="RC153" s="37"/>
      <c r="RD153" s="37"/>
      <c r="RE153" s="37"/>
      <c r="RF153" s="37"/>
      <c r="RG153" s="37"/>
      <c r="RH153" s="37"/>
      <c r="RI153" s="37"/>
      <c r="RJ153" s="37"/>
      <c r="RK153" s="37"/>
      <c r="RL153" s="37"/>
      <c r="RM153" s="37"/>
      <c r="RN153" s="37"/>
      <c r="RO153" s="37"/>
      <c r="RP153" s="37"/>
      <c r="RQ153" s="37"/>
      <c r="RR153" s="37"/>
      <c r="RS153" s="37"/>
      <c r="RT153" s="37"/>
      <c r="RU153" s="37"/>
      <c r="RV153" s="37"/>
      <c r="RW153" s="37"/>
      <c r="RX153" s="37"/>
      <c r="RY153" s="37"/>
      <c r="RZ153" s="37"/>
      <c r="SA153" s="37"/>
      <c r="SB153" s="37"/>
      <c r="SC153" s="37"/>
      <c r="SD153" s="37"/>
      <c r="SE153" s="37"/>
      <c r="SF153" s="37"/>
      <c r="SG153" s="37"/>
      <c r="SH153" s="37"/>
      <c r="SI153" s="37"/>
      <c r="SJ153" s="37"/>
      <c r="SK153" s="37"/>
      <c r="SL153" s="37"/>
      <c r="SM153" s="37"/>
      <c r="SN153" s="37"/>
      <c r="SO153" s="37"/>
      <c r="SP153" s="37"/>
      <c r="SQ153" s="37"/>
      <c r="SR153" s="37"/>
      <c r="SS153" s="37"/>
      <c r="ST153" s="37"/>
      <c r="SU153" s="37"/>
      <c r="SV153" s="37"/>
      <c r="SW153" s="37"/>
      <c r="SX153" s="37"/>
      <c r="SY153" s="37"/>
      <c r="SZ153" s="37"/>
      <c r="TA153" s="37"/>
      <c r="TB153" s="37"/>
      <c r="TC153" s="37"/>
      <c r="TD153" s="37"/>
      <c r="TE153" s="37"/>
      <c r="TF153" s="37"/>
      <c r="TG153" s="37"/>
      <c r="TH153" s="37"/>
      <c r="TI153" s="37"/>
      <c r="TJ153" s="37"/>
      <c r="TK153" s="37"/>
      <c r="TL153" s="37"/>
      <c r="TM153" s="37"/>
      <c r="TN153" s="37"/>
      <c r="TO153" s="37"/>
      <c r="TP153" s="37"/>
      <c r="TQ153" s="37"/>
      <c r="TR153" s="37"/>
      <c r="TS153" s="37"/>
      <c r="TT153" s="37"/>
      <c r="TU153" s="37"/>
      <c r="TV153" s="37"/>
      <c r="TW153" s="37"/>
      <c r="TX153" s="37"/>
      <c r="TY153" s="37"/>
      <c r="TZ153" s="37"/>
      <c r="UA153" s="37"/>
      <c r="UB153" s="37"/>
      <c r="UC153" s="37"/>
      <c r="UD153" s="37"/>
      <c r="UE153" s="37"/>
      <c r="UF153" s="37"/>
      <c r="UG153" s="37"/>
      <c r="UH153" s="37"/>
      <c r="UI153" s="37"/>
      <c r="UJ153" s="37"/>
      <c r="UK153" s="37"/>
      <c r="UL153" s="37"/>
      <c r="UM153" s="37"/>
      <c r="UN153" s="37"/>
      <c r="UO153" s="37"/>
      <c r="UP153" s="37"/>
      <c r="UQ153" s="37"/>
      <c r="UR153" s="37"/>
      <c r="US153" s="37"/>
      <c r="UT153" s="37"/>
      <c r="UU153" s="37"/>
      <c r="UV153" s="37"/>
      <c r="UW153" s="37"/>
      <c r="UX153" s="37"/>
      <c r="UY153" s="37"/>
      <c r="UZ153" s="37"/>
      <c r="VA153" s="37"/>
      <c r="VB153" s="37"/>
      <c r="VC153" s="37"/>
      <c r="VD153" s="37"/>
      <c r="VE153" s="37"/>
      <c r="VF153" s="37"/>
      <c r="VG153" s="37"/>
      <c r="VH153" s="37"/>
      <c r="VI153" s="37"/>
      <c r="VJ153" s="37"/>
      <c r="VK153" s="37"/>
      <c r="VL153" s="37"/>
      <c r="VM153" s="37"/>
      <c r="VN153" s="37"/>
      <c r="VO153" s="37"/>
      <c r="VP153" s="37"/>
      <c r="VQ153" s="37"/>
      <c r="VR153" s="37"/>
      <c r="VS153" s="37"/>
      <c r="VT153" s="37"/>
      <c r="VU153" s="37"/>
      <c r="VV153" s="37"/>
      <c r="VW153" s="37"/>
      <c r="VX153" s="37"/>
      <c r="VY153" s="37"/>
      <c r="VZ153" s="37"/>
      <c r="WA153" s="37"/>
      <c r="WB153" s="37"/>
      <c r="WC153" s="37"/>
      <c r="WD153" s="37"/>
      <c r="WE153" s="37"/>
      <c r="WF153" s="37"/>
      <c r="WG153" s="37"/>
      <c r="WH153" s="37"/>
      <c r="WI153" s="37"/>
      <c r="WJ153" s="37"/>
      <c r="WK153" s="37"/>
      <c r="WL153" s="37"/>
      <c r="WM153" s="37"/>
      <c r="WN153" s="37"/>
      <c r="WO153" s="37"/>
      <c r="WP153" s="37"/>
      <c r="WQ153" s="37"/>
      <c r="WR153" s="37"/>
      <c r="WS153" s="37"/>
      <c r="WT153" s="37"/>
      <c r="WU153" s="37"/>
      <c r="WV153" s="37"/>
      <c r="WW153" s="37"/>
      <c r="WX153" s="37"/>
      <c r="WY153" s="37"/>
      <c r="WZ153" s="37"/>
      <c r="XA153" s="37"/>
      <c r="XB153" s="37"/>
      <c r="XC153" s="37"/>
      <c r="XD153" s="37"/>
      <c r="XE153" s="37"/>
      <c r="XF153" s="37"/>
      <c r="XG153" s="37"/>
      <c r="XH153" s="37"/>
      <c r="XI153" s="37"/>
      <c r="XJ153" s="37"/>
      <c r="XK153" s="37"/>
      <c r="XL153" s="37"/>
      <c r="XM153" s="37"/>
      <c r="XN153" s="37"/>
      <c r="XO153" s="37"/>
      <c r="XP153" s="37"/>
      <c r="XQ153" s="37"/>
      <c r="XR153" s="37"/>
      <c r="XS153" s="37"/>
      <c r="XT153" s="37"/>
      <c r="XU153" s="37"/>
      <c r="XV153" s="37"/>
      <c r="XW153" s="37"/>
      <c r="XX153" s="37"/>
      <c r="XY153" s="37"/>
      <c r="XZ153" s="37"/>
      <c r="YA153" s="37"/>
      <c r="YB153" s="37"/>
      <c r="YC153" s="37"/>
      <c r="YD153" s="37"/>
      <c r="YE153" s="37"/>
      <c r="YF153" s="37"/>
      <c r="YG153" s="37"/>
      <c r="YH153" s="37"/>
      <c r="YI153" s="37"/>
      <c r="YJ153" s="37"/>
      <c r="YK153" s="37"/>
      <c r="YL153" s="37"/>
      <c r="YM153" s="37"/>
      <c r="YN153" s="37"/>
      <c r="YO153" s="37"/>
      <c r="YP153" s="37"/>
      <c r="YQ153" s="37"/>
      <c r="YR153" s="37"/>
      <c r="YS153" s="37"/>
      <c r="YT153" s="37"/>
      <c r="YU153" s="37"/>
      <c r="YV153" s="37"/>
      <c r="YW153" s="37"/>
      <c r="YX153" s="37"/>
      <c r="YY153" s="37"/>
      <c r="YZ153" s="37"/>
      <c r="ZA153" s="37"/>
      <c r="ZB153" s="37"/>
      <c r="ZC153" s="37"/>
      <c r="ZD153" s="37"/>
      <c r="ZE153" s="37"/>
      <c r="ZF153" s="37"/>
      <c r="ZG153" s="37"/>
      <c r="ZH153" s="37"/>
      <c r="ZI153" s="37"/>
      <c r="ZJ153" s="37"/>
      <c r="ZK153" s="37"/>
      <c r="ZL153" s="37"/>
      <c r="ZM153" s="37"/>
      <c r="ZN153" s="37"/>
      <c r="ZO153" s="37"/>
      <c r="ZP153" s="37"/>
      <c r="ZQ153" s="37"/>
      <c r="ZR153" s="37"/>
      <c r="ZS153" s="37"/>
      <c r="ZT153" s="37"/>
      <c r="ZU153" s="37"/>
      <c r="ZV153" s="37"/>
      <c r="ZW153" s="37"/>
      <c r="ZX153" s="37"/>
      <c r="ZY153" s="37"/>
      <c r="ZZ153" s="37"/>
      <c r="AAA153" s="37"/>
      <c r="AAB153" s="37"/>
      <c r="AAC153" s="37"/>
      <c r="AAD153" s="37"/>
      <c r="AAE153" s="37"/>
      <c r="AAF153" s="37"/>
      <c r="AAG153" s="37"/>
      <c r="AAH153" s="37"/>
      <c r="AAI153" s="37"/>
      <c r="AAJ153" s="37"/>
      <c r="AAK153" s="37"/>
      <c r="AAL153" s="37"/>
      <c r="AAM153" s="37"/>
      <c r="AAN153" s="37"/>
      <c r="AAO153" s="37"/>
      <c r="AAP153" s="37"/>
      <c r="AAQ153" s="37"/>
      <c r="AAR153" s="37"/>
      <c r="AAS153" s="37"/>
      <c r="AAT153" s="37"/>
      <c r="AAU153" s="37"/>
      <c r="AAV153" s="37"/>
      <c r="AAW153" s="37"/>
      <c r="AAX153" s="37"/>
      <c r="AAY153" s="37"/>
      <c r="AAZ153" s="37"/>
      <c r="ABA153" s="37"/>
      <c r="ABB153" s="37"/>
      <c r="ABC153" s="37"/>
      <c r="ABD153" s="37"/>
      <c r="ABE153" s="37"/>
      <c r="ABF153" s="37"/>
      <c r="ABG153" s="37"/>
      <c r="ABH153" s="37"/>
      <c r="ABI153" s="37"/>
      <c r="ABJ153" s="37"/>
      <c r="ABK153" s="37"/>
      <c r="ABL153" s="37"/>
      <c r="ABM153" s="37"/>
      <c r="ABN153" s="37"/>
      <c r="ABO153" s="37"/>
      <c r="ABP153" s="37"/>
      <c r="ABQ153" s="37"/>
      <c r="ABR153" s="37"/>
      <c r="ABS153" s="37"/>
      <c r="ABT153" s="37"/>
      <c r="ABU153" s="37"/>
      <c r="ABV153" s="37"/>
      <c r="ABW153" s="37"/>
      <c r="ABX153" s="37"/>
      <c r="ABY153" s="37"/>
      <c r="ABZ153" s="37"/>
      <c r="ACA153" s="37"/>
      <c r="ACB153" s="37"/>
      <c r="ACC153" s="37"/>
      <c r="ACD153" s="37"/>
      <c r="ACE153" s="37"/>
      <c r="ACF153" s="37"/>
      <c r="ACG153" s="37"/>
      <c r="ACH153" s="37"/>
      <c r="ACI153" s="37"/>
      <c r="ACJ153" s="37"/>
      <c r="ACK153" s="37"/>
      <c r="ACL153" s="37"/>
      <c r="ACM153" s="37"/>
      <c r="ACN153" s="37"/>
      <c r="ACO153" s="37"/>
      <c r="ACP153" s="37"/>
      <c r="ACQ153" s="37"/>
      <c r="ACR153" s="37"/>
      <c r="ACS153" s="37"/>
      <c r="ACT153" s="37"/>
      <c r="ACU153" s="37"/>
      <c r="ACV153" s="37"/>
      <c r="ACW153" s="37"/>
      <c r="ACX153" s="37"/>
      <c r="ACY153" s="37"/>
      <c r="ACZ153" s="37"/>
      <c r="ADA153" s="37"/>
      <c r="ADB153" s="37"/>
      <c r="ADC153" s="37"/>
      <c r="ADD153" s="37"/>
      <c r="ADE153" s="37"/>
      <c r="ADF153" s="37"/>
      <c r="ADG153" s="37"/>
      <c r="ADH153" s="37"/>
      <c r="ADI153" s="37"/>
      <c r="ADJ153" s="37"/>
      <c r="ADK153" s="37"/>
      <c r="ADL153" s="37"/>
      <c r="ADM153" s="37"/>
      <c r="ADN153" s="37"/>
      <c r="ADO153" s="37"/>
      <c r="ADP153" s="37"/>
      <c r="ADQ153" s="37"/>
      <c r="ADR153" s="37"/>
      <c r="ADS153" s="37"/>
      <c r="ADT153" s="37"/>
      <c r="ADU153" s="37"/>
      <c r="ADV153" s="37"/>
      <c r="ADW153" s="37"/>
      <c r="ADX153" s="37"/>
      <c r="ADY153" s="37"/>
      <c r="ADZ153" s="37"/>
      <c r="AEA153" s="37"/>
      <c r="AEB153" s="37"/>
      <c r="AEC153" s="37"/>
      <c r="AED153" s="37"/>
      <c r="AEE153" s="37"/>
      <c r="AEF153" s="37"/>
      <c r="AEG153" s="37"/>
      <c r="AEH153" s="37"/>
      <c r="AEI153" s="37"/>
      <c r="AEJ153" s="37"/>
      <c r="AEK153" s="37"/>
      <c r="AEL153" s="37"/>
      <c r="AEM153" s="37"/>
      <c r="AEN153" s="37"/>
      <c r="AEO153" s="37"/>
      <c r="AEP153" s="37"/>
      <c r="AEQ153" s="37"/>
      <c r="AER153" s="37"/>
      <c r="AES153" s="37"/>
      <c r="AET153" s="37"/>
      <c r="AEU153" s="37"/>
      <c r="AEV153" s="37"/>
      <c r="AEW153" s="37"/>
      <c r="AEX153" s="37"/>
      <c r="AEY153" s="37"/>
      <c r="AEZ153" s="37"/>
      <c r="AFA153" s="37"/>
      <c r="AFB153" s="37"/>
      <c r="AFC153" s="37"/>
      <c r="AFD153" s="37"/>
      <c r="AFE153" s="37"/>
      <c r="AFF153" s="37"/>
      <c r="AFG153" s="37"/>
      <c r="AFH153" s="37"/>
      <c r="AFI153" s="37"/>
      <c r="AFJ153" s="37"/>
      <c r="AFK153" s="37"/>
      <c r="AFL153" s="37"/>
      <c r="AFM153" s="37"/>
      <c r="AFN153" s="37"/>
      <c r="AFO153" s="37"/>
      <c r="AFP153" s="37"/>
      <c r="AFQ153" s="37"/>
      <c r="AFR153" s="37"/>
      <c r="AFS153" s="37"/>
      <c r="AFT153" s="37"/>
      <c r="AFU153" s="37"/>
      <c r="AFV153" s="37"/>
      <c r="AFW153" s="37"/>
      <c r="AFX153" s="37"/>
      <c r="AFY153" s="37"/>
      <c r="AFZ153" s="37"/>
      <c r="AGA153" s="37"/>
      <c r="AGB153" s="37"/>
      <c r="AGC153" s="37"/>
      <c r="AGD153" s="37"/>
      <c r="AGE153" s="37"/>
      <c r="AGF153" s="37"/>
      <c r="AGG153" s="37"/>
      <c r="AGH153" s="37"/>
      <c r="AGI153" s="37"/>
      <c r="AGJ153" s="37"/>
      <c r="AGK153" s="37"/>
      <c r="AGL153" s="37"/>
      <c r="AGM153" s="37"/>
      <c r="AGN153" s="37"/>
      <c r="AGO153" s="37"/>
      <c r="AGP153" s="37"/>
      <c r="AGQ153" s="37"/>
      <c r="AGR153" s="37"/>
      <c r="AGS153" s="37"/>
      <c r="AGT153" s="37"/>
      <c r="AGU153" s="37"/>
      <c r="AGV153" s="37"/>
      <c r="AGW153" s="37"/>
      <c r="AGX153" s="37"/>
      <c r="AGY153" s="37"/>
      <c r="AGZ153" s="37"/>
      <c r="AHA153" s="37"/>
      <c r="AHB153" s="37"/>
      <c r="AHC153" s="37"/>
      <c r="AHD153" s="37"/>
      <c r="AHE153" s="37"/>
      <c r="AHF153" s="37"/>
      <c r="AHG153" s="37"/>
      <c r="AHH153" s="37"/>
      <c r="AHI153" s="37"/>
      <c r="AHJ153" s="37"/>
      <c r="AHK153" s="37"/>
      <c r="AHL153" s="37"/>
      <c r="AHM153" s="37"/>
      <c r="AHN153" s="37"/>
      <c r="AHO153" s="37"/>
      <c r="AHP153" s="37"/>
      <c r="AHQ153" s="37"/>
      <c r="AHR153" s="37"/>
      <c r="AHS153" s="37"/>
      <c r="AHT153" s="37"/>
      <c r="AHU153" s="37"/>
      <c r="AHV153" s="37"/>
      <c r="AHW153" s="37"/>
      <c r="AHX153" s="37"/>
      <c r="AHY153" s="37"/>
      <c r="AHZ153" s="37"/>
      <c r="AIA153" s="37"/>
      <c r="AIB153" s="37"/>
      <c r="AIC153" s="37"/>
      <c r="AID153" s="37"/>
      <c r="AIE153" s="37"/>
      <c r="AIF153" s="37"/>
      <c r="AIG153" s="37"/>
      <c r="AIH153" s="37"/>
      <c r="AII153" s="37"/>
      <c r="AIJ153" s="37"/>
      <c r="AIK153" s="37"/>
      <c r="AIL153" s="37"/>
      <c r="AIM153" s="37"/>
      <c r="AIN153" s="37"/>
      <c r="AIO153" s="37"/>
      <c r="AIP153" s="37"/>
      <c r="AIQ153" s="37"/>
      <c r="AIR153" s="37"/>
      <c r="AIS153" s="37"/>
      <c r="AIT153" s="37"/>
      <c r="AIU153" s="37"/>
      <c r="AIV153" s="37"/>
      <c r="AIW153" s="37"/>
      <c r="AIX153" s="37"/>
      <c r="AIY153" s="37"/>
      <c r="AIZ153" s="37"/>
      <c r="AJA153" s="37"/>
      <c r="AJB153" s="37"/>
      <c r="AJC153" s="37"/>
      <c r="AJD153" s="37"/>
      <c r="AJE153" s="37"/>
      <c r="AJF153" s="37"/>
      <c r="AJG153" s="37"/>
      <c r="AJH153" s="37"/>
      <c r="AJI153" s="37"/>
      <c r="AJJ153" s="37"/>
      <c r="AJK153" s="37"/>
      <c r="AJL153" s="37"/>
      <c r="AJM153" s="37"/>
      <c r="AJN153" s="37"/>
      <c r="AJO153" s="37"/>
      <c r="AJP153" s="37"/>
      <c r="AJQ153" s="37"/>
      <c r="AJR153" s="37"/>
      <c r="AJS153" s="37"/>
      <c r="AJT153" s="37"/>
      <c r="AJU153" s="37"/>
      <c r="AJV153" s="37"/>
      <c r="AJW153" s="37"/>
      <c r="AJX153" s="37"/>
      <c r="AJY153" s="37"/>
      <c r="AJZ153" s="37"/>
      <c r="AKA153" s="37"/>
      <c r="AKB153" s="37"/>
      <c r="AKC153" s="37"/>
      <c r="AKD153" s="37"/>
      <c r="AKE153" s="37"/>
      <c r="AKF153" s="37"/>
      <c r="AKG153" s="37"/>
      <c r="AKH153" s="37"/>
      <c r="AKI153" s="37"/>
      <c r="AKJ153" s="37"/>
      <c r="AKK153" s="37"/>
      <c r="AKL153" s="37"/>
      <c r="AKM153" s="37"/>
      <c r="AKN153" s="37"/>
      <c r="AKO153" s="37"/>
      <c r="AKP153" s="37"/>
      <c r="AKQ153" s="37"/>
      <c r="AKR153" s="37"/>
      <c r="AKS153" s="37"/>
      <c r="AKT153" s="37"/>
      <c r="AKU153" s="37"/>
      <c r="AKV153" s="37"/>
      <c r="AKW153" s="37"/>
      <c r="AKX153" s="37"/>
      <c r="AKY153" s="37"/>
      <c r="AKZ153" s="37"/>
      <c r="ALA153" s="37"/>
      <c r="ALB153" s="37"/>
      <c r="ALC153" s="37"/>
      <c r="ALD153" s="37"/>
      <c r="ALE153" s="37"/>
      <c r="ALF153" s="37"/>
      <c r="ALG153" s="37"/>
      <c r="ALH153" s="37"/>
      <c r="ALI153" s="37"/>
      <c r="ALJ153" s="37"/>
      <c r="ALK153" s="37"/>
      <c r="ALL153" s="37"/>
      <c r="ALM153" s="37"/>
      <c r="ALN153" s="37"/>
      <c r="ALO153" s="37"/>
      <c r="ALP153" s="37"/>
      <c r="ALQ153" s="37"/>
      <c r="ALR153" s="37"/>
      <c r="ALS153" s="37"/>
      <c r="ALT153" s="37"/>
      <c r="ALU153" s="37"/>
      <c r="ALV153" s="37"/>
      <c r="ALW153" s="37"/>
      <c r="ALX153" s="37"/>
      <c r="ALY153" s="37"/>
      <c r="ALZ153" s="37"/>
      <c r="AMA153" s="37"/>
      <c r="AMB153" s="37"/>
      <c r="AMC153" s="37"/>
      <c r="AMD153" s="37"/>
      <c r="AME153" s="37"/>
      <c r="AMF153" s="37"/>
      <c r="AMG153" s="37"/>
      <c r="AML153" s="39"/>
      <c r="AMM153" s="39"/>
      <c r="XFC153" s="39"/>
      <c r="XFD153" s="39"/>
    </row>
    <row r="154" s="132" customFormat="true" ht="15.75" hidden="false" customHeight="true" outlineLevel="0" collapsed="false">
      <c r="A154" s="150"/>
      <c r="B154" s="151" t="n">
        <v>0.025</v>
      </c>
      <c r="C154" s="147" t="n">
        <f aca="false">C136</f>
        <v>0</v>
      </c>
      <c r="D154" s="147" t="n">
        <f aca="false">D136</f>
        <v>0</v>
      </c>
      <c r="E154" s="147" t="n">
        <f aca="false">E136</f>
        <v>0</v>
      </c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37"/>
      <c r="MP154" s="37"/>
      <c r="MQ154" s="37"/>
      <c r="MR154" s="37"/>
      <c r="MS154" s="37"/>
      <c r="MT154" s="37"/>
      <c r="MU154" s="37"/>
      <c r="MV154" s="37"/>
      <c r="MW154" s="37"/>
      <c r="MX154" s="37"/>
      <c r="MY154" s="37"/>
      <c r="MZ154" s="37"/>
      <c r="NA154" s="37"/>
      <c r="NB154" s="37"/>
      <c r="NC154" s="37"/>
      <c r="ND154" s="37"/>
      <c r="NE154" s="37"/>
      <c r="NF154" s="37"/>
      <c r="NG154" s="37"/>
      <c r="NH154" s="37"/>
      <c r="NI154" s="37"/>
      <c r="NJ154" s="37"/>
      <c r="NK154" s="37"/>
      <c r="NL154" s="37"/>
      <c r="NM154" s="37"/>
      <c r="NN154" s="37"/>
      <c r="NO154" s="37"/>
      <c r="NP154" s="37"/>
      <c r="NQ154" s="37"/>
      <c r="NR154" s="37"/>
      <c r="NS154" s="37"/>
      <c r="NT154" s="37"/>
      <c r="NU154" s="37"/>
      <c r="NV154" s="37"/>
      <c r="NW154" s="37"/>
      <c r="NX154" s="37"/>
      <c r="NY154" s="37"/>
      <c r="NZ154" s="37"/>
      <c r="OA154" s="37"/>
      <c r="OB154" s="37"/>
      <c r="OC154" s="37"/>
      <c r="OD154" s="37"/>
      <c r="OE154" s="37"/>
      <c r="OF154" s="37"/>
      <c r="OG154" s="37"/>
      <c r="OH154" s="37"/>
      <c r="OI154" s="37"/>
      <c r="OJ154" s="37"/>
      <c r="OK154" s="37"/>
      <c r="OL154" s="37"/>
      <c r="OM154" s="37"/>
      <c r="ON154" s="37"/>
      <c r="OO154" s="37"/>
      <c r="OP154" s="37"/>
      <c r="OQ154" s="37"/>
      <c r="OR154" s="37"/>
      <c r="OS154" s="37"/>
      <c r="OT154" s="37"/>
      <c r="OU154" s="37"/>
      <c r="OV154" s="37"/>
      <c r="OW154" s="37"/>
      <c r="OX154" s="37"/>
      <c r="OY154" s="37"/>
      <c r="OZ154" s="37"/>
      <c r="PA154" s="37"/>
      <c r="PB154" s="37"/>
      <c r="PC154" s="37"/>
      <c r="PD154" s="37"/>
      <c r="PE154" s="37"/>
      <c r="PF154" s="37"/>
      <c r="PG154" s="37"/>
      <c r="PH154" s="37"/>
      <c r="PI154" s="37"/>
      <c r="PJ154" s="37"/>
      <c r="PK154" s="37"/>
      <c r="PL154" s="37"/>
      <c r="PM154" s="37"/>
      <c r="PN154" s="37"/>
      <c r="PO154" s="37"/>
      <c r="PP154" s="37"/>
      <c r="PQ154" s="37"/>
      <c r="PR154" s="37"/>
      <c r="PS154" s="37"/>
      <c r="PT154" s="37"/>
      <c r="PU154" s="37"/>
      <c r="PV154" s="37"/>
      <c r="PW154" s="37"/>
      <c r="PX154" s="37"/>
      <c r="PY154" s="37"/>
      <c r="PZ154" s="37"/>
      <c r="QA154" s="37"/>
      <c r="QB154" s="37"/>
      <c r="QC154" s="37"/>
      <c r="QD154" s="37"/>
      <c r="QE154" s="37"/>
      <c r="QF154" s="37"/>
      <c r="QG154" s="37"/>
      <c r="QH154" s="37"/>
      <c r="QI154" s="37"/>
      <c r="QJ154" s="37"/>
      <c r="QK154" s="37"/>
      <c r="QL154" s="37"/>
      <c r="QM154" s="37"/>
      <c r="QN154" s="37"/>
      <c r="QO154" s="37"/>
      <c r="QP154" s="37"/>
      <c r="QQ154" s="37"/>
      <c r="QR154" s="37"/>
      <c r="QS154" s="37"/>
      <c r="QT154" s="37"/>
      <c r="QU154" s="37"/>
      <c r="QV154" s="37"/>
      <c r="QW154" s="37"/>
      <c r="QX154" s="37"/>
      <c r="QY154" s="37"/>
      <c r="QZ154" s="37"/>
      <c r="RA154" s="37"/>
      <c r="RB154" s="37"/>
      <c r="RC154" s="37"/>
      <c r="RD154" s="37"/>
      <c r="RE154" s="37"/>
      <c r="RF154" s="37"/>
      <c r="RG154" s="37"/>
      <c r="RH154" s="37"/>
      <c r="RI154" s="37"/>
      <c r="RJ154" s="37"/>
      <c r="RK154" s="37"/>
      <c r="RL154" s="37"/>
      <c r="RM154" s="37"/>
      <c r="RN154" s="37"/>
      <c r="RO154" s="37"/>
      <c r="RP154" s="37"/>
      <c r="RQ154" s="37"/>
      <c r="RR154" s="37"/>
      <c r="RS154" s="37"/>
      <c r="RT154" s="37"/>
      <c r="RU154" s="37"/>
      <c r="RV154" s="37"/>
      <c r="RW154" s="37"/>
      <c r="RX154" s="37"/>
      <c r="RY154" s="37"/>
      <c r="RZ154" s="37"/>
      <c r="SA154" s="37"/>
      <c r="SB154" s="37"/>
      <c r="SC154" s="37"/>
      <c r="SD154" s="37"/>
      <c r="SE154" s="37"/>
      <c r="SF154" s="37"/>
      <c r="SG154" s="37"/>
      <c r="SH154" s="37"/>
      <c r="SI154" s="37"/>
      <c r="SJ154" s="37"/>
      <c r="SK154" s="37"/>
      <c r="SL154" s="37"/>
      <c r="SM154" s="37"/>
      <c r="SN154" s="37"/>
      <c r="SO154" s="37"/>
      <c r="SP154" s="37"/>
      <c r="SQ154" s="37"/>
      <c r="SR154" s="37"/>
      <c r="SS154" s="37"/>
      <c r="ST154" s="37"/>
      <c r="SU154" s="37"/>
      <c r="SV154" s="37"/>
      <c r="SW154" s="37"/>
      <c r="SX154" s="37"/>
      <c r="SY154" s="37"/>
      <c r="SZ154" s="37"/>
      <c r="TA154" s="37"/>
      <c r="TB154" s="37"/>
      <c r="TC154" s="37"/>
      <c r="TD154" s="37"/>
      <c r="TE154" s="37"/>
      <c r="TF154" s="37"/>
      <c r="TG154" s="37"/>
      <c r="TH154" s="37"/>
      <c r="TI154" s="37"/>
      <c r="TJ154" s="37"/>
      <c r="TK154" s="37"/>
      <c r="TL154" s="37"/>
      <c r="TM154" s="37"/>
      <c r="TN154" s="37"/>
      <c r="TO154" s="37"/>
      <c r="TP154" s="37"/>
      <c r="TQ154" s="37"/>
      <c r="TR154" s="37"/>
      <c r="TS154" s="37"/>
      <c r="TT154" s="37"/>
      <c r="TU154" s="37"/>
      <c r="TV154" s="37"/>
      <c r="TW154" s="37"/>
      <c r="TX154" s="37"/>
      <c r="TY154" s="37"/>
      <c r="TZ154" s="37"/>
      <c r="UA154" s="37"/>
      <c r="UB154" s="37"/>
      <c r="UC154" s="37"/>
      <c r="UD154" s="37"/>
      <c r="UE154" s="37"/>
      <c r="UF154" s="37"/>
      <c r="UG154" s="37"/>
      <c r="UH154" s="37"/>
      <c r="UI154" s="37"/>
      <c r="UJ154" s="37"/>
      <c r="UK154" s="37"/>
      <c r="UL154" s="37"/>
      <c r="UM154" s="37"/>
      <c r="UN154" s="37"/>
      <c r="UO154" s="37"/>
      <c r="UP154" s="37"/>
      <c r="UQ154" s="37"/>
      <c r="UR154" s="37"/>
      <c r="US154" s="37"/>
      <c r="UT154" s="37"/>
      <c r="UU154" s="37"/>
      <c r="UV154" s="37"/>
      <c r="UW154" s="37"/>
      <c r="UX154" s="37"/>
      <c r="UY154" s="37"/>
      <c r="UZ154" s="37"/>
      <c r="VA154" s="37"/>
      <c r="VB154" s="37"/>
      <c r="VC154" s="37"/>
      <c r="VD154" s="37"/>
      <c r="VE154" s="37"/>
      <c r="VF154" s="37"/>
      <c r="VG154" s="37"/>
      <c r="VH154" s="37"/>
      <c r="VI154" s="37"/>
      <c r="VJ154" s="37"/>
      <c r="VK154" s="37"/>
      <c r="VL154" s="37"/>
      <c r="VM154" s="37"/>
      <c r="VN154" s="37"/>
      <c r="VO154" s="37"/>
      <c r="VP154" s="37"/>
      <c r="VQ154" s="37"/>
      <c r="VR154" s="37"/>
      <c r="VS154" s="37"/>
      <c r="VT154" s="37"/>
      <c r="VU154" s="37"/>
      <c r="VV154" s="37"/>
      <c r="VW154" s="37"/>
      <c r="VX154" s="37"/>
      <c r="VY154" s="37"/>
      <c r="VZ154" s="37"/>
      <c r="WA154" s="37"/>
      <c r="WB154" s="37"/>
      <c r="WC154" s="37"/>
      <c r="WD154" s="37"/>
      <c r="WE154" s="37"/>
      <c r="WF154" s="37"/>
      <c r="WG154" s="37"/>
      <c r="WH154" s="37"/>
      <c r="WI154" s="37"/>
      <c r="WJ154" s="37"/>
      <c r="WK154" s="37"/>
      <c r="WL154" s="37"/>
      <c r="WM154" s="37"/>
      <c r="WN154" s="37"/>
      <c r="WO154" s="37"/>
      <c r="WP154" s="37"/>
      <c r="WQ154" s="37"/>
      <c r="WR154" s="37"/>
      <c r="WS154" s="37"/>
      <c r="WT154" s="37"/>
      <c r="WU154" s="37"/>
      <c r="WV154" s="37"/>
      <c r="WW154" s="37"/>
      <c r="WX154" s="37"/>
      <c r="WY154" s="37"/>
      <c r="WZ154" s="37"/>
      <c r="XA154" s="37"/>
      <c r="XB154" s="37"/>
      <c r="XC154" s="37"/>
      <c r="XD154" s="37"/>
      <c r="XE154" s="37"/>
      <c r="XF154" s="37"/>
      <c r="XG154" s="37"/>
      <c r="XH154" s="37"/>
      <c r="XI154" s="37"/>
      <c r="XJ154" s="37"/>
      <c r="XK154" s="37"/>
      <c r="XL154" s="37"/>
      <c r="XM154" s="37"/>
      <c r="XN154" s="37"/>
      <c r="XO154" s="37"/>
      <c r="XP154" s="37"/>
      <c r="XQ154" s="37"/>
      <c r="XR154" s="37"/>
      <c r="XS154" s="37"/>
      <c r="XT154" s="37"/>
      <c r="XU154" s="37"/>
      <c r="XV154" s="37"/>
      <c r="XW154" s="37"/>
      <c r="XX154" s="37"/>
      <c r="XY154" s="37"/>
      <c r="XZ154" s="37"/>
      <c r="YA154" s="37"/>
      <c r="YB154" s="37"/>
      <c r="YC154" s="37"/>
      <c r="YD154" s="37"/>
      <c r="YE154" s="37"/>
      <c r="YF154" s="37"/>
      <c r="YG154" s="37"/>
      <c r="YH154" s="37"/>
      <c r="YI154" s="37"/>
      <c r="YJ154" s="37"/>
      <c r="YK154" s="37"/>
      <c r="YL154" s="37"/>
      <c r="YM154" s="37"/>
      <c r="YN154" s="37"/>
      <c r="YO154" s="37"/>
      <c r="YP154" s="37"/>
      <c r="YQ154" s="37"/>
      <c r="YR154" s="37"/>
      <c r="YS154" s="37"/>
      <c r="YT154" s="37"/>
      <c r="YU154" s="37"/>
      <c r="YV154" s="37"/>
      <c r="YW154" s="37"/>
      <c r="YX154" s="37"/>
      <c r="YY154" s="37"/>
      <c r="YZ154" s="37"/>
      <c r="ZA154" s="37"/>
      <c r="ZB154" s="37"/>
      <c r="ZC154" s="37"/>
      <c r="ZD154" s="37"/>
      <c r="ZE154" s="37"/>
      <c r="ZF154" s="37"/>
      <c r="ZG154" s="37"/>
      <c r="ZH154" s="37"/>
      <c r="ZI154" s="37"/>
      <c r="ZJ154" s="37"/>
      <c r="ZK154" s="37"/>
      <c r="ZL154" s="37"/>
      <c r="ZM154" s="37"/>
      <c r="ZN154" s="37"/>
      <c r="ZO154" s="37"/>
      <c r="ZP154" s="37"/>
      <c r="ZQ154" s="37"/>
      <c r="ZR154" s="37"/>
      <c r="ZS154" s="37"/>
      <c r="ZT154" s="37"/>
      <c r="ZU154" s="37"/>
      <c r="ZV154" s="37"/>
      <c r="ZW154" s="37"/>
      <c r="ZX154" s="37"/>
      <c r="ZY154" s="37"/>
      <c r="ZZ154" s="37"/>
      <c r="AAA154" s="37"/>
      <c r="AAB154" s="37"/>
      <c r="AAC154" s="37"/>
      <c r="AAD154" s="37"/>
      <c r="AAE154" s="37"/>
      <c r="AAF154" s="37"/>
      <c r="AAG154" s="37"/>
      <c r="AAH154" s="37"/>
      <c r="AAI154" s="37"/>
      <c r="AAJ154" s="37"/>
      <c r="AAK154" s="37"/>
      <c r="AAL154" s="37"/>
      <c r="AAM154" s="37"/>
      <c r="AAN154" s="37"/>
      <c r="AAO154" s="37"/>
      <c r="AAP154" s="37"/>
      <c r="AAQ154" s="37"/>
      <c r="AAR154" s="37"/>
      <c r="AAS154" s="37"/>
      <c r="AAT154" s="37"/>
      <c r="AAU154" s="37"/>
      <c r="AAV154" s="37"/>
      <c r="AAW154" s="37"/>
      <c r="AAX154" s="37"/>
      <c r="AAY154" s="37"/>
      <c r="AAZ154" s="37"/>
      <c r="ABA154" s="37"/>
      <c r="ABB154" s="37"/>
      <c r="ABC154" s="37"/>
      <c r="ABD154" s="37"/>
      <c r="ABE154" s="37"/>
      <c r="ABF154" s="37"/>
      <c r="ABG154" s="37"/>
      <c r="ABH154" s="37"/>
      <c r="ABI154" s="37"/>
      <c r="ABJ154" s="37"/>
      <c r="ABK154" s="37"/>
      <c r="ABL154" s="37"/>
      <c r="ABM154" s="37"/>
      <c r="ABN154" s="37"/>
      <c r="ABO154" s="37"/>
      <c r="ABP154" s="37"/>
      <c r="ABQ154" s="37"/>
      <c r="ABR154" s="37"/>
      <c r="ABS154" s="37"/>
      <c r="ABT154" s="37"/>
      <c r="ABU154" s="37"/>
      <c r="ABV154" s="37"/>
      <c r="ABW154" s="37"/>
      <c r="ABX154" s="37"/>
      <c r="ABY154" s="37"/>
      <c r="ABZ154" s="37"/>
      <c r="ACA154" s="37"/>
      <c r="ACB154" s="37"/>
      <c r="ACC154" s="37"/>
      <c r="ACD154" s="37"/>
      <c r="ACE154" s="37"/>
      <c r="ACF154" s="37"/>
      <c r="ACG154" s="37"/>
      <c r="ACH154" s="37"/>
      <c r="ACI154" s="37"/>
      <c r="ACJ154" s="37"/>
      <c r="ACK154" s="37"/>
      <c r="ACL154" s="37"/>
      <c r="ACM154" s="37"/>
      <c r="ACN154" s="37"/>
      <c r="ACO154" s="37"/>
      <c r="ACP154" s="37"/>
      <c r="ACQ154" s="37"/>
      <c r="ACR154" s="37"/>
      <c r="ACS154" s="37"/>
      <c r="ACT154" s="37"/>
      <c r="ACU154" s="37"/>
      <c r="ACV154" s="37"/>
      <c r="ACW154" s="37"/>
      <c r="ACX154" s="37"/>
      <c r="ACY154" s="37"/>
      <c r="ACZ154" s="37"/>
      <c r="ADA154" s="37"/>
      <c r="ADB154" s="37"/>
      <c r="ADC154" s="37"/>
      <c r="ADD154" s="37"/>
      <c r="ADE154" s="37"/>
      <c r="ADF154" s="37"/>
      <c r="ADG154" s="37"/>
      <c r="ADH154" s="37"/>
      <c r="ADI154" s="37"/>
      <c r="ADJ154" s="37"/>
      <c r="ADK154" s="37"/>
      <c r="ADL154" s="37"/>
      <c r="ADM154" s="37"/>
      <c r="ADN154" s="37"/>
      <c r="ADO154" s="37"/>
      <c r="ADP154" s="37"/>
      <c r="ADQ154" s="37"/>
      <c r="ADR154" s="37"/>
      <c r="ADS154" s="37"/>
      <c r="ADT154" s="37"/>
      <c r="ADU154" s="37"/>
      <c r="ADV154" s="37"/>
      <c r="ADW154" s="37"/>
      <c r="ADX154" s="37"/>
      <c r="ADY154" s="37"/>
      <c r="ADZ154" s="37"/>
      <c r="AEA154" s="37"/>
      <c r="AEB154" s="37"/>
      <c r="AEC154" s="37"/>
      <c r="AED154" s="37"/>
      <c r="AEE154" s="37"/>
      <c r="AEF154" s="37"/>
      <c r="AEG154" s="37"/>
      <c r="AEH154" s="37"/>
      <c r="AEI154" s="37"/>
      <c r="AEJ154" s="37"/>
      <c r="AEK154" s="37"/>
      <c r="AEL154" s="37"/>
      <c r="AEM154" s="37"/>
      <c r="AEN154" s="37"/>
      <c r="AEO154" s="37"/>
      <c r="AEP154" s="37"/>
      <c r="AEQ154" s="37"/>
      <c r="AER154" s="37"/>
      <c r="AES154" s="37"/>
      <c r="AET154" s="37"/>
      <c r="AEU154" s="37"/>
      <c r="AEV154" s="37"/>
      <c r="AEW154" s="37"/>
      <c r="AEX154" s="37"/>
      <c r="AEY154" s="37"/>
      <c r="AEZ154" s="37"/>
      <c r="AFA154" s="37"/>
      <c r="AFB154" s="37"/>
      <c r="AFC154" s="37"/>
      <c r="AFD154" s="37"/>
      <c r="AFE154" s="37"/>
      <c r="AFF154" s="37"/>
      <c r="AFG154" s="37"/>
      <c r="AFH154" s="37"/>
      <c r="AFI154" s="37"/>
      <c r="AFJ154" s="37"/>
      <c r="AFK154" s="37"/>
      <c r="AFL154" s="37"/>
      <c r="AFM154" s="37"/>
      <c r="AFN154" s="37"/>
      <c r="AFO154" s="37"/>
      <c r="AFP154" s="37"/>
      <c r="AFQ154" s="37"/>
      <c r="AFR154" s="37"/>
      <c r="AFS154" s="37"/>
      <c r="AFT154" s="37"/>
      <c r="AFU154" s="37"/>
      <c r="AFV154" s="37"/>
      <c r="AFW154" s="37"/>
      <c r="AFX154" s="37"/>
      <c r="AFY154" s="37"/>
      <c r="AFZ154" s="37"/>
      <c r="AGA154" s="37"/>
      <c r="AGB154" s="37"/>
      <c r="AGC154" s="37"/>
      <c r="AGD154" s="37"/>
      <c r="AGE154" s="37"/>
      <c r="AGF154" s="37"/>
      <c r="AGG154" s="37"/>
      <c r="AGH154" s="37"/>
      <c r="AGI154" s="37"/>
      <c r="AGJ154" s="37"/>
      <c r="AGK154" s="37"/>
      <c r="AGL154" s="37"/>
      <c r="AGM154" s="37"/>
      <c r="AGN154" s="37"/>
      <c r="AGO154" s="37"/>
      <c r="AGP154" s="37"/>
      <c r="AGQ154" s="37"/>
      <c r="AGR154" s="37"/>
      <c r="AGS154" s="37"/>
      <c r="AGT154" s="37"/>
      <c r="AGU154" s="37"/>
      <c r="AGV154" s="37"/>
      <c r="AGW154" s="37"/>
      <c r="AGX154" s="37"/>
      <c r="AGY154" s="37"/>
      <c r="AGZ154" s="37"/>
      <c r="AHA154" s="37"/>
      <c r="AHB154" s="37"/>
      <c r="AHC154" s="37"/>
      <c r="AHD154" s="37"/>
      <c r="AHE154" s="37"/>
      <c r="AHF154" s="37"/>
      <c r="AHG154" s="37"/>
      <c r="AHH154" s="37"/>
      <c r="AHI154" s="37"/>
      <c r="AHJ154" s="37"/>
      <c r="AHK154" s="37"/>
      <c r="AHL154" s="37"/>
      <c r="AHM154" s="37"/>
      <c r="AHN154" s="37"/>
      <c r="AHO154" s="37"/>
      <c r="AHP154" s="37"/>
      <c r="AHQ154" s="37"/>
      <c r="AHR154" s="37"/>
      <c r="AHS154" s="37"/>
      <c r="AHT154" s="37"/>
      <c r="AHU154" s="37"/>
      <c r="AHV154" s="37"/>
      <c r="AHW154" s="37"/>
      <c r="AHX154" s="37"/>
      <c r="AHY154" s="37"/>
      <c r="AHZ154" s="37"/>
      <c r="AIA154" s="37"/>
      <c r="AIB154" s="37"/>
      <c r="AIC154" s="37"/>
      <c r="AID154" s="37"/>
      <c r="AIE154" s="37"/>
      <c r="AIF154" s="37"/>
      <c r="AIG154" s="37"/>
      <c r="AIH154" s="37"/>
      <c r="AII154" s="37"/>
      <c r="AIJ154" s="37"/>
      <c r="AIK154" s="37"/>
      <c r="AIL154" s="37"/>
      <c r="AIM154" s="37"/>
      <c r="AIN154" s="37"/>
      <c r="AIO154" s="37"/>
      <c r="AIP154" s="37"/>
      <c r="AIQ154" s="37"/>
      <c r="AIR154" s="37"/>
      <c r="AIS154" s="37"/>
      <c r="AIT154" s="37"/>
      <c r="AIU154" s="37"/>
      <c r="AIV154" s="37"/>
      <c r="AIW154" s="37"/>
      <c r="AIX154" s="37"/>
      <c r="AIY154" s="37"/>
      <c r="AIZ154" s="37"/>
      <c r="AJA154" s="37"/>
      <c r="AJB154" s="37"/>
      <c r="AJC154" s="37"/>
      <c r="AJD154" s="37"/>
      <c r="AJE154" s="37"/>
      <c r="AJF154" s="37"/>
      <c r="AJG154" s="37"/>
      <c r="AJH154" s="37"/>
      <c r="AJI154" s="37"/>
      <c r="AJJ154" s="37"/>
      <c r="AJK154" s="37"/>
      <c r="AJL154" s="37"/>
      <c r="AJM154" s="37"/>
      <c r="AJN154" s="37"/>
      <c r="AJO154" s="37"/>
      <c r="AJP154" s="37"/>
      <c r="AJQ154" s="37"/>
      <c r="AJR154" s="37"/>
      <c r="AJS154" s="37"/>
      <c r="AJT154" s="37"/>
      <c r="AJU154" s="37"/>
      <c r="AJV154" s="37"/>
      <c r="AJW154" s="37"/>
      <c r="AJX154" s="37"/>
      <c r="AJY154" s="37"/>
      <c r="AJZ154" s="37"/>
      <c r="AKA154" s="37"/>
      <c r="AKB154" s="37"/>
      <c r="AKC154" s="37"/>
      <c r="AKD154" s="37"/>
      <c r="AKE154" s="37"/>
      <c r="AKF154" s="37"/>
      <c r="AKG154" s="37"/>
      <c r="AKH154" s="37"/>
      <c r="AKI154" s="37"/>
      <c r="AKJ154" s="37"/>
      <c r="AKK154" s="37"/>
      <c r="AKL154" s="37"/>
      <c r="AKM154" s="37"/>
      <c r="AKN154" s="37"/>
      <c r="AKO154" s="37"/>
      <c r="AKP154" s="37"/>
      <c r="AKQ154" s="37"/>
      <c r="AKR154" s="37"/>
      <c r="AKS154" s="37"/>
      <c r="AKT154" s="37"/>
      <c r="AKU154" s="37"/>
      <c r="AKV154" s="37"/>
      <c r="AKW154" s="37"/>
      <c r="AKX154" s="37"/>
      <c r="AKY154" s="37"/>
      <c r="AKZ154" s="37"/>
      <c r="ALA154" s="37"/>
      <c r="ALB154" s="37"/>
      <c r="ALC154" s="37"/>
      <c r="ALD154" s="37"/>
      <c r="ALE154" s="37"/>
      <c r="ALF154" s="37"/>
      <c r="ALG154" s="37"/>
      <c r="ALH154" s="37"/>
      <c r="ALI154" s="37"/>
      <c r="ALJ154" s="37"/>
      <c r="ALK154" s="37"/>
      <c r="ALL154" s="37"/>
      <c r="ALM154" s="37"/>
      <c r="ALN154" s="37"/>
      <c r="ALO154" s="37"/>
      <c r="ALP154" s="37"/>
      <c r="ALQ154" s="37"/>
      <c r="ALR154" s="37"/>
      <c r="ALS154" s="37"/>
      <c r="ALT154" s="37"/>
      <c r="ALU154" s="37"/>
      <c r="ALV154" s="37"/>
      <c r="ALW154" s="37"/>
      <c r="ALX154" s="37"/>
      <c r="ALY154" s="37"/>
      <c r="ALZ154" s="37"/>
      <c r="AMA154" s="37"/>
      <c r="AMB154" s="37"/>
      <c r="AMC154" s="37"/>
      <c r="AMD154" s="37"/>
      <c r="AME154" s="37"/>
      <c r="AMF154" s="37"/>
      <c r="AMG154" s="37"/>
      <c r="AML154" s="39"/>
      <c r="AMM154" s="39"/>
      <c r="XFC154" s="39"/>
      <c r="XFD154" s="39"/>
    </row>
    <row r="155" s="132" customFormat="true" ht="15.75" hidden="false" customHeight="true" outlineLevel="0" collapsed="false">
      <c r="A155" s="150"/>
      <c r="B155" s="151" t="n">
        <v>0.03</v>
      </c>
      <c r="C155" s="147" t="n">
        <f aca="false">C137</f>
        <v>0</v>
      </c>
      <c r="D155" s="147" t="n">
        <f aca="false">D137</f>
        <v>0</v>
      </c>
      <c r="E155" s="147" t="n">
        <f aca="false">E137</f>
        <v>0</v>
      </c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37"/>
      <c r="MP155" s="37"/>
      <c r="MQ155" s="37"/>
      <c r="MR155" s="37"/>
      <c r="MS155" s="37"/>
      <c r="MT155" s="37"/>
      <c r="MU155" s="37"/>
      <c r="MV155" s="37"/>
      <c r="MW155" s="37"/>
      <c r="MX155" s="37"/>
      <c r="MY155" s="37"/>
      <c r="MZ155" s="37"/>
      <c r="NA155" s="37"/>
      <c r="NB155" s="37"/>
      <c r="NC155" s="37"/>
      <c r="ND155" s="37"/>
      <c r="NE155" s="37"/>
      <c r="NF155" s="37"/>
      <c r="NG155" s="37"/>
      <c r="NH155" s="37"/>
      <c r="NI155" s="37"/>
      <c r="NJ155" s="37"/>
      <c r="NK155" s="37"/>
      <c r="NL155" s="37"/>
      <c r="NM155" s="37"/>
      <c r="NN155" s="37"/>
      <c r="NO155" s="37"/>
      <c r="NP155" s="37"/>
      <c r="NQ155" s="37"/>
      <c r="NR155" s="37"/>
      <c r="NS155" s="37"/>
      <c r="NT155" s="37"/>
      <c r="NU155" s="37"/>
      <c r="NV155" s="37"/>
      <c r="NW155" s="37"/>
      <c r="NX155" s="37"/>
      <c r="NY155" s="37"/>
      <c r="NZ155" s="37"/>
      <c r="OA155" s="37"/>
      <c r="OB155" s="37"/>
      <c r="OC155" s="37"/>
      <c r="OD155" s="37"/>
      <c r="OE155" s="37"/>
      <c r="OF155" s="37"/>
      <c r="OG155" s="37"/>
      <c r="OH155" s="37"/>
      <c r="OI155" s="37"/>
      <c r="OJ155" s="37"/>
      <c r="OK155" s="37"/>
      <c r="OL155" s="37"/>
      <c r="OM155" s="37"/>
      <c r="ON155" s="37"/>
      <c r="OO155" s="37"/>
      <c r="OP155" s="37"/>
      <c r="OQ155" s="37"/>
      <c r="OR155" s="37"/>
      <c r="OS155" s="37"/>
      <c r="OT155" s="37"/>
      <c r="OU155" s="37"/>
      <c r="OV155" s="37"/>
      <c r="OW155" s="37"/>
      <c r="OX155" s="37"/>
      <c r="OY155" s="37"/>
      <c r="OZ155" s="37"/>
      <c r="PA155" s="37"/>
      <c r="PB155" s="37"/>
      <c r="PC155" s="37"/>
      <c r="PD155" s="37"/>
      <c r="PE155" s="37"/>
      <c r="PF155" s="37"/>
      <c r="PG155" s="37"/>
      <c r="PH155" s="37"/>
      <c r="PI155" s="37"/>
      <c r="PJ155" s="37"/>
      <c r="PK155" s="37"/>
      <c r="PL155" s="37"/>
      <c r="PM155" s="37"/>
      <c r="PN155" s="37"/>
      <c r="PO155" s="37"/>
      <c r="PP155" s="37"/>
      <c r="PQ155" s="37"/>
      <c r="PR155" s="37"/>
      <c r="PS155" s="37"/>
      <c r="PT155" s="37"/>
      <c r="PU155" s="37"/>
      <c r="PV155" s="37"/>
      <c r="PW155" s="37"/>
      <c r="PX155" s="37"/>
      <c r="PY155" s="37"/>
      <c r="PZ155" s="37"/>
      <c r="QA155" s="37"/>
      <c r="QB155" s="37"/>
      <c r="QC155" s="37"/>
      <c r="QD155" s="37"/>
      <c r="QE155" s="37"/>
      <c r="QF155" s="37"/>
      <c r="QG155" s="37"/>
      <c r="QH155" s="37"/>
      <c r="QI155" s="37"/>
      <c r="QJ155" s="37"/>
      <c r="QK155" s="37"/>
      <c r="QL155" s="37"/>
      <c r="QM155" s="37"/>
      <c r="QN155" s="37"/>
      <c r="QO155" s="37"/>
      <c r="QP155" s="37"/>
      <c r="QQ155" s="37"/>
      <c r="QR155" s="37"/>
      <c r="QS155" s="37"/>
      <c r="QT155" s="37"/>
      <c r="QU155" s="37"/>
      <c r="QV155" s="37"/>
      <c r="QW155" s="37"/>
      <c r="QX155" s="37"/>
      <c r="QY155" s="37"/>
      <c r="QZ155" s="37"/>
      <c r="RA155" s="37"/>
      <c r="RB155" s="37"/>
      <c r="RC155" s="37"/>
      <c r="RD155" s="37"/>
      <c r="RE155" s="37"/>
      <c r="RF155" s="37"/>
      <c r="RG155" s="37"/>
      <c r="RH155" s="37"/>
      <c r="RI155" s="37"/>
      <c r="RJ155" s="37"/>
      <c r="RK155" s="37"/>
      <c r="RL155" s="37"/>
      <c r="RM155" s="37"/>
      <c r="RN155" s="37"/>
      <c r="RO155" s="37"/>
      <c r="RP155" s="37"/>
      <c r="RQ155" s="37"/>
      <c r="RR155" s="37"/>
      <c r="RS155" s="37"/>
      <c r="RT155" s="37"/>
      <c r="RU155" s="37"/>
      <c r="RV155" s="37"/>
      <c r="RW155" s="37"/>
      <c r="RX155" s="37"/>
      <c r="RY155" s="37"/>
      <c r="RZ155" s="37"/>
      <c r="SA155" s="37"/>
      <c r="SB155" s="37"/>
      <c r="SC155" s="37"/>
      <c r="SD155" s="37"/>
      <c r="SE155" s="37"/>
      <c r="SF155" s="37"/>
      <c r="SG155" s="37"/>
      <c r="SH155" s="37"/>
      <c r="SI155" s="37"/>
      <c r="SJ155" s="37"/>
      <c r="SK155" s="37"/>
      <c r="SL155" s="37"/>
      <c r="SM155" s="37"/>
      <c r="SN155" s="37"/>
      <c r="SO155" s="37"/>
      <c r="SP155" s="37"/>
      <c r="SQ155" s="37"/>
      <c r="SR155" s="37"/>
      <c r="SS155" s="37"/>
      <c r="ST155" s="37"/>
      <c r="SU155" s="37"/>
      <c r="SV155" s="37"/>
      <c r="SW155" s="37"/>
      <c r="SX155" s="37"/>
      <c r="SY155" s="37"/>
      <c r="SZ155" s="37"/>
      <c r="TA155" s="37"/>
      <c r="TB155" s="37"/>
      <c r="TC155" s="37"/>
      <c r="TD155" s="37"/>
      <c r="TE155" s="37"/>
      <c r="TF155" s="37"/>
      <c r="TG155" s="37"/>
      <c r="TH155" s="37"/>
      <c r="TI155" s="37"/>
      <c r="TJ155" s="37"/>
      <c r="TK155" s="37"/>
      <c r="TL155" s="37"/>
      <c r="TM155" s="37"/>
      <c r="TN155" s="37"/>
      <c r="TO155" s="37"/>
      <c r="TP155" s="37"/>
      <c r="TQ155" s="37"/>
      <c r="TR155" s="37"/>
      <c r="TS155" s="37"/>
      <c r="TT155" s="37"/>
      <c r="TU155" s="37"/>
      <c r="TV155" s="37"/>
      <c r="TW155" s="37"/>
      <c r="TX155" s="37"/>
      <c r="TY155" s="37"/>
      <c r="TZ155" s="37"/>
      <c r="UA155" s="37"/>
      <c r="UB155" s="37"/>
      <c r="UC155" s="37"/>
      <c r="UD155" s="37"/>
      <c r="UE155" s="37"/>
      <c r="UF155" s="37"/>
      <c r="UG155" s="37"/>
      <c r="UH155" s="37"/>
      <c r="UI155" s="37"/>
      <c r="UJ155" s="37"/>
      <c r="UK155" s="37"/>
      <c r="UL155" s="37"/>
      <c r="UM155" s="37"/>
      <c r="UN155" s="37"/>
      <c r="UO155" s="37"/>
      <c r="UP155" s="37"/>
      <c r="UQ155" s="37"/>
      <c r="UR155" s="37"/>
      <c r="US155" s="37"/>
      <c r="UT155" s="37"/>
      <c r="UU155" s="37"/>
      <c r="UV155" s="37"/>
      <c r="UW155" s="37"/>
      <c r="UX155" s="37"/>
      <c r="UY155" s="37"/>
      <c r="UZ155" s="37"/>
      <c r="VA155" s="37"/>
      <c r="VB155" s="37"/>
      <c r="VC155" s="37"/>
      <c r="VD155" s="37"/>
      <c r="VE155" s="37"/>
      <c r="VF155" s="37"/>
      <c r="VG155" s="37"/>
      <c r="VH155" s="37"/>
      <c r="VI155" s="37"/>
      <c r="VJ155" s="37"/>
      <c r="VK155" s="37"/>
      <c r="VL155" s="37"/>
      <c r="VM155" s="37"/>
      <c r="VN155" s="37"/>
      <c r="VO155" s="37"/>
      <c r="VP155" s="37"/>
      <c r="VQ155" s="37"/>
      <c r="VR155" s="37"/>
      <c r="VS155" s="37"/>
      <c r="VT155" s="37"/>
      <c r="VU155" s="37"/>
      <c r="VV155" s="37"/>
      <c r="VW155" s="37"/>
      <c r="VX155" s="37"/>
      <c r="VY155" s="37"/>
      <c r="VZ155" s="37"/>
      <c r="WA155" s="37"/>
      <c r="WB155" s="37"/>
      <c r="WC155" s="37"/>
      <c r="WD155" s="37"/>
      <c r="WE155" s="37"/>
      <c r="WF155" s="37"/>
      <c r="WG155" s="37"/>
      <c r="WH155" s="37"/>
      <c r="WI155" s="37"/>
      <c r="WJ155" s="37"/>
      <c r="WK155" s="37"/>
      <c r="WL155" s="37"/>
      <c r="WM155" s="37"/>
      <c r="WN155" s="37"/>
      <c r="WO155" s="37"/>
      <c r="WP155" s="37"/>
      <c r="WQ155" s="37"/>
      <c r="WR155" s="37"/>
      <c r="WS155" s="37"/>
      <c r="WT155" s="37"/>
      <c r="WU155" s="37"/>
      <c r="WV155" s="37"/>
      <c r="WW155" s="37"/>
      <c r="WX155" s="37"/>
      <c r="WY155" s="37"/>
      <c r="WZ155" s="37"/>
      <c r="XA155" s="37"/>
      <c r="XB155" s="37"/>
      <c r="XC155" s="37"/>
      <c r="XD155" s="37"/>
      <c r="XE155" s="37"/>
      <c r="XF155" s="37"/>
      <c r="XG155" s="37"/>
      <c r="XH155" s="37"/>
      <c r="XI155" s="37"/>
      <c r="XJ155" s="37"/>
      <c r="XK155" s="37"/>
      <c r="XL155" s="37"/>
      <c r="XM155" s="37"/>
      <c r="XN155" s="37"/>
      <c r="XO155" s="37"/>
      <c r="XP155" s="37"/>
      <c r="XQ155" s="37"/>
      <c r="XR155" s="37"/>
      <c r="XS155" s="37"/>
      <c r="XT155" s="37"/>
      <c r="XU155" s="37"/>
      <c r="XV155" s="37"/>
      <c r="XW155" s="37"/>
      <c r="XX155" s="37"/>
      <c r="XY155" s="37"/>
      <c r="XZ155" s="37"/>
      <c r="YA155" s="37"/>
      <c r="YB155" s="37"/>
      <c r="YC155" s="37"/>
      <c r="YD155" s="37"/>
      <c r="YE155" s="37"/>
      <c r="YF155" s="37"/>
      <c r="YG155" s="37"/>
      <c r="YH155" s="37"/>
      <c r="YI155" s="37"/>
      <c r="YJ155" s="37"/>
      <c r="YK155" s="37"/>
      <c r="YL155" s="37"/>
      <c r="YM155" s="37"/>
      <c r="YN155" s="37"/>
      <c r="YO155" s="37"/>
      <c r="YP155" s="37"/>
      <c r="YQ155" s="37"/>
      <c r="YR155" s="37"/>
      <c r="YS155" s="37"/>
      <c r="YT155" s="37"/>
      <c r="YU155" s="37"/>
      <c r="YV155" s="37"/>
      <c r="YW155" s="37"/>
      <c r="YX155" s="37"/>
      <c r="YY155" s="37"/>
      <c r="YZ155" s="37"/>
      <c r="ZA155" s="37"/>
      <c r="ZB155" s="37"/>
      <c r="ZC155" s="37"/>
      <c r="ZD155" s="37"/>
      <c r="ZE155" s="37"/>
      <c r="ZF155" s="37"/>
      <c r="ZG155" s="37"/>
      <c r="ZH155" s="37"/>
      <c r="ZI155" s="37"/>
      <c r="ZJ155" s="37"/>
      <c r="ZK155" s="37"/>
      <c r="ZL155" s="37"/>
      <c r="ZM155" s="37"/>
      <c r="ZN155" s="37"/>
      <c r="ZO155" s="37"/>
      <c r="ZP155" s="37"/>
      <c r="ZQ155" s="37"/>
      <c r="ZR155" s="37"/>
      <c r="ZS155" s="37"/>
      <c r="ZT155" s="37"/>
      <c r="ZU155" s="37"/>
      <c r="ZV155" s="37"/>
      <c r="ZW155" s="37"/>
      <c r="ZX155" s="37"/>
      <c r="ZY155" s="37"/>
      <c r="ZZ155" s="37"/>
      <c r="AAA155" s="37"/>
      <c r="AAB155" s="37"/>
      <c r="AAC155" s="37"/>
      <c r="AAD155" s="37"/>
      <c r="AAE155" s="37"/>
      <c r="AAF155" s="37"/>
      <c r="AAG155" s="37"/>
      <c r="AAH155" s="37"/>
      <c r="AAI155" s="37"/>
      <c r="AAJ155" s="37"/>
      <c r="AAK155" s="37"/>
      <c r="AAL155" s="37"/>
      <c r="AAM155" s="37"/>
      <c r="AAN155" s="37"/>
      <c r="AAO155" s="37"/>
      <c r="AAP155" s="37"/>
      <c r="AAQ155" s="37"/>
      <c r="AAR155" s="37"/>
      <c r="AAS155" s="37"/>
      <c r="AAT155" s="37"/>
      <c r="AAU155" s="37"/>
      <c r="AAV155" s="37"/>
      <c r="AAW155" s="37"/>
      <c r="AAX155" s="37"/>
      <c r="AAY155" s="37"/>
      <c r="AAZ155" s="37"/>
      <c r="ABA155" s="37"/>
      <c r="ABB155" s="37"/>
      <c r="ABC155" s="37"/>
      <c r="ABD155" s="37"/>
      <c r="ABE155" s="37"/>
      <c r="ABF155" s="37"/>
      <c r="ABG155" s="37"/>
      <c r="ABH155" s="37"/>
      <c r="ABI155" s="37"/>
      <c r="ABJ155" s="37"/>
      <c r="ABK155" s="37"/>
      <c r="ABL155" s="37"/>
      <c r="ABM155" s="37"/>
      <c r="ABN155" s="37"/>
      <c r="ABO155" s="37"/>
      <c r="ABP155" s="37"/>
      <c r="ABQ155" s="37"/>
      <c r="ABR155" s="37"/>
      <c r="ABS155" s="37"/>
      <c r="ABT155" s="37"/>
      <c r="ABU155" s="37"/>
      <c r="ABV155" s="37"/>
      <c r="ABW155" s="37"/>
      <c r="ABX155" s="37"/>
      <c r="ABY155" s="37"/>
      <c r="ABZ155" s="37"/>
      <c r="ACA155" s="37"/>
      <c r="ACB155" s="37"/>
      <c r="ACC155" s="37"/>
      <c r="ACD155" s="37"/>
      <c r="ACE155" s="37"/>
      <c r="ACF155" s="37"/>
      <c r="ACG155" s="37"/>
      <c r="ACH155" s="37"/>
      <c r="ACI155" s="37"/>
      <c r="ACJ155" s="37"/>
      <c r="ACK155" s="37"/>
      <c r="ACL155" s="37"/>
      <c r="ACM155" s="37"/>
      <c r="ACN155" s="37"/>
      <c r="ACO155" s="37"/>
      <c r="ACP155" s="37"/>
      <c r="ACQ155" s="37"/>
      <c r="ACR155" s="37"/>
      <c r="ACS155" s="37"/>
      <c r="ACT155" s="37"/>
      <c r="ACU155" s="37"/>
      <c r="ACV155" s="37"/>
      <c r="ACW155" s="37"/>
      <c r="ACX155" s="37"/>
      <c r="ACY155" s="37"/>
      <c r="ACZ155" s="37"/>
      <c r="ADA155" s="37"/>
      <c r="ADB155" s="37"/>
      <c r="ADC155" s="37"/>
      <c r="ADD155" s="37"/>
      <c r="ADE155" s="37"/>
      <c r="ADF155" s="37"/>
      <c r="ADG155" s="37"/>
      <c r="ADH155" s="37"/>
      <c r="ADI155" s="37"/>
      <c r="ADJ155" s="37"/>
      <c r="ADK155" s="37"/>
      <c r="ADL155" s="37"/>
      <c r="ADM155" s="37"/>
      <c r="ADN155" s="37"/>
      <c r="ADO155" s="37"/>
      <c r="ADP155" s="37"/>
      <c r="ADQ155" s="37"/>
      <c r="ADR155" s="37"/>
      <c r="ADS155" s="37"/>
      <c r="ADT155" s="37"/>
      <c r="ADU155" s="37"/>
      <c r="ADV155" s="37"/>
      <c r="ADW155" s="37"/>
      <c r="ADX155" s="37"/>
      <c r="ADY155" s="37"/>
      <c r="ADZ155" s="37"/>
      <c r="AEA155" s="37"/>
      <c r="AEB155" s="37"/>
      <c r="AEC155" s="37"/>
      <c r="AED155" s="37"/>
      <c r="AEE155" s="37"/>
      <c r="AEF155" s="37"/>
      <c r="AEG155" s="37"/>
      <c r="AEH155" s="37"/>
      <c r="AEI155" s="37"/>
      <c r="AEJ155" s="37"/>
      <c r="AEK155" s="37"/>
      <c r="AEL155" s="37"/>
      <c r="AEM155" s="37"/>
      <c r="AEN155" s="37"/>
      <c r="AEO155" s="37"/>
      <c r="AEP155" s="37"/>
      <c r="AEQ155" s="37"/>
      <c r="AER155" s="37"/>
      <c r="AES155" s="37"/>
      <c r="AET155" s="37"/>
      <c r="AEU155" s="37"/>
      <c r="AEV155" s="37"/>
      <c r="AEW155" s="37"/>
      <c r="AEX155" s="37"/>
      <c r="AEY155" s="37"/>
      <c r="AEZ155" s="37"/>
      <c r="AFA155" s="37"/>
      <c r="AFB155" s="37"/>
      <c r="AFC155" s="37"/>
      <c r="AFD155" s="37"/>
      <c r="AFE155" s="37"/>
      <c r="AFF155" s="37"/>
      <c r="AFG155" s="37"/>
      <c r="AFH155" s="37"/>
      <c r="AFI155" s="37"/>
      <c r="AFJ155" s="37"/>
      <c r="AFK155" s="37"/>
      <c r="AFL155" s="37"/>
      <c r="AFM155" s="37"/>
      <c r="AFN155" s="37"/>
      <c r="AFO155" s="37"/>
      <c r="AFP155" s="37"/>
      <c r="AFQ155" s="37"/>
      <c r="AFR155" s="37"/>
      <c r="AFS155" s="37"/>
      <c r="AFT155" s="37"/>
      <c r="AFU155" s="37"/>
      <c r="AFV155" s="37"/>
      <c r="AFW155" s="37"/>
      <c r="AFX155" s="37"/>
      <c r="AFY155" s="37"/>
      <c r="AFZ155" s="37"/>
      <c r="AGA155" s="37"/>
      <c r="AGB155" s="37"/>
      <c r="AGC155" s="37"/>
      <c r="AGD155" s="37"/>
      <c r="AGE155" s="37"/>
      <c r="AGF155" s="37"/>
      <c r="AGG155" s="37"/>
      <c r="AGH155" s="37"/>
      <c r="AGI155" s="37"/>
      <c r="AGJ155" s="37"/>
      <c r="AGK155" s="37"/>
      <c r="AGL155" s="37"/>
      <c r="AGM155" s="37"/>
      <c r="AGN155" s="37"/>
      <c r="AGO155" s="37"/>
      <c r="AGP155" s="37"/>
      <c r="AGQ155" s="37"/>
      <c r="AGR155" s="37"/>
      <c r="AGS155" s="37"/>
      <c r="AGT155" s="37"/>
      <c r="AGU155" s="37"/>
      <c r="AGV155" s="37"/>
      <c r="AGW155" s="37"/>
      <c r="AGX155" s="37"/>
      <c r="AGY155" s="37"/>
      <c r="AGZ155" s="37"/>
      <c r="AHA155" s="37"/>
      <c r="AHB155" s="37"/>
      <c r="AHC155" s="37"/>
      <c r="AHD155" s="37"/>
      <c r="AHE155" s="37"/>
      <c r="AHF155" s="37"/>
      <c r="AHG155" s="37"/>
      <c r="AHH155" s="37"/>
      <c r="AHI155" s="37"/>
      <c r="AHJ155" s="37"/>
      <c r="AHK155" s="37"/>
      <c r="AHL155" s="37"/>
      <c r="AHM155" s="37"/>
      <c r="AHN155" s="37"/>
      <c r="AHO155" s="37"/>
      <c r="AHP155" s="37"/>
      <c r="AHQ155" s="37"/>
      <c r="AHR155" s="37"/>
      <c r="AHS155" s="37"/>
      <c r="AHT155" s="37"/>
      <c r="AHU155" s="37"/>
      <c r="AHV155" s="37"/>
      <c r="AHW155" s="37"/>
      <c r="AHX155" s="37"/>
      <c r="AHY155" s="37"/>
      <c r="AHZ155" s="37"/>
      <c r="AIA155" s="37"/>
      <c r="AIB155" s="37"/>
      <c r="AIC155" s="37"/>
      <c r="AID155" s="37"/>
      <c r="AIE155" s="37"/>
      <c r="AIF155" s="37"/>
      <c r="AIG155" s="37"/>
      <c r="AIH155" s="37"/>
      <c r="AII155" s="37"/>
      <c r="AIJ155" s="37"/>
      <c r="AIK155" s="37"/>
      <c r="AIL155" s="37"/>
      <c r="AIM155" s="37"/>
      <c r="AIN155" s="37"/>
      <c r="AIO155" s="37"/>
      <c r="AIP155" s="37"/>
      <c r="AIQ155" s="37"/>
      <c r="AIR155" s="37"/>
      <c r="AIS155" s="37"/>
      <c r="AIT155" s="37"/>
      <c r="AIU155" s="37"/>
      <c r="AIV155" s="37"/>
      <c r="AIW155" s="37"/>
      <c r="AIX155" s="37"/>
      <c r="AIY155" s="37"/>
      <c r="AIZ155" s="37"/>
      <c r="AJA155" s="37"/>
      <c r="AJB155" s="37"/>
      <c r="AJC155" s="37"/>
      <c r="AJD155" s="37"/>
      <c r="AJE155" s="37"/>
      <c r="AJF155" s="37"/>
      <c r="AJG155" s="37"/>
      <c r="AJH155" s="37"/>
      <c r="AJI155" s="37"/>
      <c r="AJJ155" s="37"/>
      <c r="AJK155" s="37"/>
      <c r="AJL155" s="37"/>
      <c r="AJM155" s="37"/>
      <c r="AJN155" s="37"/>
      <c r="AJO155" s="37"/>
      <c r="AJP155" s="37"/>
      <c r="AJQ155" s="37"/>
      <c r="AJR155" s="37"/>
      <c r="AJS155" s="37"/>
      <c r="AJT155" s="37"/>
      <c r="AJU155" s="37"/>
      <c r="AJV155" s="37"/>
      <c r="AJW155" s="37"/>
      <c r="AJX155" s="37"/>
      <c r="AJY155" s="37"/>
      <c r="AJZ155" s="37"/>
      <c r="AKA155" s="37"/>
      <c r="AKB155" s="37"/>
      <c r="AKC155" s="37"/>
      <c r="AKD155" s="37"/>
      <c r="AKE155" s="37"/>
      <c r="AKF155" s="37"/>
      <c r="AKG155" s="37"/>
      <c r="AKH155" s="37"/>
      <c r="AKI155" s="37"/>
      <c r="AKJ155" s="37"/>
      <c r="AKK155" s="37"/>
      <c r="AKL155" s="37"/>
      <c r="AKM155" s="37"/>
      <c r="AKN155" s="37"/>
      <c r="AKO155" s="37"/>
      <c r="AKP155" s="37"/>
      <c r="AKQ155" s="37"/>
      <c r="AKR155" s="37"/>
      <c r="AKS155" s="37"/>
      <c r="AKT155" s="37"/>
      <c r="AKU155" s="37"/>
      <c r="AKV155" s="37"/>
      <c r="AKW155" s="37"/>
      <c r="AKX155" s="37"/>
      <c r="AKY155" s="37"/>
      <c r="AKZ155" s="37"/>
      <c r="ALA155" s="37"/>
      <c r="ALB155" s="37"/>
      <c r="ALC155" s="37"/>
      <c r="ALD155" s="37"/>
      <c r="ALE155" s="37"/>
      <c r="ALF155" s="37"/>
      <c r="ALG155" s="37"/>
      <c r="ALH155" s="37"/>
      <c r="ALI155" s="37"/>
      <c r="ALJ155" s="37"/>
      <c r="ALK155" s="37"/>
      <c r="ALL155" s="37"/>
      <c r="ALM155" s="37"/>
      <c r="ALN155" s="37"/>
      <c r="ALO155" s="37"/>
      <c r="ALP155" s="37"/>
      <c r="ALQ155" s="37"/>
      <c r="ALR155" s="37"/>
      <c r="ALS155" s="37"/>
      <c r="ALT155" s="37"/>
      <c r="ALU155" s="37"/>
      <c r="ALV155" s="37"/>
      <c r="ALW155" s="37"/>
      <c r="ALX155" s="37"/>
      <c r="ALY155" s="37"/>
      <c r="ALZ155" s="37"/>
      <c r="AMA155" s="37"/>
      <c r="AMB155" s="37"/>
      <c r="AMC155" s="37"/>
      <c r="AMD155" s="37"/>
      <c r="AME155" s="37"/>
      <c r="AMF155" s="37"/>
      <c r="AMG155" s="37"/>
      <c r="AML155" s="39"/>
      <c r="AMM155" s="39"/>
      <c r="XFC155" s="39"/>
      <c r="XFD155" s="39"/>
    </row>
    <row r="156" s="132" customFormat="true" ht="15.75" hidden="false" customHeight="true" outlineLevel="0" collapsed="false">
      <c r="A156" s="150"/>
      <c r="B156" s="151" t="n">
        <v>0.035</v>
      </c>
      <c r="C156" s="147" t="n">
        <f aca="false">C138</f>
        <v>0</v>
      </c>
      <c r="D156" s="147" t="n">
        <f aca="false">D138</f>
        <v>0</v>
      </c>
      <c r="E156" s="147" t="n">
        <f aca="false">E138</f>
        <v>0</v>
      </c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37"/>
      <c r="MP156" s="37"/>
      <c r="MQ156" s="37"/>
      <c r="MR156" s="37"/>
      <c r="MS156" s="37"/>
      <c r="MT156" s="37"/>
      <c r="MU156" s="37"/>
      <c r="MV156" s="37"/>
      <c r="MW156" s="37"/>
      <c r="MX156" s="37"/>
      <c r="MY156" s="37"/>
      <c r="MZ156" s="37"/>
      <c r="NA156" s="37"/>
      <c r="NB156" s="37"/>
      <c r="NC156" s="37"/>
      <c r="ND156" s="37"/>
      <c r="NE156" s="37"/>
      <c r="NF156" s="37"/>
      <c r="NG156" s="37"/>
      <c r="NH156" s="37"/>
      <c r="NI156" s="37"/>
      <c r="NJ156" s="37"/>
      <c r="NK156" s="37"/>
      <c r="NL156" s="37"/>
      <c r="NM156" s="37"/>
      <c r="NN156" s="37"/>
      <c r="NO156" s="37"/>
      <c r="NP156" s="37"/>
      <c r="NQ156" s="37"/>
      <c r="NR156" s="37"/>
      <c r="NS156" s="37"/>
      <c r="NT156" s="37"/>
      <c r="NU156" s="37"/>
      <c r="NV156" s="37"/>
      <c r="NW156" s="37"/>
      <c r="NX156" s="37"/>
      <c r="NY156" s="37"/>
      <c r="NZ156" s="37"/>
      <c r="OA156" s="37"/>
      <c r="OB156" s="37"/>
      <c r="OC156" s="37"/>
      <c r="OD156" s="37"/>
      <c r="OE156" s="37"/>
      <c r="OF156" s="37"/>
      <c r="OG156" s="37"/>
      <c r="OH156" s="37"/>
      <c r="OI156" s="37"/>
      <c r="OJ156" s="37"/>
      <c r="OK156" s="37"/>
      <c r="OL156" s="37"/>
      <c r="OM156" s="37"/>
      <c r="ON156" s="37"/>
      <c r="OO156" s="37"/>
      <c r="OP156" s="37"/>
      <c r="OQ156" s="37"/>
      <c r="OR156" s="37"/>
      <c r="OS156" s="37"/>
      <c r="OT156" s="37"/>
      <c r="OU156" s="37"/>
      <c r="OV156" s="37"/>
      <c r="OW156" s="37"/>
      <c r="OX156" s="37"/>
      <c r="OY156" s="37"/>
      <c r="OZ156" s="37"/>
      <c r="PA156" s="37"/>
      <c r="PB156" s="37"/>
      <c r="PC156" s="37"/>
      <c r="PD156" s="37"/>
      <c r="PE156" s="37"/>
      <c r="PF156" s="37"/>
      <c r="PG156" s="37"/>
      <c r="PH156" s="37"/>
      <c r="PI156" s="37"/>
      <c r="PJ156" s="37"/>
      <c r="PK156" s="37"/>
      <c r="PL156" s="37"/>
      <c r="PM156" s="37"/>
      <c r="PN156" s="37"/>
      <c r="PO156" s="37"/>
      <c r="PP156" s="37"/>
      <c r="PQ156" s="37"/>
      <c r="PR156" s="37"/>
      <c r="PS156" s="37"/>
      <c r="PT156" s="37"/>
      <c r="PU156" s="37"/>
      <c r="PV156" s="37"/>
      <c r="PW156" s="37"/>
      <c r="PX156" s="37"/>
      <c r="PY156" s="37"/>
      <c r="PZ156" s="37"/>
      <c r="QA156" s="37"/>
      <c r="QB156" s="37"/>
      <c r="QC156" s="37"/>
      <c r="QD156" s="37"/>
      <c r="QE156" s="37"/>
      <c r="QF156" s="37"/>
      <c r="QG156" s="37"/>
      <c r="QH156" s="37"/>
      <c r="QI156" s="37"/>
      <c r="QJ156" s="37"/>
      <c r="QK156" s="37"/>
      <c r="QL156" s="37"/>
      <c r="QM156" s="37"/>
      <c r="QN156" s="37"/>
      <c r="QO156" s="37"/>
      <c r="QP156" s="37"/>
      <c r="QQ156" s="37"/>
      <c r="QR156" s="37"/>
      <c r="QS156" s="37"/>
      <c r="QT156" s="37"/>
      <c r="QU156" s="37"/>
      <c r="QV156" s="37"/>
      <c r="QW156" s="37"/>
      <c r="QX156" s="37"/>
      <c r="QY156" s="37"/>
      <c r="QZ156" s="37"/>
      <c r="RA156" s="37"/>
      <c r="RB156" s="37"/>
      <c r="RC156" s="37"/>
      <c r="RD156" s="37"/>
      <c r="RE156" s="37"/>
      <c r="RF156" s="37"/>
      <c r="RG156" s="37"/>
      <c r="RH156" s="37"/>
      <c r="RI156" s="37"/>
      <c r="RJ156" s="37"/>
      <c r="RK156" s="37"/>
      <c r="RL156" s="37"/>
      <c r="RM156" s="37"/>
      <c r="RN156" s="37"/>
      <c r="RO156" s="37"/>
      <c r="RP156" s="37"/>
      <c r="RQ156" s="37"/>
      <c r="RR156" s="37"/>
      <c r="RS156" s="37"/>
      <c r="RT156" s="37"/>
      <c r="RU156" s="37"/>
      <c r="RV156" s="37"/>
      <c r="RW156" s="37"/>
      <c r="RX156" s="37"/>
      <c r="RY156" s="37"/>
      <c r="RZ156" s="37"/>
      <c r="SA156" s="37"/>
      <c r="SB156" s="37"/>
      <c r="SC156" s="37"/>
      <c r="SD156" s="37"/>
      <c r="SE156" s="37"/>
      <c r="SF156" s="37"/>
      <c r="SG156" s="37"/>
      <c r="SH156" s="37"/>
      <c r="SI156" s="37"/>
      <c r="SJ156" s="37"/>
      <c r="SK156" s="37"/>
      <c r="SL156" s="37"/>
      <c r="SM156" s="37"/>
      <c r="SN156" s="37"/>
      <c r="SO156" s="37"/>
      <c r="SP156" s="37"/>
      <c r="SQ156" s="37"/>
      <c r="SR156" s="37"/>
      <c r="SS156" s="37"/>
      <c r="ST156" s="37"/>
      <c r="SU156" s="37"/>
      <c r="SV156" s="37"/>
      <c r="SW156" s="37"/>
      <c r="SX156" s="37"/>
      <c r="SY156" s="37"/>
      <c r="SZ156" s="37"/>
      <c r="TA156" s="37"/>
      <c r="TB156" s="37"/>
      <c r="TC156" s="37"/>
      <c r="TD156" s="37"/>
      <c r="TE156" s="37"/>
      <c r="TF156" s="37"/>
      <c r="TG156" s="37"/>
      <c r="TH156" s="37"/>
      <c r="TI156" s="37"/>
      <c r="TJ156" s="37"/>
      <c r="TK156" s="37"/>
      <c r="TL156" s="37"/>
      <c r="TM156" s="37"/>
      <c r="TN156" s="37"/>
      <c r="TO156" s="37"/>
      <c r="TP156" s="37"/>
      <c r="TQ156" s="37"/>
      <c r="TR156" s="37"/>
      <c r="TS156" s="37"/>
      <c r="TT156" s="37"/>
      <c r="TU156" s="37"/>
      <c r="TV156" s="37"/>
      <c r="TW156" s="37"/>
      <c r="TX156" s="37"/>
      <c r="TY156" s="37"/>
      <c r="TZ156" s="37"/>
      <c r="UA156" s="37"/>
      <c r="UB156" s="37"/>
      <c r="UC156" s="37"/>
      <c r="UD156" s="37"/>
      <c r="UE156" s="37"/>
      <c r="UF156" s="37"/>
      <c r="UG156" s="37"/>
      <c r="UH156" s="37"/>
      <c r="UI156" s="37"/>
      <c r="UJ156" s="37"/>
      <c r="UK156" s="37"/>
      <c r="UL156" s="37"/>
      <c r="UM156" s="37"/>
      <c r="UN156" s="37"/>
      <c r="UO156" s="37"/>
      <c r="UP156" s="37"/>
      <c r="UQ156" s="37"/>
      <c r="UR156" s="37"/>
      <c r="US156" s="37"/>
      <c r="UT156" s="37"/>
      <c r="UU156" s="37"/>
      <c r="UV156" s="37"/>
      <c r="UW156" s="37"/>
      <c r="UX156" s="37"/>
      <c r="UY156" s="37"/>
      <c r="UZ156" s="37"/>
      <c r="VA156" s="37"/>
      <c r="VB156" s="37"/>
      <c r="VC156" s="37"/>
      <c r="VD156" s="37"/>
      <c r="VE156" s="37"/>
      <c r="VF156" s="37"/>
      <c r="VG156" s="37"/>
      <c r="VH156" s="37"/>
      <c r="VI156" s="37"/>
      <c r="VJ156" s="37"/>
      <c r="VK156" s="37"/>
      <c r="VL156" s="37"/>
      <c r="VM156" s="37"/>
      <c r="VN156" s="37"/>
      <c r="VO156" s="37"/>
      <c r="VP156" s="37"/>
      <c r="VQ156" s="37"/>
      <c r="VR156" s="37"/>
      <c r="VS156" s="37"/>
      <c r="VT156" s="37"/>
      <c r="VU156" s="37"/>
      <c r="VV156" s="37"/>
      <c r="VW156" s="37"/>
      <c r="VX156" s="37"/>
      <c r="VY156" s="37"/>
      <c r="VZ156" s="37"/>
      <c r="WA156" s="37"/>
      <c r="WB156" s="37"/>
      <c r="WC156" s="37"/>
      <c r="WD156" s="37"/>
      <c r="WE156" s="37"/>
      <c r="WF156" s="37"/>
      <c r="WG156" s="37"/>
      <c r="WH156" s="37"/>
      <c r="WI156" s="37"/>
      <c r="WJ156" s="37"/>
      <c r="WK156" s="37"/>
      <c r="WL156" s="37"/>
      <c r="WM156" s="37"/>
      <c r="WN156" s="37"/>
      <c r="WO156" s="37"/>
      <c r="WP156" s="37"/>
      <c r="WQ156" s="37"/>
      <c r="WR156" s="37"/>
      <c r="WS156" s="37"/>
      <c r="WT156" s="37"/>
      <c r="WU156" s="37"/>
      <c r="WV156" s="37"/>
      <c r="WW156" s="37"/>
      <c r="WX156" s="37"/>
      <c r="WY156" s="37"/>
      <c r="WZ156" s="37"/>
      <c r="XA156" s="37"/>
      <c r="XB156" s="37"/>
      <c r="XC156" s="37"/>
      <c r="XD156" s="37"/>
      <c r="XE156" s="37"/>
      <c r="XF156" s="37"/>
      <c r="XG156" s="37"/>
      <c r="XH156" s="37"/>
      <c r="XI156" s="37"/>
      <c r="XJ156" s="37"/>
      <c r="XK156" s="37"/>
      <c r="XL156" s="37"/>
      <c r="XM156" s="37"/>
      <c r="XN156" s="37"/>
      <c r="XO156" s="37"/>
      <c r="XP156" s="37"/>
      <c r="XQ156" s="37"/>
      <c r="XR156" s="37"/>
      <c r="XS156" s="37"/>
      <c r="XT156" s="37"/>
      <c r="XU156" s="37"/>
      <c r="XV156" s="37"/>
      <c r="XW156" s="37"/>
      <c r="XX156" s="37"/>
      <c r="XY156" s="37"/>
      <c r="XZ156" s="37"/>
      <c r="YA156" s="37"/>
      <c r="YB156" s="37"/>
      <c r="YC156" s="37"/>
      <c r="YD156" s="37"/>
      <c r="YE156" s="37"/>
      <c r="YF156" s="37"/>
      <c r="YG156" s="37"/>
      <c r="YH156" s="37"/>
      <c r="YI156" s="37"/>
      <c r="YJ156" s="37"/>
      <c r="YK156" s="37"/>
      <c r="YL156" s="37"/>
      <c r="YM156" s="37"/>
      <c r="YN156" s="37"/>
      <c r="YO156" s="37"/>
      <c r="YP156" s="37"/>
      <c r="YQ156" s="37"/>
      <c r="YR156" s="37"/>
      <c r="YS156" s="37"/>
      <c r="YT156" s="37"/>
      <c r="YU156" s="37"/>
      <c r="YV156" s="37"/>
      <c r="YW156" s="37"/>
      <c r="YX156" s="37"/>
      <c r="YY156" s="37"/>
      <c r="YZ156" s="37"/>
      <c r="ZA156" s="37"/>
      <c r="ZB156" s="37"/>
      <c r="ZC156" s="37"/>
      <c r="ZD156" s="37"/>
      <c r="ZE156" s="37"/>
      <c r="ZF156" s="37"/>
      <c r="ZG156" s="37"/>
      <c r="ZH156" s="37"/>
      <c r="ZI156" s="37"/>
      <c r="ZJ156" s="37"/>
      <c r="ZK156" s="37"/>
      <c r="ZL156" s="37"/>
      <c r="ZM156" s="37"/>
      <c r="ZN156" s="37"/>
      <c r="ZO156" s="37"/>
      <c r="ZP156" s="37"/>
      <c r="ZQ156" s="37"/>
      <c r="ZR156" s="37"/>
      <c r="ZS156" s="37"/>
      <c r="ZT156" s="37"/>
      <c r="ZU156" s="37"/>
      <c r="ZV156" s="37"/>
      <c r="ZW156" s="37"/>
      <c r="ZX156" s="37"/>
      <c r="ZY156" s="37"/>
      <c r="ZZ156" s="37"/>
      <c r="AAA156" s="37"/>
      <c r="AAB156" s="37"/>
      <c r="AAC156" s="37"/>
      <c r="AAD156" s="37"/>
      <c r="AAE156" s="37"/>
      <c r="AAF156" s="37"/>
      <c r="AAG156" s="37"/>
      <c r="AAH156" s="37"/>
      <c r="AAI156" s="37"/>
      <c r="AAJ156" s="37"/>
      <c r="AAK156" s="37"/>
      <c r="AAL156" s="37"/>
      <c r="AAM156" s="37"/>
      <c r="AAN156" s="37"/>
      <c r="AAO156" s="37"/>
      <c r="AAP156" s="37"/>
      <c r="AAQ156" s="37"/>
      <c r="AAR156" s="37"/>
      <c r="AAS156" s="37"/>
      <c r="AAT156" s="37"/>
      <c r="AAU156" s="37"/>
      <c r="AAV156" s="37"/>
      <c r="AAW156" s="37"/>
      <c r="AAX156" s="37"/>
      <c r="AAY156" s="37"/>
      <c r="AAZ156" s="37"/>
      <c r="ABA156" s="37"/>
      <c r="ABB156" s="37"/>
      <c r="ABC156" s="37"/>
      <c r="ABD156" s="37"/>
      <c r="ABE156" s="37"/>
      <c r="ABF156" s="37"/>
      <c r="ABG156" s="37"/>
      <c r="ABH156" s="37"/>
      <c r="ABI156" s="37"/>
      <c r="ABJ156" s="37"/>
      <c r="ABK156" s="37"/>
      <c r="ABL156" s="37"/>
      <c r="ABM156" s="37"/>
      <c r="ABN156" s="37"/>
      <c r="ABO156" s="37"/>
      <c r="ABP156" s="37"/>
      <c r="ABQ156" s="37"/>
      <c r="ABR156" s="37"/>
      <c r="ABS156" s="37"/>
      <c r="ABT156" s="37"/>
      <c r="ABU156" s="37"/>
      <c r="ABV156" s="37"/>
      <c r="ABW156" s="37"/>
      <c r="ABX156" s="37"/>
      <c r="ABY156" s="37"/>
      <c r="ABZ156" s="37"/>
      <c r="ACA156" s="37"/>
      <c r="ACB156" s="37"/>
      <c r="ACC156" s="37"/>
      <c r="ACD156" s="37"/>
      <c r="ACE156" s="37"/>
      <c r="ACF156" s="37"/>
      <c r="ACG156" s="37"/>
      <c r="ACH156" s="37"/>
      <c r="ACI156" s="37"/>
      <c r="ACJ156" s="37"/>
      <c r="ACK156" s="37"/>
      <c r="ACL156" s="37"/>
      <c r="ACM156" s="37"/>
      <c r="ACN156" s="37"/>
      <c r="ACO156" s="37"/>
      <c r="ACP156" s="37"/>
      <c r="ACQ156" s="37"/>
      <c r="ACR156" s="37"/>
      <c r="ACS156" s="37"/>
      <c r="ACT156" s="37"/>
      <c r="ACU156" s="37"/>
      <c r="ACV156" s="37"/>
      <c r="ACW156" s="37"/>
      <c r="ACX156" s="37"/>
      <c r="ACY156" s="37"/>
      <c r="ACZ156" s="37"/>
      <c r="ADA156" s="37"/>
      <c r="ADB156" s="37"/>
      <c r="ADC156" s="37"/>
      <c r="ADD156" s="37"/>
      <c r="ADE156" s="37"/>
      <c r="ADF156" s="37"/>
      <c r="ADG156" s="37"/>
      <c r="ADH156" s="37"/>
      <c r="ADI156" s="37"/>
      <c r="ADJ156" s="37"/>
      <c r="ADK156" s="37"/>
      <c r="ADL156" s="37"/>
      <c r="ADM156" s="37"/>
      <c r="ADN156" s="37"/>
      <c r="ADO156" s="37"/>
      <c r="ADP156" s="37"/>
      <c r="ADQ156" s="37"/>
      <c r="ADR156" s="37"/>
      <c r="ADS156" s="37"/>
      <c r="ADT156" s="37"/>
      <c r="ADU156" s="37"/>
      <c r="ADV156" s="37"/>
      <c r="ADW156" s="37"/>
      <c r="ADX156" s="37"/>
      <c r="ADY156" s="37"/>
      <c r="ADZ156" s="37"/>
      <c r="AEA156" s="37"/>
      <c r="AEB156" s="37"/>
      <c r="AEC156" s="37"/>
      <c r="AED156" s="37"/>
      <c r="AEE156" s="37"/>
      <c r="AEF156" s="37"/>
      <c r="AEG156" s="37"/>
      <c r="AEH156" s="37"/>
      <c r="AEI156" s="37"/>
      <c r="AEJ156" s="37"/>
      <c r="AEK156" s="37"/>
      <c r="AEL156" s="37"/>
      <c r="AEM156" s="37"/>
      <c r="AEN156" s="37"/>
      <c r="AEO156" s="37"/>
      <c r="AEP156" s="37"/>
      <c r="AEQ156" s="37"/>
      <c r="AER156" s="37"/>
      <c r="AES156" s="37"/>
      <c r="AET156" s="37"/>
      <c r="AEU156" s="37"/>
      <c r="AEV156" s="37"/>
      <c r="AEW156" s="37"/>
      <c r="AEX156" s="37"/>
      <c r="AEY156" s="37"/>
      <c r="AEZ156" s="37"/>
      <c r="AFA156" s="37"/>
      <c r="AFB156" s="37"/>
      <c r="AFC156" s="37"/>
      <c r="AFD156" s="37"/>
      <c r="AFE156" s="37"/>
      <c r="AFF156" s="37"/>
      <c r="AFG156" s="37"/>
      <c r="AFH156" s="37"/>
      <c r="AFI156" s="37"/>
      <c r="AFJ156" s="37"/>
      <c r="AFK156" s="37"/>
      <c r="AFL156" s="37"/>
      <c r="AFM156" s="37"/>
      <c r="AFN156" s="37"/>
      <c r="AFO156" s="37"/>
      <c r="AFP156" s="37"/>
      <c r="AFQ156" s="37"/>
      <c r="AFR156" s="37"/>
      <c r="AFS156" s="37"/>
      <c r="AFT156" s="37"/>
      <c r="AFU156" s="37"/>
      <c r="AFV156" s="37"/>
      <c r="AFW156" s="37"/>
      <c r="AFX156" s="37"/>
      <c r="AFY156" s="37"/>
      <c r="AFZ156" s="37"/>
      <c r="AGA156" s="37"/>
      <c r="AGB156" s="37"/>
      <c r="AGC156" s="37"/>
      <c r="AGD156" s="37"/>
      <c r="AGE156" s="37"/>
      <c r="AGF156" s="37"/>
      <c r="AGG156" s="37"/>
      <c r="AGH156" s="37"/>
      <c r="AGI156" s="37"/>
      <c r="AGJ156" s="37"/>
      <c r="AGK156" s="37"/>
      <c r="AGL156" s="37"/>
      <c r="AGM156" s="37"/>
      <c r="AGN156" s="37"/>
      <c r="AGO156" s="37"/>
      <c r="AGP156" s="37"/>
      <c r="AGQ156" s="37"/>
      <c r="AGR156" s="37"/>
      <c r="AGS156" s="37"/>
      <c r="AGT156" s="37"/>
      <c r="AGU156" s="37"/>
      <c r="AGV156" s="37"/>
      <c r="AGW156" s="37"/>
      <c r="AGX156" s="37"/>
      <c r="AGY156" s="37"/>
      <c r="AGZ156" s="37"/>
      <c r="AHA156" s="37"/>
      <c r="AHB156" s="37"/>
      <c r="AHC156" s="37"/>
      <c r="AHD156" s="37"/>
      <c r="AHE156" s="37"/>
      <c r="AHF156" s="37"/>
      <c r="AHG156" s="37"/>
      <c r="AHH156" s="37"/>
      <c r="AHI156" s="37"/>
      <c r="AHJ156" s="37"/>
      <c r="AHK156" s="37"/>
      <c r="AHL156" s="37"/>
      <c r="AHM156" s="37"/>
      <c r="AHN156" s="37"/>
      <c r="AHO156" s="37"/>
      <c r="AHP156" s="37"/>
      <c r="AHQ156" s="37"/>
      <c r="AHR156" s="37"/>
      <c r="AHS156" s="37"/>
      <c r="AHT156" s="37"/>
      <c r="AHU156" s="37"/>
      <c r="AHV156" s="37"/>
      <c r="AHW156" s="37"/>
      <c r="AHX156" s="37"/>
      <c r="AHY156" s="37"/>
      <c r="AHZ156" s="37"/>
      <c r="AIA156" s="37"/>
      <c r="AIB156" s="37"/>
      <c r="AIC156" s="37"/>
      <c r="AID156" s="37"/>
      <c r="AIE156" s="37"/>
      <c r="AIF156" s="37"/>
      <c r="AIG156" s="37"/>
      <c r="AIH156" s="37"/>
      <c r="AII156" s="37"/>
      <c r="AIJ156" s="37"/>
      <c r="AIK156" s="37"/>
      <c r="AIL156" s="37"/>
      <c r="AIM156" s="37"/>
      <c r="AIN156" s="37"/>
      <c r="AIO156" s="37"/>
      <c r="AIP156" s="37"/>
      <c r="AIQ156" s="37"/>
      <c r="AIR156" s="37"/>
      <c r="AIS156" s="37"/>
      <c r="AIT156" s="37"/>
      <c r="AIU156" s="37"/>
      <c r="AIV156" s="37"/>
      <c r="AIW156" s="37"/>
      <c r="AIX156" s="37"/>
      <c r="AIY156" s="37"/>
      <c r="AIZ156" s="37"/>
      <c r="AJA156" s="37"/>
      <c r="AJB156" s="37"/>
      <c r="AJC156" s="37"/>
      <c r="AJD156" s="37"/>
      <c r="AJE156" s="37"/>
      <c r="AJF156" s="37"/>
      <c r="AJG156" s="37"/>
      <c r="AJH156" s="37"/>
      <c r="AJI156" s="37"/>
      <c r="AJJ156" s="37"/>
      <c r="AJK156" s="37"/>
      <c r="AJL156" s="37"/>
      <c r="AJM156" s="37"/>
      <c r="AJN156" s="37"/>
      <c r="AJO156" s="37"/>
      <c r="AJP156" s="37"/>
      <c r="AJQ156" s="37"/>
      <c r="AJR156" s="37"/>
      <c r="AJS156" s="37"/>
      <c r="AJT156" s="37"/>
      <c r="AJU156" s="37"/>
      <c r="AJV156" s="37"/>
      <c r="AJW156" s="37"/>
      <c r="AJX156" s="37"/>
      <c r="AJY156" s="37"/>
      <c r="AJZ156" s="37"/>
      <c r="AKA156" s="37"/>
      <c r="AKB156" s="37"/>
      <c r="AKC156" s="37"/>
      <c r="AKD156" s="37"/>
      <c r="AKE156" s="37"/>
      <c r="AKF156" s="37"/>
      <c r="AKG156" s="37"/>
      <c r="AKH156" s="37"/>
      <c r="AKI156" s="37"/>
      <c r="AKJ156" s="37"/>
      <c r="AKK156" s="37"/>
      <c r="AKL156" s="37"/>
      <c r="AKM156" s="37"/>
      <c r="AKN156" s="37"/>
      <c r="AKO156" s="37"/>
      <c r="AKP156" s="37"/>
      <c r="AKQ156" s="37"/>
      <c r="AKR156" s="37"/>
      <c r="AKS156" s="37"/>
      <c r="AKT156" s="37"/>
      <c r="AKU156" s="37"/>
      <c r="AKV156" s="37"/>
      <c r="AKW156" s="37"/>
      <c r="AKX156" s="37"/>
      <c r="AKY156" s="37"/>
      <c r="AKZ156" s="37"/>
      <c r="ALA156" s="37"/>
      <c r="ALB156" s="37"/>
      <c r="ALC156" s="37"/>
      <c r="ALD156" s="37"/>
      <c r="ALE156" s="37"/>
      <c r="ALF156" s="37"/>
      <c r="ALG156" s="37"/>
      <c r="ALH156" s="37"/>
      <c r="ALI156" s="37"/>
      <c r="ALJ156" s="37"/>
      <c r="ALK156" s="37"/>
      <c r="ALL156" s="37"/>
      <c r="ALM156" s="37"/>
      <c r="ALN156" s="37"/>
      <c r="ALO156" s="37"/>
      <c r="ALP156" s="37"/>
      <c r="ALQ156" s="37"/>
      <c r="ALR156" s="37"/>
      <c r="ALS156" s="37"/>
      <c r="ALT156" s="37"/>
      <c r="ALU156" s="37"/>
      <c r="ALV156" s="37"/>
      <c r="ALW156" s="37"/>
      <c r="ALX156" s="37"/>
      <c r="ALY156" s="37"/>
      <c r="ALZ156" s="37"/>
      <c r="AMA156" s="37"/>
      <c r="AMB156" s="37"/>
      <c r="AMC156" s="37"/>
      <c r="AMD156" s="37"/>
      <c r="AME156" s="37"/>
      <c r="AMF156" s="37"/>
      <c r="AMG156" s="37"/>
      <c r="AML156" s="39"/>
      <c r="AMM156" s="39"/>
      <c r="XFC156" s="39"/>
      <c r="XFD156" s="39"/>
    </row>
    <row r="157" s="132" customFormat="true" ht="15.75" hidden="false" customHeight="true" outlineLevel="0" collapsed="false">
      <c r="A157" s="150"/>
      <c r="B157" s="151" t="n">
        <v>0.04</v>
      </c>
      <c r="C157" s="147" t="n">
        <f aca="false">C139</f>
        <v>0</v>
      </c>
      <c r="D157" s="147" t="n">
        <f aca="false">D139</f>
        <v>0</v>
      </c>
      <c r="E157" s="147" t="n">
        <f aca="false">E139</f>
        <v>0</v>
      </c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37"/>
      <c r="MP157" s="37"/>
      <c r="MQ157" s="37"/>
      <c r="MR157" s="37"/>
      <c r="MS157" s="37"/>
      <c r="MT157" s="37"/>
      <c r="MU157" s="37"/>
      <c r="MV157" s="37"/>
      <c r="MW157" s="37"/>
      <c r="MX157" s="37"/>
      <c r="MY157" s="37"/>
      <c r="MZ157" s="37"/>
      <c r="NA157" s="37"/>
      <c r="NB157" s="37"/>
      <c r="NC157" s="37"/>
      <c r="ND157" s="37"/>
      <c r="NE157" s="37"/>
      <c r="NF157" s="37"/>
      <c r="NG157" s="37"/>
      <c r="NH157" s="37"/>
      <c r="NI157" s="37"/>
      <c r="NJ157" s="37"/>
      <c r="NK157" s="37"/>
      <c r="NL157" s="37"/>
      <c r="NM157" s="37"/>
      <c r="NN157" s="37"/>
      <c r="NO157" s="37"/>
      <c r="NP157" s="37"/>
      <c r="NQ157" s="37"/>
      <c r="NR157" s="37"/>
      <c r="NS157" s="37"/>
      <c r="NT157" s="37"/>
      <c r="NU157" s="37"/>
      <c r="NV157" s="37"/>
      <c r="NW157" s="37"/>
      <c r="NX157" s="37"/>
      <c r="NY157" s="37"/>
      <c r="NZ157" s="37"/>
      <c r="OA157" s="37"/>
      <c r="OB157" s="37"/>
      <c r="OC157" s="37"/>
      <c r="OD157" s="37"/>
      <c r="OE157" s="37"/>
      <c r="OF157" s="37"/>
      <c r="OG157" s="37"/>
      <c r="OH157" s="37"/>
      <c r="OI157" s="37"/>
      <c r="OJ157" s="37"/>
      <c r="OK157" s="37"/>
      <c r="OL157" s="37"/>
      <c r="OM157" s="37"/>
      <c r="ON157" s="37"/>
      <c r="OO157" s="37"/>
      <c r="OP157" s="37"/>
      <c r="OQ157" s="37"/>
      <c r="OR157" s="37"/>
      <c r="OS157" s="37"/>
      <c r="OT157" s="37"/>
      <c r="OU157" s="37"/>
      <c r="OV157" s="37"/>
      <c r="OW157" s="37"/>
      <c r="OX157" s="37"/>
      <c r="OY157" s="37"/>
      <c r="OZ157" s="37"/>
      <c r="PA157" s="37"/>
      <c r="PB157" s="37"/>
      <c r="PC157" s="37"/>
      <c r="PD157" s="37"/>
      <c r="PE157" s="37"/>
      <c r="PF157" s="37"/>
      <c r="PG157" s="37"/>
      <c r="PH157" s="37"/>
      <c r="PI157" s="37"/>
      <c r="PJ157" s="37"/>
      <c r="PK157" s="37"/>
      <c r="PL157" s="37"/>
      <c r="PM157" s="37"/>
      <c r="PN157" s="37"/>
      <c r="PO157" s="37"/>
      <c r="PP157" s="37"/>
      <c r="PQ157" s="37"/>
      <c r="PR157" s="37"/>
      <c r="PS157" s="37"/>
      <c r="PT157" s="37"/>
      <c r="PU157" s="37"/>
      <c r="PV157" s="37"/>
      <c r="PW157" s="37"/>
      <c r="PX157" s="37"/>
      <c r="PY157" s="37"/>
      <c r="PZ157" s="37"/>
      <c r="QA157" s="37"/>
      <c r="QB157" s="37"/>
      <c r="QC157" s="37"/>
      <c r="QD157" s="37"/>
      <c r="QE157" s="37"/>
      <c r="QF157" s="37"/>
      <c r="QG157" s="37"/>
      <c r="QH157" s="37"/>
      <c r="QI157" s="37"/>
      <c r="QJ157" s="37"/>
      <c r="QK157" s="37"/>
      <c r="QL157" s="37"/>
      <c r="QM157" s="37"/>
      <c r="QN157" s="37"/>
      <c r="QO157" s="37"/>
      <c r="QP157" s="37"/>
      <c r="QQ157" s="37"/>
      <c r="QR157" s="37"/>
      <c r="QS157" s="37"/>
      <c r="QT157" s="37"/>
      <c r="QU157" s="37"/>
      <c r="QV157" s="37"/>
      <c r="QW157" s="37"/>
      <c r="QX157" s="37"/>
      <c r="QY157" s="37"/>
      <c r="QZ157" s="37"/>
      <c r="RA157" s="37"/>
      <c r="RB157" s="37"/>
      <c r="RC157" s="37"/>
      <c r="RD157" s="37"/>
      <c r="RE157" s="37"/>
      <c r="RF157" s="37"/>
      <c r="RG157" s="37"/>
      <c r="RH157" s="37"/>
      <c r="RI157" s="37"/>
      <c r="RJ157" s="37"/>
      <c r="RK157" s="37"/>
      <c r="RL157" s="37"/>
      <c r="RM157" s="37"/>
      <c r="RN157" s="37"/>
      <c r="RO157" s="37"/>
      <c r="RP157" s="37"/>
      <c r="RQ157" s="37"/>
      <c r="RR157" s="37"/>
      <c r="RS157" s="37"/>
      <c r="RT157" s="37"/>
      <c r="RU157" s="37"/>
      <c r="RV157" s="37"/>
      <c r="RW157" s="37"/>
      <c r="RX157" s="37"/>
      <c r="RY157" s="37"/>
      <c r="RZ157" s="37"/>
      <c r="SA157" s="37"/>
      <c r="SB157" s="37"/>
      <c r="SC157" s="37"/>
      <c r="SD157" s="37"/>
      <c r="SE157" s="37"/>
      <c r="SF157" s="37"/>
      <c r="SG157" s="37"/>
      <c r="SH157" s="37"/>
      <c r="SI157" s="37"/>
      <c r="SJ157" s="37"/>
      <c r="SK157" s="37"/>
      <c r="SL157" s="37"/>
      <c r="SM157" s="37"/>
      <c r="SN157" s="37"/>
      <c r="SO157" s="37"/>
      <c r="SP157" s="37"/>
      <c r="SQ157" s="37"/>
      <c r="SR157" s="37"/>
      <c r="SS157" s="37"/>
      <c r="ST157" s="37"/>
      <c r="SU157" s="37"/>
      <c r="SV157" s="37"/>
      <c r="SW157" s="37"/>
      <c r="SX157" s="37"/>
      <c r="SY157" s="37"/>
      <c r="SZ157" s="37"/>
      <c r="TA157" s="37"/>
      <c r="TB157" s="37"/>
      <c r="TC157" s="37"/>
      <c r="TD157" s="37"/>
      <c r="TE157" s="37"/>
      <c r="TF157" s="37"/>
      <c r="TG157" s="37"/>
      <c r="TH157" s="37"/>
      <c r="TI157" s="37"/>
      <c r="TJ157" s="37"/>
      <c r="TK157" s="37"/>
      <c r="TL157" s="37"/>
      <c r="TM157" s="37"/>
      <c r="TN157" s="37"/>
      <c r="TO157" s="37"/>
      <c r="TP157" s="37"/>
      <c r="TQ157" s="37"/>
      <c r="TR157" s="37"/>
      <c r="TS157" s="37"/>
      <c r="TT157" s="37"/>
      <c r="TU157" s="37"/>
      <c r="TV157" s="37"/>
      <c r="TW157" s="37"/>
      <c r="TX157" s="37"/>
      <c r="TY157" s="37"/>
      <c r="TZ157" s="37"/>
      <c r="UA157" s="37"/>
      <c r="UB157" s="37"/>
      <c r="UC157" s="37"/>
      <c r="UD157" s="37"/>
      <c r="UE157" s="37"/>
      <c r="UF157" s="37"/>
      <c r="UG157" s="37"/>
      <c r="UH157" s="37"/>
      <c r="UI157" s="37"/>
      <c r="UJ157" s="37"/>
      <c r="UK157" s="37"/>
      <c r="UL157" s="37"/>
      <c r="UM157" s="37"/>
      <c r="UN157" s="37"/>
      <c r="UO157" s="37"/>
      <c r="UP157" s="37"/>
      <c r="UQ157" s="37"/>
      <c r="UR157" s="37"/>
      <c r="US157" s="37"/>
      <c r="UT157" s="37"/>
      <c r="UU157" s="37"/>
      <c r="UV157" s="37"/>
      <c r="UW157" s="37"/>
      <c r="UX157" s="37"/>
      <c r="UY157" s="37"/>
      <c r="UZ157" s="37"/>
      <c r="VA157" s="37"/>
      <c r="VB157" s="37"/>
      <c r="VC157" s="37"/>
      <c r="VD157" s="37"/>
      <c r="VE157" s="37"/>
      <c r="VF157" s="37"/>
      <c r="VG157" s="37"/>
      <c r="VH157" s="37"/>
      <c r="VI157" s="37"/>
      <c r="VJ157" s="37"/>
      <c r="VK157" s="37"/>
      <c r="VL157" s="37"/>
      <c r="VM157" s="37"/>
      <c r="VN157" s="37"/>
      <c r="VO157" s="37"/>
      <c r="VP157" s="37"/>
      <c r="VQ157" s="37"/>
      <c r="VR157" s="37"/>
      <c r="VS157" s="37"/>
      <c r="VT157" s="37"/>
      <c r="VU157" s="37"/>
      <c r="VV157" s="37"/>
      <c r="VW157" s="37"/>
      <c r="VX157" s="37"/>
      <c r="VY157" s="37"/>
      <c r="VZ157" s="37"/>
      <c r="WA157" s="37"/>
      <c r="WB157" s="37"/>
      <c r="WC157" s="37"/>
      <c r="WD157" s="37"/>
      <c r="WE157" s="37"/>
      <c r="WF157" s="37"/>
      <c r="WG157" s="37"/>
      <c r="WH157" s="37"/>
      <c r="WI157" s="37"/>
      <c r="WJ157" s="37"/>
      <c r="WK157" s="37"/>
      <c r="WL157" s="37"/>
      <c r="WM157" s="37"/>
      <c r="WN157" s="37"/>
      <c r="WO157" s="37"/>
      <c r="WP157" s="37"/>
      <c r="WQ157" s="37"/>
      <c r="WR157" s="37"/>
      <c r="WS157" s="37"/>
      <c r="WT157" s="37"/>
      <c r="WU157" s="37"/>
      <c r="WV157" s="37"/>
      <c r="WW157" s="37"/>
      <c r="WX157" s="37"/>
      <c r="WY157" s="37"/>
      <c r="WZ157" s="37"/>
      <c r="XA157" s="37"/>
      <c r="XB157" s="37"/>
      <c r="XC157" s="37"/>
      <c r="XD157" s="37"/>
      <c r="XE157" s="37"/>
      <c r="XF157" s="37"/>
      <c r="XG157" s="37"/>
      <c r="XH157" s="37"/>
      <c r="XI157" s="37"/>
      <c r="XJ157" s="37"/>
      <c r="XK157" s="37"/>
      <c r="XL157" s="37"/>
      <c r="XM157" s="37"/>
      <c r="XN157" s="37"/>
      <c r="XO157" s="37"/>
      <c r="XP157" s="37"/>
      <c r="XQ157" s="37"/>
      <c r="XR157" s="37"/>
      <c r="XS157" s="37"/>
      <c r="XT157" s="37"/>
      <c r="XU157" s="37"/>
      <c r="XV157" s="37"/>
      <c r="XW157" s="37"/>
      <c r="XX157" s="37"/>
      <c r="XY157" s="37"/>
      <c r="XZ157" s="37"/>
      <c r="YA157" s="37"/>
      <c r="YB157" s="37"/>
      <c r="YC157" s="37"/>
      <c r="YD157" s="37"/>
      <c r="YE157" s="37"/>
      <c r="YF157" s="37"/>
      <c r="YG157" s="37"/>
      <c r="YH157" s="37"/>
      <c r="YI157" s="37"/>
      <c r="YJ157" s="37"/>
      <c r="YK157" s="37"/>
      <c r="YL157" s="37"/>
      <c r="YM157" s="37"/>
      <c r="YN157" s="37"/>
      <c r="YO157" s="37"/>
      <c r="YP157" s="37"/>
      <c r="YQ157" s="37"/>
      <c r="YR157" s="37"/>
      <c r="YS157" s="37"/>
      <c r="YT157" s="37"/>
      <c r="YU157" s="37"/>
      <c r="YV157" s="37"/>
      <c r="YW157" s="37"/>
      <c r="YX157" s="37"/>
      <c r="YY157" s="37"/>
      <c r="YZ157" s="37"/>
      <c r="ZA157" s="37"/>
      <c r="ZB157" s="37"/>
      <c r="ZC157" s="37"/>
      <c r="ZD157" s="37"/>
      <c r="ZE157" s="37"/>
      <c r="ZF157" s="37"/>
      <c r="ZG157" s="37"/>
      <c r="ZH157" s="37"/>
      <c r="ZI157" s="37"/>
      <c r="ZJ157" s="37"/>
      <c r="ZK157" s="37"/>
      <c r="ZL157" s="37"/>
      <c r="ZM157" s="37"/>
      <c r="ZN157" s="37"/>
      <c r="ZO157" s="37"/>
      <c r="ZP157" s="37"/>
      <c r="ZQ157" s="37"/>
      <c r="ZR157" s="37"/>
      <c r="ZS157" s="37"/>
      <c r="ZT157" s="37"/>
      <c r="ZU157" s="37"/>
      <c r="ZV157" s="37"/>
      <c r="ZW157" s="37"/>
      <c r="ZX157" s="37"/>
      <c r="ZY157" s="37"/>
      <c r="ZZ157" s="37"/>
      <c r="AAA157" s="37"/>
      <c r="AAB157" s="37"/>
      <c r="AAC157" s="37"/>
      <c r="AAD157" s="37"/>
      <c r="AAE157" s="37"/>
      <c r="AAF157" s="37"/>
      <c r="AAG157" s="37"/>
      <c r="AAH157" s="37"/>
      <c r="AAI157" s="37"/>
      <c r="AAJ157" s="37"/>
      <c r="AAK157" s="37"/>
      <c r="AAL157" s="37"/>
      <c r="AAM157" s="37"/>
      <c r="AAN157" s="37"/>
      <c r="AAO157" s="37"/>
      <c r="AAP157" s="37"/>
      <c r="AAQ157" s="37"/>
      <c r="AAR157" s="37"/>
      <c r="AAS157" s="37"/>
      <c r="AAT157" s="37"/>
      <c r="AAU157" s="37"/>
      <c r="AAV157" s="37"/>
      <c r="AAW157" s="37"/>
      <c r="AAX157" s="37"/>
      <c r="AAY157" s="37"/>
      <c r="AAZ157" s="37"/>
      <c r="ABA157" s="37"/>
      <c r="ABB157" s="37"/>
      <c r="ABC157" s="37"/>
      <c r="ABD157" s="37"/>
      <c r="ABE157" s="37"/>
      <c r="ABF157" s="37"/>
      <c r="ABG157" s="37"/>
      <c r="ABH157" s="37"/>
      <c r="ABI157" s="37"/>
      <c r="ABJ157" s="37"/>
      <c r="ABK157" s="37"/>
      <c r="ABL157" s="37"/>
      <c r="ABM157" s="37"/>
      <c r="ABN157" s="37"/>
      <c r="ABO157" s="37"/>
      <c r="ABP157" s="37"/>
      <c r="ABQ157" s="37"/>
      <c r="ABR157" s="37"/>
      <c r="ABS157" s="37"/>
      <c r="ABT157" s="37"/>
      <c r="ABU157" s="37"/>
      <c r="ABV157" s="37"/>
      <c r="ABW157" s="37"/>
      <c r="ABX157" s="37"/>
      <c r="ABY157" s="37"/>
      <c r="ABZ157" s="37"/>
      <c r="ACA157" s="37"/>
      <c r="ACB157" s="37"/>
      <c r="ACC157" s="37"/>
      <c r="ACD157" s="37"/>
      <c r="ACE157" s="37"/>
      <c r="ACF157" s="37"/>
      <c r="ACG157" s="37"/>
      <c r="ACH157" s="37"/>
      <c r="ACI157" s="37"/>
      <c r="ACJ157" s="37"/>
      <c r="ACK157" s="37"/>
      <c r="ACL157" s="37"/>
      <c r="ACM157" s="37"/>
      <c r="ACN157" s="37"/>
      <c r="ACO157" s="37"/>
      <c r="ACP157" s="37"/>
      <c r="ACQ157" s="37"/>
      <c r="ACR157" s="37"/>
      <c r="ACS157" s="37"/>
      <c r="ACT157" s="37"/>
      <c r="ACU157" s="37"/>
      <c r="ACV157" s="37"/>
      <c r="ACW157" s="37"/>
      <c r="ACX157" s="37"/>
      <c r="ACY157" s="37"/>
      <c r="ACZ157" s="37"/>
      <c r="ADA157" s="37"/>
      <c r="ADB157" s="37"/>
      <c r="ADC157" s="37"/>
      <c r="ADD157" s="37"/>
      <c r="ADE157" s="37"/>
      <c r="ADF157" s="37"/>
      <c r="ADG157" s="37"/>
      <c r="ADH157" s="37"/>
      <c r="ADI157" s="37"/>
      <c r="ADJ157" s="37"/>
      <c r="ADK157" s="37"/>
      <c r="ADL157" s="37"/>
      <c r="ADM157" s="37"/>
      <c r="ADN157" s="37"/>
      <c r="ADO157" s="37"/>
      <c r="ADP157" s="37"/>
      <c r="ADQ157" s="37"/>
      <c r="ADR157" s="37"/>
      <c r="ADS157" s="37"/>
      <c r="ADT157" s="37"/>
      <c r="ADU157" s="37"/>
      <c r="ADV157" s="37"/>
      <c r="ADW157" s="37"/>
      <c r="ADX157" s="37"/>
      <c r="ADY157" s="37"/>
      <c r="ADZ157" s="37"/>
      <c r="AEA157" s="37"/>
      <c r="AEB157" s="37"/>
      <c r="AEC157" s="37"/>
      <c r="AED157" s="37"/>
      <c r="AEE157" s="37"/>
      <c r="AEF157" s="37"/>
      <c r="AEG157" s="37"/>
      <c r="AEH157" s="37"/>
      <c r="AEI157" s="37"/>
      <c r="AEJ157" s="37"/>
      <c r="AEK157" s="37"/>
      <c r="AEL157" s="37"/>
      <c r="AEM157" s="37"/>
      <c r="AEN157" s="37"/>
      <c r="AEO157" s="37"/>
      <c r="AEP157" s="37"/>
      <c r="AEQ157" s="37"/>
      <c r="AER157" s="37"/>
      <c r="AES157" s="37"/>
      <c r="AET157" s="37"/>
      <c r="AEU157" s="37"/>
      <c r="AEV157" s="37"/>
      <c r="AEW157" s="37"/>
      <c r="AEX157" s="37"/>
      <c r="AEY157" s="37"/>
      <c r="AEZ157" s="37"/>
      <c r="AFA157" s="37"/>
      <c r="AFB157" s="37"/>
      <c r="AFC157" s="37"/>
      <c r="AFD157" s="37"/>
      <c r="AFE157" s="37"/>
      <c r="AFF157" s="37"/>
      <c r="AFG157" s="37"/>
      <c r="AFH157" s="37"/>
      <c r="AFI157" s="37"/>
      <c r="AFJ157" s="37"/>
      <c r="AFK157" s="37"/>
      <c r="AFL157" s="37"/>
      <c r="AFM157" s="37"/>
      <c r="AFN157" s="37"/>
      <c r="AFO157" s="37"/>
      <c r="AFP157" s="37"/>
      <c r="AFQ157" s="37"/>
      <c r="AFR157" s="37"/>
      <c r="AFS157" s="37"/>
      <c r="AFT157" s="37"/>
      <c r="AFU157" s="37"/>
      <c r="AFV157" s="37"/>
      <c r="AFW157" s="37"/>
      <c r="AFX157" s="37"/>
      <c r="AFY157" s="37"/>
      <c r="AFZ157" s="37"/>
      <c r="AGA157" s="37"/>
      <c r="AGB157" s="37"/>
      <c r="AGC157" s="37"/>
      <c r="AGD157" s="37"/>
      <c r="AGE157" s="37"/>
      <c r="AGF157" s="37"/>
      <c r="AGG157" s="37"/>
      <c r="AGH157" s="37"/>
      <c r="AGI157" s="37"/>
      <c r="AGJ157" s="37"/>
      <c r="AGK157" s="37"/>
      <c r="AGL157" s="37"/>
      <c r="AGM157" s="37"/>
      <c r="AGN157" s="37"/>
      <c r="AGO157" s="37"/>
      <c r="AGP157" s="37"/>
      <c r="AGQ157" s="37"/>
      <c r="AGR157" s="37"/>
      <c r="AGS157" s="37"/>
      <c r="AGT157" s="37"/>
      <c r="AGU157" s="37"/>
      <c r="AGV157" s="37"/>
      <c r="AGW157" s="37"/>
      <c r="AGX157" s="37"/>
      <c r="AGY157" s="37"/>
      <c r="AGZ157" s="37"/>
      <c r="AHA157" s="37"/>
      <c r="AHB157" s="37"/>
      <c r="AHC157" s="37"/>
      <c r="AHD157" s="37"/>
      <c r="AHE157" s="37"/>
      <c r="AHF157" s="37"/>
      <c r="AHG157" s="37"/>
      <c r="AHH157" s="37"/>
      <c r="AHI157" s="37"/>
      <c r="AHJ157" s="37"/>
      <c r="AHK157" s="37"/>
      <c r="AHL157" s="37"/>
      <c r="AHM157" s="37"/>
      <c r="AHN157" s="37"/>
      <c r="AHO157" s="37"/>
      <c r="AHP157" s="37"/>
      <c r="AHQ157" s="37"/>
      <c r="AHR157" s="37"/>
      <c r="AHS157" s="37"/>
      <c r="AHT157" s="37"/>
      <c r="AHU157" s="37"/>
      <c r="AHV157" s="37"/>
      <c r="AHW157" s="37"/>
      <c r="AHX157" s="37"/>
      <c r="AHY157" s="37"/>
      <c r="AHZ157" s="37"/>
      <c r="AIA157" s="37"/>
      <c r="AIB157" s="37"/>
      <c r="AIC157" s="37"/>
      <c r="AID157" s="37"/>
      <c r="AIE157" s="37"/>
      <c r="AIF157" s="37"/>
      <c r="AIG157" s="37"/>
      <c r="AIH157" s="37"/>
      <c r="AII157" s="37"/>
      <c r="AIJ157" s="37"/>
      <c r="AIK157" s="37"/>
      <c r="AIL157" s="37"/>
      <c r="AIM157" s="37"/>
      <c r="AIN157" s="37"/>
      <c r="AIO157" s="37"/>
      <c r="AIP157" s="37"/>
      <c r="AIQ157" s="37"/>
      <c r="AIR157" s="37"/>
      <c r="AIS157" s="37"/>
      <c r="AIT157" s="37"/>
      <c r="AIU157" s="37"/>
      <c r="AIV157" s="37"/>
      <c r="AIW157" s="37"/>
      <c r="AIX157" s="37"/>
      <c r="AIY157" s="37"/>
      <c r="AIZ157" s="37"/>
      <c r="AJA157" s="37"/>
      <c r="AJB157" s="37"/>
      <c r="AJC157" s="37"/>
      <c r="AJD157" s="37"/>
      <c r="AJE157" s="37"/>
      <c r="AJF157" s="37"/>
      <c r="AJG157" s="37"/>
      <c r="AJH157" s="37"/>
      <c r="AJI157" s="37"/>
      <c r="AJJ157" s="37"/>
      <c r="AJK157" s="37"/>
      <c r="AJL157" s="37"/>
      <c r="AJM157" s="37"/>
      <c r="AJN157" s="37"/>
      <c r="AJO157" s="37"/>
      <c r="AJP157" s="37"/>
      <c r="AJQ157" s="37"/>
      <c r="AJR157" s="37"/>
      <c r="AJS157" s="37"/>
      <c r="AJT157" s="37"/>
      <c r="AJU157" s="37"/>
      <c r="AJV157" s="37"/>
      <c r="AJW157" s="37"/>
      <c r="AJX157" s="37"/>
      <c r="AJY157" s="37"/>
      <c r="AJZ157" s="37"/>
      <c r="AKA157" s="37"/>
      <c r="AKB157" s="37"/>
      <c r="AKC157" s="37"/>
      <c r="AKD157" s="37"/>
      <c r="AKE157" s="37"/>
      <c r="AKF157" s="37"/>
      <c r="AKG157" s="37"/>
      <c r="AKH157" s="37"/>
      <c r="AKI157" s="37"/>
      <c r="AKJ157" s="37"/>
      <c r="AKK157" s="37"/>
      <c r="AKL157" s="37"/>
      <c r="AKM157" s="37"/>
      <c r="AKN157" s="37"/>
      <c r="AKO157" s="37"/>
      <c r="AKP157" s="37"/>
      <c r="AKQ157" s="37"/>
      <c r="AKR157" s="37"/>
      <c r="AKS157" s="37"/>
      <c r="AKT157" s="37"/>
      <c r="AKU157" s="37"/>
      <c r="AKV157" s="37"/>
      <c r="AKW157" s="37"/>
      <c r="AKX157" s="37"/>
      <c r="AKY157" s="37"/>
      <c r="AKZ157" s="37"/>
      <c r="ALA157" s="37"/>
      <c r="ALB157" s="37"/>
      <c r="ALC157" s="37"/>
      <c r="ALD157" s="37"/>
      <c r="ALE157" s="37"/>
      <c r="ALF157" s="37"/>
      <c r="ALG157" s="37"/>
      <c r="ALH157" s="37"/>
      <c r="ALI157" s="37"/>
      <c r="ALJ157" s="37"/>
      <c r="ALK157" s="37"/>
      <c r="ALL157" s="37"/>
      <c r="ALM157" s="37"/>
      <c r="ALN157" s="37"/>
      <c r="ALO157" s="37"/>
      <c r="ALP157" s="37"/>
      <c r="ALQ157" s="37"/>
      <c r="ALR157" s="37"/>
      <c r="ALS157" s="37"/>
      <c r="ALT157" s="37"/>
      <c r="ALU157" s="37"/>
      <c r="ALV157" s="37"/>
      <c r="ALW157" s="37"/>
      <c r="ALX157" s="37"/>
      <c r="ALY157" s="37"/>
      <c r="ALZ157" s="37"/>
      <c r="AMA157" s="37"/>
      <c r="AMB157" s="37"/>
      <c r="AMC157" s="37"/>
      <c r="AMD157" s="37"/>
      <c r="AME157" s="37"/>
      <c r="AMF157" s="37"/>
      <c r="AMG157" s="37"/>
      <c r="AML157" s="39"/>
      <c r="AMM157" s="39"/>
      <c r="XFC157" s="39"/>
      <c r="XFD157" s="39"/>
    </row>
    <row r="158" customFormat="false" ht="15.75" hidden="false" customHeight="true" outlineLevel="0" collapsed="false">
      <c r="A158" s="150"/>
      <c r="B158" s="151" t="n">
        <v>0.045</v>
      </c>
      <c r="C158" s="147" t="n">
        <f aca="false">C140</f>
        <v>0</v>
      </c>
      <c r="D158" s="147" t="n">
        <f aca="false">D140</f>
        <v>0</v>
      </c>
      <c r="E158" s="147" t="n">
        <f aca="false">E140</f>
        <v>0</v>
      </c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37"/>
      <c r="MP158" s="37"/>
      <c r="MQ158" s="37"/>
      <c r="MR158" s="37"/>
      <c r="MS158" s="37"/>
      <c r="MT158" s="37"/>
      <c r="MU158" s="37"/>
      <c r="MV158" s="37"/>
      <c r="MW158" s="37"/>
      <c r="MX158" s="37"/>
      <c r="MY158" s="37"/>
      <c r="MZ158" s="37"/>
      <c r="NA158" s="37"/>
      <c r="NB158" s="37"/>
      <c r="NC158" s="37"/>
      <c r="ND158" s="37"/>
      <c r="NE158" s="37"/>
      <c r="NF158" s="37"/>
      <c r="NG158" s="37"/>
      <c r="NH158" s="37"/>
      <c r="NI158" s="37"/>
      <c r="NJ158" s="37"/>
      <c r="NK158" s="37"/>
      <c r="NL158" s="37"/>
      <c r="NM158" s="37"/>
      <c r="NN158" s="37"/>
      <c r="NO158" s="37"/>
      <c r="NP158" s="37"/>
      <c r="NQ158" s="37"/>
      <c r="NR158" s="37"/>
      <c r="NS158" s="37"/>
      <c r="NT158" s="37"/>
      <c r="NU158" s="37"/>
      <c r="NV158" s="37"/>
      <c r="NW158" s="37"/>
      <c r="NX158" s="37"/>
      <c r="NY158" s="37"/>
      <c r="NZ158" s="37"/>
      <c r="OA158" s="37"/>
      <c r="OB158" s="37"/>
      <c r="OC158" s="37"/>
      <c r="OD158" s="37"/>
      <c r="OE158" s="37"/>
      <c r="OF158" s="37"/>
      <c r="OG158" s="37"/>
      <c r="OH158" s="37"/>
      <c r="OI158" s="37"/>
      <c r="OJ158" s="37"/>
      <c r="OK158" s="37"/>
      <c r="OL158" s="37"/>
      <c r="OM158" s="37"/>
      <c r="ON158" s="37"/>
      <c r="OO158" s="37"/>
      <c r="OP158" s="37"/>
      <c r="OQ158" s="37"/>
      <c r="OR158" s="37"/>
      <c r="OS158" s="37"/>
      <c r="OT158" s="37"/>
      <c r="OU158" s="37"/>
      <c r="OV158" s="37"/>
      <c r="OW158" s="37"/>
      <c r="OX158" s="37"/>
      <c r="OY158" s="37"/>
      <c r="OZ158" s="37"/>
      <c r="PA158" s="37"/>
      <c r="PB158" s="37"/>
      <c r="PC158" s="37"/>
      <c r="PD158" s="37"/>
      <c r="PE158" s="37"/>
      <c r="PF158" s="37"/>
      <c r="PG158" s="37"/>
      <c r="PH158" s="37"/>
      <c r="PI158" s="37"/>
      <c r="PJ158" s="37"/>
      <c r="PK158" s="37"/>
      <c r="PL158" s="37"/>
      <c r="PM158" s="37"/>
      <c r="PN158" s="37"/>
      <c r="PO158" s="37"/>
      <c r="PP158" s="37"/>
      <c r="PQ158" s="37"/>
      <c r="PR158" s="37"/>
      <c r="PS158" s="37"/>
      <c r="PT158" s="37"/>
      <c r="PU158" s="37"/>
      <c r="PV158" s="37"/>
      <c r="PW158" s="37"/>
      <c r="PX158" s="37"/>
      <c r="PY158" s="37"/>
      <c r="PZ158" s="37"/>
      <c r="QA158" s="37"/>
      <c r="QB158" s="37"/>
      <c r="QC158" s="37"/>
      <c r="QD158" s="37"/>
      <c r="QE158" s="37"/>
      <c r="QF158" s="37"/>
      <c r="QG158" s="37"/>
      <c r="QH158" s="37"/>
      <c r="QI158" s="37"/>
      <c r="QJ158" s="37"/>
      <c r="QK158" s="37"/>
      <c r="QL158" s="37"/>
      <c r="QM158" s="37"/>
      <c r="QN158" s="37"/>
      <c r="QO158" s="37"/>
      <c r="QP158" s="37"/>
      <c r="QQ158" s="37"/>
      <c r="QR158" s="37"/>
      <c r="QS158" s="37"/>
      <c r="QT158" s="37"/>
      <c r="QU158" s="37"/>
      <c r="QV158" s="37"/>
      <c r="QW158" s="37"/>
      <c r="QX158" s="37"/>
      <c r="QY158" s="37"/>
      <c r="QZ158" s="37"/>
      <c r="RA158" s="37"/>
      <c r="RB158" s="37"/>
      <c r="RC158" s="37"/>
      <c r="RD158" s="37"/>
      <c r="RE158" s="37"/>
      <c r="RF158" s="37"/>
      <c r="RG158" s="37"/>
      <c r="RH158" s="37"/>
      <c r="RI158" s="37"/>
      <c r="RJ158" s="37"/>
      <c r="RK158" s="37"/>
      <c r="RL158" s="37"/>
      <c r="RM158" s="37"/>
      <c r="RN158" s="37"/>
      <c r="RO158" s="37"/>
      <c r="RP158" s="37"/>
      <c r="RQ158" s="37"/>
      <c r="RR158" s="37"/>
      <c r="RS158" s="37"/>
      <c r="RT158" s="37"/>
      <c r="RU158" s="37"/>
      <c r="RV158" s="37"/>
      <c r="RW158" s="37"/>
      <c r="RX158" s="37"/>
      <c r="RY158" s="37"/>
      <c r="RZ158" s="37"/>
      <c r="SA158" s="37"/>
      <c r="SB158" s="37"/>
      <c r="SC158" s="37"/>
      <c r="SD158" s="37"/>
      <c r="SE158" s="37"/>
      <c r="SF158" s="37"/>
      <c r="SG158" s="37"/>
      <c r="SH158" s="37"/>
      <c r="SI158" s="37"/>
      <c r="SJ158" s="37"/>
      <c r="SK158" s="37"/>
      <c r="SL158" s="37"/>
      <c r="SM158" s="37"/>
      <c r="SN158" s="37"/>
      <c r="SO158" s="37"/>
      <c r="SP158" s="37"/>
      <c r="SQ158" s="37"/>
      <c r="SR158" s="37"/>
      <c r="SS158" s="37"/>
      <c r="ST158" s="37"/>
      <c r="SU158" s="37"/>
      <c r="SV158" s="37"/>
      <c r="SW158" s="37"/>
      <c r="SX158" s="37"/>
      <c r="SY158" s="37"/>
      <c r="SZ158" s="37"/>
      <c r="TA158" s="37"/>
      <c r="TB158" s="37"/>
      <c r="TC158" s="37"/>
      <c r="TD158" s="37"/>
      <c r="TE158" s="37"/>
      <c r="TF158" s="37"/>
      <c r="TG158" s="37"/>
      <c r="TH158" s="37"/>
      <c r="TI158" s="37"/>
      <c r="TJ158" s="37"/>
      <c r="TK158" s="37"/>
      <c r="TL158" s="37"/>
      <c r="TM158" s="37"/>
      <c r="TN158" s="37"/>
      <c r="TO158" s="37"/>
      <c r="TP158" s="37"/>
      <c r="TQ158" s="37"/>
      <c r="TR158" s="37"/>
      <c r="TS158" s="37"/>
      <c r="TT158" s="37"/>
      <c r="TU158" s="37"/>
      <c r="TV158" s="37"/>
      <c r="TW158" s="37"/>
      <c r="TX158" s="37"/>
      <c r="TY158" s="37"/>
      <c r="TZ158" s="37"/>
      <c r="UA158" s="37"/>
      <c r="UB158" s="37"/>
      <c r="UC158" s="37"/>
      <c r="UD158" s="37"/>
      <c r="UE158" s="37"/>
      <c r="UF158" s="37"/>
      <c r="UG158" s="37"/>
      <c r="UH158" s="37"/>
      <c r="UI158" s="37"/>
      <c r="UJ158" s="37"/>
      <c r="UK158" s="37"/>
      <c r="UL158" s="37"/>
      <c r="UM158" s="37"/>
      <c r="UN158" s="37"/>
      <c r="UO158" s="37"/>
      <c r="UP158" s="37"/>
      <c r="UQ158" s="37"/>
      <c r="UR158" s="37"/>
      <c r="US158" s="37"/>
      <c r="UT158" s="37"/>
      <c r="UU158" s="37"/>
      <c r="UV158" s="37"/>
      <c r="UW158" s="37"/>
      <c r="UX158" s="37"/>
      <c r="UY158" s="37"/>
      <c r="UZ158" s="37"/>
      <c r="VA158" s="37"/>
      <c r="VB158" s="37"/>
      <c r="VC158" s="37"/>
      <c r="VD158" s="37"/>
      <c r="VE158" s="37"/>
      <c r="VF158" s="37"/>
      <c r="VG158" s="37"/>
      <c r="VH158" s="37"/>
      <c r="VI158" s="37"/>
      <c r="VJ158" s="37"/>
      <c r="VK158" s="37"/>
      <c r="VL158" s="37"/>
      <c r="VM158" s="37"/>
      <c r="VN158" s="37"/>
      <c r="VO158" s="37"/>
      <c r="VP158" s="37"/>
      <c r="VQ158" s="37"/>
      <c r="VR158" s="37"/>
      <c r="VS158" s="37"/>
      <c r="VT158" s="37"/>
      <c r="VU158" s="37"/>
      <c r="VV158" s="37"/>
      <c r="VW158" s="37"/>
      <c r="VX158" s="37"/>
      <c r="VY158" s="37"/>
      <c r="VZ158" s="37"/>
      <c r="WA158" s="37"/>
      <c r="WB158" s="37"/>
      <c r="WC158" s="37"/>
      <c r="WD158" s="37"/>
      <c r="WE158" s="37"/>
      <c r="WF158" s="37"/>
      <c r="WG158" s="37"/>
      <c r="WH158" s="37"/>
      <c r="WI158" s="37"/>
      <c r="WJ158" s="37"/>
      <c r="WK158" s="37"/>
      <c r="WL158" s="37"/>
      <c r="WM158" s="37"/>
      <c r="WN158" s="37"/>
      <c r="WO158" s="37"/>
      <c r="WP158" s="37"/>
      <c r="WQ158" s="37"/>
      <c r="WR158" s="37"/>
      <c r="WS158" s="37"/>
      <c r="WT158" s="37"/>
      <c r="WU158" s="37"/>
      <c r="WV158" s="37"/>
      <c r="WW158" s="37"/>
      <c r="WX158" s="37"/>
      <c r="WY158" s="37"/>
      <c r="WZ158" s="37"/>
      <c r="XA158" s="37"/>
      <c r="XB158" s="37"/>
      <c r="XC158" s="37"/>
      <c r="XD158" s="37"/>
      <c r="XE158" s="37"/>
      <c r="XF158" s="37"/>
      <c r="XG158" s="37"/>
      <c r="XH158" s="37"/>
      <c r="XI158" s="37"/>
      <c r="XJ158" s="37"/>
      <c r="XK158" s="37"/>
      <c r="XL158" s="37"/>
      <c r="XM158" s="37"/>
      <c r="XN158" s="37"/>
      <c r="XO158" s="37"/>
      <c r="XP158" s="37"/>
      <c r="XQ158" s="37"/>
      <c r="XR158" s="37"/>
      <c r="XS158" s="37"/>
      <c r="XT158" s="37"/>
      <c r="XU158" s="37"/>
      <c r="XV158" s="37"/>
      <c r="XW158" s="37"/>
      <c r="XX158" s="37"/>
      <c r="XY158" s="37"/>
      <c r="XZ158" s="37"/>
      <c r="YA158" s="37"/>
      <c r="YB158" s="37"/>
      <c r="YC158" s="37"/>
      <c r="YD158" s="37"/>
      <c r="YE158" s="37"/>
      <c r="YF158" s="37"/>
      <c r="YG158" s="37"/>
      <c r="YH158" s="37"/>
      <c r="YI158" s="37"/>
      <c r="YJ158" s="37"/>
      <c r="YK158" s="37"/>
      <c r="YL158" s="37"/>
      <c r="YM158" s="37"/>
      <c r="YN158" s="37"/>
      <c r="YO158" s="37"/>
      <c r="YP158" s="37"/>
      <c r="YQ158" s="37"/>
      <c r="YR158" s="37"/>
      <c r="YS158" s="37"/>
      <c r="YT158" s="37"/>
      <c r="YU158" s="37"/>
      <c r="YV158" s="37"/>
      <c r="YW158" s="37"/>
      <c r="YX158" s="37"/>
      <c r="YY158" s="37"/>
      <c r="YZ158" s="37"/>
      <c r="ZA158" s="37"/>
      <c r="ZB158" s="37"/>
      <c r="ZC158" s="37"/>
      <c r="ZD158" s="37"/>
      <c r="ZE158" s="37"/>
      <c r="ZF158" s="37"/>
      <c r="ZG158" s="37"/>
      <c r="ZH158" s="37"/>
      <c r="ZI158" s="37"/>
      <c r="ZJ158" s="37"/>
      <c r="ZK158" s="37"/>
      <c r="ZL158" s="37"/>
      <c r="ZM158" s="37"/>
      <c r="ZN158" s="37"/>
      <c r="ZO158" s="37"/>
      <c r="ZP158" s="37"/>
      <c r="ZQ158" s="37"/>
      <c r="ZR158" s="37"/>
      <c r="ZS158" s="37"/>
      <c r="ZT158" s="37"/>
      <c r="ZU158" s="37"/>
      <c r="ZV158" s="37"/>
      <c r="ZW158" s="37"/>
      <c r="ZX158" s="37"/>
      <c r="ZY158" s="37"/>
      <c r="ZZ158" s="37"/>
      <c r="AAA158" s="37"/>
      <c r="AAB158" s="37"/>
      <c r="AAC158" s="37"/>
      <c r="AAD158" s="37"/>
      <c r="AAE158" s="37"/>
      <c r="AAF158" s="37"/>
      <c r="AAG158" s="37"/>
      <c r="AAH158" s="37"/>
      <c r="AAI158" s="37"/>
      <c r="AAJ158" s="37"/>
      <c r="AAK158" s="37"/>
      <c r="AAL158" s="37"/>
      <c r="AAM158" s="37"/>
      <c r="AAN158" s="37"/>
      <c r="AAO158" s="37"/>
      <c r="AAP158" s="37"/>
      <c r="AAQ158" s="37"/>
      <c r="AAR158" s="37"/>
      <c r="AAS158" s="37"/>
      <c r="AAT158" s="37"/>
      <c r="AAU158" s="37"/>
      <c r="AAV158" s="37"/>
      <c r="AAW158" s="37"/>
      <c r="AAX158" s="37"/>
      <c r="AAY158" s="37"/>
      <c r="AAZ158" s="37"/>
      <c r="ABA158" s="37"/>
      <c r="ABB158" s="37"/>
      <c r="ABC158" s="37"/>
      <c r="ABD158" s="37"/>
      <c r="ABE158" s="37"/>
      <c r="ABF158" s="37"/>
      <c r="ABG158" s="37"/>
      <c r="ABH158" s="37"/>
      <c r="ABI158" s="37"/>
      <c r="ABJ158" s="37"/>
      <c r="ABK158" s="37"/>
      <c r="ABL158" s="37"/>
      <c r="ABM158" s="37"/>
      <c r="ABN158" s="37"/>
      <c r="ABO158" s="37"/>
      <c r="ABP158" s="37"/>
      <c r="ABQ158" s="37"/>
      <c r="ABR158" s="37"/>
      <c r="ABS158" s="37"/>
      <c r="ABT158" s="37"/>
      <c r="ABU158" s="37"/>
      <c r="ABV158" s="37"/>
      <c r="ABW158" s="37"/>
      <c r="ABX158" s="37"/>
      <c r="ABY158" s="37"/>
      <c r="ABZ158" s="37"/>
      <c r="ACA158" s="37"/>
      <c r="ACB158" s="37"/>
      <c r="ACC158" s="37"/>
      <c r="ACD158" s="37"/>
      <c r="ACE158" s="37"/>
      <c r="ACF158" s="37"/>
      <c r="ACG158" s="37"/>
      <c r="ACH158" s="37"/>
      <c r="ACI158" s="37"/>
      <c r="ACJ158" s="37"/>
      <c r="ACK158" s="37"/>
      <c r="ACL158" s="37"/>
      <c r="ACM158" s="37"/>
      <c r="ACN158" s="37"/>
      <c r="ACO158" s="37"/>
      <c r="ACP158" s="37"/>
      <c r="ACQ158" s="37"/>
      <c r="ACR158" s="37"/>
      <c r="ACS158" s="37"/>
      <c r="ACT158" s="37"/>
      <c r="ACU158" s="37"/>
      <c r="ACV158" s="37"/>
      <c r="ACW158" s="37"/>
      <c r="ACX158" s="37"/>
      <c r="ACY158" s="37"/>
      <c r="ACZ158" s="37"/>
      <c r="ADA158" s="37"/>
      <c r="ADB158" s="37"/>
      <c r="ADC158" s="37"/>
      <c r="ADD158" s="37"/>
      <c r="ADE158" s="37"/>
      <c r="ADF158" s="37"/>
      <c r="ADG158" s="37"/>
      <c r="ADH158" s="37"/>
      <c r="ADI158" s="37"/>
      <c r="ADJ158" s="37"/>
      <c r="ADK158" s="37"/>
      <c r="ADL158" s="37"/>
      <c r="ADM158" s="37"/>
      <c r="ADN158" s="37"/>
      <c r="ADO158" s="37"/>
      <c r="ADP158" s="37"/>
      <c r="ADQ158" s="37"/>
      <c r="ADR158" s="37"/>
      <c r="ADS158" s="37"/>
      <c r="ADT158" s="37"/>
      <c r="ADU158" s="37"/>
      <c r="ADV158" s="37"/>
      <c r="ADW158" s="37"/>
      <c r="ADX158" s="37"/>
      <c r="ADY158" s="37"/>
      <c r="ADZ158" s="37"/>
      <c r="AEA158" s="37"/>
      <c r="AEB158" s="37"/>
      <c r="AEC158" s="37"/>
      <c r="AED158" s="37"/>
      <c r="AEE158" s="37"/>
      <c r="AEF158" s="37"/>
      <c r="AEG158" s="37"/>
      <c r="AEH158" s="37"/>
      <c r="AEI158" s="37"/>
      <c r="AEJ158" s="37"/>
      <c r="AEK158" s="37"/>
      <c r="AEL158" s="37"/>
      <c r="AEM158" s="37"/>
      <c r="AEN158" s="37"/>
      <c r="AEO158" s="37"/>
      <c r="AEP158" s="37"/>
      <c r="AEQ158" s="37"/>
      <c r="AER158" s="37"/>
      <c r="AES158" s="37"/>
      <c r="AET158" s="37"/>
      <c r="AEU158" s="37"/>
      <c r="AEV158" s="37"/>
      <c r="AEW158" s="37"/>
      <c r="AEX158" s="37"/>
      <c r="AEY158" s="37"/>
      <c r="AEZ158" s="37"/>
      <c r="AFA158" s="37"/>
      <c r="AFB158" s="37"/>
      <c r="AFC158" s="37"/>
      <c r="AFD158" s="37"/>
      <c r="AFE158" s="37"/>
      <c r="AFF158" s="37"/>
      <c r="AFG158" s="37"/>
      <c r="AFH158" s="37"/>
      <c r="AFI158" s="37"/>
      <c r="AFJ158" s="37"/>
      <c r="AFK158" s="37"/>
      <c r="AFL158" s="37"/>
      <c r="AFM158" s="37"/>
      <c r="AFN158" s="37"/>
      <c r="AFO158" s="37"/>
      <c r="AFP158" s="37"/>
      <c r="AFQ158" s="37"/>
      <c r="AFR158" s="37"/>
      <c r="AFS158" s="37"/>
      <c r="AFT158" s="37"/>
      <c r="AFU158" s="37"/>
      <c r="AFV158" s="37"/>
      <c r="AFW158" s="37"/>
      <c r="AFX158" s="37"/>
      <c r="AFY158" s="37"/>
      <c r="AFZ158" s="37"/>
      <c r="AGA158" s="37"/>
      <c r="AGB158" s="37"/>
      <c r="AGC158" s="37"/>
      <c r="AGD158" s="37"/>
      <c r="AGE158" s="37"/>
      <c r="AGF158" s="37"/>
      <c r="AGG158" s="37"/>
      <c r="AGH158" s="37"/>
      <c r="AGI158" s="37"/>
      <c r="AGJ158" s="37"/>
      <c r="AGK158" s="37"/>
      <c r="AGL158" s="37"/>
      <c r="AGM158" s="37"/>
      <c r="AGN158" s="37"/>
      <c r="AGO158" s="37"/>
      <c r="AGP158" s="37"/>
      <c r="AGQ158" s="37"/>
      <c r="AGR158" s="37"/>
      <c r="AGS158" s="37"/>
      <c r="AGT158" s="37"/>
      <c r="AGU158" s="37"/>
      <c r="AGV158" s="37"/>
      <c r="AGW158" s="37"/>
      <c r="AGX158" s="37"/>
      <c r="AGY158" s="37"/>
      <c r="AGZ158" s="37"/>
      <c r="AHA158" s="37"/>
      <c r="AHB158" s="37"/>
      <c r="AHC158" s="37"/>
      <c r="AHD158" s="37"/>
      <c r="AHE158" s="37"/>
      <c r="AHF158" s="37"/>
      <c r="AHG158" s="37"/>
      <c r="AHH158" s="37"/>
      <c r="AHI158" s="37"/>
      <c r="AHJ158" s="37"/>
      <c r="AHK158" s="37"/>
      <c r="AHL158" s="37"/>
      <c r="AHM158" s="37"/>
      <c r="AHN158" s="37"/>
      <c r="AHO158" s="37"/>
      <c r="AHP158" s="37"/>
      <c r="AHQ158" s="37"/>
      <c r="AHR158" s="37"/>
      <c r="AHS158" s="37"/>
      <c r="AHT158" s="37"/>
      <c r="AHU158" s="37"/>
      <c r="AHV158" s="37"/>
      <c r="AHW158" s="37"/>
      <c r="AHX158" s="37"/>
      <c r="AHY158" s="37"/>
      <c r="AHZ158" s="37"/>
      <c r="AIA158" s="37"/>
      <c r="AIB158" s="37"/>
      <c r="AIC158" s="37"/>
      <c r="AID158" s="37"/>
      <c r="AIE158" s="37"/>
      <c r="AIF158" s="37"/>
      <c r="AIG158" s="37"/>
      <c r="AIH158" s="37"/>
      <c r="AII158" s="37"/>
      <c r="AIJ158" s="37"/>
      <c r="AIK158" s="37"/>
      <c r="AIL158" s="37"/>
      <c r="AIM158" s="37"/>
      <c r="AIN158" s="37"/>
      <c r="AIO158" s="37"/>
      <c r="AIP158" s="37"/>
      <c r="AIQ158" s="37"/>
      <c r="AIR158" s="37"/>
      <c r="AIS158" s="37"/>
      <c r="AIT158" s="37"/>
      <c r="AIU158" s="37"/>
      <c r="AIV158" s="37"/>
      <c r="AIW158" s="37"/>
      <c r="AIX158" s="37"/>
      <c r="AIY158" s="37"/>
      <c r="AIZ158" s="37"/>
      <c r="AJA158" s="37"/>
      <c r="AJB158" s="37"/>
      <c r="AJC158" s="37"/>
      <c r="AJD158" s="37"/>
      <c r="AJE158" s="37"/>
      <c r="AJF158" s="37"/>
      <c r="AJG158" s="37"/>
      <c r="AJH158" s="37"/>
      <c r="AJI158" s="37"/>
      <c r="AJJ158" s="37"/>
      <c r="AJK158" s="37"/>
      <c r="AJL158" s="37"/>
      <c r="AJM158" s="37"/>
      <c r="AJN158" s="37"/>
      <c r="AJO158" s="37"/>
      <c r="AJP158" s="37"/>
      <c r="AJQ158" s="37"/>
      <c r="AJR158" s="37"/>
      <c r="AJS158" s="37"/>
      <c r="AJT158" s="37"/>
      <c r="AJU158" s="37"/>
      <c r="AJV158" s="37"/>
      <c r="AJW158" s="37"/>
      <c r="AJX158" s="37"/>
      <c r="AJY158" s="37"/>
      <c r="AJZ158" s="37"/>
      <c r="AKA158" s="37"/>
      <c r="AKB158" s="37"/>
      <c r="AKC158" s="37"/>
      <c r="AKD158" s="37"/>
      <c r="AKE158" s="37"/>
      <c r="AKF158" s="37"/>
      <c r="AKG158" s="37"/>
      <c r="AKH158" s="37"/>
      <c r="AKI158" s="37"/>
      <c r="AKJ158" s="37"/>
      <c r="AKK158" s="37"/>
      <c r="AKL158" s="37"/>
      <c r="AKM158" s="37"/>
      <c r="AKN158" s="37"/>
      <c r="AKO158" s="37"/>
      <c r="AKP158" s="37"/>
      <c r="AKQ158" s="37"/>
      <c r="AKR158" s="37"/>
      <c r="AKS158" s="37"/>
      <c r="AKT158" s="37"/>
      <c r="AKU158" s="37"/>
      <c r="AKV158" s="37"/>
      <c r="AKW158" s="37"/>
      <c r="AKX158" s="37"/>
      <c r="AKY158" s="37"/>
      <c r="AKZ158" s="37"/>
      <c r="ALA158" s="37"/>
      <c r="ALB158" s="37"/>
      <c r="ALC158" s="37"/>
      <c r="ALD158" s="37"/>
      <c r="ALE158" s="37"/>
      <c r="ALF158" s="37"/>
      <c r="ALG158" s="37"/>
      <c r="ALH158" s="37"/>
      <c r="ALI158" s="37"/>
      <c r="ALJ158" s="37"/>
      <c r="ALK158" s="37"/>
      <c r="ALL158" s="37"/>
      <c r="ALM158" s="37"/>
      <c r="ALN158" s="37"/>
      <c r="ALO158" s="37"/>
      <c r="ALP158" s="37"/>
      <c r="ALQ158" s="37"/>
      <c r="ALR158" s="37"/>
      <c r="ALS158" s="37"/>
      <c r="ALT158" s="37"/>
      <c r="ALU158" s="37"/>
      <c r="ALV158" s="37"/>
      <c r="ALW158" s="37"/>
      <c r="ALX158" s="37"/>
      <c r="ALY158" s="37"/>
      <c r="ALZ158" s="37"/>
      <c r="AMA158" s="37"/>
      <c r="AMB158" s="37"/>
      <c r="AMC158" s="37"/>
      <c r="AMD158" s="37"/>
      <c r="AME158" s="37"/>
      <c r="AMF158" s="37"/>
      <c r="AMG158" s="37"/>
      <c r="AMH158" s="132"/>
      <c r="AMI158" s="132"/>
      <c r="AMJ158" s="132"/>
      <c r="AMK158" s="132"/>
    </row>
    <row r="159" customFormat="false" ht="15.75" hidden="false" customHeight="true" outlineLevel="0" collapsed="false">
      <c r="A159" s="150"/>
      <c r="B159" s="152" t="n">
        <v>0.05</v>
      </c>
      <c r="C159" s="147" t="n">
        <f aca="false">C141</f>
        <v>0</v>
      </c>
      <c r="D159" s="147" t="n">
        <f aca="false">D141</f>
        <v>0</v>
      </c>
      <c r="E159" s="147" t="n">
        <f aca="false">E141</f>
        <v>0</v>
      </c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132"/>
      <c r="AMI159" s="132"/>
      <c r="AMJ159" s="132"/>
      <c r="AMK159" s="132"/>
    </row>
    <row r="160" customFormat="false" ht="15.75" hidden="false" customHeight="true" outlineLevel="0" collapsed="false">
      <c r="A160" s="153" t="s">
        <v>166</v>
      </c>
      <c r="B160" s="154" t="n">
        <v>0.02</v>
      </c>
      <c r="C160" s="155" t="n">
        <f aca="false">SUM(C$151,C152)</f>
        <v>0</v>
      </c>
      <c r="D160" s="155" t="n">
        <f aca="false">SUM(D$151,D152)</f>
        <v>0</v>
      </c>
      <c r="E160" s="155" t="n">
        <f aca="false">SUM(E$151,E152)</f>
        <v>0</v>
      </c>
      <c r="AT160" s="36"/>
      <c r="AMH160" s="39"/>
    </row>
    <row r="161" customFormat="false" ht="15.75" hidden="false" customHeight="true" outlineLevel="0" collapsed="false">
      <c r="A161" s="153"/>
      <c r="B161" s="156" t="n">
        <v>0.021</v>
      </c>
      <c r="C161" s="157" t="n">
        <f aca="false">SUM(C$151,C153)</f>
        <v>0</v>
      </c>
      <c r="D161" s="157" t="n">
        <f aca="false">SUM(D$151,D153)</f>
        <v>0</v>
      </c>
      <c r="E161" s="157" t="n">
        <f aca="false">SUM(E$151,E153)</f>
        <v>0</v>
      </c>
      <c r="AT161" s="36"/>
      <c r="AMH161" s="39"/>
    </row>
    <row r="162" customFormat="false" ht="15.75" hidden="false" customHeight="true" outlineLevel="0" collapsed="false">
      <c r="A162" s="153"/>
      <c r="B162" s="156" t="n">
        <v>0.025</v>
      </c>
      <c r="C162" s="157" t="n">
        <f aca="false">SUM(C$151,C154)</f>
        <v>0</v>
      </c>
      <c r="D162" s="157" t="n">
        <f aca="false">SUM(D$151,D154)</f>
        <v>0</v>
      </c>
      <c r="E162" s="157" t="n">
        <f aca="false">SUM(E$151,E154)</f>
        <v>0</v>
      </c>
      <c r="AT162" s="36"/>
      <c r="AMH162" s="39"/>
    </row>
    <row r="163" customFormat="false" ht="15.75" hidden="false" customHeight="true" outlineLevel="0" collapsed="false">
      <c r="A163" s="153"/>
      <c r="B163" s="156" t="n">
        <v>0.03</v>
      </c>
      <c r="C163" s="157" t="n">
        <f aca="false">SUM(C$151,C155)</f>
        <v>0</v>
      </c>
      <c r="D163" s="157" t="n">
        <f aca="false">SUM(D$151,D155)</f>
        <v>0</v>
      </c>
      <c r="E163" s="157" t="n">
        <f aca="false">SUM(E$151,E155)</f>
        <v>0</v>
      </c>
      <c r="AT163" s="36"/>
      <c r="AMH163" s="39"/>
    </row>
    <row r="164" customFormat="false" ht="15.75" hidden="false" customHeight="true" outlineLevel="0" collapsed="false">
      <c r="A164" s="153"/>
      <c r="B164" s="156" t="n">
        <v>0.035</v>
      </c>
      <c r="C164" s="157" t="n">
        <f aca="false">SUM(C$151,C156)</f>
        <v>0</v>
      </c>
      <c r="D164" s="157" t="n">
        <f aca="false">SUM(D$151,D156)</f>
        <v>0</v>
      </c>
      <c r="E164" s="157" t="n">
        <f aca="false">SUM(E$151,E156)</f>
        <v>0</v>
      </c>
      <c r="AT164" s="36"/>
      <c r="AMH164" s="39"/>
    </row>
    <row r="165" customFormat="false" ht="15.75" hidden="false" customHeight="true" outlineLevel="0" collapsed="false">
      <c r="A165" s="153"/>
      <c r="B165" s="156" t="n">
        <v>0.04</v>
      </c>
      <c r="C165" s="157" t="n">
        <f aca="false">SUM(C$151,C157)</f>
        <v>0</v>
      </c>
      <c r="D165" s="157" t="n">
        <f aca="false">SUM(D$151,D157)</f>
        <v>0</v>
      </c>
      <c r="E165" s="157" t="n">
        <f aca="false">SUM(E$151,E157)</f>
        <v>0</v>
      </c>
      <c r="AT165" s="36"/>
      <c r="AMH165" s="39"/>
    </row>
    <row r="166" customFormat="false" ht="15.75" hidden="false" customHeight="true" outlineLevel="0" collapsed="false">
      <c r="A166" s="153"/>
      <c r="B166" s="156" t="n">
        <v>0.045</v>
      </c>
      <c r="C166" s="157" t="n">
        <f aca="false">SUM(C$151,C158)</f>
        <v>0</v>
      </c>
      <c r="D166" s="157" t="n">
        <f aca="false">SUM(D$151,D158)</f>
        <v>0</v>
      </c>
      <c r="E166" s="157" t="n">
        <f aca="false">SUM(E$151,E158)</f>
        <v>0</v>
      </c>
      <c r="AT166" s="36"/>
      <c r="AMH166" s="39"/>
    </row>
    <row r="167" s="37" customFormat="true" ht="15.75" hidden="false" customHeight="true" outlineLevel="0" collapsed="false">
      <c r="A167" s="153"/>
      <c r="B167" s="158" t="n">
        <v>0.05</v>
      </c>
      <c r="C167" s="159" t="n">
        <f aca="false">SUM(C$151,C159)</f>
        <v>0</v>
      </c>
      <c r="D167" s="159" t="n">
        <f aca="false">SUM(D$151,D159)</f>
        <v>0</v>
      </c>
      <c r="E167" s="159" t="n">
        <f aca="false">SUM(E$151,E159)</f>
        <v>0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9"/>
      <c r="AMI167" s="39"/>
      <c r="AMJ167" s="39"/>
      <c r="AMK167" s="39"/>
      <c r="AML167" s="39"/>
      <c r="AMM167" s="39"/>
      <c r="XFC167" s="39"/>
      <c r="XFD167" s="39"/>
    </row>
    <row r="168" s="37" customFormat="true" ht="15.75" hidden="false" customHeight="true" outlineLevel="0" collapsed="false">
      <c r="A168" s="160" t="s">
        <v>167</v>
      </c>
      <c r="B168" s="161" t="n">
        <v>0.02</v>
      </c>
      <c r="C168" s="162" t="n">
        <f aca="false">C160/220</f>
        <v>0</v>
      </c>
      <c r="D168" s="162"/>
      <c r="E168" s="162" t="n">
        <f aca="false">(E160/2)/220</f>
        <v>0</v>
      </c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  <c r="IV168" s="36"/>
      <c r="IW168" s="36"/>
      <c r="IX168" s="36"/>
      <c r="IY168" s="36"/>
      <c r="IZ168" s="36"/>
      <c r="JA168" s="36"/>
      <c r="JB168" s="36"/>
      <c r="JC168" s="36"/>
      <c r="JD168" s="36"/>
      <c r="JE168" s="36"/>
      <c r="JF168" s="36"/>
      <c r="JG168" s="36"/>
      <c r="JH168" s="36"/>
      <c r="JI168" s="36"/>
      <c r="JJ168" s="36"/>
      <c r="JK168" s="36"/>
      <c r="JL168" s="36"/>
      <c r="JM168" s="36"/>
      <c r="JN168" s="36"/>
      <c r="JO168" s="36"/>
      <c r="JP168" s="36"/>
      <c r="JQ168" s="36"/>
      <c r="JR168" s="36"/>
      <c r="JS168" s="36"/>
      <c r="JT168" s="36"/>
      <c r="JU168" s="36"/>
      <c r="JV168" s="36"/>
      <c r="JW168" s="36"/>
      <c r="JX168" s="36"/>
      <c r="JY168" s="36"/>
      <c r="JZ168" s="36"/>
      <c r="KA168" s="36"/>
      <c r="KB168" s="36"/>
      <c r="KC168" s="36"/>
      <c r="KD168" s="36"/>
      <c r="KE168" s="36"/>
      <c r="KF168" s="36"/>
      <c r="KG168" s="36"/>
      <c r="KH168" s="36"/>
      <c r="KI168" s="36"/>
      <c r="KJ168" s="36"/>
      <c r="KK168" s="36"/>
      <c r="KL168" s="36"/>
      <c r="KM168" s="36"/>
      <c r="KN168" s="36"/>
      <c r="KO168" s="36"/>
      <c r="KP168" s="36"/>
      <c r="KQ168" s="36"/>
      <c r="KR168" s="36"/>
      <c r="KS168" s="36"/>
      <c r="KT168" s="36"/>
      <c r="KU168" s="36"/>
      <c r="KV168" s="36"/>
      <c r="KW168" s="36"/>
      <c r="KX168" s="36"/>
      <c r="KY168" s="36"/>
      <c r="KZ168" s="36"/>
      <c r="LA168" s="36"/>
      <c r="LB168" s="36"/>
      <c r="LC168" s="36"/>
      <c r="LD168" s="36"/>
      <c r="LE168" s="36"/>
      <c r="LF168" s="36"/>
      <c r="LG168" s="36"/>
      <c r="LH168" s="36"/>
      <c r="LI168" s="36"/>
      <c r="LJ168" s="36"/>
      <c r="LK168" s="36"/>
      <c r="LL168" s="36"/>
      <c r="LM168" s="36"/>
      <c r="LN168" s="36"/>
      <c r="LO168" s="36"/>
      <c r="LP168" s="36"/>
      <c r="LQ168" s="36"/>
      <c r="LR168" s="36"/>
      <c r="LS168" s="36"/>
      <c r="LT168" s="36"/>
      <c r="LU168" s="36"/>
      <c r="LV168" s="36"/>
      <c r="LW168" s="36"/>
      <c r="LX168" s="36"/>
      <c r="LY168" s="36"/>
      <c r="LZ168" s="36"/>
      <c r="MA168" s="36"/>
      <c r="MB168" s="36"/>
      <c r="MC168" s="36"/>
      <c r="MD168" s="36"/>
      <c r="ME168" s="36"/>
      <c r="MF168" s="36"/>
      <c r="MG168" s="36"/>
      <c r="MH168" s="36"/>
      <c r="MI168" s="36"/>
      <c r="MJ168" s="36"/>
      <c r="MK168" s="36"/>
      <c r="ML168" s="36"/>
      <c r="MM168" s="36"/>
      <c r="MN168" s="36"/>
      <c r="MO168" s="36"/>
      <c r="MP168" s="36"/>
      <c r="MQ168" s="36"/>
      <c r="MR168" s="36"/>
      <c r="MS168" s="36"/>
      <c r="MT168" s="36"/>
      <c r="MU168" s="36"/>
      <c r="MV168" s="36"/>
      <c r="MW168" s="36"/>
      <c r="MX168" s="36"/>
      <c r="MY168" s="36"/>
      <c r="MZ168" s="36"/>
      <c r="NA168" s="36"/>
      <c r="NB168" s="36"/>
      <c r="NC168" s="36"/>
      <c r="ND168" s="36"/>
      <c r="NE168" s="36"/>
      <c r="NF168" s="36"/>
      <c r="NG168" s="36"/>
      <c r="NH168" s="36"/>
      <c r="NI168" s="36"/>
      <c r="NJ168" s="36"/>
      <c r="NK168" s="36"/>
      <c r="NL168" s="36"/>
      <c r="NM168" s="36"/>
      <c r="NN168" s="36"/>
      <c r="NO168" s="36"/>
      <c r="NP168" s="36"/>
      <c r="NQ168" s="36"/>
      <c r="NR168" s="36"/>
      <c r="NS168" s="36"/>
      <c r="NT168" s="36"/>
      <c r="NU168" s="36"/>
      <c r="NV168" s="36"/>
      <c r="NW168" s="36"/>
      <c r="NX168" s="36"/>
      <c r="NY168" s="36"/>
      <c r="NZ168" s="36"/>
      <c r="OA168" s="36"/>
      <c r="OB168" s="36"/>
      <c r="OC168" s="36"/>
      <c r="OD168" s="36"/>
      <c r="OE168" s="36"/>
      <c r="OF168" s="36"/>
      <c r="OG168" s="36"/>
      <c r="OH168" s="36"/>
      <c r="OI168" s="36"/>
      <c r="OJ168" s="36"/>
      <c r="OK168" s="36"/>
      <c r="OL168" s="36"/>
      <c r="OM168" s="36"/>
      <c r="ON168" s="36"/>
      <c r="OO168" s="36"/>
      <c r="OP168" s="36"/>
      <c r="OQ168" s="36"/>
      <c r="OR168" s="36"/>
      <c r="OS168" s="36"/>
      <c r="OT168" s="36"/>
      <c r="OU168" s="36"/>
      <c r="OV168" s="36"/>
      <c r="OW168" s="36"/>
      <c r="OX168" s="36"/>
      <c r="OY168" s="36"/>
      <c r="OZ168" s="36"/>
      <c r="PA168" s="36"/>
      <c r="PB168" s="36"/>
      <c r="PC168" s="36"/>
      <c r="PD168" s="36"/>
      <c r="PE168" s="36"/>
      <c r="PF168" s="36"/>
      <c r="PG168" s="36"/>
      <c r="PH168" s="36"/>
      <c r="PI168" s="36"/>
      <c r="PJ168" s="36"/>
      <c r="PK168" s="36"/>
      <c r="PL168" s="36"/>
      <c r="PM168" s="36"/>
      <c r="PN168" s="36"/>
      <c r="PO168" s="36"/>
      <c r="PP168" s="36"/>
      <c r="PQ168" s="36"/>
      <c r="PR168" s="36"/>
      <c r="PS168" s="36"/>
      <c r="PT168" s="36"/>
      <c r="PU168" s="36"/>
      <c r="PV168" s="36"/>
      <c r="PW168" s="36"/>
      <c r="PX168" s="36"/>
      <c r="PY168" s="36"/>
      <c r="PZ168" s="36"/>
      <c r="QA168" s="36"/>
      <c r="QB168" s="36"/>
      <c r="QC168" s="36"/>
      <c r="QD168" s="36"/>
      <c r="QE168" s="36"/>
      <c r="QF168" s="36"/>
      <c r="QG168" s="36"/>
      <c r="QH168" s="36"/>
      <c r="QI168" s="36"/>
      <c r="QJ168" s="36"/>
      <c r="QK168" s="36"/>
      <c r="QL168" s="36"/>
      <c r="QM168" s="36"/>
      <c r="QN168" s="36"/>
      <c r="QO168" s="36"/>
      <c r="QP168" s="36"/>
      <c r="QQ168" s="36"/>
      <c r="QR168" s="36"/>
      <c r="QS168" s="36"/>
      <c r="QT168" s="36"/>
      <c r="QU168" s="36"/>
      <c r="QV168" s="36"/>
      <c r="QW168" s="36"/>
      <c r="QX168" s="36"/>
      <c r="QY168" s="36"/>
      <c r="QZ168" s="36"/>
      <c r="RA168" s="36"/>
      <c r="RB168" s="36"/>
      <c r="RC168" s="36"/>
      <c r="RD168" s="36"/>
      <c r="RE168" s="36"/>
      <c r="RF168" s="36"/>
      <c r="RG168" s="36"/>
      <c r="RH168" s="36"/>
      <c r="RI168" s="36"/>
      <c r="RJ168" s="36"/>
      <c r="RK168" s="36"/>
      <c r="RL168" s="36"/>
      <c r="RM168" s="36"/>
      <c r="RN168" s="36"/>
      <c r="RO168" s="36"/>
      <c r="RP168" s="36"/>
      <c r="RQ168" s="36"/>
      <c r="RR168" s="36"/>
      <c r="RS168" s="36"/>
      <c r="RT168" s="36"/>
      <c r="RU168" s="36"/>
      <c r="RV168" s="36"/>
      <c r="RW168" s="36"/>
      <c r="RX168" s="36"/>
      <c r="RY168" s="36"/>
      <c r="RZ168" s="36"/>
      <c r="SA168" s="36"/>
      <c r="SB168" s="36"/>
      <c r="SC168" s="36"/>
      <c r="SD168" s="36"/>
      <c r="SE168" s="36"/>
      <c r="SF168" s="36"/>
      <c r="SG168" s="36"/>
      <c r="SH168" s="36"/>
      <c r="SI168" s="36"/>
      <c r="SJ168" s="36"/>
      <c r="SK168" s="36"/>
      <c r="SL168" s="36"/>
      <c r="SM168" s="36"/>
      <c r="SN168" s="36"/>
      <c r="SO168" s="36"/>
      <c r="SP168" s="36"/>
      <c r="SQ168" s="36"/>
      <c r="SR168" s="36"/>
      <c r="SS168" s="36"/>
      <c r="ST168" s="36"/>
      <c r="SU168" s="36"/>
      <c r="SV168" s="36"/>
      <c r="SW168" s="36"/>
      <c r="SX168" s="36"/>
      <c r="SY168" s="36"/>
      <c r="SZ168" s="36"/>
      <c r="TA168" s="36"/>
      <c r="TB168" s="36"/>
      <c r="TC168" s="36"/>
      <c r="TD168" s="36"/>
      <c r="TE168" s="36"/>
      <c r="TF168" s="36"/>
      <c r="TG168" s="36"/>
      <c r="TH168" s="36"/>
      <c r="TI168" s="36"/>
      <c r="TJ168" s="36"/>
      <c r="TK168" s="36"/>
      <c r="TL168" s="36"/>
      <c r="TM168" s="36"/>
      <c r="TN168" s="36"/>
      <c r="TO168" s="36"/>
      <c r="TP168" s="36"/>
      <c r="TQ168" s="36"/>
      <c r="TR168" s="36"/>
      <c r="TS168" s="36"/>
      <c r="TT168" s="36"/>
      <c r="TU168" s="36"/>
      <c r="TV168" s="36"/>
      <c r="TW168" s="36"/>
      <c r="TX168" s="36"/>
      <c r="TY168" s="36"/>
      <c r="TZ168" s="36"/>
      <c r="UA168" s="36"/>
      <c r="UB168" s="36"/>
      <c r="UC168" s="36"/>
      <c r="UD168" s="36"/>
      <c r="UE168" s="36"/>
      <c r="UF168" s="36"/>
      <c r="UG168" s="36"/>
      <c r="UH168" s="36"/>
      <c r="UI168" s="36"/>
      <c r="UJ168" s="36"/>
      <c r="UK168" s="36"/>
      <c r="UL168" s="36"/>
      <c r="UM168" s="36"/>
      <c r="UN168" s="36"/>
      <c r="UO168" s="36"/>
      <c r="UP168" s="36"/>
      <c r="UQ168" s="36"/>
      <c r="UR168" s="36"/>
      <c r="US168" s="36"/>
      <c r="UT168" s="36"/>
      <c r="UU168" s="36"/>
      <c r="UV168" s="36"/>
      <c r="UW168" s="36"/>
      <c r="UX168" s="36"/>
      <c r="UY168" s="36"/>
      <c r="UZ168" s="36"/>
      <c r="VA168" s="36"/>
      <c r="VB168" s="36"/>
      <c r="VC168" s="36"/>
      <c r="VD168" s="36"/>
      <c r="VE168" s="36"/>
      <c r="VF168" s="36"/>
      <c r="VG168" s="36"/>
      <c r="VH168" s="36"/>
      <c r="VI168" s="36"/>
      <c r="VJ168" s="36"/>
      <c r="VK168" s="36"/>
      <c r="VL168" s="36"/>
      <c r="VM168" s="36"/>
      <c r="VN168" s="36"/>
      <c r="VO168" s="36"/>
      <c r="VP168" s="36"/>
      <c r="VQ168" s="36"/>
      <c r="VR168" s="36"/>
      <c r="VS168" s="36"/>
      <c r="VT168" s="36"/>
      <c r="VU168" s="36"/>
      <c r="VV168" s="36"/>
      <c r="VW168" s="36"/>
      <c r="VX168" s="36"/>
      <c r="VY168" s="36"/>
      <c r="VZ168" s="36"/>
      <c r="WA168" s="36"/>
      <c r="WB168" s="36"/>
      <c r="WC168" s="36"/>
      <c r="WD168" s="36"/>
      <c r="WE168" s="36"/>
      <c r="WF168" s="36"/>
      <c r="WG168" s="36"/>
      <c r="WH168" s="36"/>
      <c r="WI168" s="36"/>
      <c r="WJ168" s="36"/>
      <c r="WK168" s="36"/>
      <c r="WL168" s="36"/>
      <c r="WM168" s="36"/>
      <c r="WN168" s="36"/>
      <c r="WO168" s="36"/>
      <c r="WP168" s="36"/>
      <c r="WQ168" s="36"/>
      <c r="WR168" s="36"/>
      <c r="WS168" s="36"/>
      <c r="WT168" s="36"/>
      <c r="WU168" s="36"/>
      <c r="WV168" s="36"/>
      <c r="WW168" s="36"/>
      <c r="WX168" s="36"/>
      <c r="WY168" s="36"/>
      <c r="WZ168" s="36"/>
      <c r="XA168" s="36"/>
      <c r="XB168" s="36"/>
      <c r="XC168" s="36"/>
      <c r="XD168" s="36"/>
      <c r="XE168" s="36"/>
      <c r="XF168" s="36"/>
      <c r="XG168" s="36"/>
      <c r="XH168" s="36"/>
      <c r="XI168" s="36"/>
      <c r="XJ168" s="36"/>
      <c r="XK168" s="36"/>
      <c r="XL168" s="36"/>
      <c r="XM168" s="36"/>
      <c r="XN168" s="36"/>
      <c r="XO168" s="36"/>
      <c r="XP168" s="36"/>
      <c r="XQ168" s="36"/>
      <c r="XR168" s="36"/>
      <c r="XS168" s="36"/>
      <c r="XT168" s="36"/>
      <c r="XU168" s="36"/>
      <c r="XV168" s="36"/>
      <c r="XW168" s="36"/>
      <c r="XX168" s="36"/>
      <c r="XY168" s="36"/>
      <c r="XZ168" s="36"/>
      <c r="YA168" s="36"/>
      <c r="YB168" s="36"/>
      <c r="YC168" s="36"/>
      <c r="YD168" s="36"/>
      <c r="YE168" s="36"/>
      <c r="YF168" s="36"/>
      <c r="YG168" s="36"/>
      <c r="YH168" s="36"/>
      <c r="YI168" s="36"/>
      <c r="YJ168" s="36"/>
      <c r="YK168" s="36"/>
      <c r="YL168" s="36"/>
      <c r="YM168" s="36"/>
      <c r="YN168" s="36"/>
      <c r="YO168" s="36"/>
      <c r="YP168" s="36"/>
      <c r="YQ168" s="36"/>
      <c r="YR168" s="36"/>
      <c r="YS168" s="36"/>
      <c r="YT168" s="36"/>
      <c r="YU168" s="36"/>
      <c r="YV168" s="36"/>
      <c r="YW168" s="36"/>
      <c r="YX168" s="36"/>
      <c r="YY168" s="36"/>
      <c r="YZ168" s="36"/>
      <c r="ZA168" s="36"/>
      <c r="ZB168" s="36"/>
      <c r="ZC168" s="36"/>
      <c r="ZD168" s="36"/>
      <c r="ZE168" s="36"/>
      <c r="ZF168" s="36"/>
      <c r="ZG168" s="36"/>
      <c r="ZH168" s="36"/>
      <c r="ZI168" s="36"/>
      <c r="ZJ168" s="36"/>
      <c r="ZK168" s="36"/>
      <c r="ZL168" s="36"/>
      <c r="ZM168" s="36"/>
      <c r="ZN168" s="36"/>
      <c r="ZO168" s="36"/>
      <c r="ZP168" s="36"/>
      <c r="ZQ168" s="36"/>
      <c r="ZR168" s="36"/>
      <c r="ZS168" s="36"/>
      <c r="ZT168" s="36"/>
      <c r="ZU168" s="36"/>
      <c r="ZV168" s="36"/>
      <c r="ZW168" s="36"/>
      <c r="ZX168" s="36"/>
      <c r="ZY168" s="36"/>
      <c r="ZZ168" s="36"/>
      <c r="AAA168" s="36"/>
      <c r="AAB168" s="36"/>
      <c r="AAC168" s="36"/>
      <c r="AAD168" s="36"/>
      <c r="AAE168" s="36"/>
      <c r="AAF168" s="36"/>
      <c r="AAG168" s="36"/>
      <c r="AAH168" s="36"/>
      <c r="AAI168" s="36"/>
      <c r="AAJ168" s="36"/>
      <c r="AAK168" s="36"/>
      <c r="AAL168" s="36"/>
      <c r="AAM168" s="36"/>
      <c r="AAN168" s="36"/>
      <c r="AAO168" s="36"/>
      <c r="AAP168" s="36"/>
      <c r="AAQ168" s="36"/>
      <c r="AAR168" s="36"/>
      <c r="AAS168" s="36"/>
      <c r="AAT168" s="36"/>
      <c r="AAU168" s="36"/>
      <c r="AAV168" s="36"/>
      <c r="AAW168" s="36"/>
      <c r="AAX168" s="36"/>
      <c r="AAY168" s="36"/>
      <c r="AAZ168" s="36"/>
      <c r="ABA168" s="36"/>
      <c r="ABB168" s="36"/>
      <c r="ABC168" s="36"/>
      <c r="ABD168" s="36"/>
      <c r="ABE168" s="36"/>
      <c r="ABF168" s="36"/>
      <c r="ABG168" s="36"/>
      <c r="ABH168" s="36"/>
      <c r="ABI168" s="36"/>
      <c r="ABJ168" s="36"/>
      <c r="ABK168" s="36"/>
      <c r="ABL168" s="36"/>
      <c r="ABM168" s="36"/>
      <c r="ABN168" s="36"/>
      <c r="ABO168" s="36"/>
      <c r="ABP168" s="36"/>
      <c r="ABQ168" s="36"/>
      <c r="ABR168" s="36"/>
      <c r="ABS168" s="36"/>
      <c r="ABT168" s="36"/>
      <c r="ABU168" s="36"/>
      <c r="ABV168" s="36"/>
      <c r="ABW168" s="36"/>
      <c r="ABX168" s="36"/>
      <c r="ABY168" s="36"/>
      <c r="ABZ168" s="36"/>
      <c r="ACA168" s="36"/>
      <c r="ACB168" s="36"/>
      <c r="ACC168" s="36"/>
      <c r="ACD168" s="36"/>
      <c r="ACE168" s="36"/>
      <c r="ACF168" s="36"/>
      <c r="ACG168" s="36"/>
      <c r="ACH168" s="36"/>
      <c r="ACI168" s="36"/>
      <c r="ACJ168" s="36"/>
      <c r="ACK168" s="36"/>
      <c r="ACL168" s="36"/>
      <c r="ACM168" s="36"/>
      <c r="ACN168" s="36"/>
      <c r="ACO168" s="36"/>
      <c r="ACP168" s="36"/>
      <c r="ACQ168" s="36"/>
      <c r="ACR168" s="36"/>
      <c r="ACS168" s="36"/>
      <c r="ACT168" s="36"/>
      <c r="ACU168" s="36"/>
      <c r="ACV168" s="36"/>
      <c r="ACW168" s="36"/>
      <c r="ACX168" s="36"/>
      <c r="ACY168" s="36"/>
      <c r="ACZ168" s="36"/>
      <c r="ADA168" s="36"/>
      <c r="ADB168" s="36"/>
      <c r="ADC168" s="36"/>
      <c r="ADD168" s="36"/>
      <c r="ADE168" s="36"/>
      <c r="ADF168" s="36"/>
      <c r="ADG168" s="36"/>
      <c r="ADH168" s="36"/>
      <c r="ADI168" s="36"/>
      <c r="ADJ168" s="36"/>
      <c r="ADK168" s="36"/>
      <c r="ADL168" s="36"/>
      <c r="ADM168" s="36"/>
      <c r="ADN168" s="36"/>
      <c r="ADO168" s="36"/>
      <c r="ADP168" s="36"/>
      <c r="ADQ168" s="36"/>
      <c r="ADR168" s="36"/>
      <c r="ADS168" s="36"/>
      <c r="ADT168" s="36"/>
      <c r="ADU168" s="36"/>
      <c r="ADV168" s="36"/>
      <c r="ADW168" s="36"/>
      <c r="ADX168" s="36"/>
      <c r="ADY168" s="36"/>
      <c r="ADZ168" s="36"/>
      <c r="AEA168" s="36"/>
      <c r="AEB168" s="36"/>
      <c r="AEC168" s="36"/>
      <c r="AED168" s="36"/>
      <c r="AEE168" s="36"/>
      <c r="AEF168" s="36"/>
      <c r="AEG168" s="36"/>
      <c r="AEH168" s="36"/>
      <c r="AEI168" s="36"/>
      <c r="AEJ168" s="36"/>
      <c r="AEK168" s="36"/>
      <c r="AEL168" s="36"/>
      <c r="AEM168" s="36"/>
      <c r="AEN168" s="36"/>
      <c r="AEO168" s="36"/>
      <c r="AEP168" s="36"/>
      <c r="AEQ168" s="36"/>
      <c r="AER168" s="36"/>
      <c r="AES168" s="36"/>
      <c r="AET168" s="36"/>
      <c r="AEU168" s="36"/>
      <c r="AEV168" s="36"/>
      <c r="AEW168" s="36"/>
      <c r="AEX168" s="36"/>
      <c r="AEY168" s="36"/>
      <c r="AEZ168" s="36"/>
      <c r="AFA168" s="36"/>
      <c r="AFB168" s="36"/>
      <c r="AFC168" s="36"/>
      <c r="AFD168" s="36"/>
      <c r="AFE168" s="36"/>
      <c r="AFF168" s="36"/>
      <c r="AFG168" s="36"/>
      <c r="AFH168" s="36"/>
      <c r="AFI168" s="36"/>
      <c r="AFJ168" s="36"/>
      <c r="AFK168" s="36"/>
      <c r="AFL168" s="36"/>
      <c r="AFM168" s="36"/>
      <c r="AFN168" s="36"/>
      <c r="AFO168" s="36"/>
      <c r="AFP168" s="36"/>
      <c r="AFQ168" s="36"/>
      <c r="AFR168" s="36"/>
      <c r="AFS168" s="36"/>
      <c r="AFT168" s="36"/>
      <c r="AFU168" s="36"/>
      <c r="AFV168" s="36"/>
      <c r="AFW168" s="36"/>
      <c r="AFX168" s="36"/>
      <c r="AFY168" s="36"/>
      <c r="AFZ168" s="36"/>
      <c r="AGA168" s="36"/>
      <c r="AGB168" s="36"/>
      <c r="AGC168" s="36"/>
      <c r="AGD168" s="36"/>
      <c r="AGE168" s="36"/>
      <c r="AGF168" s="36"/>
      <c r="AGG168" s="36"/>
      <c r="AGH168" s="36"/>
      <c r="AGI168" s="36"/>
      <c r="AGJ168" s="36"/>
      <c r="AGK168" s="36"/>
      <c r="AGL168" s="36"/>
      <c r="AGM168" s="36"/>
      <c r="AGN168" s="36"/>
      <c r="AGO168" s="36"/>
      <c r="AGP168" s="36"/>
      <c r="AGQ168" s="36"/>
      <c r="AGR168" s="36"/>
      <c r="AGS168" s="36"/>
      <c r="AGT168" s="36"/>
      <c r="AGU168" s="36"/>
      <c r="AGV168" s="36"/>
      <c r="AGW168" s="36"/>
      <c r="AGX168" s="36"/>
      <c r="AGY168" s="36"/>
      <c r="AGZ168" s="36"/>
      <c r="AHA168" s="36"/>
      <c r="AHB168" s="36"/>
      <c r="AHC168" s="36"/>
      <c r="AHD168" s="36"/>
      <c r="AHE168" s="36"/>
      <c r="AHF168" s="36"/>
      <c r="AHG168" s="36"/>
      <c r="AHH168" s="36"/>
      <c r="AHI168" s="36"/>
      <c r="AHJ168" s="36"/>
      <c r="AHK168" s="36"/>
      <c r="AHL168" s="36"/>
      <c r="AHM168" s="36"/>
      <c r="AHN168" s="36"/>
      <c r="AHO168" s="36"/>
      <c r="AHP168" s="36"/>
      <c r="AHQ168" s="36"/>
      <c r="AHR168" s="36"/>
      <c r="AHS168" s="36"/>
      <c r="AHT168" s="36"/>
      <c r="AHU168" s="36"/>
      <c r="AHV168" s="36"/>
      <c r="AHW168" s="36"/>
      <c r="AHX168" s="36"/>
      <c r="AHY168" s="36"/>
      <c r="AHZ168" s="36"/>
      <c r="AIA168" s="36"/>
      <c r="AIB168" s="36"/>
      <c r="AIC168" s="36"/>
      <c r="AID168" s="36"/>
      <c r="AIE168" s="36"/>
      <c r="AIF168" s="36"/>
      <c r="AIG168" s="36"/>
      <c r="AIH168" s="36"/>
      <c r="AII168" s="36"/>
      <c r="AIJ168" s="36"/>
      <c r="AIK168" s="36"/>
      <c r="AIL168" s="36"/>
      <c r="AIM168" s="36"/>
      <c r="AIN168" s="36"/>
      <c r="AIO168" s="36"/>
      <c r="AIP168" s="36"/>
      <c r="AIQ168" s="36"/>
      <c r="AIR168" s="36"/>
      <c r="AIS168" s="36"/>
      <c r="AIT168" s="36"/>
      <c r="AIU168" s="36"/>
      <c r="AIV168" s="36"/>
      <c r="AIW168" s="36"/>
      <c r="AIX168" s="36"/>
      <c r="AIY168" s="36"/>
      <c r="AIZ168" s="36"/>
      <c r="AJA168" s="36"/>
      <c r="AJB168" s="36"/>
      <c r="AJC168" s="36"/>
      <c r="AJD168" s="36"/>
      <c r="AJE168" s="36"/>
      <c r="AJF168" s="36"/>
      <c r="AJG168" s="36"/>
      <c r="AJH168" s="36"/>
      <c r="AJI168" s="36"/>
      <c r="AJJ168" s="36"/>
      <c r="AJK168" s="36"/>
      <c r="AJL168" s="36"/>
      <c r="AJM168" s="36"/>
      <c r="AJN168" s="36"/>
      <c r="AJO168" s="36"/>
      <c r="AJP168" s="36"/>
      <c r="AJQ168" s="36"/>
      <c r="AJR168" s="36"/>
      <c r="AJS168" s="36"/>
      <c r="AJT168" s="36"/>
      <c r="AJU168" s="36"/>
      <c r="AJV168" s="36"/>
      <c r="AJW168" s="36"/>
      <c r="AJX168" s="36"/>
      <c r="AJY168" s="36"/>
      <c r="AJZ168" s="36"/>
      <c r="AKA168" s="36"/>
      <c r="AKB168" s="36"/>
      <c r="AKC168" s="36"/>
      <c r="AKD168" s="36"/>
      <c r="AKE168" s="36"/>
      <c r="AKF168" s="36"/>
      <c r="AKG168" s="36"/>
      <c r="AKH168" s="36"/>
      <c r="AKI168" s="36"/>
      <c r="AKJ168" s="36"/>
      <c r="AKK168" s="36"/>
      <c r="AKL168" s="36"/>
      <c r="AKM168" s="36"/>
      <c r="AKN168" s="36"/>
      <c r="AKO168" s="36"/>
      <c r="AKP168" s="36"/>
      <c r="AKQ168" s="36"/>
      <c r="AKR168" s="36"/>
      <c r="AKS168" s="36"/>
      <c r="AKT168" s="36"/>
      <c r="AKU168" s="36"/>
      <c r="AKV168" s="36"/>
      <c r="AKW168" s="36"/>
      <c r="AKX168" s="36"/>
      <c r="AKY168" s="36"/>
      <c r="AKZ168" s="36"/>
      <c r="ALA168" s="36"/>
      <c r="ALB168" s="36"/>
      <c r="ALC168" s="36"/>
      <c r="ALD168" s="36"/>
      <c r="ALE168" s="36"/>
      <c r="ALF168" s="36"/>
      <c r="ALG168" s="36"/>
      <c r="ALH168" s="36"/>
      <c r="ALI168" s="36"/>
      <c r="ALJ168" s="36"/>
      <c r="ALK168" s="36"/>
      <c r="ALL168" s="36"/>
      <c r="ALM168" s="36"/>
      <c r="ALN168" s="36"/>
      <c r="ALO168" s="36"/>
      <c r="ALP168" s="36"/>
      <c r="ALQ168" s="36"/>
      <c r="ALR168" s="36"/>
      <c r="ALS168" s="36"/>
      <c r="ALT168" s="36"/>
      <c r="ALU168" s="36"/>
      <c r="ALV168" s="36"/>
      <c r="ALW168" s="36"/>
      <c r="ALX168" s="36"/>
      <c r="ALY168" s="36"/>
      <c r="ALZ168" s="36"/>
      <c r="AMA168" s="36"/>
      <c r="AMB168" s="36"/>
      <c r="AMC168" s="36"/>
      <c r="AMD168" s="36"/>
      <c r="AME168" s="36"/>
      <c r="AMF168" s="36"/>
      <c r="AMG168" s="36"/>
      <c r="AMH168" s="36"/>
      <c r="AMI168" s="39"/>
      <c r="AMJ168" s="39"/>
      <c r="AMK168" s="39"/>
      <c r="AML168" s="39"/>
      <c r="AMM168" s="39"/>
      <c r="XFC168" s="39"/>
      <c r="XFD168" s="39"/>
    </row>
    <row r="169" s="37" customFormat="true" ht="15.75" hidden="false" customHeight="true" outlineLevel="0" collapsed="false">
      <c r="A169" s="160"/>
      <c r="B169" s="163" t="n">
        <v>0.021</v>
      </c>
      <c r="C169" s="164" t="n">
        <f aca="false">C161/220</f>
        <v>0</v>
      </c>
      <c r="D169" s="164"/>
      <c r="E169" s="164" t="n">
        <f aca="false">(E161/2)/220</f>
        <v>0</v>
      </c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  <c r="IV169" s="36"/>
      <c r="IW169" s="36"/>
      <c r="IX169" s="36"/>
      <c r="IY169" s="36"/>
      <c r="IZ169" s="36"/>
      <c r="JA169" s="36"/>
      <c r="JB169" s="36"/>
      <c r="JC169" s="36"/>
      <c r="JD169" s="36"/>
      <c r="JE169" s="36"/>
      <c r="JF169" s="36"/>
      <c r="JG169" s="36"/>
      <c r="JH169" s="36"/>
      <c r="JI169" s="36"/>
      <c r="JJ169" s="36"/>
      <c r="JK169" s="36"/>
      <c r="JL169" s="36"/>
      <c r="JM169" s="36"/>
      <c r="JN169" s="36"/>
      <c r="JO169" s="36"/>
      <c r="JP169" s="36"/>
      <c r="JQ169" s="36"/>
      <c r="JR169" s="36"/>
      <c r="JS169" s="36"/>
      <c r="JT169" s="36"/>
      <c r="JU169" s="36"/>
      <c r="JV169" s="36"/>
      <c r="JW169" s="36"/>
      <c r="JX169" s="36"/>
      <c r="JY169" s="36"/>
      <c r="JZ169" s="36"/>
      <c r="KA169" s="36"/>
      <c r="KB169" s="36"/>
      <c r="KC169" s="36"/>
      <c r="KD169" s="36"/>
      <c r="KE169" s="36"/>
      <c r="KF169" s="36"/>
      <c r="KG169" s="36"/>
      <c r="KH169" s="36"/>
      <c r="KI169" s="36"/>
      <c r="KJ169" s="36"/>
      <c r="KK169" s="36"/>
      <c r="KL169" s="36"/>
      <c r="KM169" s="36"/>
      <c r="KN169" s="36"/>
      <c r="KO169" s="36"/>
      <c r="KP169" s="36"/>
      <c r="KQ169" s="36"/>
      <c r="KR169" s="36"/>
      <c r="KS169" s="36"/>
      <c r="KT169" s="36"/>
      <c r="KU169" s="36"/>
      <c r="KV169" s="36"/>
      <c r="KW169" s="36"/>
      <c r="KX169" s="36"/>
      <c r="KY169" s="36"/>
      <c r="KZ169" s="36"/>
      <c r="LA169" s="36"/>
      <c r="LB169" s="36"/>
      <c r="LC169" s="36"/>
      <c r="LD169" s="36"/>
      <c r="LE169" s="36"/>
      <c r="LF169" s="36"/>
      <c r="LG169" s="36"/>
      <c r="LH169" s="36"/>
      <c r="LI169" s="36"/>
      <c r="LJ169" s="36"/>
      <c r="LK169" s="36"/>
      <c r="LL169" s="36"/>
      <c r="LM169" s="36"/>
      <c r="LN169" s="36"/>
      <c r="LO169" s="36"/>
      <c r="LP169" s="36"/>
      <c r="LQ169" s="36"/>
      <c r="LR169" s="36"/>
      <c r="LS169" s="36"/>
      <c r="LT169" s="36"/>
      <c r="LU169" s="36"/>
      <c r="LV169" s="36"/>
      <c r="LW169" s="36"/>
      <c r="LX169" s="36"/>
      <c r="LY169" s="36"/>
      <c r="LZ169" s="36"/>
      <c r="MA169" s="36"/>
      <c r="MB169" s="36"/>
      <c r="MC169" s="36"/>
      <c r="MD169" s="36"/>
      <c r="ME169" s="36"/>
      <c r="MF169" s="36"/>
      <c r="MG169" s="36"/>
      <c r="MH169" s="36"/>
      <c r="MI169" s="36"/>
      <c r="MJ169" s="36"/>
      <c r="MK169" s="36"/>
      <c r="ML169" s="36"/>
      <c r="MM169" s="36"/>
      <c r="MN169" s="36"/>
      <c r="MO169" s="36"/>
      <c r="MP169" s="36"/>
      <c r="MQ169" s="36"/>
      <c r="MR169" s="36"/>
      <c r="MS169" s="36"/>
      <c r="MT169" s="36"/>
      <c r="MU169" s="36"/>
      <c r="MV169" s="36"/>
      <c r="MW169" s="36"/>
      <c r="MX169" s="36"/>
      <c r="MY169" s="36"/>
      <c r="MZ169" s="36"/>
      <c r="NA169" s="36"/>
      <c r="NB169" s="36"/>
      <c r="NC169" s="36"/>
      <c r="ND169" s="36"/>
      <c r="NE169" s="36"/>
      <c r="NF169" s="36"/>
      <c r="NG169" s="36"/>
      <c r="NH169" s="36"/>
      <c r="NI169" s="36"/>
      <c r="NJ169" s="36"/>
      <c r="NK169" s="36"/>
      <c r="NL169" s="36"/>
      <c r="NM169" s="36"/>
      <c r="NN169" s="36"/>
      <c r="NO169" s="36"/>
      <c r="NP169" s="36"/>
      <c r="NQ169" s="36"/>
      <c r="NR169" s="36"/>
      <c r="NS169" s="36"/>
      <c r="NT169" s="36"/>
      <c r="NU169" s="36"/>
      <c r="NV169" s="36"/>
      <c r="NW169" s="36"/>
      <c r="NX169" s="36"/>
      <c r="NY169" s="36"/>
      <c r="NZ169" s="36"/>
      <c r="OA169" s="36"/>
      <c r="OB169" s="36"/>
      <c r="OC169" s="36"/>
      <c r="OD169" s="36"/>
      <c r="OE169" s="36"/>
      <c r="OF169" s="36"/>
      <c r="OG169" s="36"/>
      <c r="OH169" s="36"/>
      <c r="OI169" s="36"/>
      <c r="OJ169" s="36"/>
      <c r="OK169" s="36"/>
      <c r="OL169" s="36"/>
      <c r="OM169" s="36"/>
      <c r="ON169" s="36"/>
      <c r="OO169" s="36"/>
      <c r="OP169" s="36"/>
      <c r="OQ169" s="36"/>
      <c r="OR169" s="36"/>
      <c r="OS169" s="36"/>
      <c r="OT169" s="36"/>
      <c r="OU169" s="36"/>
      <c r="OV169" s="36"/>
      <c r="OW169" s="36"/>
      <c r="OX169" s="36"/>
      <c r="OY169" s="36"/>
      <c r="OZ169" s="36"/>
      <c r="PA169" s="36"/>
      <c r="PB169" s="36"/>
      <c r="PC169" s="36"/>
      <c r="PD169" s="36"/>
      <c r="PE169" s="36"/>
      <c r="PF169" s="36"/>
      <c r="PG169" s="36"/>
      <c r="PH169" s="36"/>
      <c r="PI169" s="36"/>
      <c r="PJ169" s="36"/>
      <c r="PK169" s="36"/>
      <c r="PL169" s="36"/>
      <c r="PM169" s="36"/>
      <c r="PN169" s="36"/>
      <c r="PO169" s="36"/>
      <c r="PP169" s="36"/>
      <c r="PQ169" s="36"/>
      <c r="PR169" s="36"/>
      <c r="PS169" s="36"/>
      <c r="PT169" s="36"/>
      <c r="PU169" s="36"/>
      <c r="PV169" s="36"/>
      <c r="PW169" s="36"/>
      <c r="PX169" s="36"/>
      <c r="PY169" s="36"/>
      <c r="PZ169" s="36"/>
      <c r="QA169" s="36"/>
      <c r="QB169" s="36"/>
      <c r="QC169" s="36"/>
      <c r="QD169" s="36"/>
      <c r="QE169" s="36"/>
      <c r="QF169" s="36"/>
      <c r="QG169" s="36"/>
      <c r="QH169" s="36"/>
      <c r="QI169" s="36"/>
      <c r="QJ169" s="36"/>
      <c r="QK169" s="36"/>
      <c r="QL169" s="36"/>
      <c r="QM169" s="36"/>
      <c r="QN169" s="36"/>
      <c r="QO169" s="36"/>
      <c r="QP169" s="36"/>
      <c r="QQ169" s="36"/>
      <c r="QR169" s="36"/>
      <c r="QS169" s="36"/>
      <c r="QT169" s="36"/>
      <c r="QU169" s="36"/>
      <c r="QV169" s="36"/>
      <c r="QW169" s="36"/>
      <c r="QX169" s="36"/>
      <c r="QY169" s="36"/>
      <c r="QZ169" s="36"/>
      <c r="RA169" s="36"/>
      <c r="RB169" s="36"/>
      <c r="RC169" s="36"/>
      <c r="RD169" s="36"/>
      <c r="RE169" s="36"/>
      <c r="RF169" s="36"/>
      <c r="RG169" s="36"/>
      <c r="RH169" s="36"/>
      <c r="RI169" s="36"/>
      <c r="RJ169" s="36"/>
      <c r="RK169" s="36"/>
      <c r="RL169" s="36"/>
      <c r="RM169" s="36"/>
      <c r="RN169" s="36"/>
      <c r="RO169" s="36"/>
      <c r="RP169" s="36"/>
      <c r="RQ169" s="36"/>
      <c r="RR169" s="36"/>
      <c r="RS169" s="36"/>
      <c r="RT169" s="36"/>
      <c r="RU169" s="36"/>
      <c r="RV169" s="36"/>
      <c r="RW169" s="36"/>
      <c r="RX169" s="36"/>
      <c r="RY169" s="36"/>
      <c r="RZ169" s="36"/>
      <c r="SA169" s="36"/>
      <c r="SB169" s="36"/>
      <c r="SC169" s="36"/>
      <c r="SD169" s="36"/>
      <c r="SE169" s="36"/>
      <c r="SF169" s="36"/>
      <c r="SG169" s="36"/>
      <c r="SH169" s="36"/>
      <c r="SI169" s="36"/>
      <c r="SJ169" s="36"/>
      <c r="SK169" s="36"/>
      <c r="SL169" s="36"/>
      <c r="SM169" s="36"/>
      <c r="SN169" s="36"/>
      <c r="SO169" s="36"/>
      <c r="SP169" s="36"/>
      <c r="SQ169" s="36"/>
      <c r="SR169" s="36"/>
      <c r="SS169" s="36"/>
      <c r="ST169" s="36"/>
      <c r="SU169" s="36"/>
      <c r="SV169" s="36"/>
      <c r="SW169" s="36"/>
      <c r="SX169" s="36"/>
      <c r="SY169" s="36"/>
      <c r="SZ169" s="36"/>
      <c r="TA169" s="36"/>
      <c r="TB169" s="36"/>
      <c r="TC169" s="36"/>
      <c r="TD169" s="36"/>
      <c r="TE169" s="36"/>
      <c r="TF169" s="36"/>
      <c r="TG169" s="36"/>
      <c r="TH169" s="36"/>
      <c r="TI169" s="36"/>
      <c r="TJ169" s="36"/>
      <c r="TK169" s="36"/>
      <c r="TL169" s="36"/>
      <c r="TM169" s="36"/>
      <c r="TN169" s="36"/>
      <c r="TO169" s="36"/>
      <c r="TP169" s="36"/>
      <c r="TQ169" s="36"/>
      <c r="TR169" s="36"/>
      <c r="TS169" s="36"/>
      <c r="TT169" s="36"/>
      <c r="TU169" s="36"/>
      <c r="TV169" s="36"/>
      <c r="TW169" s="36"/>
      <c r="TX169" s="36"/>
      <c r="TY169" s="36"/>
      <c r="TZ169" s="36"/>
      <c r="UA169" s="36"/>
      <c r="UB169" s="36"/>
      <c r="UC169" s="36"/>
      <c r="UD169" s="36"/>
      <c r="UE169" s="36"/>
      <c r="UF169" s="36"/>
      <c r="UG169" s="36"/>
      <c r="UH169" s="36"/>
      <c r="UI169" s="36"/>
      <c r="UJ169" s="36"/>
      <c r="UK169" s="36"/>
      <c r="UL169" s="36"/>
      <c r="UM169" s="36"/>
      <c r="UN169" s="36"/>
      <c r="UO169" s="36"/>
      <c r="UP169" s="36"/>
      <c r="UQ169" s="36"/>
      <c r="UR169" s="36"/>
      <c r="US169" s="36"/>
      <c r="UT169" s="36"/>
      <c r="UU169" s="36"/>
      <c r="UV169" s="36"/>
      <c r="UW169" s="36"/>
      <c r="UX169" s="36"/>
      <c r="UY169" s="36"/>
      <c r="UZ169" s="36"/>
      <c r="VA169" s="36"/>
      <c r="VB169" s="36"/>
      <c r="VC169" s="36"/>
      <c r="VD169" s="36"/>
      <c r="VE169" s="36"/>
      <c r="VF169" s="36"/>
      <c r="VG169" s="36"/>
      <c r="VH169" s="36"/>
      <c r="VI169" s="36"/>
      <c r="VJ169" s="36"/>
      <c r="VK169" s="36"/>
      <c r="VL169" s="36"/>
      <c r="VM169" s="36"/>
      <c r="VN169" s="36"/>
      <c r="VO169" s="36"/>
      <c r="VP169" s="36"/>
      <c r="VQ169" s="36"/>
      <c r="VR169" s="36"/>
      <c r="VS169" s="36"/>
      <c r="VT169" s="36"/>
      <c r="VU169" s="36"/>
      <c r="VV169" s="36"/>
      <c r="VW169" s="36"/>
      <c r="VX169" s="36"/>
      <c r="VY169" s="36"/>
      <c r="VZ169" s="36"/>
      <c r="WA169" s="36"/>
      <c r="WB169" s="36"/>
      <c r="WC169" s="36"/>
      <c r="WD169" s="36"/>
      <c r="WE169" s="36"/>
      <c r="WF169" s="36"/>
      <c r="WG169" s="36"/>
      <c r="WH169" s="36"/>
      <c r="WI169" s="36"/>
      <c r="WJ169" s="36"/>
      <c r="WK169" s="36"/>
      <c r="WL169" s="36"/>
      <c r="WM169" s="36"/>
      <c r="WN169" s="36"/>
      <c r="WO169" s="36"/>
      <c r="WP169" s="36"/>
      <c r="WQ169" s="36"/>
      <c r="WR169" s="36"/>
      <c r="WS169" s="36"/>
      <c r="WT169" s="36"/>
      <c r="WU169" s="36"/>
      <c r="WV169" s="36"/>
      <c r="WW169" s="36"/>
      <c r="WX169" s="36"/>
      <c r="WY169" s="36"/>
      <c r="WZ169" s="36"/>
      <c r="XA169" s="36"/>
      <c r="XB169" s="36"/>
      <c r="XC169" s="36"/>
      <c r="XD169" s="36"/>
      <c r="XE169" s="36"/>
      <c r="XF169" s="36"/>
      <c r="XG169" s="36"/>
      <c r="XH169" s="36"/>
      <c r="XI169" s="36"/>
      <c r="XJ169" s="36"/>
      <c r="XK169" s="36"/>
      <c r="XL169" s="36"/>
      <c r="XM169" s="36"/>
      <c r="XN169" s="36"/>
      <c r="XO169" s="36"/>
      <c r="XP169" s="36"/>
      <c r="XQ169" s="36"/>
      <c r="XR169" s="36"/>
      <c r="XS169" s="36"/>
      <c r="XT169" s="36"/>
      <c r="XU169" s="36"/>
      <c r="XV169" s="36"/>
      <c r="XW169" s="36"/>
      <c r="XX169" s="36"/>
      <c r="XY169" s="36"/>
      <c r="XZ169" s="36"/>
      <c r="YA169" s="36"/>
      <c r="YB169" s="36"/>
      <c r="YC169" s="36"/>
      <c r="YD169" s="36"/>
      <c r="YE169" s="36"/>
      <c r="YF169" s="36"/>
      <c r="YG169" s="36"/>
      <c r="YH169" s="36"/>
      <c r="YI169" s="36"/>
      <c r="YJ169" s="36"/>
      <c r="YK169" s="36"/>
      <c r="YL169" s="36"/>
      <c r="YM169" s="36"/>
      <c r="YN169" s="36"/>
      <c r="YO169" s="36"/>
      <c r="YP169" s="36"/>
      <c r="YQ169" s="36"/>
      <c r="YR169" s="36"/>
      <c r="YS169" s="36"/>
      <c r="YT169" s="36"/>
      <c r="YU169" s="36"/>
      <c r="YV169" s="36"/>
      <c r="YW169" s="36"/>
      <c r="YX169" s="36"/>
      <c r="YY169" s="36"/>
      <c r="YZ169" s="36"/>
      <c r="ZA169" s="36"/>
      <c r="ZB169" s="36"/>
      <c r="ZC169" s="36"/>
      <c r="ZD169" s="36"/>
      <c r="ZE169" s="36"/>
      <c r="ZF169" s="36"/>
      <c r="ZG169" s="36"/>
      <c r="ZH169" s="36"/>
      <c r="ZI169" s="36"/>
      <c r="ZJ169" s="36"/>
      <c r="ZK169" s="36"/>
      <c r="ZL169" s="36"/>
      <c r="ZM169" s="36"/>
      <c r="ZN169" s="36"/>
      <c r="ZO169" s="36"/>
      <c r="ZP169" s="36"/>
      <c r="ZQ169" s="36"/>
      <c r="ZR169" s="36"/>
      <c r="ZS169" s="36"/>
      <c r="ZT169" s="36"/>
      <c r="ZU169" s="36"/>
      <c r="ZV169" s="36"/>
      <c r="ZW169" s="36"/>
      <c r="ZX169" s="36"/>
      <c r="ZY169" s="36"/>
      <c r="ZZ169" s="36"/>
      <c r="AAA169" s="36"/>
      <c r="AAB169" s="36"/>
      <c r="AAC169" s="36"/>
      <c r="AAD169" s="36"/>
      <c r="AAE169" s="36"/>
      <c r="AAF169" s="36"/>
      <c r="AAG169" s="36"/>
      <c r="AAH169" s="36"/>
      <c r="AAI169" s="36"/>
      <c r="AAJ169" s="36"/>
      <c r="AAK169" s="36"/>
      <c r="AAL169" s="36"/>
      <c r="AAM169" s="36"/>
      <c r="AAN169" s="36"/>
      <c r="AAO169" s="36"/>
      <c r="AAP169" s="36"/>
      <c r="AAQ169" s="36"/>
      <c r="AAR169" s="36"/>
      <c r="AAS169" s="36"/>
      <c r="AAT169" s="36"/>
      <c r="AAU169" s="36"/>
      <c r="AAV169" s="36"/>
      <c r="AAW169" s="36"/>
      <c r="AAX169" s="36"/>
      <c r="AAY169" s="36"/>
      <c r="AAZ169" s="36"/>
      <c r="ABA169" s="36"/>
      <c r="ABB169" s="36"/>
      <c r="ABC169" s="36"/>
      <c r="ABD169" s="36"/>
      <c r="ABE169" s="36"/>
      <c r="ABF169" s="36"/>
      <c r="ABG169" s="36"/>
      <c r="ABH169" s="36"/>
      <c r="ABI169" s="36"/>
      <c r="ABJ169" s="36"/>
      <c r="ABK169" s="36"/>
      <c r="ABL169" s="36"/>
      <c r="ABM169" s="36"/>
      <c r="ABN169" s="36"/>
      <c r="ABO169" s="36"/>
      <c r="ABP169" s="36"/>
      <c r="ABQ169" s="36"/>
      <c r="ABR169" s="36"/>
      <c r="ABS169" s="36"/>
      <c r="ABT169" s="36"/>
      <c r="ABU169" s="36"/>
      <c r="ABV169" s="36"/>
      <c r="ABW169" s="36"/>
      <c r="ABX169" s="36"/>
      <c r="ABY169" s="36"/>
      <c r="ABZ169" s="36"/>
      <c r="ACA169" s="36"/>
      <c r="ACB169" s="36"/>
      <c r="ACC169" s="36"/>
      <c r="ACD169" s="36"/>
      <c r="ACE169" s="36"/>
      <c r="ACF169" s="36"/>
      <c r="ACG169" s="36"/>
      <c r="ACH169" s="36"/>
      <c r="ACI169" s="36"/>
      <c r="ACJ169" s="36"/>
      <c r="ACK169" s="36"/>
      <c r="ACL169" s="36"/>
      <c r="ACM169" s="36"/>
      <c r="ACN169" s="36"/>
      <c r="ACO169" s="36"/>
      <c r="ACP169" s="36"/>
      <c r="ACQ169" s="36"/>
      <c r="ACR169" s="36"/>
      <c r="ACS169" s="36"/>
      <c r="ACT169" s="36"/>
      <c r="ACU169" s="36"/>
      <c r="ACV169" s="36"/>
      <c r="ACW169" s="36"/>
      <c r="ACX169" s="36"/>
      <c r="ACY169" s="36"/>
      <c r="ACZ169" s="36"/>
      <c r="ADA169" s="36"/>
      <c r="ADB169" s="36"/>
      <c r="ADC169" s="36"/>
      <c r="ADD169" s="36"/>
      <c r="ADE169" s="36"/>
      <c r="ADF169" s="36"/>
      <c r="ADG169" s="36"/>
      <c r="ADH169" s="36"/>
      <c r="ADI169" s="36"/>
      <c r="ADJ169" s="36"/>
      <c r="ADK169" s="36"/>
      <c r="ADL169" s="36"/>
      <c r="ADM169" s="36"/>
      <c r="ADN169" s="36"/>
      <c r="ADO169" s="36"/>
      <c r="ADP169" s="36"/>
      <c r="ADQ169" s="36"/>
      <c r="ADR169" s="36"/>
      <c r="ADS169" s="36"/>
      <c r="ADT169" s="36"/>
      <c r="ADU169" s="36"/>
      <c r="ADV169" s="36"/>
      <c r="ADW169" s="36"/>
      <c r="ADX169" s="36"/>
      <c r="ADY169" s="36"/>
      <c r="ADZ169" s="36"/>
      <c r="AEA169" s="36"/>
      <c r="AEB169" s="36"/>
      <c r="AEC169" s="36"/>
      <c r="AED169" s="36"/>
      <c r="AEE169" s="36"/>
      <c r="AEF169" s="36"/>
      <c r="AEG169" s="36"/>
      <c r="AEH169" s="36"/>
      <c r="AEI169" s="36"/>
      <c r="AEJ169" s="36"/>
      <c r="AEK169" s="36"/>
      <c r="AEL169" s="36"/>
      <c r="AEM169" s="36"/>
      <c r="AEN169" s="36"/>
      <c r="AEO169" s="36"/>
      <c r="AEP169" s="36"/>
      <c r="AEQ169" s="36"/>
      <c r="AER169" s="36"/>
      <c r="AES169" s="36"/>
      <c r="AET169" s="36"/>
      <c r="AEU169" s="36"/>
      <c r="AEV169" s="36"/>
      <c r="AEW169" s="36"/>
      <c r="AEX169" s="36"/>
      <c r="AEY169" s="36"/>
      <c r="AEZ169" s="36"/>
      <c r="AFA169" s="36"/>
      <c r="AFB169" s="36"/>
      <c r="AFC169" s="36"/>
      <c r="AFD169" s="36"/>
      <c r="AFE169" s="36"/>
      <c r="AFF169" s="36"/>
      <c r="AFG169" s="36"/>
      <c r="AFH169" s="36"/>
      <c r="AFI169" s="36"/>
      <c r="AFJ169" s="36"/>
      <c r="AFK169" s="36"/>
      <c r="AFL169" s="36"/>
      <c r="AFM169" s="36"/>
      <c r="AFN169" s="36"/>
      <c r="AFO169" s="36"/>
      <c r="AFP169" s="36"/>
      <c r="AFQ169" s="36"/>
      <c r="AFR169" s="36"/>
      <c r="AFS169" s="36"/>
      <c r="AFT169" s="36"/>
      <c r="AFU169" s="36"/>
      <c r="AFV169" s="36"/>
      <c r="AFW169" s="36"/>
      <c r="AFX169" s="36"/>
      <c r="AFY169" s="36"/>
      <c r="AFZ169" s="36"/>
      <c r="AGA169" s="36"/>
      <c r="AGB169" s="36"/>
      <c r="AGC169" s="36"/>
      <c r="AGD169" s="36"/>
      <c r="AGE169" s="36"/>
      <c r="AGF169" s="36"/>
      <c r="AGG169" s="36"/>
      <c r="AGH169" s="36"/>
      <c r="AGI169" s="36"/>
      <c r="AGJ169" s="36"/>
      <c r="AGK169" s="36"/>
      <c r="AGL169" s="36"/>
      <c r="AGM169" s="36"/>
      <c r="AGN169" s="36"/>
      <c r="AGO169" s="36"/>
      <c r="AGP169" s="36"/>
      <c r="AGQ169" s="36"/>
      <c r="AGR169" s="36"/>
      <c r="AGS169" s="36"/>
      <c r="AGT169" s="36"/>
      <c r="AGU169" s="36"/>
      <c r="AGV169" s="36"/>
      <c r="AGW169" s="36"/>
      <c r="AGX169" s="36"/>
      <c r="AGY169" s="36"/>
      <c r="AGZ169" s="36"/>
      <c r="AHA169" s="36"/>
      <c r="AHB169" s="36"/>
      <c r="AHC169" s="36"/>
      <c r="AHD169" s="36"/>
      <c r="AHE169" s="36"/>
      <c r="AHF169" s="36"/>
      <c r="AHG169" s="36"/>
      <c r="AHH169" s="36"/>
      <c r="AHI169" s="36"/>
      <c r="AHJ169" s="36"/>
      <c r="AHK169" s="36"/>
      <c r="AHL169" s="36"/>
      <c r="AHM169" s="36"/>
      <c r="AHN169" s="36"/>
      <c r="AHO169" s="36"/>
      <c r="AHP169" s="36"/>
      <c r="AHQ169" s="36"/>
      <c r="AHR169" s="36"/>
      <c r="AHS169" s="36"/>
      <c r="AHT169" s="36"/>
      <c r="AHU169" s="36"/>
      <c r="AHV169" s="36"/>
      <c r="AHW169" s="36"/>
      <c r="AHX169" s="36"/>
      <c r="AHY169" s="36"/>
      <c r="AHZ169" s="36"/>
      <c r="AIA169" s="36"/>
      <c r="AIB169" s="36"/>
      <c r="AIC169" s="36"/>
      <c r="AID169" s="36"/>
      <c r="AIE169" s="36"/>
      <c r="AIF169" s="36"/>
      <c r="AIG169" s="36"/>
      <c r="AIH169" s="36"/>
      <c r="AII169" s="36"/>
      <c r="AIJ169" s="36"/>
      <c r="AIK169" s="36"/>
      <c r="AIL169" s="36"/>
      <c r="AIM169" s="36"/>
      <c r="AIN169" s="36"/>
      <c r="AIO169" s="36"/>
      <c r="AIP169" s="36"/>
      <c r="AIQ169" s="36"/>
      <c r="AIR169" s="36"/>
      <c r="AIS169" s="36"/>
      <c r="AIT169" s="36"/>
      <c r="AIU169" s="36"/>
      <c r="AIV169" s="36"/>
      <c r="AIW169" s="36"/>
      <c r="AIX169" s="36"/>
      <c r="AIY169" s="36"/>
      <c r="AIZ169" s="36"/>
      <c r="AJA169" s="36"/>
      <c r="AJB169" s="36"/>
      <c r="AJC169" s="36"/>
      <c r="AJD169" s="36"/>
      <c r="AJE169" s="36"/>
      <c r="AJF169" s="36"/>
      <c r="AJG169" s="36"/>
      <c r="AJH169" s="36"/>
      <c r="AJI169" s="36"/>
      <c r="AJJ169" s="36"/>
      <c r="AJK169" s="36"/>
      <c r="AJL169" s="36"/>
      <c r="AJM169" s="36"/>
      <c r="AJN169" s="36"/>
      <c r="AJO169" s="36"/>
      <c r="AJP169" s="36"/>
      <c r="AJQ169" s="36"/>
      <c r="AJR169" s="36"/>
      <c r="AJS169" s="36"/>
      <c r="AJT169" s="36"/>
      <c r="AJU169" s="36"/>
      <c r="AJV169" s="36"/>
      <c r="AJW169" s="36"/>
      <c r="AJX169" s="36"/>
      <c r="AJY169" s="36"/>
      <c r="AJZ169" s="36"/>
      <c r="AKA169" s="36"/>
      <c r="AKB169" s="36"/>
      <c r="AKC169" s="36"/>
      <c r="AKD169" s="36"/>
      <c r="AKE169" s="36"/>
      <c r="AKF169" s="36"/>
      <c r="AKG169" s="36"/>
      <c r="AKH169" s="36"/>
      <c r="AKI169" s="36"/>
      <c r="AKJ169" s="36"/>
      <c r="AKK169" s="36"/>
      <c r="AKL169" s="36"/>
      <c r="AKM169" s="36"/>
      <c r="AKN169" s="36"/>
      <c r="AKO169" s="36"/>
      <c r="AKP169" s="36"/>
      <c r="AKQ169" s="36"/>
      <c r="AKR169" s="36"/>
      <c r="AKS169" s="36"/>
      <c r="AKT169" s="36"/>
      <c r="AKU169" s="36"/>
      <c r="AKV169" s="36"/>
      <c r="AKW169" s="36"/>
      <c r="AKX169" s="36"/>
      <c r="AKY169" s="36"/>
      <c r="AKZ169" s="36"/>
      <c r="ALA169" s="36"/>
      <c r="ALB169" s="36"/>
      <c r="ALC169" s="36"/>
      <c r="ALD169" s="36"/>
      <c r="ALE169" s="36"/>
      <c r="ALF169" s="36"/>
      <c r="ALG169" s="36"/>
      <c r="ALH169" s="36"/>
      <c r="ALI169" s="36"/>
      <c r="ALJ169" s="36"/>
      <c r="ALK169" s="36"/>
      <c r="ALL169" s="36"/>
      <c r="ALM169" s="36"/>
      <c r="ALN169" s="36"/>
      <c r="ALO169" s="36"/>
      <c r="ALP169" s="36"/>
      <c r="ALQ169" s="36"/>
      <c r="ALR169" s="36"/>
      <c r="ALS169" s="36"/>
      <c r="ALT169" s="36"/>
      <c r="ALU169" s="36"/>
      <c r="ALV169" s="36"/>
      <c r="ALW169" s="36"/>
      <c r="ALX169" s="36"/>
      <c r="ALY169" s="36"/>
      <c r="ALZ169" s="36"/>
      <c r="AMA169" s="36"/>
      <c r="AMB169" s="36"/>
      <c r="AMC169" s="36"/>
      <c r="AMD169" s="36"/>
      <c r="AME169" s="36"/>
      <c r="AMF169" s="36"/>
      <c r="AMG169" s="36"/>
      <c r="AMH169" s="36"/>
      <c r="AMI169" s="39"/>
      <c r="AMJ169" s="39"/>
      <c r="AMK169" s="39"/>
      <c r="AML169" s="39"/>
      <c r="AMM169" s="39"/>
      <c r="XFC169" s="39"/>
      <c r="XFD169" s="39"/>
    </row>
    <row r="170" s="37" customFormat="true" ht="13.8" hidden="false" customHeight="false" outlineLevel="0" collapsed="false">
      <c r="A170" s="160"/>
      <c r="B170" s="163" t="n">
        <v>0.025</v>
      </c>
      <c r="C170" s="164" t="n">
        <f aca="false">C162/220</f>
        <v>0</v>
      </c>
      <c r="D170" s="164"/>
      <c r="E170" s="164" t="n">
        <f aca="false">(E162/2)/220</f>
        <v>0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  <c r="IV170" s="36"/>
      <c r="IW170" s="36"/>
      <c r="IX170" s="36"/>
      <c r="IY170" s="36"/>
      <c r="IZ170" s="36"/>
      <c r="JA170" s="36"/>
      <c r="JB170" s="36"/>
      <c r="JC170" s="36"/>
      <c r="JD170" s="36"/>
      <c r="JE170" s="36"/>
      <c r="JF170" s="36"/>
      <c r="JG170" s="36"/>
      <c r="JH170" s="36"/>
      <c r="JI170" s="36"/>
      <c r="JJ170" s="36"/>
      <c r="JK170" s="36"/>
      <c r="JL170" s="36"/>
      <c r="JM170" s="36"/>
      <c r="JN170" s="36"/>
      <c r="JO170" s="36"/>
      <c r="JP170" s="36"/>
      <c r="JQ170" s="36"/>
      <c r="JR170" s="36"/>
      <c r="JS170" s="36"/>
      <c r="JT170" s="36"/>
      <c r="JU170" s="36"/>
      <c r="JV170" s="36"/>
      <c r="JW170" s="36"/>
      <c r="JX170" s="36"/>
      <c r="JY170" s="36"/>
      <c r="JZ170" s="36"/>
      <c r="KA170" s="36"/>
      <c r="KB170" s="36"/>
      <c r="KC170" s="36"/>
      <c r="KD170" s="36"/>
      <c r="KE170" s="36"/>
      <c r="KF170" s="36"/>
      <c r="KG170" s="36"/>
      <c r="KH170" s="36"/>
      <c r="KI170" s="36"/>
      <c r="KJ170" s="36"/>
      <c r="KK170" s="36"/>
      <c r="KL170" s="36"/>
      <c r="KM170" s="36"/>
      <c r="KN170" s="36"/>
      <c r="KO170" s="36"/>
      <c r="KP170" s="36"/>
      <c r="KQ170" s="36"/>
      <c r="KR170" s="36"/>
      <c r="KS170" s="36"/>
      <c r="KT170" s="36"/>
      <c r="KU170" s="36"/>
      <c r="KV170" s="36"/>
      <c r="KW170" s="36"/>
      <c r="KX170" s="36"/>
      <c r="KY170" s="36"/>
      <c r="KZ170" s="36"/>
      <c r="LA170" s="36"/>
      <c r="LB170" s="36"/>
      <c r="LC170" s="36"/>
      <c r="LD170" s="36"/>
      <c r="LE170" s="36"/>
      <c r="LF170" s="36"/>
      <c r="LG170" s="36"/>
      <c r="LH170" s="36"/>
      <c r="LI170" s="36"/>
      <c r="LJ170" s="36"/>
      <c r="LK170" s="36"/>
      <c r="LL170" s="36"/>
      <c r="LM170" s="36"/>
      <c r="LN170" s="36"/>
      <c r="LO170" s="36"/>
      <c r="LP170" s="36"/>
      <c r="LQ170" s="36"/>
      <c r="LR170" s="36"/>
      <c r="LS170" s="36"/>
      <c r="LT170" s="36"/>
      <c r="LU170" s="36"/>
      <c r="LV170" s="36"/>
      <c r="LW170" s="36"/>
      <c r="LX170" s="36"/>
      <c r="LY170" s="36"/>
      <c r="LZ170" s="36"/>
      <c r="MA170" s="36"/>
      <c r="MB170" s="36"/>
      <c r="MC170" s="36"/>
      <c r="MD170" s="36"/>
      <c r="ME170" s="36"/>
      <c r="MF170" s="36"/>
      <c r="MG170" s="36"/>
      <c r="MH170" s="36"/>
      <c r="MI170" s="36"/>
      <c r="MJ170" s="36"/>
      <c r="MK170" s="36"/>
      <c r="ML170" s="36"/>
      <c r="MM170" s="36"/>
      <c r="MN170" s="36"/>
      <c r="MO170" s="36"/>
      <c r="MP170" s="36"/>
      <c r="MQ170" s="36"/>
      <c r="MR170" s="36"/>
      <c r="MS170" s="36"/>
      <c r="MT170" s="36"/>
      <c r="MU170" s="36"/>
      <c r="MV170" s="36"/>
      <c r="MW170" s="36"/>
      <c r="MX170" s="36"/>
      <c r="MY170" s="36"/>
      <c r="MZ170" s="36"/>
      <c r="NA170" s="36"/>
      <c r="NB170" s="36"/>
      <c r="NC170" s="36"/>
      <c r="ND170" s="36"/>
      <c r="NE170" s="36"/>
      <c r="NF170" s="36"/>
      <c r="NG170" s="36"/>
      <c r="NH170" s="36"/>
      <c r="NI170" s="36"/>
      <c r="NJ170" s="36"/>
      <c r="NK170" s="36"/>
      <c r="NL170" s="36"/>
      <c r="NM170" s="36"/>
      <c r="NN170" s="36"/>
      <c r="NO170" s="36"/>
      <c r="NP170" s="36"/>
      <c r="NQ170" s="36"/>
      <c r="NR170" s="36"/>
      <c r="NS170" s="36"/>
      <c r="NT170" s="36"/>
      <c r="NU170" s="36"/>
      <c r="NV170" s="36"/>
      <c r="NW170" s="36"/>
      <c r="NX170" s="36"/>
      <c r="NY170" s="36"/>
      <c r="NZ170" s="36"/>
      <c r="OA170" s="36"/>
      <c r="OB170" s="36"/>
      <c r="OC170" s="36"/>
      <c r="OD170" s="36"/>
      <c r="OE170" s="36"/>
      <c r="OF170" s="36"/>
      <c r="OG170" s="36"/>
      <c r="OH170" s="36"/>
      <c r="OI170" s="36"/>
      <c r="OJ170" s="36"/>
      <c r="OK170" s="36"/>
      <c r="OL170" s="36"/>
      <c r="OM170" s="36"/>
      <c r="ON170" s="36"/>
      <c r="OO170" s="36"/>
      <c r="OP170" s="36"/>
      <c r="OQ170" s="36"/>
      <c r="OR170" s="36"/>
      <c r="OS170" s="36"/>
      <c r="OT170" s="36"/>
      <c r="OU170" s="36"/>
      <c r="OV170" s="36"/>
      <c r="OW170" s="36"/>
      <c r="OX170" s="36"/>
      <c r="OY170" s="36"/>
      <c r="OZ170" s="36"/>
      <c r="PA170" s="36"/>
      <c r="PB170" s="36"/>
      <c r="PC170" s="36"/>
      <c r="PD170" s="36"/>
      <c r="PE170" s="36"/>
      <c r="PF170" s="36"/>
      <c r="PG170" s="36"/>
      <c r="PH170" s="36"/>
      <c r="PI170" s="36"/>
      <c r="PJ170" s="36"/>
      <c r="PK170" s="36"/>
      <c r="PL170" s="36"/>
      <c r="PM170" s="36"/>
      <c r="PN170" s="36"/>
      <c r="PO170" s="36"/>
      <c r="PP170" s="36"/>
      <c r="PQ170" s="36"/>
      <c r="PR170" s="36"/>
      <c r="PS170" s="36"/>
      <c r="PT170" s="36"/>
      <c r="PU170" s="36"/>
      <c r="PV170" s="36"/>
      <c r="PW170" s="36"/>
      <c r="PX170" s="36"/>
      <c r="PY170" s="36"/>
      <c r="PZ170" s="36"/>
      <c r="QA170" s="36"/>
      <c r="QB170" s="36"/>
      <c r="QC170" s="36"/>
      <c r="QD170" s="36"/>
      <c r="QE170" s="36"/>
      <c r="QF170" s="36"/>
      <c r="QG170" s="36"/>
      <c r="QH170" s="36"/>
      <c r="QI170" s="36"/>
      <c r="QJ170" s="36"/>
      <c r="QK170" s="36"/>
      <c r="QL170" s="36"/>
      <c r="QM170" s="36"/>
      <c r="QN170" s="36"/>
      <c r="QO170" s="36"/>
      <c r="QP170" s="36"/>
      <c r="QQ170" s="36"/>
      <c r="QR170" s="36"/>
      <c r="QS170" s="36"/>
      <c r="QT170" s="36"/>
      <c r="QU170" s="36"/>
      <c r="QV170" s="36"/>
      <c r="QW170" s="36"/>
      <c r="QX170" s="36"/>
      <c r="QY170" s="36"/>
      <c r="QZ170" s="36"/>
      <c r="RA170" s="36"/>
      <c r="RB170" s="36"/>
      <c r="RC170" s="36"/>
      <c r="RD170" s="36"/>
      <c r="RE170" s="36"/>
      <c r="RF170" s="36"/>
      <c r="RG170" s="36"/>
      <c r="RH170" s="36"/>
      <c r="RI170" s="36"/>
      <c r="RJ170" s="36"/>
      <c r="RK170" s="36"/>
      <c r="RL170" s="36"/>
      <c r="RM170" s="36"/>
      <c r="RN170" s="36"/>
      <c r="RO170" s="36"/>
      <c r="RP170" s="36"/>
      <c r="RQ170" s="36"/>
      <c r="RR170" s="36"/>
      <c r="RS170" s="36"/>
      <c r="RT170" s="36"/>
      <c r="RU170" s="36"/>
      <c r="RV170" s="36"/>
      <c r="RW170" s="36"/>
      <c r="RX170" s="36"/>
      <c r="RY170" s="36"/>
      <c r="RZ170" s="36"/>
      <c r="SA170" s="36"/>
      <c r="SB170" s="36"/>
      <c r="SC170" s="36"/>
      <c r="SD170" s="36"/>
      <c r="SE170" s="36"/>
      <c r="SF170" s="36"/>
      <c r="SG170" s="36"/>
      <c r="SH170" s="36"/>
      <c r="SI170" s="36"/>
      <c r="SJ170" s="36"/>
      <c r="SK170" s="36"/>
      <c r="SL170" s="36"/>
      <c r="SM170" s="36"/>
      <c r="SN170" s="36"/>
      <c r="SO170" s="36"/>
      <c r="SP170" s="36"/>
      <c r="SQ170" s="36"/>
      <c r="SR170" s="36"/>
      <c r="SS170" s="36"/>
      <c r="ST170" s="36"/>
      <c r="SU170" s="36"/>
      <c r="SV170" s="36"/>
      <c r="SW170" s="36"/>
      <c r="SX170" s="36"/>
      <c r="SY170" s="36"/>
      <c r="SZ170" s="36"/>
      <c r="TA170" s="36"/>
      <c r="TB170" s="36"/>
      <c r="TC170" s="36"/>
      <c r="TD170" s="36"/>
      <c r="TE170" s="36"/>
      <c r="TF170" s="36"/>
      <c r="TG170" s="36"/>
      <c r="TH170" s="36"/>
      <c r="TI170" s="36"/>
      <c r="TJ170" s="36"/>
      <c r="TK170" s="36"/>
      <c r="TL170" s="36"/>
      <c r="TM170" s="36"/>
      <c r="TN170" s="36"/>
      <c r="TO170" s="36"/>
      <c r="TP170" s="36"/>
      <c r="TQ170" s="36"/>
      <c r="TR170" s="36"/>
      <c r="TS170" s="36"/>
      <c r="TT170" s="36"/>
      <c r="TU170" s="36"/>
      <c r="TV170" s="36"/>
      <c r="TW170" s="36"/>
      <c r="TX170" s="36"/>
      <c r="TY170" s="36"/>
      <c r="TZ170" s="36"/>
      <c r="UA170" s="36"/>
      <c r="UB170" s="36"/>
      <c r="UC170" s="36"/>
      <c r="UD170" s="36"/>
      <c r="UE170" s="36"/>
      <c r="UF170" s="36"/>
      <c r="UG170" s="36"/>
      <c r="UH170" s="36"/>
      <c r="UI170" s="36"/>
      <c r="UJ170" s="36"/>
      <c r="UK170" s="36"/>
      <c r="UL170" s="36"/>
      <c r="UM170" s="36"/>
      <c r="UN170" s="36"/>
      <c r="UO170" s="36"/>
      <c r="UP170" s="36"/>
      <c r="UQ170" s="36"/>
      <c r="UR170" s="36"/>
      <c r="US170" s="36"/>
      <c r="UT170" s="36"/>
      <c r="UU170" s="36"/>
      <c r="UV170" s="36"/>
      <c r="UW170" s="36"/>
      <c r="UX170" s="36"/>
      <c r="UY170" s="36"/>
      <c r="UZ170" s="36"/>
      <c r="VA170" s="36"/>
      <c r="VB170" s="36"/>
      <c r="VC170" s="36"/>
      <c r="VD170" s="36"/>
      <c r="VE170" s="36"/>
      <c r="VF170" s="36"/>
      <c r="VG170" s="36"/>
      <c r="VH170" s="36"/>
      <c r="VI170" s="36"/>
      <c r="VJ170" s="36"/>
      <c r="VK170" s="36"/>
      <c r="VL170" s="36"/>
      <c r="VM170" s="36"/>
      <c r="VN170" s="36"/>
      <c r="VO170" s="36"/>
      <c r="VP170" s="36"/>
      <c r="VQ170" s="36"/>
      <c r="VR170" s="36"/>
      <c r="VS170" s="36"/>
      <c r="VT170" s="36"/>
      <c r="VU170" s="36"/>
      <c r="VV170" s="36"/>
      <c r="VW170" s="36"/>
      <c r="VX170" s="36"/>
      <c r="VY170" s="36"/>
      <c r="VZ170" s="36"/>
      <c r="WA170" s="36"/>
      <c r="WB170" s="36"/>
      <c r="WC170" s="36"/>
      <c r="WD170" s="36"/>
      <c r="WE170" s="36"/>
      <c r="WF170" s="36"/>
      <c r="WG170" s="36"/>
      <c r="WH170" s="36"/>
      <c r="WI170" s="36"/>
      <c r="WJ170" s="36"/>
      <c r="WK170" s="36"/>
      <c r="WL170" s="36"/>
      <c r="WM170" s="36"/>
      <c r="WN170" s="36"/>
      <c r="WO170" s="36"/>
      <c r="WP170" s="36"/>
      <c r="WQ170" s="36"/>
      <c r="WR170" s="36"/>
      <c r="WS170" s="36"/>
      <c r="WT170" s="36"/>
      <c r="WU170" s="36"/>
      <c r="WV170" s="36"/>
      <c r="WW170" s="36"/>
      <c r="WX170" s="36"/>
      <c r="WY170" s="36"/>
      <c r="WZ170" s="36"/>
      <c r="XA170" s="36"/>
      <c r="XB170" s="36"/>
      <c r="XC170" s="36"/>
      <c r="XD170" s="36"/>
      <c r="XE170" s="36"/>
      <c r="XF170" s="36"/>
      <c r="XG170" s="36"/>
      <c r="XH170" s="36"/>
      <c r="XI170" s="36"/>
      <c r="XJ170" s="36"/>
      <c r="XK170" s="36"/>
      <c r="XL170" s="36"/>
      <c r="XM170" s="36"/>
      <c r="XN170" s="36"/>
      <c r="XO170" s="36"/>
      <c r="XP170" s="36"/>
      <c r="XQ170" s="36"/>
      <c r="XR170" s="36"/>
      <c r="XS170" s="36"/>
      <c r="XT170" s="36"/>
      <c r="XU170" s="36"/>
      <c r="XV170" s="36"/>
      <c r="XW170" s="36"/>
      <c r="XX170" s="36"/>
      <c r="XY170" s="36"/>
      <c r="XZ170" s="36"/>
      <c r="YA170" s="36"/>
      <c r="YB170" s="36"/>
      <c r="YC170" s="36"/>
      <c r="YD170" s="36"/>
      <c r="YE170" s="36"/>
      <c r="YF170" s="36"/>
      <c r="YG170" s="36"/>
      <c r="YH170" s="36"/>
      <c r="YI170" s="36"/>
      <c r="YJ170" s="36"/>
      <c r="YK170" s="36"/>
      <c r="YL170" s="36"/>
      <c r="YM170" s="36"/>
      <c r="YN170" s="36"/>
      <c r="YO170" s="36"/>
      <c r="YP170" s="36"/>
      <c r="YQ170" s="36"/>
      <c r="YR170" s="36"/>
      <c r="YS170" s="36"/>
      <c r="YT170" s="36"/>
      <c r="YU170" s="36"/>
      <c r="YV170" s="36"/>
      <c r="YW170" s="36"/>
      <c r="YX170" s="36"/>
      <c r="YY170" s="36"/>
      <c r="YZ170" s="36"/>
      <c r="ZA170" s="36"/>
      <c r="ZB170" s="36"/>
      <c r="ZC170" s="36"/>
      <c r="ZD170" s="36"/>
      <c r="ZE170" s="36"/>
      <c r="ZF170" s="36"/>
      <c r="ZG170" s="36"/>
      <c r="ZH170" s="36"/>
      <c r="ZI170" s="36"/>
      <c r="ZJ170" s="36"/>
      <c r="ZK170" s="36"/>
      <c r="ZL170" s="36"/>
      <c r="ZM170" s="36"/>
      <c r="ZN170" s="36"/>
      <c r="ZO170" s="36"/>
      <c r="ZP170" s="36"/>
      <c r="ZQ170" s="36"/>
      <c r="ZR170" s="36"/>
      <c r="ZS170" s="36"/>
      <c r="ZT170" s="36"/>
      <c r="ZU170" s="36"/>
      <c r="ZV170" s="36"/>
      <c r="ZW170" s="36"/>
      <c r="ZX170" s="36"/>
      <c r="ZY170" s="36"/>
      <c r="ZZ170" s="36"/>
      <c r="AAA170" s="36"/>
      <c r="AAB170" s="36"/>
      <c r="AAC170" s="36"/>
      <c r="AAD170" s="36"/>
      <c r="AAE170" s="36"/>
      <c r="AAF170" s="36"/>
      <c r="AAG170" s="36"/>
      <c r="AAH170" s="36"/>
      <c r="AAI170" s="36"/>
      <c r="AAJ170" s="36"/>
      <c r="AAK170" s="36"/>
      <c r="AAL170" s="36"/>
      <c r="AAM170" s="36"/>
      <c r="AAN170" s="36"/>
      <c r="AAO170" s="36"/>
      <c r="AAP170" s="36"/>
      <c r="AAQ170" s="36"/>
      <c r="AAR170" s="36"/>
      <c r="AAS170" s="36"/>
      <c r="AAT170" s="36"/>
      <c r="AAU170" s="36"/>
      <c r="AAV170" s="36"/>
      <c r="AAW170" s="36"/>
      <c r="AAX170" s="36"/>
      <c r="AAY170" s="36"/>
      <c r="AAZ170" s="36"/>
      <c r="ABA170" s="36"/>
      <c r="ABB170" s="36"/>
      <c r="ABC170" s="36"/>
      <c r="ABD170" s="36"/>
      <c r="ABE170" s="36"/>
      <c r="ABF170" s="36"/>
      <c r="ABG170" s="36"/>
      <c r="ABH170" s="36"/>
      <c r="ABI170" s="36"/>
      <c r="ABJ170" s="36"/>
      <c r="ABK170" s="36"/>
      <c r="ABL170" s="36"/>
      <c r="ABM170" s="36"/>
      <c r="ABN170" s="36"/>
      <c r="ABO170" s="36"/>
      <c r="ABP170" s="36"/>
      <c r="ABQ170" s="36"/>
      <c r="ABR170" s="36"/>
      <c r="ABS170" s="36"/>
      <c r="ABT170" s="36"/>
      <c r="ABU170" s="36"/>
      <c r="ABV170" s="36"/>
      <c r="ABW170" s="36"/>
      <c r="ABX170" s="36"/>
      <c r="ABY170" s="36"/>
      <c r="ABZ170" s="36"/>
      <c r="ACA170" s="36"/>
      <c r="ACB170" s="36"/>
      <c r="ACC170" s="36"/>
      <c r="ACD170" s="36"/>
      <c r="ACE170" s="36"/>
      <c r="ACF170" s="36"/>
      <c r="ACG170" s="36"/>
      <c r="ACH170" s="36"/>
      <c r="ACI170" s="36"/>
      <c r="ACJ170" s="36"/>
      <c r="ACK170" s="36"/>
      <c r="ACL170" s="36"/>
      <c r="ACM170" s="36"/>
      <c r="ACN170" s="36"/>
      <c r="ACO170" s="36"/>
      <c r="ACP170" s="36"/>
      <c r="ACQ170" s="36"/>
      <c r="ACR170" s="36"/>
      <c r="ACS170" s="36"/>
      <c r="ACT170" s="36"/>
      <c r="ACU170" s="36"/>
      <c r="ACV170" s="36"/>
      <c r="ACW170" s="36"/>
      <c r="ACX170" s="36"/>
      <c r="ACY170" s="36"/>
      <c r="ACZ170" s="36"/>
      <c r="ADA170" s="36"/>
      <c r="ADB170" s="36"/>
      <c r="ADC170" s="36"/>
      <c r="ADD170" s="36"/>
      <c r="ADE170" s="36"/>
      <c r="ADF170" s="36"/>
      <c r="ADG170" s="36"/>
      <c r="ADH170" s="36"/>
      <c r="ADI170" s="36"/>
      <c r="ADJ170" s="36"/>
      <c r="ADK170" s="36"/>
      <c r="ADL170" s="36"/>
      <c r="ADM170" s="36"/>
      <c r="ADN170" s="36"/>
      <c r="ADO170" s="36"/>
      <c r="ADP170" s="36"/>
      <c r="ADQ170" s="36"/>
      <c r="ADR170" s="36"/>
      <c r="ADS170" s="36"/>
      <c r="ADT170" s="36"/>
      <c r="ADU170" s="36"/>
      <c r="ADV170" s="36"/>
      <c r="ADW170" s="36"/>
      <c r="ADX170" s="36"/>
      <c r="ADY170" s="36"/>
      <c r="ADZ170" s="36"/>
      <c r="AEA170" s="36"/>
      <c r="AEB170" s="36"/>
      <c r="AEC170" s="36"/>
      <c r="AED170" s="36"/>
      <c r="AEE170" s="36"/>
      <c r="AEF170" s="36"/>
      <c r="AEG170" s="36"/>
      <c r="AEH170" s="36"/>
      <c r="AEI170" s="36"/>
      <c r="AEJ170" s="36"/>
      <c r="AEK170" s="36"/>
      <c r="AEL170" s="36"/>
      <c r="AEM170" s="36"/>
      <c r="AEN170" s="36"/>
      <c r="AEO170" s="36"/>
      <c r="AEP170" s="36"/>
      <c r="AEQ170" s="36"/>
      <c r="AER170" s="36"/>
      <c r="AES170" s="36"/>
      <c r="AET170" s="36"/>
      <c r="AEU170" s="36"/>
      <c r="AEV170" s="36"/>
      <c r="AEW170" s="36"/>
      <c r="AEX170" s="36"/>
      <c r="AEY170" s="36"/>
      <c r="AEZ170" s="36"/>
      <c r="AFA170" s="36"/>
      <c r="AFB170" s="36"/>
      <c r="AFC170" s="36"/>
      <c r="AFD170" s="36"/>
      <c r="AFE170" s="36"/>
      <c r="AFF170" s="36"/>
      <c r="AFG170" s="36"/>
      <c r="AFH170" s="36"/>
      <c r="AFI170" s="36"/>
      <c r="AFJ170" s="36"/>
      <c r="AFK170" s="36"/>
      <c r="AFL170" s="36"/>
      <c r="AFM170" s="36"/>
      <c r="AFN170" s="36"/>
      <c r="AFO170" s="36"/>
      <c r="AFP170" s="36"/>
      <c r="AFQ170" s="36"/>
      <c r="AFR170" s="36"/>
      <c r="AFS170" s="36"/>
      <c r="AFT170" s="36"/>
      <c r="AFU170" s="36"/>
      <c r="AFV170" s="36"/>
      <c r="AFW170" s="36"/>
      <c r="AFX170" s="36"/>
      <c r="AFY170" s="36"/>
      <c r="AFZ170" s="36"/>
      <c r="AGA170" s="36"/>
      <c r="AGB170" s="36"/>
      <c r="AGC170" s="36"/>
      <c r="AGD170" s="36"/>
      <c r="AGE170" s="36"/>
      <c r="AGF170" s="36"/>
      <c r="AGG170" s="36"/>
      <c r="AGH170" s="36"/>
      <c r="AGI170" s="36"/>
      <c r="AGJ170" s="36"/>
      <c r="AGK170" s="36"/>
      <c r="AGL170" s="36"/>
      <c r="AGM170" s="36"/>
      <c r="AGN170" s="36"/>
      <c r="AGO170" s="36"/>
      <c r="AGP170" s="36"/>
      <c r="AGQ170" s="36"/>
      <c r="AGR170" s="36"/>
      <c r="AGS170" s="36"/>
      <c r="AGT170" s="36"/>
      <c r="AGU170" s="36"/>
      <c r="AGV170" s="36"/>
      <c r="AGW170" s="36"/>
      <c r="AGX170" s="36"/>
      <c r="AGY170" s="36"/>
      <c r="AGZ170" s="36"/>
      <c r="AHA170" s="36"/>
      <c r="AHB170" s="36"/>
      <c r="AHC170" s="36"/>
      <c r="AHD170" s="36"/>
      <c r="AHE170" s="36"/>
      <c r="AHF170" s="36"/>
      <c r="AHG170" s="36"/>
      <c r="AHH170" s="36"/>
      <c r="AHI170" s="36"/>
      <c r="AHJ170" s="36"/>
      <c r="AHK170" s="36"/>
      <c r="AHL170" s="36"/>
      <c r="AHM170" s="36"/>
      <c r="AHN170" s="36"/>
      <c r="AHO170" s="36"/>
      <c r="AHP170" s="36"/>
      <c r="AHQ170" s="36"/>
      <c r="AHR170" s="36"/>
      <c r="AHS170" s="36"/>
      <c r="AHT170" s="36"/>
      <c r="AHU170" s="36"/>
      <c r="AHV170" s="36"/>
      <c r="AHW170" s="36"/>
      <c r="AHX170" s="36"/>
      <c r="AHY170" s="36"/>
      <c r="AHZ170" s="36"/>
      <c r="AIA170" s="36"/>
      <c r="AIB170" s="36"/>
      <c r="AIC170" s="36"/>
      <c r="AID170" s="36"/>
      <c r="AIE170" s="36"/>
      <c r="AIF170" s="36"/>
      <c r="AIG170" s="36"/>
      <c r="AIH170" s="36"/>
      <c r="AII170" s="36"/>
      <c r="AIJ170" s="36"/>
      <c r="AIK170" s="36"/>
      <c r="AIL170" s="36"/>
      <c r="AIM170" s="36"/>
      <c r="AIN170" s="36"/>
      <c r="AIO170" s="36"/>
      <c r="AIP170" s="36"/>
      <c r="AIQ170" s="36"/>
      <c r="AIR170" s="36"/>
      <c r="AIS170" s="36"/>
      <c r="AIT170" s="36"/>
      <c r="AIU170" s="36"/>
      <c r="AIV170" s="36"/>
      <c r="AIW170" s="36"/>
      <c r="AIX170" s="36"/>
      <c r="AIY170" s="36"/>
      <c r="AIZ170" s="36"/>
      <c r="AJA170" s="36"/>
      <c r="AJB170" s="36"/>
      <c r="AJC170" s="36"/>
      <c r="AJD170" s="36"/>
      <c r="AJE170" s="36"/>
      <c r="AJF170" s="36"/>
      <c r="AJG170" s="36"/>
      <c r="AJH170" s="36"/>
      <c r="AJI170" s="36"/>
      <c r="AJJ170" s="36"/>
      <c r="AJK170" s="36"/>
      <c r="AJL170" s="36"/>
      <c r="AJM170" s="36"/>
      <c r="AJN170" s="36"/>
      <c r="AJO170" s="36"/>
      <c r="AJP170" s="36"/>
      <c r="AJQ170" s="36"/>
      <c r="AJR170" s="36"/>
      <c r="AJS170" s="36"/>
      <c r="AJT170" s="36"/>
      <c r="AJU170" s="36"/>
      <c r="AJV170" s="36"/>
      <c r="AJW170" s="36"/>
      <c r="AJX170" s="36"/>
      <c r="AJY170" s="36"/>
      <c r="AJZ170" s="36"/>
      <c r="AKA170" s="36"/>
      <c r="AKB170" s="36"/>
      <c r="AKC170" s="36"/>
      <c r="AKD170" s="36"/>
      <c r="AKE170" s="36"/>
      <c r="AKF170" s="36"/>
      <c r="AKG170" s="36"/>
      <c r="AKH170" s="36"/>
      <c r="AKI170" s="36"/>
      <c r="AKJ170" s="36"/>
      <c r="AKK170" s="36"/>
      <c r="AKL170" s="36"/>
      <c r="AKM170" s="36"/>
      <c r="AKN170" s="36"/>
      <c r="AKO170" s="36"/>
      <c r="AKP170" s="36"/>
      <c r="AKQ170" s="36"/>
      <c r="AKR170" s="36"/>
      <c r="AKS170" s="36"/>
      <c r="AKT170" s="36"/>
      <c r="AKU170" s="36"/>
      <c r="AKV170" s="36"/>
      <c r="AKW170" s="36"/>
      <c r="AKX170" s="36"/>
      <c r="AKY170" s="36"/>
      <c r="AKZ170" s="36"/>
      <c r="ALA170" s="36"/>
      <c r="ALB170" s="36"/>
      <c r="ALC170" s="36"/>
      <c r="ALD170" s="36"/>
      <c r="ALE170" s="36"/>
      <c r="ALF170" s="36"/>
      <c r="ALG170" s="36"/>
      <c r="ALH170" s="36"/>
      <c r="ALI170" s="36"/>
      <c r="ALJ170" s="36"/>
      <c r="ALK170" s="36"/>
      <c r="ALL170" s="36"/>
      <c r="ALM170" s="36"/>
      <c r="ALN170" s="36"/>
      <c r="ALO170" s="36"/>
      <c r="ALP170" s="36"/>
      <c r="ALQ170" s="36"/>
      <c r="ALR170" s="36"/>
      <c r="ALS170" s="36"/>
      <c r="ALT170" s="36"/>
      <c r="ALU170" s="36"/>
      <c r="ALV170" s="36"/>
      <c r="ALW170" s="36"/>
      <c r="ALX170" s="36"/>
      <c r="ALY170" s="36"/>
      <c r="ALZ170" s="36"/>
      <c r="AMA170" s="36"/>
      <c r="AMB170" s="36"/>
      <c r="AMC170" s="36"/>
      <c r="AMD170" s="36"/>
      <c r="AME170" s="36"/>
      <c r="AMF170" s="36"/>
      <c r="AMG170" s="36"/>
      <c r="AMH170" s="36"/>
      <c r="AMI170" s="39"/>
      <c r="AMK170" s="39"/>
      <c r="AML170" s="39"/>
      <c r="AMM170" s="39"/>
      <c r="XFC170" s="39"/>
      <c r="XFD170" s="39"/>
    </row>
    <row r="171" s="37" customFormat="true" ht="13.8" hidden="false" customHeight="false" outlineLevel="0" collapsed="false">
      <c r="A171" s="160"/>
      <c r="B171" s="163" t="n">
        <v>0.03</v>
      </c>
      <c r="C171" s="164" t="n">
        <f aca="false">C163/220</f>
        <v>0</v>
      </c>
      <c r="D171" s="164"/>
      <c r="E171" s="164" t="n">
        <f aca="false">(E163/2)/220</f>
        <v>0</v>
      </c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  <c r="IV171" s="36"/>
      <c r="IW171" s="36"/>
      <c r="IX171" s="36"/>
      <c r="IY171" s="36"/>
      <c r="IZ171" s="36"/>
      <c r="JA171" s="36"/>
      <c r="JB171" s="36"/>
      <c r="JC171" s="36"/>
      <c r="JD171" s="36"/>
      <c r="JE171" s="36"/>
      <c r="JF171" s="36"/>
      <c r="JG171" s="36"/>
      <c r="JH171" s="36"/>
      <c r="JI171" s="36"/>
      <c r="JJ171" s="36"/>
      <c r="JK171" s="36"/>
      <c r="JL171" s="36"/>
      <c r="JM171" s="36"/>
      <c r="JN171" s="36"/>
      <c r="JO171" s="36"/>
      <c r="JP171" s="36"/>
      <c r="JQ171" s="36"/>
      <c r="JR171" s="36"/>
      <c r="JS171" s="36"/>
      <c r="JT171" s="36"/>
      <c r="JU171" s="36"/>
      <c r="JV171" s="36"/>
      <c r="JW171" s="36"/>
      <c r="JX171" s="36"/>
      <c r="JY171" s="36"/>
      <c r="JZ171" s="36"/>
      <c r="KA171" s="36"/>
      <c r="KB171" s="36"/>
      <c r="KC171" s="36"/>
      <c r="KD171" s="36"/>
      <c r="KE171" s="36"/>
      <c r="KF171" s="36"/>
      <c r="KG171" s="36"/>
      <c r="KH171" s="36"/>
      <c r="KI171" s="36"/>
      <c r="KJ171" s="36"/>
      <c r="KK171" s="36"/>
      <c r="KL171" s="36"/>
      <c r="KM171" s="36"/>
      <c r="KN171" s="36"/>
      <c r="KO171" s="36"/>
      <c r="KP171" s="36"/>
      <c r="KQ171" s="36"/>
      <c r="KR171" s="36"/>
      <c r="KS171" s="36"/>
      <c r="KT171" s="36"/>
      <c r="KU171" s="36"/>
      <c r="KV171" s="36"/>
      <c r="KW171" s="36"/>
      <c r="KX171" s="36"/>
      <c r="KY171" s="36"/>
      <c r="KZ171" s="36"/>
      <c r="LA171" s="36"/>
      <c r="LB171" s="36"/>
      <c r="LC171" s="36"/>
      <c r="LD171" s="36"/>
      <c r="LE171" s="36"/>
      <c r="LF171" s="36"/>
      <c r="LG171" s="36"/>
      <c r="LH171" s="36"/>
      <c r="LI171" s="36"/>
      <c r="LJ171" s="36"/>
      <c r="LK171" s="36"/>
      <c r="LL171" s="36"/>
      <c r="LM171" s="36"/>
      <c r="LN171" s="36"/>
      <c r="LO171" s="36"/>
      <c r="LP171" s="36"/>
      <c r="LQ171" s="36"/>
      <c r="LR171" s="36"/>
      <c r="LS171" s="36"/>
      <c r="LT171" s="36"/>
      <c r="LU171" s="36"/>
      <c r="LV171" s="36"/>
      <c r="LW171" s="36"/>
      <c r="LX171" s="36"/>
      <c r="LY171" s="36"/>
      <c r="LZ171" s="36"/>
      <c r="MA171" s="36"/>
      <c r="MB171" s="36"/>
      <c r="MC171" s="36"/>
      <c r="MD171" s="36"/>
      <c r="ME171" s="36"/>
      <c r="MF171" s="36"/>
      <c r="MG171" s="36"/>
      <c r="MH171" s="36"/>
      <c r="MI171" s="36"/>
      <c r="MJ171" s="36"/>
      <c r="MK171" s="36"/>
      <c r="ML171" s="36"/>
      <c r="MM171" s="36"/>
      <c r="MN171" s="36"/>
      <c r="MO171" s="36"/>
      <c r="MP171" s="36"/>
      <c r="MQ171" s="36"/>
      <c r="MR171" s="36"/>
      <c r="MS171" s="36"/>
      <c r="MT171" s="36"/>
      <c r="MU171" s="36"/>
      <c r="MV171" s="36"/>
      <c r="MW171" s="36"/>
      <c r="MX171" s="36"/>
      <c r="MY171" s="36"/>
      <c r="MZ171" s="36"/>
      <c r="NA171" s="36"/>
      <c r="NB171" s="36"/>
      <c r="NC171" s="36"/>
      <c r="ND171" s="36"/>
      <c r="NE171" s="36"/>
      <c r="NF171" s="36"/>
      <c r="NG171" s="36"/>
      <c r="NH171" s="36"/>
      <c r="NI171" s="36"/>
      <c r="NJ171" s="36"/>
      <c r="NK171" s="36"/>
      <c r="NL171" s="36"/>
      <c r="NM171" s="36"/>
      <c r="NN171" s="36"/>
      <c r="NO171" s="36"/>
      <c r="NP171" s="36"/>
      <c r="NQ171" s="36"/>
      <c r="NR171" s="36"/>
      <c r="NS171" s="36"/>
      <c r="NT171" s="36"/>
      <c r="NU171" s="36"/>
      <c r="NV171" s="36"/>
      <c r="NW171" s="36"/>
      <c r="NX171" s="36"/>
      <c r="NY171" s="36"/>
      <c r="NZ171" s="36"/>
      <c r="OA171" s="36"/>
      <c r="OB171" s="36"/>
      <c r="OC171" s="36"/>
      <c r="OD171" s="36"/>
      <c r="OE171" s="36"/>
      <c r="OF171" s="36"/>
      <c r="OG171" s="36"/>
      <c r="OH171" s="36"/>
      <c r="OI171" s="36"/>
      <c r="OJ171" s="36"/>
      <c r="OK171" s="36"/>
      <c r="OL171" s="36"/>
      <c r="OM171" s="36"/>
      <c r="ON171" s="36"/>
      <c r="OO171" s="36"/>
      <c r="OP171" s="36"/>
      <c r="OQ171" s="36"/>
      <c r="OR171" s="36"/>
      <c r="OS171" s="36"/>
      <c r="OT171" s="36"/>
      <c r="OU171" s="36"/>
      <c r="OV171" s="36"/>
      <c r="OW171" s="36"/>
      <c r="OX171" s="36"/>
      <c r="OY171" s="36"/>
      <c r="OZ171" s="36"/>
      <c r="PA171" s="36"/>
      <c r="PB171" s="36"/>
      <c r="PC171" s="36"/>
      <c r="PD171" s="36"/>
      <c r="PE171" s="36"/>
      <c r="PF171" s="36"/>
      <c r="PG171" s="36"/>
      <c r="PH171" s="36"/>
      <c r="PI171" s="36"/>
      <c r="PJ171" s="36"/>
      <c r="PK171" s="36"/>
      <c r="PL171" s="36"/>
      <c r="PM171" s="36"/>
      <c r="PN171" s="36"/>
      <c r="PO171" s="36"/>
      <c r="PP171" s="36"/>
      <c r="PQ171" s="36"/>
      <c r="PR171" s="36"/>
      <c r="PS171" s="36"/>
      <c r="PT171" s="36"/>
      <c r="PU171" s="36"/>
      <c r="PV171" s="36"/>
      <c r="PW171" s="36"/>
      <c r="PX171" s="36"/>
      <c r="PY171" s="36"/>
      <c r="PZ171" s="36"/>
      <c r="QA171" s="36"/>
      <c r="QB171" s="36"/>
      <c r="QC171" s="36"/>
      <c r="QD171" s="36"/>
      <c r="QE171" s="36"/>
      <c r="QF171" s="36"/>
      <c r="QG171" s="36"/>
      <c r="QH171" s="36"/>
      <c r="QI171" s="36"/>
      <c r="QJ171" s="36"/>
      <c r="QK171" s="36"/>
      <c r="QL171" s="36"/>
      <c r="QM171" s="36"/>
      <c r="QN171" s="36"/>
      <c r="QO171" s="36"/>
      <c r="QP171" s="36"/>
      <c r="QQ171" s="36"/>
      <c r="QR171" s="36"/>
      <c r="QS171" s="36"/>
      <c r="QT171" s="36"/>
      <c r="QU171" s="36"/>
      <c r="QV171" s="36"/>
      <c r="QW171" s="36"/>
      <c r="QX171" s="36"/>
      <c r="QY171" s="36"/>
      <c r="QZ171" s="36"/>
      <c r="RA171" s="36"/>
      <c r="RB171" s="36"/>
      <c r="RC171" s="36"/>
      <c r="RD171" s="36"/>
      <c r="RE171" s="36"/>
      <c r="RF171" s="36"/>
      <c r="RG171" s="36"/>
      <c r="RH171" s="36"/>
      <c r="RI171" s="36"/>
      <c r="RJ171" s="36"/>
      <c r="RK171" s="36"/>
      <c r="RL171" s="36"/>
      <c r="RM171" s="36"/>
      <c r="RN171" s="36"/>
      <c r="RO171" s="36"/>
      <c r="RP171" s="36"/>
      <c r="RQ171" s="36"/>
      <c r="RR171" s="36"/>
      <c r="RS171" s="36"/>
      <c r="RT171" s="36"/>
      <c r="RU171" s="36"/>
      <c r="RV171" s="36"/>
      <c r="RW171" s="36"/>
      <c r="RX171" s="36"/>
      <c r="RY171" s="36"/>
      <c r="RZ171" s="36"/>
      <c r="SA171" s="36"/>
      <c r="SB171" s="36"/>
      <c r="SC171" s="36"/>
      <c r="SD171" s="36"/>
      <c r="SE171" s="36"/>
      <c r="SF171" s="36"/>
      <c r="SG171" s="36"/>
      <c r="SH171" s="36"/>
      <c r="SI171" s="36"/>
      <c r="SJ171" s="36"/>
      <c r="SK171" s="36"/>
      <c r="SL171" s="36"/>
      <c r="SM171" s="36"/>
      <c r="SN171" s="36"/>
      <c r="SO171" s="36"/>
      <c r="SP171" s="36"/>
      <c r="SQ171" s="36"/>
      <c r="SR171" s="36"/>
      <c r="SS171" s="36"/>
      <c r="ST171" s="36"/>
      <c r="SU171" s="36"/>
      <c r="SV171" s="36"/>
      <c r="SW171" s="36"/>
      <c r="SX171" s="36"/>
      <c r="SY171" s="36"/>
      <c r="SZ171" s="36"/>
      <c r="TA171" s="36"/>
      <c r="TB171" s="36"/>
      <c r="TC171" s="36"/>
      <c r="TD171" s="36"/>
      <c r="TE171" s="36"/>
      <c r="TF171" s="36"/>
      <c r="TG171" s="36"/>
      <c r="TH171" s="36"/>
      <c r="TI171" s="36"/>
      <c r="TJ171" s="36"/>
      <c r="TK171" s="36"/>
      <c r="TL171" s="36"/>
      <c r="TM171" s="36"/>
      <c r="TN171" s="36"/>
      <c r="TO171" s="36"/>
      <c r="TP171" s="36"/>
      <c r="TQ171" s="36"/>
      <c r="TR171" s="36"/>
      <c r="TS171" s="36"/>
      <c r="TT171" s="36"/>
      <c r="TU171" s="36"/>
      <c r="TV171" s="36"/>
      <c r="TW171" s="36"/>
      <c r="TX171" s="36"/>
      <c r="TY171" s="36"/>
      <c r="TZ171" s="36"/>
      <c r="UA171" s="36"/>
      <c r="UB171" s="36"/>
      <c r="UC171" s="36"/>
      <c r="UD171" s="36"/>
      <c r="UE171" s="36"/>
      <c r="UF171" s="36"/>
      <c r="UG171" s="36"/>
      <c r="UH171" s="36"/>
      <c r="UI171" s="36"/>
      <c r="UJ171" s="36"/>
      <c r="UK171" s="36"/>
      <c r="UL171" s="36"/>
      <c r="UM171" s="36"/>
      <c r="UN171" s="36"/>
      <c r="UO171" s="36"/>
      <c r="UP171" s="36"/>
      <c r="UQ171" s="36"/>
      <c r="UR171" s="36"/>
      <c r="US171" s="36"/>
      <c r="UT171" s="36"/>
      <c r="UU171" s="36"/>
      <c r="UV171" s="36"/>
      <c r="UW171" s="36"/>
      <c r="UX171" s="36"/>
      <c r="UY171" s="36"/>
      <c r="UZ171" s="36"/>
      <c r="VA171" s="36"/>
      <c r="VB171" s="36"/>
      <c r="VC171" s="36"/>
      <c r="VD171" s="36"/>
      <c r="VE171" s="36"/>
      <c r="VF171" s="36"/>
      <c r="VG171" s="36"/>
      <c r="VH171" s="36"/>
      <c r="VI171" s="36"/>
      <c r="VJ171" s="36"/>
      <c r="VK171" s="36"/>
      <c r="VL171" s="36"/>
      <c r="VM171" s="36"/>
      <c r="VN171" s="36"/>
      <c r="VO171" s="36"/>
      <c r="VP171" s="36"/>
      <c r="VQ171" s="36"/>
      <c r="VR171" s="36"/>
      <c r="VS171" s="36"/>
      <c r="VT171" s="36"/>
      <c r="VU171" s="36"/>
      <c r="VV171" s="36"/>
      <c r="VW171" s="36"/>
      <c r="VX171" s="36"/>
      <c r="VY171" s="36"/>
      <c r="VZ171" s="36"/>
      <c r="WA171" s="36"/>
      <c r="WB171" s="36"/>
      <c r="WC171" s="36"/>
      <c r="WD171" s="36"/>
      <c r="WE171" s="36"/>
      <c r="WF171" s="36"/>
      <c r="WG171" s="36"/>
      <c r="WH171" s="36"/>
      <c r="WI171" s="36"/>
      <c r="WJ171" s="36"/>
      <c r="WK171" s="36"/>
      <c r="WL171" s="36"/>
      <c r="WM171" s="36"/>
      <c r="WN171" s="36"/>
      <c r="WO171" s="36"/>
      <c r="WP171" s="36"/>
      <c r="WQ171" s="36"/>
      <c r="WR171" s="36"/>
      <c r="WS171" s="36"/>
      <c r="WT171" s="36"/>
      <c r="WU171" s="36"/>
      <c r="WV171" s="36"/>
      <c r="WW171" s="36"/>
      <c r="WX171" s="36"/>
      <c r="WY171" s="36"/>
      <c r="WZ171" s="36"/>
      <c r="XA171" s="36"/>
      <c r="XB171" s="36"/>
      <c r="XC171" s="36"/>
      <c r="XD171" s="36"/>
      <c r="XE171" s="36"/>
      <c r="XF171" s="36"/>
      <c r="XG171" s="36"/>
      <c r="XH171" s="36"/>
      <c r="XI171" s="36"/>
      <c r="XJ171" s="36"/>
      <c r="XK171" s="36"/>
      <c r="XL171" s="36"/>
      <c r="XM171" s="36"/>
      <c r="XN171" s="36"/>
      <c r="XO171" s="36"/>
      <c r="XP171" s="36"/>
      <c r="XQ171" s="36"/>
      <c r="XR171" s="36"/>
      <c r="XS171" s="36"/>
      <c r="XT171" s="36"/>
      <c r="XU171" s="36"/>
      <c r="XV171" s="36"/>
      <c r="XW171" s="36"/>
      <c r="XX171" s="36"/>
      <c r="XY171" s="36"/>
      <c r="XZ171" s="36"/>
      <c r="YA171" s="36"/>
      <c r="YB171" s="36"/>
      <c r="YC171" s="36"/>
      <c r="YD171" s="36"/>
      <c r="YE171" s="36"/>
      <c r="YF171" s="36"/>
      <c r="YG171" s="36"/>
      <c r="YH171" s="36"/>
      <c r="YI171" s="36"/>
      <c r="YJ171" s="36"/>
      <c r="YK171" s="36"/>
      <c r="YL171" s="36"/>
      <c r="YM171" s="36"/>
      <c r="YN171" s="36"/>
      <c r="YO171" s="36"/>
      <c r="YP171" s="36"/>
      <c r="YQ171" s="36"/>
      <c r="YR171" s="36"/>
      <c r="YS171" s="36"/>
      <c r="YT171" s="36"/>
      <c r="YU171" s="36"/>
      <c r="YV171" s="36"/>
      <c r="YW171" s="36"/>
      <c r="YX171" s="36"/>
      <c r="YY171" s="36"/>
      <c r="YZ171" s="36"/>
      <c r="ZA171" s="36"/>
      <c r="ZB171" s="36"/>
      <c r="ZC171" s="36"/>
      <c r="ZD171" s="36"/>
      <c r="ZE171" s="36"/>
      <c r="ZF171" s="36"/>
      <c r="ZG171" s="36"/>
      <c r="ZH171" s="36"/>
      <c r="ZI171" s="36"/>
      <c r="ZJ171" s="36"/>
      <c r="ZK171" s="36"/>
      <c r="ZL171" s="36"/>
      <c r="ZM171" s="36"/>
      <c r="ZN171" s="36"/>
      <c r="ZO171" s="36"/>
      <c r="ZP171" s="36"/>
      <c r="ZQ171" s="36"/>
      <c r="ZR171" s="36"/>
      <c r="ZS171" s="36"/>
      <c r="ZT171" s="36"/>
      <c r="ZU171" s="36"/>
      <c r="ZV171" s="36"/>
      <c r="ZW171" s="36"/>
      <c r="ZX171" s="36"/>
      <c r="ZY171" s="36"/>
      <c r="ZZ171" s="36"/>
      <c r="AAA171" s="36"/>
      <c r="AAB171" s="36"/>
      <c r="AAC171" s="36"/>
      <c r="AAD171" s="36"/>
      <c r="AAE171" s="36"/>
      <c r="AAF171" s="36"/>
      <c r="AAG171" s="36"/>
      <c r="AAH171" s="36"/>
      <c r="AAI171" s="36"/>
      <c r="AAJ171" s="36"/>
      <c r="AAK171" s="36"/>
      <c r="AAL171" s="36"/>
      <c r="AAM171" s="36"/>
      <c r="AAN171" s="36"/>
      <c r="AAO171" s="36"/>
      <c r="AAP171" s="36"/>
      <c r="AAQ171" s="36"/>
      <c r="AAR171" s="36"/>
      <c r="AAS171" s="36"/>
      <c r="AAT171" s="36"/>
      <c r="AAU171" s="36"/>
      <c r="AAV171" s="36"/>
      <c r="AAW171" s="36"/>
      <c r="AAX171" s="36"/>
      <c r="AAY171" s="36"/>
      <c r="AAZ171" s="36"/>
      <c r="ABA171" s="36"/>
      <c r="ABB171" s="36"/>
      <c r="ABC171" s="36"/>
      <c r="ABD171" s="36"/>
      <c r="ABE171" s="36"/>
      <c r="ABF171" s="36"/>
      <c r="ABG171" s="36"/>
      <c r="ABH171" s="36"/>
      <c r="ABI171" s="36"/>
      <c r="ABJ171" s="36"/>
      <c r="ABK171" s="36"/>
      <c r="ABL171" s="36"/>
      <c r="ABM171" s="36"/>
      <c r="ABN171" s="36"/>
      <c r="ABO171" s="36"/>
      <c r="ABP171" s="36"/>
      <c r="ABQ171" s="36"/>
      <c r="ABR171" s="36"/>
      <c r="ABS171" s="36"/>
      <c r="ABT171" s="36"/>
      <c r="ABU171" s="36"/>
      <c r="ABV171" s="36"/>
      <c r="ABW171" s="36"/>
      <c r="ABX171" s="36"/>
      <c r="ABY171" s="36"/>
      <c r="ABZ171" s="36"/>
      <c r="ACA171" s="36"/>
      <c r="ACB171" s="36"/>
      <c r="ACC171" s="36"/>
      <c r="ACD171" s="36"/>
      <c r="ACE171" s="36"/>
      <c r="ACF171" s="36"/>
      <c r="ACG171" s="36"/>
      <c r="ACH171" s="36"/>
      <c r="ACI171" s="36"/>
      <c r="ACJ171" s="36"/>
      <c r="ACK171" s="36"/>
      <c r="ACL171" s="36"/>
      <c r="ACM171" s="36"/>
      <c r="ACN171" s="36"/>
      <c r="ACO171" s="36"/>
      <c r="ACP171" s="36"/>
      <c r="ACQ171" s="36"/>
      <c r="ACR171" s="36"/>
      <c r="ACS171" s="36"/>
      <c r="ACT171" s="36"/>
      <c r="ACU171" s="36"/>
      <c r="ACV171" s="36"/>
      <c r="ACW171" s="36"/>
      <c r="ACX171" s="36"/>
      <c r="ACY171" s="36"/>
      <c r="ACZ171" s="36"/>
      <c r="ADA171" s="36"/>
      <c r="ADB171" s="36"/>
      <c r="ADC171" s="36"/>
      <c r="ADD171" s="36"/>
      <c r="ADE171" s="36"/>
      <c r="ADF171" s="36"/>
      <c r="ADG171" s="36"/>
      <c r="ADH171" s="36"/>
      <c r="ADI171" s="36"/>
      <c r="ADJ171" s="36"/>
      <c r="ADK171" s="36"/>
      <c r="ADL171" s="36"/>
      <c r="ADM171" s="36"/>
      <c r="ADN171" s="36"/>
      <c r="ADO171" s="36"/>
      <c r="ADP171" s="36"/>
      <c r="ADQ171" s="36"/>
      <c r="ADR171" s="36"/>
      <c r="ADS171" s="36"/>
      <c r="ADT171" s="36"/>
      <c r="ADU171" s="36"/>
      <c r="ADV171" s="36"/>
      <c r="ADW171" s="36"/>
      <c r="ADX171" s="36"/>
      <c r="ADY171" s="36"/>
      <c r="ADZ171" s="36"/>
      <c r="AEA171" s="36"/>
      <c r="AEB171" s="36"/>
      <c r="AEC171" s="36"/>
      <c r="AED171" s="36"/>
      <c r="AEE171" s="36"/>
      <c r="AEF171" s="36"/>
      <c r="AEG171" s="36"/>
      <c r="AEH171" s="36"/>
      <c r="AEI171" s="36"/>
      <c r="AEJ171" s="36"/>
      <c r="AEK171" s="36"/>
      <c r="AEL171" s="36"/>
      <c r="AEM171" s="36"/>
      <c r="AEN171" s="36"/>
      <c r="AEO171" s="36"/>
      <c r="AEP171" s="36"/>
      <c r="AEQ171" s="36"/>
      <c r="AER171" s="36"/>
      <c r="AES171" s="36"/>
      <c r="AET171" s="36"/>
      <c r="AEU171" s="36"/>
      <c r="AEV171" s="36"/>
      <c r="AEW171" s="36"/>
      <c r="AEX171" s="36"/>
      <c r="AEY171" s="36"/>
      <c r="AEZ171" s="36"/>
      <c r="AFA171" s="36"/>
      <c r="AFB171" s="36"/>
      <c r="AFC171" s="36"/>
      <c r="AFD171" s="36"/>
      <c r="AFE171" s="36"/>
      <c r="AFF171" s="36"/>
      <c r="AFG171" s="36"/>
      <c r="AFH171" s="36"/>
      <c r="AFI171" s="36"/>
      <c r="AFJ171" s="36"/>
      <c r="AFK171" s="36"/>
      <c r="AFL171" s="36"/>
      <c r="AFM171" s="36"/>
      <c r="AFN171" s="36"/>
      <c r="AFO171" s="36"/>
      <c r="AFP171" s="36"/>
      <c r="AFQ171" s="36"/>
      <c r="AFR171" s="36"/>
      <c r="AFS171" s="36"/>
      <c r="AFT171" s="36"/>
      <c r="AFU171" s="36"/>
      <c r="AFV171" s="36"/>
      <c r="AFW171" s="36"/>
      <c r="AFX171" s="36"/>
      <c r="AFY171" s="36"/>
      <c r="AFZ171" s="36"/>
      <c r="AGA171" s="36"/>
      <c r="AGB171" s="36"/>
      <c r="AGC171" s="36"/>
      <c r="AGD171" s="36"/>
      <c r="AGE171" s="36"/>
      <c r="AGF171" s="36"/>
      <c r="AGG171" s="36"/>
      <c r="AGH171" s="36"/>
      <c r="AGI171" s="36"/>
      <c r="AGJ171" s="36"/>
      <c r="AGK171" s="36"/>
      <c r="AGL171" s="36"/>
      <c r="AGM171" s="36"/>
      <c r="AGN171" s="36"/>
      <c r="AGO171" s="36"/>
      <c r="AGP171" s="36"/>
      <c r="AGQ171" s="36"/>
      <c r="AGR171" s="36"/>
      <c r="AGS171" s="36"/>
      <c r="AGT171" s="36"/>
      <c r="AGU171" s="36"/>
      <c r="AGV171" s="36"/>
      <c r="AGW171" s="36"/>
      <c r="AGX171" s="36"/>
      <c r="AGY171" s="36"/>
      <c r="AGZ171" s="36"/>
      <c r="AHA171" s="36"/>
      <c r="AHB171" s="36"/>
      <c r="AHC171" s="36"/>
      <c r="AHD171" s="36"/>
      <c r="AHE171" s="36"/>
      <c r="AHF171" s="36"/>
      <c r="AHG171" s="36"/>
      <c r="AHH171" s="36"/>
      <c r="AHI171" s="36"/>
      <c r="AHJ171" s="36"/>
      <c r="AHK171" s="36"/>
      <c r="AHL171" s="36"/>
      <c r="AHM171" s="36"/>
      <c r="AHN171" s="36"/>
      <c r="AHO171" s="36"/>
      <c r="AHP171" s="36"/>
      <c r="AHQ171" s="36"/>
      <c r="AHR171" s="36"/>
      <c r="AHS171" s="36"/>
      <c r="AHT171" s="36"/>
      <c r="AHU171" s="36"/>
      <c r="AHV171" s="36"/>
      <c r="AHW171" s="36"/>
      <c r="AHX171" s="36"/>
      <c r="AHY171" s="36"/>
      <c r="AHZ171" s="36"/>
      <c r="AIA171" s="36"/>
      <c r="AIB171" s="36"/>
      <c r="AIC171" s="36"/>
      <c r="AID171" s="36"/>
      <c r="AIE171" s="36"/>
      <c r="AIF171" s="36"/>
      <c r="AIG171" s="36"/>
      <c r="AIH171" s="36"/>
      <c r="AII171" s="36"/>
      <c r="AIJ171" s="36"/>
      <c r="AIK171" s="36"/>
      <c r="AIL171" s="36"/>
      <c r="AIM171" s="36"/>
      <c r="AIN171" s="36"/>
      <c r="AIO171" s="36"/>
      <c r="AIP171" s="36"/>
      <c r="AIQ171" s="36"/>
      <c r="AIR171" s="36"/>
      <c r="AIS171" s="36"/>
      <c r="AIT171" s="36"/>
      <c r="AIU171" s="36"/>
      <c r="AIV171" s="36"/>
      <c r="AIW171" s="36"/>
      <c r="AIX171" s="36"/>
      <c r="AIY171" s="36"/>
      <c r="AIZ171" s="36"/>
      <c r="AJA171" s="36"/>
      <c r="AJB171" s="36"/>
      <c r="AJC171" s="36"/>
      <c r="AJD171" s="36"/>
      <c r="AJE171" s="36"/>
      <c r="AJF171" s="36"/>
      <c r="AJG171" s="36"/>
      <c r="AJH171" s="36"/>
      <c r="AJI171" s="36"/>
      <c r="AJJ171" s="36"/>
      <c r="AJK171" s="36"/>
      <c r="AJL171" s="36"/>
      <c r="AJM171" s="36"/>
      <c r="AJN171" s="36"/>
      <c r="AJO171" s="36"/>
      <c r="AJP171" s="36"/>
      <c r="AJQ171" s="36"/>
      <c r="AJR171" s="36"/>
      <c r="AJS171" s="36"/>
      <c r="AJT171" s="36"/>
      <c r="AJU171" s="36"/>
      <c r="AJV171" s="36"/>
      <c r="AJW171" s="36"/>
      <c r="AJX171" s="36"/>
      <c r="AJY171" s="36"/>
      <c r="AJZ171" s="36"/>
      <c r="AKA171" s="36"/>
      <c r="AKB171" s="36"/>
      <c r="AKC171" s="36"/>
      <c r="AKD171" s="36"/>
      <c r="AKE171" s="36"/>
      <c r="AKF171" s="36"/>
      <c r="AKG171" s="36"/>
      <c r="AKH171" s="36"/>
      <c r="AKI171" s="36"/>
      <c r="AKJ171" s="36"/>
      <c r="AKK171" s="36"/>
      <c r="AKL171" s="36"/>
      <c r="AKM171" s="36"/>
      <c r="AKN171" s="36"/>
      <c r="AKO171" s="36"/>
      <c r="AKP171" s="36"/>
      <c r="AKQ171" s="36"/>
      <c r="AKR171" s="36"/>
      <c r="AKS171" s="36"/>
      <c r="AKT171" s="36"/>
      <c r="AKU171" s="36"/>
      <c r="AKV171" s="36"/>
      <c r="AKW171" s="36"/>
      <c r="AKX171" s="36"/>
      <c r="AKY171" s="36"/>
      <c r="AKZ171" s="36"/>
      <c r="ALA171" s="36"/>
      <c r="ALB171" s="36"/>
      <c r="ALC171" s="36"/>
      <c r="ALD171" s="36"/>
      <c r="ALE171" s="36"/>
      <c r="ALF171" s="36"/>
      <c r="ALG171" s="36"/>
      <c r="ALH171" s="36"/>
      <c r="ALI171" s="36"/>
      <c r="ALJ171" s="36"/>
      <c r="ALK171" s="36"/>
      <c r="ALL171" s="36"/>
      <c r="ALM171" s="36"/>
      <c r="ALN171" s="36"/>
      <c r="ALO171" s="36"/>
      <c r="ALP171" s="36"/>
      <c r="ALQ171" s="36"/>
      <c r="ALR171" s="36"/>
      <c r="ALS171" s="36"/>
      <c r="ALT171" s="36"/>
      <c r="ALU171" s="36"/>
      <c r="ALV171" s="36"/>
      <c r="ALW171" s="36"/>
      <c r="ALX171" s="36"/>
      <c r="ALY171" s="36"/>
      <c r="ALZ171" s="36"/>
      <c r="AMA171" s="36"/>
      <c r="AMB171" s="36"/>
      <c r="AMC171" s="36"/>
      <c r="AMD171" s="36"/>
      <c r="AME171" s="36"/>
      <c r="AMF171" s="36"/>
      <c r="AMG171" s="36"/>
      <c r="AMH171" s="36"/>
      <c r="AMI171" s="39"/>
      <c r="AMK171" s="39"/>
      <c r="AML171" s="39"/>
      <c r="AMM171" s="39"/>
      <c r="XFC171" s="39"/>
      <c r="XFD171" s="39"/>
    </row>
    <row r="172" s="37" customFormat="true" ht="13.8" hidden="false" customHeight="false" outlineLevel="0" collapsed="false">
      <c r="A172" s="160"/>
      <c r="B172" s="163" t="n">
        <v>0.035</v>
      </c>
      <c r="C172" s="164" t="n">
        <f aca="false">C164/220</f>
        <v>0</v>
      </c>
      <c r="D172" s="164"/>
      <c r="E172" s="164" t="n">
        <f aca="false">(E164/2)/220</f>
        <v>0</v>
      </c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  <c r="IV172" s="36"/>
      <c r="IW172" s="36"/>
      <c r="IX172" s="36"/>
      <c r="IY172" s="36"/>
      <c r="IZ172" s="36"/>
      <c r="JA172" s="36"/>
      <c r="JB172" s="36"/>
      <c r="JC172" s="36"/>
      <c r="JD172" s="36"/>
      <c r="JE172" s="36"/>
      <c r="JF172" s="36"/>
      <c r="JG172" s="36"/>
      <c r="JH172" s="36"/>
      <c r="JI172" s="36"/>
      <c r="JJ172" s="36"/>
      <c r="JK172" s="36"/>
      <c r="JL172" s="36"/>
      <c r="JM172" s="36"/>
      <c r="JN172" s="36"/>
      <c r="JO172" s="36"/>
      <c r="JP172" s="36"/>
      <c r="JQ172" s="36"/>
      <c r="JR172" s="36"/>
      <c r="JS172" s="36"/>
      <c r="JT172" s="36"/>
      <c r="JU172" s="36"/>
      <c r="JV172" s="36"/>
      <c r="JW172" s="36"/>
      <c r="JX172" s="36"/>
      <c r="JY172" s="36"/>
      <c r="JZ172" s="36"/>
      <c r="KA172" s="36"/>
      <c r="KB172" s="36"/>
      <c r="KC172" s="36"/>
      <c r="KD172" s="36"/>
      <c r="KE172" s="36"/>
      <c r="KF172" s="36"/>
      <c r="KG172" s="36"/>
      <c r="KH172" s="36"/>
      <c r="KI172" s="36"/>
      <c r="KJ172" s="36"/>
      <c r="KK172" s="36"/>
      <c r="KL172" s="36"/>
      <c r="KM172" s="36"/>
      <c r="KN172" s="36"/>
      <c r="KO172" s="36"/>
      <c r="KP172" s="36"/>
      <c r="KQ172" s="36"/>
      <c r="KR172" s="36"/>
      <c r="KS172" s="36"/>
      <c r="KT172" s="36"/>
      <c r="KU172" s="36"/>
      <c r="KV172" s="36"/>
      <c r="KW172" s="36"/>
      <c r="KX172" s="36"/>
      <c r="KY172" s="36"/>
      <c r="KZ172" s="36"/>
      <c r="LA172" s="36"/>
      <c r="LB172" s="36"/>
      <c r="LC172" s="36"/>
      <c r="LD172" s="36"/>
      <c r="LE172" s="36"/>
      <c r="LF172" s="36"/>
      <c r="LG172" s="36"/>
      <c r="LH172" s="36"/>
      <c r="LI172" s="36"/>
      <c r="LJ172" s="36"/>
      <c r="LK172" s="36"/>
      <c r="LL172" s="36"/>
      <c r="LM172" s="36"/>
      <c r="LN172" s="36"/>
      <c r="LO172" s="36"/>
      <c r="LP172" s="36"/>
      <c r="LQ172" s="36"/>
      <c r="LR172" s="36"/>
      <c r="LS172" s="36"/>
      <c r="LT172" s="36"/>
      <c r="LU172" s="36"/>
      <c r="LV172" s="36"/>
      <c r="LW172" s="36"/>
      <c r="LX172" s="36"/>
      <c r="LY172" s="36"/>
      <c r="LZ172" s="36"/>
      <c r="MA172" s="36"/>
      <c r="MB172" s="36"/>
      <c r="MC172" s="36"/>
      <c r="MD172" s="36"/>
      <c r="ME172" s="36"/>
      <c r="MF172" s="36"/>
      <c r="MG172" s="36"/>
      <c r="MH172" s="36"/>
      <c r="MI172" s="36"/>
      <c r="MJ172" s="36"/>
      <c r="MK172" s="36"/>
      <c r="ML172" s="36"/>
      <c r="MM172" s="36"/>
      <c r="MN172" s="36"/>
      <c r="MO172" s="36"/>
      <c r="MP172" s="36"/>
      <c r="MQ172" s="36"/>
      <c r="MR172" s="36"/>
      <c r="MS172" s="36"/>
      <c r="MT172" s="36"/>
      <c r="MU172" s="36"/>
      <c r="MV172" s="36"/>
      <c r="MW172" s="36"/>
      <c r="MX172" s="36"/>
      <c r="MY172" s="36"/>
      <c r="MZ172" s="36"/>
      <c r="NA172" s="36"/>
      <c r="NB172" s="36"/>
      <c r="NC172" s="36"/>
      <c r="ND172" s="36"/>
      <c r="NE172" s="36"/>
      <c r="NF172" s="36"/>
      <c r="NG172" s="36"/>
      <c r="NH172" s="36"/>
      <c r="NI172" s="36"/>
      <c r="NJ172" s="36"/>
      <c r="NK172" s="36"/>
      <c r="NL172" s="36"/>
      <c r="NM172" s="36"/>
      <c r="NN172" s="36"/>
      <c r="NO172" s="36"/>
      <c r="NP172" s="36"/>
      <c r="NQ172" s="36"/>
      <c r="NR172" s="36"/>
      <c r="NS172" s="36"/>
      <c r="NT172" s="36"/>
      <c r="NU172" s="36"/>
      <c r="NV172" s="36"/>
      <c r="NW172" s="36"/>
      <c r="NX172" s="36"/>
      <c r="NY172" s="36"/>
      <c r="NZ172" s="36"/>
      <c r="OA172" s="36"/>
      <c r="OB172" s="36"/>
      <c r="OC172" s="36"/>
      <c r="OD172" s="36"/>
      <c r="OE172" s="36"/>
      <c r="OF172" s="36"/>
      <c r="OG172" s="36"/>
      <c r="OH172" s="36"/>
      <c r="OI172" s="36"/>
      <c r="OJ172" s="36"/>
      <c r="OK172" s="36"/>
      <c r="OL172" s="36"/>
      <c r="OM172" s="36"/>
      <c r="ON172" s="36"/>
      <c r="OO172" s="36"/>
      <c r="OP172" s="36"/>
      <c r="OQ172" s="36"/>
      <c r="OR172" s="36"/>
      <c r="OS172" s="36"/>
      <c r="OT172" s="36"/>
      <c r="OU172" s="36"/>
      <c r="OV172" s="36"/>
      <c r="OW172" s="36"/>
      <c r="OX172" s="36"/>
      <c r="OY172" s="36"/>
      <c r="OZ172" s="36"/>
      <c r="PA172" s="36"/>
      <c r="PB172" s="36"/>
      <c r="PC172" s="36"/>
      <c r="PD172" s="36"/>
      <c r="PE172" s="36"/>
      <c r="PF172" s="36"/>
      <c r="PG172" s="36"/>
      <c r="PH172" s="36"/>
      <c r="PI172" s="36"/>
      <c r="PJ172" s="36"/>
      <c r="PK172" s="36"/>
      <c r="PL172" s="36"/>
      <c r="PM172" s="36"/>
      <c r="PN172" s="36"/>
      <c r="PO172" s="36"/>
      <c r="PP172" s="36"/>
      <c r="PQ172" s="36"/>
      <c r="PR172" s="36"/>
      <c r="PS172" s="36"/>
      <c r="PT172" s="36"/>
      <c r="PU172" s="36"/>
      <c r="PV172" s="36"/>
      <c r="PW172" s="36"/>
      <c r="PX172" s="36"/>
      <c r="PY172" s="36"/>
      <c r="PZ172" s="36"/>
      <c r="QA172" s="36"/>
      <c r="QB172" s="36"/>
      <c r="QC172" s="36"/>
      <c r="QD172" s="36"/>
      <c r="QE172" s="36"/>
      <c r="QF172" s="36"/>
      <c r="QG172" s="36"/>
      <c r="QH172" s="36"/>
      <c r="QI172" s="36"/>
      <c r="QJ172" s="36"/>
      <c r="QK172" s="36"/>
      <c r="QL172" s="36"/>
      <c r="QM172" s="36"/>
      <c r="QN172" s="36"/>
      <c r="QO172" s="36"/>
      <c r="QP172" s="36"/>
      <c r="QQ172" s="36"/>
      <c r="QR172" s="36"/>
      <c r="QS172" s="36"/>
      <c r="QT172" s="36"/>
      <c r="QU172" s="36"/>
      <c r="QV172" s="36"/>
      <c r="QW172" s="36"/>
      <c r="QX172" s="36"/>
      <c r="QY172" s="36"/>
      <c r="QZ172" s="36"/>
      <c r="RA172" s="36"/>
      <c r="RB172" s="36"/>
      <c r="RC172" s="36"/>
      <c r="RD172" s="36"/>
      <c r="RE172" s="36"/>
      <c r="RF172" s="36"/>
      <c r="RG172" s="36"/>
      <c r="RH172" s="36"/>
      <c r="RI172" s="36"/>
      <c r="RJ172" s="36"/>
      <c r="RK172" s="36"/>
      <c r="RL172" s="36"/>
      <c r="RM172" s="36"/>
      <c r="RN172" s="36"/>
      <c r="RO172" s="36"/>
      <c r="RP172" s="36"/>
      <c r="RQ172" s="36"/>
      <c r="RR172" s="36"/>
      <c r="RS172" s="36"/>
      <c r="RT172" s="36"/>
      <c r="RU172" s="36"/>
      <c r="RV172" s="36"/>
      <c r="RW172" s="36"/>
      <c r="RX172" s="36"/>
      <c r="RY172" s="36"/>
      <c r="RZ172" s="36"/>
      <c r="SA172" s="36"/>
      <c r="SB172" s="36"/>
      <c r="SC172" s="36"/>
      <c r="SD172" s="36"/>
      <c r="SE172" s="36"/>
      <c r="SF172" s="36"/>
      <c r="SG172" s="36"/>
      <c r="SH172" s="36"/>
      <c r="SI172" s="36"/>
      <c r="SJ172" s="36"/>
      <c r="SK172" s="36"/>
      <c r="SL172" s="36"/>
      <c r="SM172" s="36"/>
      <c r="SN172" s="36"/>
      <c r="SO172" s="36"/>
      <c r="SP172" s="36"/>
      <c r="SQ172" s="36"/>
      <c r="SR172" s="36"/>
      <c r="SS172" s="36"/>
      <c r="ST172" s="36"/>
      <c r="SU172" s="36"/>
      <c r="SV172" s="36"/>
      <c r="SW172" s="36"/>
      <c r="SX172" s="36"/>
      <c r="SY172" s="36"/>
      <c r="SZ172" s="36"/>
      <c r="TA172" s="36"/>
      <c r="TB172" s="36"/>
      <c r="TC172" s="36"/>
      <c r="TD172" s="36"/>
      <c r="TE172" s="36"/>
      <c r="TF172" s="36"/>
      <c r="TG172" s="36"/>
      <c r="TH172" s="36"/>
      <c r="TI172" s="36"/>
      <c r="TJ172" s="36"/>
      <c r="TK172" s="36"/>
      <c r="TL172" s="36"/>
      <c r="TM172" s="36"/>
      <c r="TN172" s="36"/>
      <c r="TO172" s="36"/>
      <c r="TP172" s="36"/>
      <c r="TQ172" s="36"/>
      <c r="TR172" s="36"/>
      <c r="TS172" s="36"/>
      <c r="TT172" s="36"/>
      <c r="TU172" s="36"/>
      <c r="TV172" s="36"/>
      <c r="TW172" s="36"/>
      <c r="TX172" s="36"/>
      <c r="TY172" s="36"/>
      <c r="TZ172" s="36"/>
      <c r="UA172" s="36"/>
      <c r="UB172" s="36"/>
      <c r="UC172" s="36"/>
      <c r="UD172" s="36"/>
      <c r="UE172" s="36"/>
      <c r="UF172" s="36"/>
      <c r="UG172" s="36"/>
      <c r="UH172" s="36"/>
      <c r="UI172" s="36"/>
      <c r="UJ172" s="36"/>
      <c r="UK172" s="36"/>
      <c r="UL172" s="36"/>
      <c r="UM172" s="36"/>
      <c r="UN172" s="36"/>
      <c r="UO172" s="36"/>
      <c r="UP172" s="36"/>
      <c r="UQ172" s="36"/>
      <c r="UR172" s="36"/>
      <c r="US172" s="36"/>
      <c r="UT172" s="36"/>
      <c r="UU172" s="36"/>
      <c r="UV172" s="36"/>
      <c r="UW172" s="36"/>
      <c r="UX172" s="36"/>
      <c r="UY172" s="36"/>
      <c r="UZ172" s="36"/>
      <c r="VA172" s="36"/>
      <c r="VB172" s="36"/>
      <c r="VC172" s="36"/>
      <c r="VD172" s="36"/>
      <c r="VE172" s="36"/>
      <c r="VF172" s="36"/>
      <c r="VG172" s="36"/>
      <c r="VH172" s="36"/>
      <c r="VI172" s="36"/>
      <c r="VJ172" s="36"/>
      <c r="VK172" s="36"/>
      <c r="VL172" s="36"/>
      <c r="VM172" s="36"/>
      <c r="VN172" s="36"/>
      <c r="VO172" s="36"/>
      <c r="VP172" s="36"/>
      <c r="VQ172" s="36"/>
      <c r="VR172" s="36"/>
      <c r="VS172" s="36"/>
      <c r="VT172" s="36"/>
      <c r="VU172" s="36"/>
      <c r="VV172" s="36"/>
      <c r="VW172" s="36"/>
      <c r="VX172" s="36"/>
      <c r="VY172" s="36"/>
      <c r="VZ172" s="36"/>
      <c r="WA172" s="36"/>
      <c r="WB172" s="36"/>
      <c r="WC172" s="36"/>
      <c r="WD172" s="36"/>
      <c r="WE172" s="36"/>
      <c r="WF172" s="36"/>
      <c r="WG172" s="36"/>
      <c r="WH172" s="36"/>
      <c r="WI172" s="36"/>
      <c r="WJ172" s="36"/>
      <c r="WK172" s="36"/>
      <c r="WL172" s="36"/>
      <c r="WM172" s="36"/>
      <c r="WN172" s="36"/>
      <c r="WO172" s="36"/>
      <c r="WP172" s="36"/>
      <c r="WQ172" s="36"/>
      <c r="WR172" s="36"/>
      <c r="WS172" s="36"/>
      <c r="WT172" s="36"/>
      <c r="WU172" s="36"/>
      <c r="WV172" s="36"/>
      <c r="WW172" s="36"/>
      <c r="WX172" s="36"/>
      <c r="WY172" s="36"/>
      <c r="WZ172" s="36"/>
      <c r="XA172" s="36"/>
      <c r="XB172" s="36"/>
      <c r="XC172" s="36"/>
      <c r="XD172" s="36"/>
      <c r="XE172" s="36"/>
      <c r="XF172" s="36"/>
      <c r="XG172" s="36"/>
      <c r="XH172" s="36"/>
      <c r="XI172" s="36"/>
      <c r="XJ172" s="36"/>
      <c r="XK172" s="36"/>
      <c r="XL172" s="36"/>
      <c r="XM172" s="36"/>
      <c r="XN172" s="36"/>
      <c r="XO172" s="36"/>
      <c r="XP172" s="36"/>
      <c r="XQ172" s="36"/>
      <c r="XR172" s="36"/>
      <c r="XS172" s="36"/>
      <c r="XT172" s="36"/>
      <c r="XU172" s="36"/>
      <c r="XV172" s="36"/>
      <c r="XW172" s="36"/>
      <c r="XX172" s="36"/>
      <c r="XY172" s="36"/>
      <c r="XZ172" s="36"/>
      <c r="YA172" s="36"/>
      <c r="YB172" s="36"/>
      <c r="YC172" s="36"/>
      <c r="YD172" s="36"/>
      <c r="YE172" s="36"/>
      <c r="YF172" s="36"/>
      <c r="YG172" s="36"/>
      <c r="YH172" s="36"/>
      <c r="YI172" s="36"/>
      <c r="YJ172" s="36"/>
      <c r="YK172" s="36"/>
      <c r="YL172" s="36"/>
      <c r="YM172" s="36"/>
      <c r="YN172" s="36"/>
      <c r="YO172" s="36"/>
      <c r="YP172" s="36"/>
      <c r="YQ172" s="36"/>
      <c r="YR172" s="36"/>
      <c r="YS172" s="36"/>
      <c r="YT172" s="36"/>
      <c r="YU172" s="36"/>
      <c r="YV172" s="36"/>
      <c r="YW172" s="36"/>
      <c r="YX172" s="36"/>
      <c r="YY172" s="36"/>
      <c r="YZ172" s="36"/>
      <c r="ZA172" s="36"/>
      <c r="ZB172" s="36"/>
      <c r="ZC172" s="36"/>
      <c r="ZD172" s="36"/>
      <c r="ZE172" s="36"/>
      <c r="ZF172" s="36"/>
      <c r="ZG172" s="36"/>
      <c r="ZH172" s="36"/>
      <c r="ZI172" s="36"/>
      <c r="ZJ172" s="36"/>
      <c r="ZK172" s="36"/>
      <c r="ZL172" s="36"/>
      <c r="ZM172" s="36"/>
      <c r="ZN172" s="36"/>
      <c r="ZO172" s="36"/>
      <c r="ZP172" s="36"/>
      <c r="ZQ172" s="36"/>
      <c r="ZR172" s="36"/>
      <c r="ZS172" s="36"/>
      <c r="ZT172" s="36"/>
      <c r="ZU172" s="36"/>
      <c r="ZV172" s="36"/>
      <c r="ZW172" s="36"/>
      <c r="ZX172" s="36"/>
      <c r="ZY172" s="36"/>
      <c r="ZZ172" s="36"/>
      <c r="AAA172" s="36"/>
      <c r="AAB172" s="36"/>
      <c r="AAC172" s="36"/>
      <c r="AAD172" s="36"/>
      <c r="AAE172" s="36"/>
      <c r="AAF172" s="36"/>
      <c r="AAG172" s="36"/>
      <c r="AAH172" s="36"/>
      <c r="AAI172" s="36"/>
      <c r="AAJ172" s="36"/>
      <c r="AAK172" s="36"/>
      <c r="AAL172" s="36"/>
      <c r="AAM172" s="36"/>
      <c r="AAN172" s="36"/>
      <c r="AAO172" s="36"/>
      <c r="AAP172" s="36"/>
      <c r="AAQ172" s="36"/>
      <c r="AAR172" s="36"/>
      <c r="AAS172" s="36"/>
      <c r="AAT172" s="36"/>
      <c r="AAU172" s="36"/>
      <c r="AAV172" s="36"/>
      <c r="AAW172" s="36"/>
      <c r="AAX172" s="36"/>
      <c r="AAY172" s="36"/>
      <c r="AAZ172" s="36"/>
      <c r="ABA172" s="36"/>
      <c r="ABB172" s="36"/>
      <c r="ABC172" s="36"/>
      <c r="ABD172" s="36"/>
      <c r="ABE172" s="36"/>
      <c r="ABF172" s="36"/>
      <c r="ABG172" s="36"/>
      <c r="ABH172" s="36"/>
      <c r="ABI172" s="36"/>
      <c r="ABJ172" s="36"/>
      <c r="ABK172" s="36"/>
      <c r="ABL172" s="36"/>
      <c r="ABM172" s="36"/>
      <c r="ABN172" s="36"/>
      <c r="ABO172" s="36"/>
      <c r="ABP172" s="36"/>
      <c r="ABQ172" s="36"/>
      <c r="ABR172" s="36"/>
      <c r="ABS172" s="36"/>
      <c r="ABT172" s="36"/>
      <c r="ABU172" s="36"/>
      <c r="ABV172" s="36"/>
      <c r="ABW172" s="36"/>
      <c r="ABX172" s="36"/>
      <c r="ABY172" s="36"/>
      <c r="ABZ172" s="36"/>
      <c r="ACA172" s="36"/>
      <c r="ACB172" s="36"/>
      <c r="ACC172" s="36"/>
      <c r="ACD172" s="36"/>
      <c r="ACE172" s="36"/>
      <c r="ACF172" s="36"/>
      <c r="ACG172" s="36"/>
      <c r="ACH172" s="36"/>
      <c r="ACI172" s="36"/>
      <c r="ACJ172" s="36"/>
      <c r="ACK172" s="36"/>
      <c r="ACL172" s="36"/>
      <c r="ACM172" s="36"/>
      <c r="ACN172" s="36"/>
      <c r="ACO172" s="36"/>
      <c r="ACP172" s="36"/>
      <c r="ACQ172" s="36"/>
      <c r="ACR172" s="36"/>
      <c r="ACS172" s="36"/>
      <c r="ACT172" s="36"/>
      <c r="ACU172" s="36"/>
      <c r="ACV172" s="36"/>
      <c r="ACW172" s="36"/>
      <c r="ACX172" s="36"/>
      <c r="ACY172" s="36"/>
      <c r="ACZ172" s="36"/>
      <c r="ADA172" s="36"/>
      <c r="ADB172" s="36"/>
      <c r="ADC172" s="36"/>
      <c r="ADD172" s="36"/>
      <c r="ADE172" s="36"/>
      <c r="ADF172" s="36"/>
      <c r="ADG172" s="36"/>
      <c r="ADH172" s="36"/>
      <c r="ADI172" s="36"/>
      <c r="ADJ172" s="36"/>
      <c r="ADK172" s="36"/>
      <c r="ADL172" s="36"/>
      <c r="ADM172" s="36"/>
      <c r="ADN172" s="36"/>
      <c r="ADO172" s="36"/>
      <c r="ADP172" s="36"/>
      <c r="ADQ172" s="36"/>
      <c r="ADR172" s="36"/>
      <c r="ADS172" s="36"/>
      <c r="ADT172" s="36"/>
      <c r="ADU172" s="36"/>
      <c r="ADV172" s="36"/>
      <c r="ADW172" s="36"/>
      <c r="ADX172" s="36"/>
      <c r="ADY172" s="36"/>
      <c r="ADZ172" s="36"/>
      <c r="AEA172" s="36"/>
      <c r="AEB172" s="36"/>
      <c r="AEC172" s="36"/>
      <c r="AED172" s="36"/>
      <c r="AEE172" s="36"/>
      <c r="AEF172" s="36"/>
      <c r="AEG172" s="36"/>
      <c r="AEH172" s="36"/>
      <c r="AEI172" s="36"/>
      <c r="AEJ172" s="36"/>
      <c r="AEK172" s="36"/>
      <c r="AEL172" s="36"/>
      <c r="AEM172" s="36"/>
      <c r="AEN172" s="36"/>
      <c r="AEO172" s="36"/>
      <c r="AEP172" s="36"/>
      <c r="AEQ172" s="36"/>
      <c r="AER172" s="36"/>
      <c r="AES172" s="36"/>
      <c r="AET172" s="36"/>
      <c r="AEU172" s="36"/>
      <c r="AEV172" s="36"/>
      <c r="AEW172" s="36"/>
      <c r="AEX172" s="36"/>
      <c r="AEY172" s="36"/>
      <c r="AEZ172" s="36"/>
      <c r="AFA172" s="36"/>
      <c r="AFB172" s="36"/>
      <c r="AFC172" s="36"/>
      <c r="AFD172" s="36"/>
      <c r="AFE172" s="36"/>
      <c r="AFF172" s="36"/>
      <c r="AFG172" s="36"/>
      <c r="AFH172" s="36"/>
      <c r="AFI172" s="36"/>
      <c r="AFJ172" s="36"/>
      <c r="AFK172" s="36"/>
      <c r="AFL172" s="36"/>
      <c r="AFM172" s="36"/>
      <c r="AFN172" s="36"/>
      <c r="AFO172" s="36"/>
      <c r="AFP172" s="36"/>
      <c r="AFQ172" s="36"/>
      <c r="AFR172" s="36"/>
      <c r="AFS172" s="36"/>
      <c r="AFT172" s="36"/>
      <c r="AFU172" s="36"/>
      <c r="AFV172" s="36"/>
      <c r="AFW172" s="36"/>
      <c r="AFX172" s="36"/>
      <c r="AFY172" s="36"/>
      <c r="AFZ172" s="36"/>
      <c r="AGA172" s="36"/>
      <c r="AGB172" s="36"/>
      <c r="AGC172" s="36"/>
      <c r="AGD172" s="36"/>
      <c r="AGE172" s="36"/>
      <c r="AGF172" s="36"/>
      <c r="AGG172" s="36"/>
      <c r="AGH172" s="36"/>
      <c r="AGI172" s="36"/>
      <c r="AGJ172" s="36"/>
      <c r="AGK172" s="36"/>
      <c r="AGL172" s="36"/>
      <c r="AGM172" s="36"/>
      <c r="AGN172" s="36"/>
      <c r="AGO172" s="36"/>
      <c r="AGP172" s="36"/>
      <c r="AGQ172" s="36"/>
      <c r="AGR172" s="36"/>
      <c r="AGS172" s="36"/>
      <c r="AGT172" s="36"/>
      <c r="AGU172" s="36"/>
      <c r="AGV172" s="36"/>
      <c r="AGW172" s="36"/>
      <c r="AGX172" s="36"/>
      <c r="AGY172" s="36"/>
      <c r="AGZ172" s="36"/>
      <c r="AHA172" s="36"/>
      <c r="AHB172" s="36"/>
      <c r="AHC172" s="36"/>
      <c r="AHD172" s="36"/>
      <c r="AHE172" s="36"/>
      <c r="AHF172" s="36"/>
      <c r="AHG172" s="36"/>
      <c r="AHH172" s="36"/>
      <c r="AHI172" s="36"/>
      <c r="AHJ172" s="36"/>
      <c r="AHK172" s="36"/>
      <c r="AHL172" s="36"/>
      <c r="AHM172" s="36"/>
      <c r="AHN172" s="36"/>
      <c r="AHO172" s="36"/>
      <c r="AHP172" s="36"/>
      <c r="AHQ172" s="36"/>
      <c r="AHR172" s="36"/>
      <c r="AHS172" s="36"/>
      <c r="AHT172" s="36"/>
      <c r="AHU172" s="36"/>
      <c r="AHV172" s="36"/>
      <c r="AHW172" s="36"/>
      <c r="AHX172" s="36"/>
      <c r="AHY172" s="36"/>
      <c r="AHZ172" s="36"/>
      <c r="AIA172" s="36"/>
      <c r="AIB172" s="36"/>
      <c r="AIC172" s="36"/>
      <c r="AID172" s="36"/>
      <c r="AIE172" s="36"/>
      <c r="AIF172" s="36"/>
      <c r="AIG172" s="36"/>
      <c r="AIH172" s="36"/>
      <c r="AII172" s="36"/>
      <c r="AIJ172" s="36"/>
      <c r="AIK172" s="36"/>
      <c r="AIL172" s="36"/>
      <c r="AIM172" s="36"/>
      <c r="AIN172" s="36"/>
      <c r="AIO172" s="36"/>
      <c r="AIP172" s="36"/>
      <c r="AIQ172" s="36"/>
      <c r="AIR172" s="36"/>
      <c r="AIS172" s="36"/>
      <c r="AIT172" s="36"/>
      <c r="AIU172" s="36"/>
      <c r="AIV172" s="36"/>
      <c r="AIW172" s="36"/>
      <c r="AIX172" s="36"/>
      <c r="AIY172" s="36"/>
      <c r="AIZ172" s="36"/>
      <c r="AJA172" s="36"/>
      <c r="AJB172" s="36"/>
      <c r="AJC172" s="36"/>
      <c r="AJD172" s="36"/>
      <c r="AJE172" s="36"/>
      <c r="AJF172" s="36"/>
      <c r="AJG172" s="36"/>
      <c r="AJH172" s="36"/>
      <c r="AJI172" s="36"/>
      <c r="AJJ172" s="36"/>
      <c r="AJK172" s="36"/>
      <c r="AJL172" s="36"/>
      <c r="AJM172" s="36"/>
      <c r="AJN172" s="36"/>
      <c r="AJO172" s="36"/>
      <c r="AJP172" s="36"/>
      <c r="AJQ172" s="36"/>
      <c r="AJR172" s="36"/>
      <c r="AJS172" s="36"/>
      <c r="AJT172" s="36"/>
      <c r="AJU172" s="36"/>
      <c r="AJV172" s="36"/>
      <c r="AJW172" s="36"/>
      <c r="AJX172" s="36"/>
      <c r="AJY172" s="36"/>
      <c r="AJZ172" s="36"/>
      <c r="AKA172" s="36"/>
      <c r="AKB172" s="36"/>
      <c r="AKC172" s="36"/>
      <c r="AKD172" s="36"/>
      <c r="AKE172" s="36"/>
      <c r="AKF172" s="36"/>
      <c r="AKG172" s="36"/>
      <c r="AKH172" s="36"/>
      <c r="AKI172" s="36"/>
      <c r="AKJ172" s="36"/>
      <c r="AKK172" s="36"/>
      <c r="AKL172" s="36"/>
      <c r="AKM172" s="36"/>
      <c r="AKN172" s="36"/>
      <c r="AKO172" s="36"/>
      <c r="AKP172" s="36"/>
      <c r="AKQ172" s="36"/>
      <c r="AKR172" s="36"/>
      <c r="AKS172" s="36"/>
      <c r="AKT172" s="36"/>
      <c r="AKU172" s="36"/>
      <c r="AKV172" s="36"/>
      <c r="AKW172" s="36"/>
      <c r="AKX172" s="36"/>
      <c r="AKY172" s="36"/>
      <c r="AKZ172" s="36"/>
      <c r="ALA172" s="36"/>
      <c r="ALB172" s="36"/>
      <c r="ALC172" s="36"/>
      <c r="ALD172" s="36"/>
      <c r="ALE172" s="36"/>
      <c r="ALF172" s="36"/>
      <c r="ALG172" s="36"/>
      <c r="ALH172" s="36"/>
      <c r="ALI172" s="36"/>
      <c r="ALJ172" s="36"/>
      <c r="ALK172" s="36"/>
      <c r="ALL172" s="36"/>
      <c r="ALM172" s="36"/>
      <c r="ALN172" s="36"/>
      <c r="ALO172" s="36"/>
      <c r="ALP172" s="36"/>
      <c r="ALQ172" s="36"/>
      <c r="ALR172" s="36"/>
      <c r="ALS172" s="36"/>
      <c r="ALT172" s="36"/>
      <c r="ALU172" s="36"/>
      <c r="ALV172" s="36"/>
      <c r="ALW172" s="36"/>
      <c r="ALX172" s="36"/>
      <c r="ALY172" s="36"/>
      <c r="ALZ172" s="36"/>
      <c r="AMA172" s="36"/>
      <c r="AMB172" s="36"/>
      <c r="AMC172" s="36"/>
      <c r="AMD172" s="36"/>
      <c r="AME172" s="36"/>
      <c r="AMF172" s="36"/>
      <c r="AMG172" s="36"/>
      <c r="AMH172" s="36"/>
      <c r="AMI172" s="39"/>
      <c r="AMK172" s="39"/>
      <c r="AML172" s="39"/>
      <c r="AMM172" s="39"/>
      <c r="XFC172" s="39"/>
      <c r="XFD172" s="39"/>
    </row>
    <row r="173" s="37" customFormat="true" ht="13.8" hidden="false" customHeight="false" outlineLevel="0" collapsed="false">
      <c r="A173" s="160"/>
      <c r="B173" s="163" t="n">
        <v>0.04</v>
      </c>
      <c r="C173" s="164" t="n">
        <f aca="false">C165/220</f>
        <v>0</v>
      </c>
      <c r="D173" s="164"/>
      <c r="E173" s="164" t="n">
        <f aca="false">(E165/2)/220</f>
        <v>0</v>
      </c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  <c r="IV173" s="36"/>
      <c r="IW173" s="36"/>
      <c r="IX173" s="36"/>
      <c r="IY173" s="36"/>
      <c r="IZ173" s="36"/>
      <c r="JA173" s="36"/>
      <c r="JB173" s="36"/>
      <c r="JC173" s="36"/>
      <c r="JD173" s="36"/>
      <c r="JE173" s="36"/>
      <c r="JF173" s="36"/>
      <c r="JG173" s="36"/>
      <c r="JH173" s="36"/>
      <c r="JI173" s="36"/>
      <c r="JJ173" s="36"/>
      <c r="JK173" s="36"/>
      <c r="JL173" s="36"/>
      <c r="JM173" s="36"/>
      <c r="JN173" s="36"/>
      <c r="JO173" s="36"/>
      <c r="JP173" s="36"/>
      <c r="JQ173" s="36"/>
      <c r="JR173" s="36"/>
      <c r="JS173" s="36"/>
      <c r="JT173" s="36"/>
      <c r="JU173" s="36"/>
      <c r="JV173" s="36"/>
      <c r="JW173" s="36"/>
      <c r="JX173" s="36"/>
      <c r="JY173" s="36"/>
      <c r="JZ173" s="36"/>
      <c r="KA173" s="36"/>
      <c r="KB173" s="36"/>
      <c r="KC173" s="36"/>
      <c r="KD173" s="36"/>
      <c r="KE173" s="36"/>
      <c r="KF173" s="36"/>
      <c r="KG173" s="36"/>
      <c r="KH173" s="36"/>
      <c r="KI173" s="36"/>
      <c r="KJ173" s="36"/>
      <c r="KK173" s="36"/>
      <c r="KL173" s="36"/>
      <c r="KM173" s="36"/>
      <c r="KN173" s="36"/>
      <c r="KO173" s="36"/>
      <c r="KP173" s="36"/>
      <c r="KQ173" s="36"/>
      <c r="KR173" s="36"/>
      <c r="KS173" s="36"/>
      <c r="KT173" s="36"/>
      <c r="KU173" s="36"/>
      <c r="KV173" s="36"/>
      <c r="KW173" s="36"/>
      <c r="KX173" s="36"/>
      <c r="KY173" s="36"/>
      <c r="KZ173" s="36"/>
      <c r="LA173" s="36"/>
      <c r="LB173" s="36"/>
      <c r="LC173" s="36"/>
      <c r="LD173" s="36"/>
      <c r="LE173" s="36"/>
      <c r="LF173" s="36"/>
      <c r="LG173" s="36"/>
      <c r="LH173" s="36"/>
      <c r="LI173" s="36"/>
      <c r="LJ173" s="36"/>
      <c r="LK173" s="36"/>
      <c r="LL173" s="36"/>
      <c r="LM173" s="36"/>
      <c r="LN173" s="36"/>
      <c r="LO173" s="36"/>
      <c r="LP173" s="36"/>
      <c r="LQ173" s="36"/>
      <c r="LR173" s="36"/>
      <c r="LS173" s="36"/>
      <c r="LT173" s="36"/>
      <c r="LU173" s="36"/>
      <c r="LV173" s="36"/>
      <c r="LW173" s="36"/>
      <c r="LX173" s="36"/>
      <c r="LY173" s="36"/>
      <c r="LZ173" s="36"/>
      <c r="MA173" s="36"/>
      <c r="MB173" s="36"/>
      <c r="MC173" s="36"/>
      <c r="MD173" s="36"/>
      <c r="ME173" s="36"/>
      <c r="MF173" s="36"/>
      <c r="MG173" s="36"/>
      <c r="MH173" s="36"/>
      <c r="MI173" s="36"/>
      <c r="MJ173" s="36"/>
      <c r="MK173" s="36"/>
      <c r="ML173" s="36"/>
      <c r="MM173" s="36"/>
      <c r="MN173" s="36"/>
      <c r="MO173" s="36"/>
      <c r="MP173" s="36"/>
      <c r="MQ173" s="36"/>
      <c r="MR173" s="36"/>
      <c r="MS173" s="36"/>
      <c r="MT173" s="36"/>
      <c r="MU173" s="36"/>
      <c r="MV173" s="36"/>
      <c r="MW173" s="36"/>
      <c r="MX173" s="36"/>
      <c r="MY173" s="36"/>
      <c r="MZ173" s="36"/>
      <c r="NA173" s="36"/>
      <c r="NB173" s="36"/>
      <c r="NC173" s="36"/>
      <c r="ND173" s="36"/>
      <c r="NE173" s="36"/>
      <c r="NF173" s="36"/>
      <c r="NG173" s="36"/>
      <c r="NH173" s="36"/>
      <c r="NI173" s="36"/>
      <c r="NJ173" s="36"/>
      <c r="NK173" s="36"/>
      <c r="NL173" s="36"/>
      <c r="NM173" s="36"/>
      <c r="NN173" s="36"/>
      <c r="NO173" s="36"/>
      <c r="NP173" s="36"/>
      <c r="NQ173" s="36"/>
      <c r="NR173" s="36"/>
      <c r="NS173" s="36"/>
      <c r="NT173" s="36"/>
      <c r="NU173" s="36"/>
      <c r="NV173" s="36"/>
      <c r="NW173" s="36"/>
      <c r="NX173" s="36"/>
      <c r="NY173" s="36"/>
      <c r="NZ173" s="36"/>
      <c r="OA173" s="36"/>
      <c r="OB173" s="36"/>
      <c r="OC173" s="36"/>
      <c r="OD173" s="36"/>
      <c r="OE173" s="36"/>
      <c r="OF173" s="36"/>
      <c r="OG173" s="36"/>
      <c r="OH173" s="36"/>
      <c r="OI173" s="36"/>
      <c r="OJ173" s="36"/>
      <c r="OK173" s="36"/>
      <c r="OL173" s="36"/>
      <c r="OM173" s="36"/>
      <c r="ON173" s="36"/>
      <c r="OO173" s="36"/>
      <c r="OP173" s="36"/>
      <c r="OQ173" s="36"/>
      <c r="OR173" s="36"/>
      <c r="OS173" s="36"/>
      <c r="OT173" s="36"/>
      <c r="OU173" s="36"/>
      <c r="OV173" s="36"/>
      <c r="OW173" s="36"/>
      <c r="OX173" s="36"/>
      <c r="OY173" s="36"/>
      <c r="OZ173" s="36"/>
      <c r="PA173" s="36"/>
      <c r="PB173" s="36"/>
      <c r="PC173" s="36"/>
      <c r="PD173" s="36"/>
      <c r="PE173" s="36"/>
      <c r="PF173" s="36"/>
      <c r="PG173" s="36"/>
      <c r="PH173" s="36"/>
      <c r="PI173" s="36"/>
      <c r="PJ173" s="36"/>
      <c r="PK173" s="36"/>
      <c r="PL173" s="36"/>
      <c r="PM173" s="36"/>
      <c r="PN173" s="36"/>
      <c r="PO173" s="36"/>
      <c r="PP173" s="36"/>
      <c r="PQ173" s="36"/>
      <c r="PR173" s="36"/>
      <c r="PS173" s="36"/>
      <c r="PT173" s="36"/>
      <c r="PU173" s="36"/>
      <c r="PV173" s="36"/>
      <c r="PW173" s="36"/>
      <c r="PX173" s="36"/>
      <c r="PY173" s="36"/>
      <c r="PZ173" s="36"/>
      <c r="QA173" s="36"/>
      <c r="QB173" s="36"/>
      <c r="QC173" s="36"/>
      <c r="QD173" s="36"/>
      <c r="QE173" s="36"/>
      <c r="QF173" s="36"/>
      <c r="QG173" s="36"/>
      <c r="QH173" s="36"/>
      <c r="QI173" s="36"/>
      <c r="QJ173" s="36"/>
      <c r="QK173" s="36"/>
      <c r="QL173" s="36"/>
      <c r="QM173" s="36"/>
      <c r="QN173" s="36"/>
      <c r="QO173" s="36"/>
      <c r="QP173" s="36"/>
      <c r="QQ173" s="36"/>
      <c r="QR173" s="36"/>
      <c r="QS173" s="36"/>
      <c r="QT173" s="36"/>
      <c r="QU173" s="36"/>
      <c r="QV173" s="36"/>
      <c r="QW173" s="36"/>
      <c r="QX173" s="36"/>
      <c r="QY173" s="36"/>
      <c r="QZ173" s="36"/>
      <c r="RA173" s="36"/>
      <c r="RB173" s="36"/>
      <c r="RC173" s="36"/>
      <c r="RD173" s="36"/>
      <c r="RE173" s="36"/>
      <c r="RF173" s="36"/>
      <c r="RG173" s="36"/>
      <c r="RH173" s="36"/>
      <c r="RI173" s="36"/>
      <c r="RJ173" s="36"/>
      <c r="RK173" s="36"/>
      <c r="RL173" s="36"/>
      <c r="RM173" s="36"/>
      <c r="RN173" s="36"/>
      <c r="RO173" s="36"/>
      <c r="RP173" s="36"/>
      <c r="RQ173" s="36"/>
      <c r="RR173" s="36"/>
      <c r="RS173" s="36"/>
      <c r="RT173" s="36"/>
      <c r="RU173" s="36"/>
      <c r="RV173" s="36"/>
      <c r="RW173" s="36"/>
      <c r="RX173" s="36"/>
      <c r="RY173" s="36"/>
      <c r="RZ173" s="36"/>
      <c r="SA173" s="36"/>
      <c r="SB173" s="36"/>
      <c r="SC173" s="36"/>
      <c r="SD173" s="36"/>
      <c r="SE173" s="36"/>
      <c r="SF173" s="36"/>
      <c r="SG173" s="36"/>
      <c r="SH173" s="36"/>
      <c r="SI173" s="36"/>
      <c r="SJ173" s="36"/>
      <c r="SK173" s="36"/>
      <c r="SL173" s="36"/>
      <c r="SM173" s="36"/>
      <c r="SN173" s="36"/>
      <c r="SO173" s="36"/>
      <c r="SP173" s="36"/>
      <c r="SQ173" s="36"/>
      <c r="SR173" s="36"/>
      <c r="SS173" s="36"/>
      <c r="ST173" s="36"/>
      <c r="SU173" s="36"/>
      <c r="SV173" s="36"/>
      <c r="SW173" s="36"/>
      <c r="SX173" s="36"/>
      <c r="SY173" s="36"/>
      <c r="SZ173" s="36"/>
      <c r="TA173" s="36"/>
      <c r="TB173" s="36"/>
      <c r="TC173" s="36"/>
      <c r="TD173" s="36"/>
      <c r="TE173" s="36"/>
      <c r="TF173" s="36"/>
      <c r="TG173" s="36"/>
      <c r="TH173" s="36"/>
      <c r="TI173" s="36"/>
      <c r="TJ173" s="36"/>
      <c r="TK173" s="36"/>
      <c r="TL173" s="36"/>
      <c r="TM173" s="36"/>
      <c r="TN173" s="36"/>
      <c r="TO173" s="36"/>
      <c r="TP173" s="36"/>
      <c r="TQ173" s="36"/>
      <c r="TR173" s="36"/>
      <c r="TS173" s="36"/>
      <c r="TT173" s="36"/>
      <c r="TU173" s="36"/>
      <c r="TV173" s="36"/>
      <c r="TW173" s="36"/>
      <c r="TX173" s="36"/>
      <c r="TY173" s="36"/>
      <c r="TZ173" s="36"/>
      <c r="UA173" s="36"/>
      <c r="UB173" s="36"/>
      <c r="UC173" s="36"/>
      <c r="UD173" s="36"/>
      <c r="UE173" s="36"/>
      <c r="UF173" s="36"/>
      <c r="UG173" s="36"/>
      <c r="UH173" s="36"/>
      <c r="UI173" s="36"/>
      <c r="UJ173" s="36"/>
      <c r="UK173" s="36"/>
      <c r="UL173" s="36"/>
      <c r="UM173" s="36"/>
      <c r="UN173" s="36"/>
      <c r="UO173" s="36"/>
      <c r="UP173" s="36"/>
      <c r="UQ173" s="36"/>
      <c r="UR173" s="36"/>
      <c r="US173" s="36"/>
      <c r="UT173" s="36"/>
      <c r="UU173" s="36"/>
      <c r="UV173" s="36"/>
      <c r="UW173" s="36"/>
      <c r="UX173" s="36"/>
      <c r="UY173" s="36"/>
      <c r="UZ173" s="36"/>
      <c r="VA173" s="36"/>
      <c r="VB173" s="36"/>
      <c r="VC173" s="36"/>
      <c r="VD173" s="36"/>
      <c r="VE173" s="36"/>
      <c r="VF173" s="36"/>
      <c r="VG173" s="36"/>
      <c r="VH173" s="36"/>
      <c r="VI173" s="36"/>
      <c r="VJ173" s="36"/>
      <c r="VK173" s="36"/>
      <c r="VL173" s="36"/>
      <c r="VM173" s="36"/>
      <c r="VN173" s="36"/>
      <c r="VO173" s="36"/>
      <c r="VP173" s="36"/>
      <c r="VQ173" s="36"/>
      <c r="VR173" s="36"/>
      <c r="VS173" s="36"/>
      <c r="VT173" s="36"/>
      <c r="VU173" s="36"/>
      <c r="VV173" s="36"/>
      <c r="VW173" s="36"/>
      <c r="VX173" s="36"/>
      <c r="VY173" s="36"/>
      <c r="VZ173" s="36"/>
      <c r="WA173" s="36"/>
      <c r="WB173" s="36"/>
      <c r="WC173" s="36"/>
      <c r="WD173" s="36"/>
      <c r="WE173" s="36"/>
      <c r="WF173" s="36"/>
      <c r="WG173" s="36"/>
      <c r="WH173" s="36"/>
      <c r="WI173" s="36"/>
      <c r="WJ173" s="36"/>
      <c r="WK173" s="36"/>
      <c r="WL173" s="36"/>
      <c r="WM173" s="36"/>
      <c r="WN173" s="36"/>
      <c r="WO173" s="36"/>
      <c r="WP173" s="36"/>
      <c r="WQ173" s="36"/>
      <c r="WR173" s="36"/>
      <c r="WS173" s="36"/>
      <c r="WT173" s="36"/>
      <c r="WU173" s="36"/>
      <c r="WV173" s="36"/>
      <c r="WW173" s="36"/>
      <c r="WX173" s="36"/>
      <c r="WY173" s="36"/>
      <c r="WZ173" s="36"/>
      <c r="XA173" s="36"/>
      <c r="XB173" s="36"/>
      <c r="XC173" s="36"/>
      <c r="XD173" s="36"/>
      <c r="XE173" s="36"/>
      <c r="XF173" s="36"/>
      <c r="XG173" s="36"/>
      <c r="XH173" s="36"/>
      <c r="XI173" s="36"/>
      <c r="XJ173" s="36"/>
      <c r="XK173" s="36"/>
      <c r="XL173" s="36"/>
      <c r="XM173" s="36"/>
      <c r="XN173" s="36"/>
      <c r="XO173" s="36"/>
      <c r="XP173" s="36"/>
      <c r="XQ173" s="36"/>
      <c r="XR173" s="36"/>
      <c r="XS173" s="36"/>
      <c r="XT173" s="36"/>
      <c r="XU173" s="36"/>
      <c r="XV173" s="36"/>
      <c r="XW173" s="36"/>
      <c r="XX173" s="36"/>
      <c r="XY173" s="36"/>
      <c r="XZ173" s="36"/>
      <c r="YA173" s="36"/>
      <c r="YB173" s="36"/>
      <c r="YC173" s="36"/>
      <c r="YD173" s="36"/>
      <c r="YE173" s="36"/>
      <c r="YF173" s="36"/>
      <c r="YG173" s="36"/>
      <c r="YH173" s="36"/>
      <c r="YI173" s="36"/>
      <c r="YJ173" s="36"/>
      <c r="YK173" s="36"/>
      <c r="YL173" s="36"/>
      <c r="YM173" s="36"/>
      <c r="YN173" s="36"/>
      <c r="YO173" s="36"/>
      <c r="YP173" s="36"/>
      <c r="YQ173" s="36"/>
      <c r="YR173" s="36"/>
      <c r="YS173" s="36"/>
      <c r="YT173" s="36"/>
      <c r="YU173" s="36"/>
      <c r="YV173" s="36"/>
      <c r="YW173" s="36"/>
      <c r="YX173" s="36"/>
      <c r="YY173" s="36"/>
      <c r="YZ173" s="36"/>
      <c r="ZA173" s="36"/>
      <c r="ZB173" s="36"/>
      <c r="ZC173" s="36"/>
      <c r="ZD173" s="36"/>
      <c r="ZE173" s="36"/>
      <c r="ZF173" s="36"/>
      <c r="ZG173" s="36"/>
      <c r="ZH173" s="36"/>
      <c r="ZI173" s="36"/>
      <c r="ZJ173" s="36"/>
      <c r="ZK173" s="36"/>
      <c r="ZL173" s="36"/>
      <c r="ZM173" s="36"/>
      <c r="ZN173" s="36"/>
      <c r="ZO173" s="36"/>
      <c r="ZP173" s="36"/>
      <c r="ZQ173" s="36"/>
      <c r="ZR173" s="36"/>
      <c r="ZS173" s="36"/>
      <c r="ZT173" s="36"/>
      <c r="ZU173" s="36"/>
      <c r="ZV173" s="36"/>
      <c r="ZW173" s="36"/>
      <c r="ZX173" s="36"/>
      <c r="ZY173" s="36"/>
      <c r="ZZ173" s="36"/>
      <c r="AAA173" s="36"/>
      <c r="AAB173" s="36"/>
      <c r="AAC173" s="36"/>
      <c r="AAD173" s="36"/>
      <c r="AAE173" s="36"/>
      <c r="AAF173" s="36"/>
      <c r="AAG173" s="36"/>
      <c r="AAH173" s="36"/>
      <c r="AAI173" s="36"/>
      <c r="AAJ173" s="36"/>
      <c r="AAK173" s="36"/>
      <c r="AAL173" s="36"/>
      <c r="AAM173" s="36"/>
      <c r="AAN173" s="36"/>
      <c r="AAO173" s="36"/>
      <c r="AAP173" s="36"/>
      <c r="AAQ173" s="36"/>
      <c r="AAR173" s="36"/>
      <c r="AAS173" s="36"/>
      <c r="AAT173" s="36"/>
      <c r="AAU173" s="36"/>
      <c r="AAV173" s="36"/>
      <c r="AAW173" s="36"/>
      <c r="AAX173" s="36"/>
      <c r="AAY173" s="36"/>
      <c r="AAZ173" s="36"/>
      <c r="ABA173" s="36"/>
      <c r="ABB173" s="36"/>
      <c r="ABC173" s="36"/>
      <c r="ABD173" s="36"/>
      <c r="ABE173" s="36"/>
      <c r="ABF173" s="36"/>
      <c r="ABG173" s="36"/>
      <c r="ABH173" s="36"/>
      <c r="ABI173" s="36"/>
      <c r="ABJ173" s="36"/>
      <c r="ABK173" s="36"/>
      <c r="ABL173" s="36"/>
      <c r="ABM173" s="36"/>
      <c r="ABN173" s="36"/>
      <c r="ABO173" s="36"/>
      <c r="ABP173" s="36"/>
      <c r="ABQ173" s="36"/>
      <c r="ABR173" s="36"/>
      <c r="ABS173" s="36"/>
      <c r="ABT173" s="36"/>
      <c r="ABU173" s="36"/>
      <c r="ABV173" s="36"/>
      <c r="ABW173" s="36"/>
      <c r="ABX173" s="36"/>
      <c r="ABY173" s="36"/>
      <c r="ABZ173" s="36"/>
      <c r="ACA173" s="36"/>
      <c r="ACB173" s="36"/>
      <c r="ACC173" s="36"/>
      <c r="ACD173" s="36"/>
      <c r="ACE173" s="36"/>
      <c r="ACF173" s="36"/>
      <c r="ACG173" s="36"/>
      <c r="ACH173" s="36"/>
      <c r="ACI173" s="36"/>
      <c r="ACJ173" s="36"/>
      <c r="ACK173" s="36"/>
      <c r="ACL173" s="36"/>
      <c r="ACM173" s="36"/>
      <c r="ACN173" s="36"/>
      <c r="ACO173" s="36"/>
      <c r="ACP173" s="36"/>
      <c r="ACQ173" s="36"/>
      <c r="ACR173" s="36"/>
      <c r="ACS173" s="36"/>
      <c r="ACT173" s="36"/>
      <c r="ACU173" s="36"/>
      <c r="ACV173" s="36"/>
      <c r="ACW173" s="36"/>
      <c r="ACX173" s="36"/>
      <c r="ACY173" s="36"/>
      <c r="ACZ173" s="36"/>
      <c r="ADA173" s="36"/>
      <c r="ADB173" s="36"/>
      <c r="ADC173" s="36"/>
      <c r="ADD173" s="36"/>
      <c r="ADE173" s="36"/>
      <c r="ADF173" s="36"/>
      <c r="ADG173" s="36"/>
      <c r="ADH173" s="36"/>
      <c r="ADI173" s="36"/>
      <c r="ADJ173" s="36"/>
      <c r="ADK173" s="36"/>
      <c r="ADL173" s="36"/>
      <c r="ADM173" s="36"/>
      <c r="ADN173" s="36"/>
      <c r="ADO173" s="36"/>
      <c r="ADP173" s="36"/>
      <c r="ADQ173" s="36"/>
      <c r="ADR173" s="36"/>
      <c r="ADS173" s="36"/>
      <c r="ADT173" s="36"/>
      <c r="ADU173" s="36"/>
      <c r="ADV173" s="36"/>
      <c r="ADW173" s="36"/>
      <c r="ADX173" s="36"/>
      <c r="ADY173" s="36"/>
      <c r="ADZ173" s="36"/>
      <c r="AEA173" s="36"/>
      <c r="AEB173" s="36"/>
      <c r="AEC173" s="36"/>
      <c r="AED173" s="36"/>
      <c r="AEE173" s="36"/>
      <c r="AEF173" s="36"/>
      <c r="AEG173" s="36"/>
      <c r="AEH173" s="36"/>
      <c r="AEI173" s="36"/>
      <c r="AEJ173" s="36"/>
      <c r="AEK173" s="36"/>
      <c r="AEL173" s="36"/>
      <c r="AEM173" s="36"/>
      <c r="AEN173" s="36"/>
      <c r="AEO173" s="36"/>
      <c r="AEP173" s="36"/>
      <c r="AEQ173" s="36"/>
      <c r="AER173" s="36"/>
      <c r="AES173" s="36"/>
      <c r="AET173" s="36"/>
      <c r="AEU173" s="36"/>
      <c r="AEV173" s="36"/>
      <c r="AEW173" s="36"/>
      <c r="AEX173" s="36"/>
      <c r="AEY173" s="36"/>
      <c r="AEZ173" s="36"/>
      <c r="AFA173" s="36"/>
      <c r="AFB173" s="36"/>
      <c r="AFC173" s="36"/>
      <c r="AFD173" s="36"/>
      <c r="AFE173" s="36"/>
      <c r="AFF173" s="36"/>
      <c r="AFG173" s="36"/>
      <c r="AFH173" s="36"/>
      <c r="AFI173" s="36"/>
      <c r="AFJ173" s="36"/>
      <c r="AFK173" s="36"/>
      <c r="AFL173" s="36"/>
      <c r="AFM173" s="36"/>
      <c r="AFN173" s="36"/>
      <c r="AFO173" s="36"/>
      <c r="AFP173" s="36"/>
      <c r="AFQ173" s="36"/>
      <c r="AFR173" s="36"/>
      <c r="AFS173" s="36"/>
      <c r="AFT173" s="36"/>
      <c r="AFU173" s="36"/>
      <c r="AFV173" s="36"/>
      <c r="AFW173" s="36"/>
      <c r="AFX173" s="36"/>
      <c r="AFY173" s="36"/>
      <c r="AFZ173" s="36"/>
      <c r="AGA173" s="36"/>
      <c r="AGB173" s="36"/>
      <c r="AGC173" s="36"/>
      <c r="AGD173" s="36"/>
      <c r="AGE173" s="36"/>
      <c r="AGF173" s="36"/>
      <c r="AGG173" s="36"/>
      <c r="AGH173" s="36"/>
      <c r="AGI173" s="36"/>
      <c r="AGJ173" s="36"/>
      <c r="AGK173" s="36"/>
      <c r="AGL173" s="36"/>
      <c r="AGM173" s="36"/>
      <c r="AGN173" s="36"/>
      <c r="AGO173" s="36"/>
      <c r="AGP173" s="36"/>
      <c r="AGQ173" s="36"/>
      <c r="AGR173" s="36"/>
      <c r="AGS173" s="36"/>
      <c r="AGT173" s="36"/>
      <c r="AGU173" s="36"/>
      <c r="AGV173" s="36"/>
      <c r="AGW173" s="36"/>
      <c r="AGX173" s="36"/>
      <c r="AGY173" s="36"/>
      <c r="AGZ173" s="36"/>
      <c r="AHA173" s="36"/>
      <c r="AHB173" s="36"/>
      <c r="AHC173" s="36"/>
      <c r="AHD173" s="36"/>
      <c r="AHE173" s="36"/>
      <c r="AHF173" s="36"/>
      <c r="AHG173" s="36"/>
      <c r="AHH173" s="36"/>
      <c r="AHI173" s="36"/>
      <c r="AHJ173" s="36"/>
      <c r="AHK173" s="36"/>
      <c r="AHL173" s="36"/>
      <c r="AHM173" s="36"/>
      <c r="AHN173" s="36"/>
      <c r="AHO173" s="36"/>
      <c r="AHP173" s="36"/>
      <c r="AHQ173" s="36"/>
      <c r="AHR173" s="36"/>
      <c r="AHS173" s="36"/>
      <c r="AHT173" s="36"/>
      <c r="AHU173" s="36"/>
      <c r="AHV173" s="36"/>
      <c r="AHW173" s="36"/>
      <c r="AHX173" s="36"/>
      <c r="AHY173" s="36"/>
      <c r="AHZ173" s="36"/>
      <c r="AIA173" s="36"/>
      <c r="AIB173" s="36"/>
      <c r="AIC173" s="36"/>
      <c r="AID173" s="36"/>
      <c r="AIE173" s="36"/>
      <c r="AIF173" s="36"/>
      <c r="AIG173" s="36"/>
      <c r="AIH173" s="36"/>
      <c r="AII173" s="36"/>
      <c r="AIJ173" s="36"/>
      <c r="AIK173" s="36"/>
      <c r="AIL173" s="36"/>
      <c r="AIM173" s="36"/>
      <c r="AIN173" s="36"/>
      <c r="AIO173" s="36"/>
      <c r="AIP173" s="36"/>
      <c r="AIQ173" s="36"/>
      <c r="AIR173" s="36"/>
      <c r="AIS173" s="36"/>
      <c r="AIT173" s="36"/>
      <c r="AIU173" s="36"/>
      <c r="AIV173" s="36"/>
      <c r="AIW173" s="36"/>
      <c r="AIX173" s="36"/>
      <c r="AIY173" s="36"/>
      <c r="AIZ173" s="36"/>
      <c r="AJA173" s="36"/>
      <c r="AJB173" s="36"/>
      <c r="AJC173" s="36"/>
      <c r="AJD173" s="36"/>
      <c r="AJE173" s="36"/>
      <c r="AJF173" s="36"/>
      <c r="AJG173" s="36"/>
      <c r="AJH173" s="36"/>
      <c r="AJI173" s="36"/>
      <c r="AJJ173" s="36"/>
      <c r="AJK173" s="36"/>
      <c r="AJL173" s="36"/>
      <c r="AJM173" s="36"/>
      <c r="AJN173" s="36"/>
      <c r="AJO173" s="36"/>
      <c r="AJP173" s="36"/>
      <c r="AJQ173" s="36"/>
      <c r="AJR173" s="36"/>
      <c r="AJS173" s="36"/>
      <c r="AJT173" s="36"/>
      <c r="AJU173" s="36"/>
      <c r="AJV173" s="36"/>
      <c r="AJW173" s="36"/>
      <c r="AJX173" s="36"/>
      <c r="AJY173" s="36"/>
      <c r="AJZ173" s="36"/>
      <c r="AKA173" s="36"/>
      <c r="AKB173" s="36"/>
      <c r="AKC173" s="36"/>
      <c r="AKD173" s="36"/>
      <c r="AKE173" s="36"/>
      <c r="AKF173" s="36"/>
      <c r="AKG173" s="36"/>
      <c r="AKH173" s="36"/>
      <c r="AKI173" s="36"/>
      <c r="AKJ173" s="36"/>
      <c r="AKK173" s="36"/>
      <c r="AKL173" s="36"/>
      <c r="AKM173" s="36"/>
      <c r="AKN173" s="36"/>
      <c r="AKO173" s="36"/>
      <c r="AKP173" s="36"/>
      <c r="AKQ173" s="36"/>
      <c r="AKR173" s="36"/>
      <c r="AKS173" s="36"/>
      <c r="AKT173" s="36"/>
      <c r="AKU173" s="36"/>
      <c r="AKV173" s="36"/>
      <c r="AKW173" s="36"/>
      <c r="AKX173" s="36"/>
      <c r="AKY173" s="36"/>
      <c r="AKZ173" s="36"/>
      <c r="ALA173" s="36"/>
      <c r="ALB173" s="36"/>
      <c r="ALC173" s="36"/>
      <c r="ALD173" s="36"/>
      <c r="ALE173" s="36"/>
      <c r="ALF173" s="36"/>
      <c r="ALG173" s="36"/>
      <c r="ALH173" s="36"/>
      <c r="ALI173" s="36"/>
      <c r="ALJ173" s="36"/>
      <c r="ALK173" s="36"/>
      <c r="ALL173" s="36"/>
      <c r="ALM173" s="36"/>
      <c r="ALN173" s="36"/>
      <c r="ALO173" s="36"/>
      <c r="ALP173" s="36"/>
      <c r="ALQ173" s="36"/>
      <c r="ALR173" s="36"/>
      <c r="ALS173" s="36"/>
      <c r="ALT173" s="36"/>
      <c r="ALU173" s="36"/>
      <c r="ALV173" s="36"/>
      <c r="ALW173" s="36"/>
      <c r="ALX173" s="36"/>
      <c r="ALY173" s="36"/>
      <c r="ALZ173" s="36"/>
      <c r="AMA173" s="36"/>
      <c r="AMB173" s="36"/>
      <c r="AMC173" s="36"/>
      <c r="AMD173" s="36"/>
      <c r="AME173" s="36"/>
      <c r="AMF173" s="36"/>
      <c r="AMG173" s="36"/>
      <c r="AMH173" s="36"/>
      <c r="AMI173" s="39"/>
      <c r="AMK173" s="39"/>
      <c r="AML173" s="39"/>
      <c r="AMM173" s="39"/>
      <c r="XFC173" s="39"/>
      <c r="XFD173" s="39"/>
    </row>
    <row r="174" s="37" customFormat="true" ht="13.8" hidden="false" customHeight="false" outlineLevel="0" collapsed="false">
      <c r="A174" s="160"/>
      <c r="B174" s="163" t="n">
        <v>0.045</v>
      </c>
      <c r="C174" s="164" t="n">
        <f aca="false">C166/220</f>
        <v>0</v>
      </c>
      <c r="D174" s="164"/>
      <c r="E174" s="164" t="n">
        <f aca="false">(E166/2)/220</f>
        <v>0</v>
      </c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  <c r="IV174" s="36"/>
      <c r="IW174" s="36"/>
      <c r="IX174" s="36"/>
      <c r="IY174" s="36"/>
      <c r="IZ174" s="36"/>
      <c r="JA174" s="36"/>
      <c r="JB174" s="36"/>
      <c r="JC174" s="36"/>
      <c r="JD174" s="36"/>
      <c r="JE174" s="36"/>
      <c r="JF174" s="36"/>
      <c r="JG174" s="36"/>
      <c r="JH174" s="36"/>
      <c r="JI174" s="36"/>
      <c r="JJ174" s="36"/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JV174" s="36"/>
      <c r="JW174" s="36"/>
      <c r="JX174" s="36"/>
      <c r="JY174" s="36"/>
      <c r="JZ174" s="36"/>
      <c r="KA174" s="36"/>
      <c r="KB174" s="36"/>
      <c r="KC174" s="36"/>
      <c r="KD174" s="36"/>
      <c r="KE174" s="36"/>
      <c r="KF174" s="36"/>
      <c r="KG174" s="36"/>
      <c r="KH174" s="36"/>
      <c r="KI174" s="36"/>
      <c r="KJ174" s="36"/>
      <c r="KK174" s="36"/>
      <c r="KL174" s="36"/>
      <c r="KM174" s="36"/>
      <c r="KN174" s="36"/>
      <c r="KO174" s="36"/>
      <c r="KP174" s="36"/>
      <c r="KQ174" s="36"/>
      <c r="KR174" s="36"/>
      <c r="KS174" s="36"/>
      <c r="KT174" s="36"/>
      <c r="KU174" s="36"/>
      <c r="KV174" s="36"/>
      <c r="KW174" s="36"/>
      <c r="KX174" s="36"/>
      <c r="KY174" s="36"/>
      <c r="KZ174" s="36"/>
      <c r="LA174" s="36"/>
      <c r="LB174" s="36"/>
      <c r="LC174" s="36"/>
      <c r="LD174" s="36"/>
      <c r="LE174" s="36"/>
      <c r="LF174" s="36"/>
      <c r="LG174" s="36"/>
      <c r="LH174" s="36"/>
      <c r="LI174" s="36"/>
      <c r="LJ174" s="36"/>
      <c r="LK174" s="36"/>
      <c r="LL174" s="36"/>
      <c r="LM174" s="36"/>
      <c r="LN174" s="36"/>
      <c r="LO174" s="36"/>
      <c r="LP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  <c r="MB174" s="36"/>
      <c r="MC174" s="36"/>
      <c r="MD174" s="36"/>
      <c r="ME174" s="36"/>
      <c r="MF174" s="36"/>
      <c r="MG174" s="36"/>
      <c r="MH174" s="36"/>
      <c r="MI174" s="36"/>
      <c r="MJ174" s="36"/>
      <c r="MK174" s="36"/>
      <c r="ML174" s="36"/>
      <c r="MM174" s="36"/>
      <c r="MN174" s="36"/>
      <c r="MO174" s="36"/>
      <c r="MP174" s="36"/>
      <c r="MQ174" s="36"/>
      <c r="MR174" s="36"/>
      <c r="MS174" s="36"/>
      <c r="MT174" s="36"/>
      <c r="MU174" s="36"/>
      <c r="MV174" s="36"/>
      <c r="MW174" s="36"/>
      <c r="MX174" s="36"/>
      <c r="MY174" s="36"/>
      <c r="MZ174" s="36"/>
      <c r="NA174" s="36"/>
      <c r="NB174" s="36"/>
      <c r="NC174" s="36"/>
      <c r="ND174" s="36"/>
      <c r="NE174" s="36"/>
      <c r="NF174" s="36"/>
      <c r="NG174" s="36"/>
      <c r="NH174" s="36"/>
      <c r="NI174" s="36"/>
      <c r="NJ174" s="36"/>
      <c r="NK174" s="36"/>
      <c r="NL174" s="36"/>
      <c r="NM174" s="36"/>
      <c r="NN174" s="36"/>
      <c r="NO174" s="36"/>
      <c r="NP174" s="36"/>
      <c r="NQ174" s="36"/>
      <c r="NR174" s="36"/>
      <c r="NS174" s="36"/>
      <c r="NT174" s="36"/>
      <c r="NU174" s="36"/>
      <c r="NV174" s="36"/>
      <c r="NW174" s="36"/>
      <c r="NX174" s="36"/>
      <c r="NY174" s="36"/>
      <c r="NZ174" s="36"/>
      <c r="OA174" s="36"/>
      <c r="OB174" s="36"/>
      <c r="OC174" s="36"/>
      <c r="OD174" s="36"/>
      <c r="OE174" s="36"/>
      <c r="OF174" s="36"/>
      <c r="OG174" s="36"/>
      <c r="OH174" s="36"/>
      <c r="OI174" s="36"/>
      <c r="OJ174" s="36"/>
      <c r="OK174" s="36"/>
      <c r="OL174" s="36"/>
      <c r="OM174" s="36"/>
      <c r="ON174" s="36"/>
      <c r="OO174" s="36"/>
      <c r="OP174" s="36"/>
      <c r="OQ174" s="36"/>
      <c r="OR174" s="36"/>
      <c r="OS174" s="36"/>
      <c r="OT174" s="36"/>
      <c r="OU174" s="36"/>
      <c r="OV174" s="36"/>
      <c r="OW174" s="36"/>
      <c r="OX174" s="36"/>
      <c r="OY174" s="36"/>
      <c r="OZ174" s="36"/>
      <c r="PA174" s="36"/>
      <c r="PB174" s="36"/>
      <c r="PC174" s="36"/>
      <c r="PD174" s="36"/>
      <c r="PE174" s="36"/>
      <c r="PF174" s="36"/>
      <c r="PG174" s="36"/>
      <c r="PH174" s="36"/>
      <c r="PI174" s="36"/>
      <c r="PJ174" s="36"/>
      <c r="PK174" s="36"/>
      <c r="PL174" s="36"/>
      <c r="PM174" s="36"/>
      <c r="PN174" s="36"/>
      <c r="PO174" s="36"/>
      <c r="PP174" s="36"/>
      <c r="PQ174" s="36"/>
      <c r="PR174" s="36"/>
      <c r="PS174" s="36"/>
      <c r="PT174" s="36"/>
      <c r="PU174" s="36"/>
      <c r="PV174" s="36"/>
      <c r="PW174" s="36"/>
      <c r="PX174" s="36"/>
      <c r="PY174" s="36"/>
      <c r="PZ174" s="36"/>
      <c r="QA174" s="36"/>
      <c r="QB174" s="36"/>
      <c r="QC174" s="36"/>
      <c r="QD174" s="36"/>
      <c r="QE174" s="36"/>
      <c r="QF174" s="36"/>
      <c r="QG174" s="36"/>
      <c r="QH174" s="36"/>
      <c r="QI174" s="36"/>
      <c r="QJ174" s="36"/>
      <c r="QK174" s="36"/>
      <c r="QL174" s="36"/>
      <c r="QM174" s="36"/>
      <c r="QN174" s="36"/>
      <c r="QO174" s="36"/>
      <c r="QP174" s="36"/>
      <c r="QQ174" s="36"/>
      <c r="QR174" s="36"/>
      <c r="QS174" s="36"/>
      <c r="QT174" s="36"/>
      <c r="QU174" s="36"/>
      <c r="QV174" s="36"/>
      <c r="QW174" s="36"/>
      <c r="QX174" s="36"/>
      <c r="QY174" s="36"/>
      <c r="QZ174" s="36"/>
      <c r="RA174" s="36"/>
      <c r="RB174" s="36"/>
      <c r="RC174" s="36"/>
      <c r="RD174" s="36"/>
      <c r="RE174" s="36"/>
      <c r="RF174" s="36"/>
      <c r="RG174" s="36"/>
      <c r="RH174" s="36"/>
      <c r="RI174" s="36"/>
      <c r="RJ174" s="36"/>
      <c r="RK174" s="36"/>
      <c r="RL174" s="36"/>
      <c r="RM174" s="36"/>
      <c r="RN174" s="36"/>
      <c r="RO174" s="36"/>
      <c r="RP174" s="36"/>
      <c r="RQ174" s="36"/>
      <c r="RR174" s="36"/>
      <c r="RS174" s="36"/>
      <c r="RT174" s="36"/>
      <c r="RU174" s="36"/>
      <c r="RV174" s="36"/>
      <c r="RW174" s="36"/>
      <c r="RX174" s="36"/>
      <c r="RY174" s="36"/>
      <c r="RZ174" s="36"/>
      <c r="SA174" s="36"/>
      <c r="SB174" s="36"/>
      <c r="SC174" s="36"/>
      <c r="SD174" s="36"/>
      <c r="SE174" s="36"/>
      <c r="SF174" s="36"/>
      <c r="SG174" s="36"/>
      <c r="SH174" s="36"/>
      <c r="SI174" s="36"/>
      <c r="SJ174" s="36"/>
      <c r="SK174" s="36"/>
      <c r="SL174" s="36"/>
      <c r="SM174" s="36"/>
      <c r="SN174" s="36"/>
      <c r="SO174" s="36"/>
      <c r="SP174" s="36"/>
      <c r="SQ174" s="36"/>
      <c r="SR174" s="36"/>
      <c r="SS174" s="36"/>
      <c r="ST174" s="36"/>
      <c r="SU174" s="36"/>
      <c r="SV174" s="36"/>
      <c r="SW174" s="36"/>
      <c r="SX174" s="36"/>
      <c r="SY174" s="36"/>
      <c r="SZ174" s="36"/>
      <c r="TA174" s="36"/>
      <c r="TB174" s="36"/>
      <c r="TC174" s="36"/>
      <c r="TD174" s="36"/>
      <c r="TE174" s="36"/>
      <c r="TF174" s="36"/>
      <c r="TG174" s="36"/>
      <c r="TH174" s="36"/>
      <c r="TI174" s="36"/>
      <c r="TJ174" s="36"/>
      <c r="TK174" s="36"/>
      <c r="TL174" s="36"/>
      <c r="TM174" s="36"/>
      <c r="TN174" s="36"/>
      <c r="TO174" s="36"/>
      <c r="TP174" s="36"/>
      <c r="TQ174" s="36"/>
      <c r="TR174" s="36"/>
      <c r="TS174" s="36"/>
      <c r="TT174" s="36"/>
      <c r="TU174" s="36"/>
      <c r="TV174" s="36"/>
      <c r="TW174" s="36"/>
      <c r="TX174" s="36"/>
      <c r="TY174" s="36"/>
      <c r="TZ174" s="36"/>
      <c r="UA174" s="36"/>
      <c r="UB174" s="36"/>
      <c r="UC174" s="36"/>
      <c r="UD174" s="36"/>
      <c r="UE174" s="36"/>
      <c r="UF174" s="36"/>
      <c r="UG174" s="36"/>
      <c r="UH174" s="36"/>
      <c r="UI174" s="36"/>
      <c r="UJ174" s="36"/>
      <c r="UK174" s="36"/>
      <c r="UL174" s="36"/>
      <c r="UM174" s="36"/>
      <c r="UN174" s="36"/>
      <c r="UO174" s="36"/>
      <c r="UP174" s="36"/>
      <c r="UQ174" s="36"/>
      <c r="UR174" s="36"/>
      <c r="US174" s="36"/>
      <c r="UT174" s="36"/>
      <c r="UU174" s="36"/>
      <c r="UV174" s="36"/>
      <c r="UW174" s="36"/>
      <c r="UX174" s="36"/>
      <c r="UY174" s="36"/>
      <c r="UZ174" s="36"/>
      <c r="VA174" s="36"/>
      <c r="VB174" s="36"/>
      <c r="VC174" s="36"/>
      <c r="VD174" s="36"/>
      <c r="VE174" s="36"/>
      <c r="VF174" s="36"/>
      <c r="VG174" s="36"/>
      <c r="VH174" s="36"/>
      <c r="VI174" s="36"/>
      <c r="VJ174" s="36"/>
      <c r="VK174" s="36"/>
      <c r="VL174" s="36"/>
      <c r="VM174" s="36"/>
      <c r="VN174" s="36"/>
      <c r="VO174" s="36"/>
      <c r="VP174" s="36"/>
      <c r="VQ174" s="36"/>
      <c r="VR174" s="36"/>
      <c r="VS174" s="36"/>
      <c r="VT174" s="36"/>
      <c r="VU174" s="36"/>
      <c r="VV174" s="36"/>
      <c r="VW174" s="36"/>
      <c r="VX174" s="36"/>
      <c r="VY174" s="36"/>
      <c r="VZ174" s="36"/>
      <c r="WA174" s="36"/>
      <c r="WB174" s="36"/>
      <c r="WC174" s="36"/>
      <c r="WD174" s="36"/>
      <c r="WE174" s="36"/>
      <c r="WF174" s="36"/>
      <c r="WG174" s="36"/>
      <c r="WH174" s="36"/>
      <c r="WI174" s="36"/>
      <c r="WJ174" s="36"/>
      <c r="WK174" s="36"/>
      <c r="WL174" s="36"/>
      <c r="WM174" s="36"/>
      <c r="WN174" s="36"/>
      <c r="WO174" s="36"/>
      <c r="WP174" s="36"/>
      <c r="WQ174" s="36"/>
      <c r="WR174" s="36"/>
      <c r="WS174" s="36"/>
      <c r="WT174" s="36"/>
      <c r="WU174" s="36"/>
      <c r="WV174" s="36"/>
      <c r="WW174" s="36"/>
      <c r="WX174" s="36"/>
      <c r="WY174" s="36"/>
      <c r="WZ174" s="36"/>
      <c r="XA174" s="36"/>
      <c r="XB174" s="36"/>
      <c r="XC174" s="36"/>
      <c r="XD174" s="36"/>
      <c r="XE174" s="36"/>
      <c r="XF174" s="36"/>
      <c r="XG174" s="36"/>
      <c r="XH174" s="36"/>
      <c r="XI174" s="36"/>
      <c r="XJ174" s="36"/>
      <c r="XK174" s="36"/>
      <c r="XL174" s="36"/>
      <c r="XM174" s="36"/>
      <c r="XN174" s="36"/>
      <c r="XO174" s="36"/>
      <c r="XP174" s="36"/>
      <c r="XQ174" s="36"/>
      <c r="XR174" s="36"/>
      <c r="XS174" s="36"/>
      <c r="XT174" s="36"/>
      <c r="XU174" s="36"/>
      <c r="XV174" s="36"/>
      <c r="XW174" s="36"/>
      <c r="XX174" s="36"/>
      <c r="XY174" s="36"/>
      <c r="XZ174" s="36"/>
      <c r="YA174" s="36"/>
      <c r="YB174" s="36"/>
      <c r="YC174" s="36"/>
      <c r="YD174" s="36"/>
      <c r="YE174" s="36"/>
      <c r="YF174" s="36"/>
      <c r="YG174" s="36"/>
      <c r="YH174" s="36"/>
      <c r="YI174" s="36"/>
      <c r="YJ174" s="36"/>
      <c r="YK174" s="36"/>
      <c r="YL174" s="36"/>
      <c r="YM174" s="36"/>
      <c r="YN174" s="36"/>
      <c r="YO174" s="36"/>
      <c r="YP174" s="36"/>
      <c r="YQ174" s="36"/>
      <c r="YR174" s="36"/>
      <c r="YS174" s="36"/>
      <c r="YT174" s="36"/>
      <c r="YU174" s="36"/>
      <c r="YV174" s="36"/>
      <c r="YW174" s="36"/>
      <c r="YX174" s="36"/>
      <c r="YY174" s="36"/>
      <c r="YZ174" s="36"/>
      <c r="ZA174" s="36"/>
      <c r="ZB174" s="36"/>
      <c r="ZC174" s="36"/>
      <c r="ZD174" s="36"/>
      <c r="ZE174" s="36"/>
      <c r="ZF174" s="36"/>
      <c r="ZG174" s="36"/>
      <c r="ZH174" s="36"/>
      <c r="ZI174" s="36"/>
      <c r="ZJ174" s="36"/>
      <c r="ZK174" s="36"/>
      <c r="ZL174" s="36"/>
      <c r="ZM174" s="36"/>
      <c r="ZN174" s="36"/>
      <c r="ZO174" s="36"/>
      <c r="ZP174" s="36"/>
      <c r="ZQ174" s="36"/>
      <c r="ZR174" s="36"/>
      <c r="ZS174" s="36"/>
      <c r="ZT174" s="36"/>
      <c r="ZU174" s="36"/>
      <c r="ZV174" s="36"/>
      <c r="ZW174" s="36"/>
      <c r="ZX174" s="36"/>
      <c r="ZY174" s="36"/>
      <c r="ZZ174" s="36"/>
      <c r="AAA174" s="36"/>
      <c r="AAB174" s="36"/>
      <c r="AAC174" s="36"/>
      <c r="AAD174" s="36"/>
      <c r="AAE174" s="36"/>
      <c r="AAF174" s="36"/>
      <c r="AAG174" s="36"/>
      <c r="AAH174" s="36"/>
      <c r="AAI174" s="36"/>
      <c r="AAJ174" s="36"/>
      <c r="AAK174" s="36"/>
      <c r="AAL174" s="36"/>
      <c r="AAM174" s="36"/>
      <c r="AAN174" s="36"/>
      <c r="AAO174" s="36"/>
      <c r="AAP174" s="36"/>
      <c r="AAQ174" s="36"/>
      <c r="AAR174" s="36"/>
      <c r="AAS174" s="36"/>
      <c r="AAT174" s="36"/>
      <c r="AAU174" s="36"/>
      <c r="AAV174" s="36"/>
      <c r="AAW174" s="36"/>
      <c r="AAX174" s="36"/>
      <c r="AAY174" s="36"/>
      <c r="AAZ174" s="36"/>
      <c r="ABA174" s="36"/>
      <c r="ABB174" s="36"/>
      <c r="ABC174" s="36"/>
      <c r="ABD174" s="36"/>
      <c r="ABE174" s="36"/>
      <c r="ABF174" s="36"/>
      <c r="ABG174" s="36"/>
      <c r="ABH174" s="36"/>
      <c r="ABI174" s="36"/>
      <c r="ABJ174" s="36"/>
      <c r="ABK174" s="36"/>
      <c r="ABL174" s="36"/>
      <c r="ABM174" s="36"/>
      <c r="ABN174" s="36"/>
      <c r="ABO174" s="36"/>
      <c r="ABP174" s="36"/>
      <c r="ABQ174" s="36"/>
      <c r="ABR174" s="36"/>
      <c r="ABS174" s="36"/>
      <c r="ABT174" s="36"/>
      <c r="ABU174" s="36"/>
      <c r="ABV174" s="36"/>
      <c r="ABW174" s="36"/>
      <c r="ABX174" s="36"/>
      <c r="ABY174" s="36"/>
      <c r="ABZ174" s="36"/>
      <c r="ACA174" s="36"/>
      <c r="ACB174" s="36"/>
      <c r="ACC174" s="36"/>
      <c r="ACD174" s="36"/>
      <c r="ACE174" s="36"/>
      <c r="ACF174" s="36"/>
      <c r="ACG174" s="36"/>
      <c r="ACH174" s="36"/>
      <c r="ACI174" s="36"/>
      <c r="ACJ174" s="36"/>
      <c r="ACK174" s="36"/>
      <c r="ACL174" s="36"/>
      <c r="ACM174" s="36"/>
      <c r="ACN174" s="36"/>
      <c r="ACO174" s="36"/>
      <c r="ACP174" s="36"/>
      <c r="ACQ174" s="36"/>
      <c r="ACR174" s="36"/>
      <c r="ACS174" s="36"/>
      <c r="ACT174" s="36"/>
      <c r="ACU174" s="36"/>
      <c r="ACV174" s="36"/>
      <c r="ACW174" s="36"/>
      <c r="ACX174" s="36"/>
      <c r="ACY174" s="36"/>
      <c r="ACZ174" s="36"/>
      <c r="ADA174" s="36"/>
      <c r="ADB174" s="36"/>
      <c r="ADC174" s="36"/>
      <c r="ADD174" s="36"/>
      <c r="ADE174" s="36"/>
      <c r="ADF174" s="36"/>
      <c r="ADG174" s="36"/>
      <c r="ADH174" s="36"/>
      <c r="ADI174" s="36"/>
      <c r="ADJ174" s="36"/>
      <c r="ADK174" s="36"/>
      <c r="ADL174" s="36"/>
      <c r="ADM174" s="36"/>
      <c r="ADN174" s="36"/>
      <c r="ADO174" s="36"/>
      <c r="ADP174" s="36"/>
      <c r="ADQ174" s="36"/>
      <c r="ADR174" s="36"/>
      <c r="ADS174" s="36"/>
      <c r="ADT174" s="36"/>
      <c r="ADU174" s="36"/>
      <c r="ADV174" s="36"/>
      <c r="ADW174" s="36"/>
      <c r="ADX174" s="36"/>
      <c r="ADY174" s="36"/>
      <c r="ADZ174" s="36"/>
      <c r="AEA174" s="36"/>
      <c r="AEB174" s="36"/>
      <c r="AEC174" s="36"/>
      <c r="AED174" s="36"/>
      <c r="AEE174" s="36"/>
      <c r="AEF174" s="36"/>
      <c r="AEG174" s="36"/>
      <c r="AEH174" s="36"/>
      <c r="AEI174" s="36"/>
      <c r="AEJ174" s="36"/>
      <c r="AEK174" s="36"/>
      <c r="AEL174" s="36"/>
      <c r="AEM174" s="36"/>
      <c r="AEN174" s="36"/>
      <c r="AEO174" s="36"/>
      <c r="AEP174" s="36"/>
      <c r="AEQ174" s="36"/>
      <c r="AER174" s="36"/>
      <c r="AES174" s="36"/>
      <c r="AET174" s="36"/>
      <c r="AEU174" s="36"/>
      <c r="AEV174" s="36"/>
      <c r="AEW174" s="36"/>
      <c r="AEX174" s="36"/>
      <c r="AEY174" s="36"/>
      <c r="AEZ174" s="36"/>
      <c r="AFA174" s="36"/>
      <c r="AFB174" s="36"/>
      <c r="AFC174" s="36"/>
      <c r="AFD174" s="36"/>
      <c r="AFE174" s="36"/>
      <c r="AFF174" s="36"/>
      <c r="AFG174" s="36"/>
      <c r="AFH174" s="36"/>
      <c r="AFI174" s="36"/>
      <c r="AFJ174" s="36"/>
      <c r="AFK174" s="36"/>
      <c r="AFL174" s="36"/>
      <c r="AFM174" s="36"/>
      <c r="AFN174" s="36"/>
      <c r="AFO174" s="36"/>
      <c r="AFP174" s="36"/>
      <c r="AFQ174" s="36"/>
      <c r="AFR174" s="36"/>
      <c r="AFS174" s="36"/>
      <c r="AFT174" s="36"/>
      <c r="AFU174" s="36"/>
      <c r="AFV174" s="36"/>
      <c r="AFW174" s="36"/>
      <c r="AFX174" s="36"/>
      <c r="AFY174" s="36"/>
      <c r="AFZ174" s="36"/>
      <c r="AGA174" s="36"/>
      <c r="AGB174" s="36"/>
      <c r="AGC174" s="36"/>
      <c r="AGD174" s="36"/>
      <c r="AGE174" s="36"/>
      <c r="AGF174" s="36"/>
      <c r="AGG174" s="36"/>
      <c r="AGH174" s="36"/>
      <c r="AGI174" s="36"/>
      <c r="AGJ174" s="36"/>
      <c r="AGK174" s="36"/>
      <c r="AGL174" s="36"/>
      <c r="AGM174" s="36"/>
      <c r="AGN174" s="36"/>
      <c r="AGO174" s="36"/>
      <c r="AGP174" s="36"/>
      <c r="AGQ174" s="36"/>
      <c r="AGR174" s="36"/>
      <c r="AGS174" s="36"/>
      <c r="AGT174" s="36"/>
      <c r="AGU174" s="36"/>
      <c r="AGV174" s="36"/>
      <c r="AGW174" s="36"/>
      <c r="AGX174" s="36"/>
      <c r="AGY174" s="36"/>
      <c r="AGZ174" s="36"/>
      <c r="AHA174" s="36"/>
      <c r="AHB174" s="36"/>
      <c r="AHC174" s="36"/>
      <c r="AHD174" s="36"/>
      <c r="AHE174" s="36"/>
      <c r="AHF174" s="36"/>
      <c r="AHG174" s="36"/>
      <c r="AHH174" s="36"/>
      <c r="AHI174" s="36"/>
      <c r="AHJ174" s="36"/>
      <c r="AHK174" s="36"/>
      <c r="AHL174" s="36"/>
      <c r="AHM174" s="36"/>
      <c r="AHN174" s="36"/>
      <c r="AHO174" s="36"/>
      <c r="AHP174" s="36"/>
      <c r="AHQ174" s="36"/>
      <c r="AHR174" s="36"/>
      <c r="AHS174" s="36"/>
      <c r="AHT174" s="36"/>
      <c r="AHU174" s="36"/>
      <c r="AHV174" s="36"/>
      <c r="AHW174" s="36"/>
      <c r="AHX174" s="36"/>
      <c r="AHY174" s="36"/>
      <c r="AHZ174" s="36"/>
      <c r="AIA174" s="36"/>
      <c r="AIB174" s="36"/>
      <c r="AIC174" s="36"/>
      <c r="AID174" s="36"/>
      <c r="AIE174" s="36"/>
      <c r="AIF174" s="36"/>
      <c r="AIG174" s="36"/>
      <c r="AIH174" s="36"/>
      <c r="AII174" s="36"/>
      <c r="AIJ174" s="36"/>
      <c r="AIK174" s="36"/>
      <c r="AIL174" s="36"/>
      <c r="AIM174" s="36"/>
      <c r="AIN174" s="36"/>
      <c r="AIO174" s="36"/>
      <c r="AIP174" s="36"/>
      <c r="AIQ174" s="36"/>
      <c r="AIR174" s="36"/>
      <c r="AIS174" s="36"/>
      <c r="AIT174" s="36"/>
      <c r="AIU174" s="36"/>
      <c r="AIV174" s="36"/>
      <c r="AIW174" s="36"/>
      <c r="AIX174" s="36"/>
      <c r="AIY174" s="36"/>
      <c r="AIZ174" s="36"/>
      <c r="AJA174" s="36"/>
      <c r="AJB174" s="36"/>
      <c r="AJC174" s="36"/>
      <c r="AJD174" s="36"/>
      <c r="AJE174" s="36"/>
      <c r="AJF174" s="36"/>
      <c r="AJG174" s="36"/>
      <c r="AJH174" s="36"/>
      <c r="AJI174" s="36"/>
      <c r="AJJ174" s="36"/>
      <c r="AJK174" s="36"/>
      <c r="AJL174" s="36"/>
      <c r="AJM174" s="36"/>
      <c r="AJN174" s="36"/>
      <c r="AJO174" s="36"/>
      <c r="AJP174" s="36"/>
      <c r="AJQ174" s="36"/>
      <c r="AJR174" s="36"/>
      <c r="AJS174" s="36"/>
      <c r="AJT174" s="36"/>
      <c r="AJU174" s="36"/>
      <c r="AJV174" s="36"/>
      <c r="AJW174" s="36"/>
      <c r="AJX174" s="36"/>
      <c r="AJY174" s="36"/>
      <c r="AJZ174" s="36"/>
      <c r="AKA174" s="36"/>
      <c r="AKB174" s="36"/>
      <c r="AKC174" s="36"/>
      <c r="AKD174" s="36"/>
      <c r="AKE174" s="36"/>
      <c r="AKF174" s="36"/>
      <c r="AKG174" s="36"/>
      <c r="AKH174" s="36"/>
      <c r="AKI174" s="36"/>
      <c r="AKJ174" s="36"/>
      <c r="AKK174" s="36"/>
      <c r="AKL174" s="36"/>
      <c r="AKM174" s="36"/>
      <c r="AKN174" s="36"/>
      <c r="AKO174" s="36"/>
      <c r="AKP174" s="36"/>
      <c r="AKQ174" s="36"/>
      <c r="AKR174" s="36"/>
      <c r="AKS174" s="36"/>
      <c r="AKT174" s="36"/>
      <c r="AKU174" s="36"/>
      <c r="AKV174" s="36"/>
      <c r="AKW174" s="36"/>
      <c r="AKX174" s="36"/>
      <c r="AKY174" s="36"/>
      <c r="AKZ174" s="36"/>
      <c r="ALA174" s="36"/>
      <c r="ALB174" s="36"/>
      <c r="ALC174" s="36"/>
      <c r="ALD174" s="36"/>
      <c r="ALE174" s="36"/>
      <c r="ALF174" s="36"/>
      <c r="ALG174" s="36"/>
      <c r="ALH174" s="36"/>
      <c r="ALI174" s="36"/>
      <c r="ALJ174" s="36"/>
      <c r="ALK174" s="36"/>
      <c r="ALL174" s="36"/>
      <c r="ALM174" s="36"/>
      <c r="ALN174" s="36"/>
      <c r="ALO174" s="36"/>
      <c r="ALP174" s="36"/>
      <c r="ALQ174" s="36"/>
      <c r="ALR174" s="36"/>
      <c r="ALS174" s="36"/>
      <c r="ALT174" s="36"/>
      <c r="ALU174" s="36"/>
      <c r="ALV174" s="36"/>
      <c r="ALW174" s="36"/>
      <c r="ALX174" s="36"/>
      <c r="ALY174" s="36"/>
      <c r="ALZ174" s="36"/>
      <c r="AMA174" s="36"/>
      <c r="AMB174" s="36"/>
      <c r="AMC174" s="36"/>
      <c r="AMD174" s="36"/>
      <c r="AME174" s="36"/>
      <c r="AMF174" s="36"/>
      <c r="AMG174" s="36"/>
      <c r="AMH174" s="36"/>
      <c r="AMI174" s="39"/>
      <c r="AMK174" s="39"/>
      <c r="AML174" s="39"/>
      <c r="AMM174" s="39"/>
      <c r="XFC174" s="39"/>
      <c r="XFD174" s="39"/>
    </row>
    <row r="175" s="37" customFormat="true" ht="13.8" hidden="false" customHeight="false" outlineLevel="0" collapsed="false">
      <c r="A175" s="160"/>
      <c r="B175" s="165" t="n">
        <v>0.05</v>
      </c>
      <c r="C175" s="166" t="n">
        <f aca="false">C167/220</f>
        <v>0</v>
      </c>
      <c r="D175" s="166"/>
      <c r="E175" s="166" t="n">
        <f aca="false">(E167/2)/220</f>
        <v>0</v>
      </c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  <c r="ND175" s="36"/>
      <c r="NE175" s="36"/>
      <c r="NF175" s="36"/>
      <c r="NG175" s="36"/>
      <c r="NH175" s="36"/>
      <c r="NI175" s="36"/>
      <c r="NJ175" s="36"/>
      <c r="NK175" s="36"/>
      <c r="NL175" s="36"/>
      <c r="NM175" s="36"/>
      <c r="NN175" s="36"/>
      <c r="NO175" s="36"/>
      <c r="NP175" s="36"/>
      <c r="NQ175" s="36"/>
      <c r="NR175" s="36"/>
      <c r="NS175" s="36"/>
      <c r="NT175" s="36"/>
      <c r="NU175" s="36"/>
      <c r="NV175" s="36"/>
      <c r="NW175" s="36"/>
      <c r="NX175" s="36"/>
      <c r="NY175" s="36"/>
      <c r="NZ175" s="36"/>
      <c r="OA175" s="36"/>
      <c r="OB175" s="36"/>
      <c r="OC175" s="36"/>
      <c r="OD175" s="36"/>
      <c r="OE175" s="36"/>
      <c r="OF175" s="36"/>
      <c r="OG175" s="36"/>
      <c r="OH175" s="36"/>
      <c r="OI175" s="36"/>
      <c r="OJ175" s="36"/>
      <c r="OK175" s="36"/>
      <c r="OL175" s="36"/>
      <c r="OM175" s="36"/>
      <c r="ON175" s="36"/>
      <c r="OO175" s="36"/>
      <c r="OP175" s="36"/>
      <c r="OQ175" s="36"/>
      <c r="OR175" s="36"/>
      <c r="OS175" s="36"/>
      <c r="OT175" s="36"/>
      <c r="OU175" s="36"/>
      <c r="OV175" s="36"/>
      <c r="OW175" s="36"/>
      <c r="OX175" s="36"/>
      <c r="OY175" s="36"/>
      <c r="OZ175" s="36"/>
      <c r="PA175" s="36"/>
      <c r="PB175" s="36"/>
      <c r="PC175" s="36"/>
      <c r="PD175" s="36"/>
      <c r="PE175" s="36"/>
      <c r="PF175" s="36"/>
      <c r="PG175" s="36"/>
      <c r="PH175" s="36"/>
      <c r="PI175" s="36"/>
      <c r="PJ175" s="36"/>
      <c r="PK175" s="36"/>
      <c r="PL175" s="36"/>
      <c r="PM175" s="36"/>
      <c r="PN175" s="36"/>
      <c r="PO175" s="36"/>
      <c r="PP175" s="36"/>
      <c r="PQ175" s="36"/>
      <c r="PR175" s="36"/>
      <c r="PS175" s="36"/>
      <c r="PT175" s="36"/>
      <c r="PU175" s="36"/>
      <c r="PV175" s="36"/>
      <c r="PW175" s="36"/>
      <c r="PX175" s="36"/>
      <c r="PY175" s="36"/>
      <c r="PZ175" s="36"/>
      <c r="QA175" s="36"/>
      <c r="QB175" s="36"/>
      <c r="QC175" s="36"/>
      <c r="QD175" s="36"/>
      <c r="QE175" s="36"/>
      <c r="QF175" s="36"/>
      <c r="QG175" s="36"/>
      <c r="QH175" s="36"/>
      <c r="QI175" s="36"/>
      <c r="QJ175" s="36"/>
      <c r="QK175" s="36"/>
      <c r="QL175" s="36"/>
      <c r="QM175" s="36"/>
      <c r="QN175" s="36"/>
      <c r="QO175" s="36"/>
      <c r="QP175" s="36"/>
      <c r="QQ175" s="36"/>
      <c r="QR175" s="36"/>
      <c r="QS175" s="36"/>
      <c r="QT175" s="36"/>
      <c r="QU175" s="36"/>
      <c r="QV175" s="36"/>
      <c r="QW175" s="36"/>
      <c r="QX175" s="36"/>
      <c r="QY175" s="36"/>
      <c r="QZ175" s="36"/>
      <c r="RA175" s="36"/>
      <c r="RB175" s="36"/>
      <c r="RC175" s="36"/>
      <c r="RD175" s="36"/>
      <c r="RE175" s="36"/>
      <c r="RF175" s="36"/>
      <c r="RG175" s="36"/>
      <c r="RH175" s="36"/>
      <c r="RI175" s="36"/>
      <c r="RJ175" s="36"/>
      <c r="RK175" s="36"/>
      <c r="RL175" s="36"/>
      <c r="RM175" s="36"/>
      <c r="RN175" s="36"/>
      <c r="RO175" s="36"/>
      <c r="RP175" s="36"/>
      <c r="RQ175" s="36"/>
      <c r="RR175" s="36"/>
      <c r="RS175" s="36"/>
      <c r="RT175" s="36"/>
      <c r="RU175" s="36"/>
      <c r="RV175" s="36"/>
      <c r="RW175" s="36"/>
      <c r="RX175" s="36"/>
      <c r="RY175" s="36"/>
      <c r="RZ175" s="36"/>
      <c r="SA175" s="36"/>
      <c r="SB175" s="36"/>
      <c r="SC175" s="36"/>
      <c r="SD175" s="36"/>
      <c r="SE175" s="36"/>
      <c r="SF175" s="36"/>
      <c r="SG175" s="36"/>
      <c r="SH175" s="36"/>
      <c r="SI175" s="36"/>
      <c r="SJ175" s="36"/>
      <c r="SK175" s="36"/>
      <c r="SL175" s="36"/>
      <c r="SM175" s="36"/>
      <c r="SN175" s="36"/>
      <c r="SO175" s="36"/>
      <c r="SP175" s="36"/>
      <c r="SQ175" s="36"/>
      <c r="SR175" s="36"/>
      <c r="SS175" s="36"/>
      <c r="ST175" s="36"/>
      <c r="SU175" s="36"/>
      <c r="SV175" s="36"/>
      <c r="SW175" s="36"/>
      <c r="SX175" s="36"/>
      <c r="SY175" s="36"/>
      <c r="SZ175" s="36"/>
      <c r="TA175" s="36"/>
      <c r="TB175" s="36"/>
      <c r="TC175" s="36"/>
      <c r="TD175" s="36"/>
      <c r="TE175" s="36"/>
      <c r="TF175" s="36"/>
      <c r="TG175" s="36"/>
      <c r="TH175" s="36"/>
      <c r="TI175" s="36"/>
      <c r="TJ175" s="36"/>
      <c r="TK175" s="36"/>
      <c r="TL175" s="36"/>
      <c r="TM175" s="36"/>
      <c r="TN175" s="36"/>
      <c r="TO175" s="36"/>
      <c r="TP175" s="36"/>
      <c r="TQ175" s="36"/>
      <c r="TR175" s="36"/>
      <c r="TS175" s="36"/>
      <c r="TT175" s="36"/>
      <c r="TU175" s="36"/>
      <c r="TV175" s="36"/>
      <c r="TW175" s="36"/>
      <c r="TX175" s="36"/>
      <c r="TY175" s="36"/>
      <c r="TZ175" s="36"/>
      <c r="UA175" s="36"/>
      <c r="UB175" s="36"/>
      <c r="UC175" s="36"/>
      <c r="UD175" s="36"/>
      <c r="UE175" s="36"/>
      <c r="UF175" s="36"/>
      <c r="UG175" s="36"/>
      <c r="UH175" s="36"/>
      <c r="UI175" s="36"/>
      <c r="UJ175" s="36"/>
      <c r="UK175" s="36"/>
      <c r="UL175" s="36"/>
      <c r="UM175" s="36"/>
      <c r="UN175" s="36"/>
      <c r="UO175" s="36"/>
      <c r="UP175" s="36"/>
      <c r="UQ175" s="36"/>
      <c r="UR175" s="36"/>
      <c r="US175" s="36"/>
      <c r="UT175" s="36"/>
      <c r="UU175" s="36"/>
      <c r="UV175" s="36"/>
      <c r="UW175" s="36"/>
      <c r="UX175" s="36"/>
      <c r="UY175" s="36"/>
      <c r="UZ175" s="36"/>
      <c r="VA175" s="36"/>
      <c r="VB175" s="36"/>
      <c r="VC175" s="36"/>
      <c r="VD175" s="36"/>
      <c r="VE175" s="36"/>
      <c r="VF175" s="36"/>
      <c r="VG175" s="36"/>
      <c r="VH175" s="36"/>
      <c r="VI175" s="36"/>
      <c r="VJ175" s="36"/>
      <c r="VK175" s="36"/>
      <c r="VL175" s="36"/>
      <c r="VM175" s="36"/>
      <c r="VN175" s="36"/>
      <c r="VO175" s="36"/>
      <c r="VP175" s="36"/>
      <c r="VQ175" s="36"/>
      <c r="VR175" s="36"/>
      <c r="VS175" s="36"/>
      <c r="VT175" s="36"/>
      <c r="VU175" s="36"/>
      <c r="VV175" s="36"/>
      <c r="VW175" s="36"/>
      <c r="VX175" s="36"/>
      <c r="VY175" s="36"/>
      <c r="VZ175" s="36"/>
      <c r="WA175" s="36"/>
      <c r="WB175" s="36"/>
      <c r="WC175" s="36"/>
      <c r="WD175" s="36"/>
      <c r="WE175" s="36"/>
      <c r="WF175" s="36"/>
      <c r="WG175" s="36"/>
      <c r="WH175" s="36"/>
      <c r="WI175" s="36"/>
      <c r="WJ175" s="36"/>
      <c r="WK175" s="36"/>
      <c r="WL175" s="36"/>
      <c r="WM175" s="36"/>
      <c r="WN175" s="36"/>
      <c r="WO175" s="36"/>
      <c r="WP175" s="36"/>
      <c r="WQ175" s="36"/>
      <c r="WR175" s="36"/>
      <c r="WS175" s="36"/>
      <c r="WT175" s="36"/>
      <c r="WU175" s="36"/>
      <c r="WV175" s="36"/>
      <c r="WW175" s="36"/>
      <c r="WX175" s="36"/>
      <c r="WY175" s="36"/>
      <c r="WZ175" s="36"/>
      <c r="XA175" s="36"/>
      <c r="XB175" s="36"/>
      <c r="XC175" s="36"/>
      <c r="XD175" s="36"/>
      <c r="XE175" s="36"/>
      <c r="XF175" s="36"/>
      <c r="XG175" s="36"/>
      <c r="XH175" s="36"/>
      <c r="XI175" s="36"/>
      <c r="XJ175" s="36"/>
      <c r="XK175" s="36"/>
      <c r="XL175" s="36"/>
      <c r="XM175" s="36"/>
      <c r="XN175" s="36"/>
      <c r="XO175" s="36"/>
      <c r="XP175" s="36"/>
      <c r="XQ175" s="36"/>
      <c r="XR175" s="36"/>
      <c r="XS175" s="36"/>
      <c r="XT175" s="36"/>
      <c r="XU175" s="36"/>
      <c r="XV175" s="36"/>
      <c r="XW175" s="36"/>
      <c r="XX175" s="36"/>
      <c r="XY175" s="36"/>
      <c r="XZ175" s="36"/>
      <c r="YA175" s="36"/>
      <c r="YB175" s="36"/>
      <c r="YC175" s="36"/>
      <c r="YD175" s="36"/>
      <c r="YE175" s="36"/>
      <c r="YF175" s="36"/>
      <c r="YG175" s="36"/>
      <c r="YH175" s="36"/>
      <c r="YI175" s="36"/>
      <c r="YJ175" s="36"/>
      <c r="YK175" s="36"/>
      <c r="YL175" s="36"/>
      <c r="YM175" s="36"/>
      <c r="YN175" s="36"/>
      <c r="YO175" s="36"/>
      <c r="YP175" s="36"/>
      <c r="YQ175" s="36"/>
      <c r="YR175" s="36"/>
      <c r="YS175" s="36"/>
      <c r="YT175" s="36"/>
      <c r="YU175" s="36"/>
      <c r="YV175" s="36"/>
      <c r="YW175" s="36"/>
      <c r="YX175" s="36"/>
      <c r="YY175" s="36"/>
      <c r="YZ175" s="36"/>
      <c r="ZA175" s="36"/>
      <c r="ZB175" s="36"/>
      <c r="ZC175" s="36"/>
      <c r="ZD175" s="36"/>
      <c r="ZE175" s="36"/>
      <c r="ZF175" s="36"/>
      <c r="ZG175" s="36"/>
      <c r="ZH175" s="36"/>
      <c r="ZI175" s="36"/>
      <c r="ZJ175" s="36"/>
      <c r="ZK175" s="36"/>
      <c r="ZL175" s="36"/>
      <c r="ZM175" s="36"/>
      <c r="ZN175" s="36"/>
      <c r="ZO175" s="36"/>
      <c r="ZP175" s="36"/>
      <c r="ZQ175" s="36"/>
      <c r="ZR175" s="36"/>
      <c r="ZS175" s="36"/>
      <c r="ZT175" s="36"/>
      <c r="ZU175" s="36"/>
      <c r="ZV175" s="36"/>
      <c r="ZW175" s="36"/>
      <c r="ZX175" s="36"/>
      <c r="ZY175" s="36"/>
      <c r="ZZ175" s="36"/>
      <c r="AAA175" s="36"/>
      <c r="AAB175" s="36"/>
      <c r="AAC175" s="36"/>
      <c r="AAD175" s="36"/>
      <c r="AAE175" s="36"/>
      <c r="AAF175" s="36"/>
      <c r="AAG175" s="36"/>
      <c r="AAH175" s="36"/>
      <c r="AAI175" s="36"/>
      <c r="AAJ175" s="36"/>
      <c r="AAK175" s="36"/>
      <c r="AAL175" s="36"/>
      <c r="AAM175" s="36"/>
      <c r="AAN175" s="36"/>
      <c r="AAO175" s="36"/>
      <c r="AAP175" s="36"/>
      <c r="AAQ175" s="36"/>
      <c r="AAR175" s="36"/>
      <c r="AAS175" s="36"/>
      <c r="AAT175" s="36"/>
      <c r="AAU175" s="36"/>
      <c r="AAV175" s="36"/>
      <c r="AAW175" s="36"/>
      <c r="AAX175" s="36"/>
      <c r="AAY175" s="36"/>
      <c r="AAZ175" s="36"/>
      <c r="ABA175" s="36"/>
      <c r="ABB175" s="36"/>
      <c r="ABC175" s="36"/>
      <c r="ABD175" s="36"/>
      <c r="ABE175" s="36"/>
      <c r="ABF175" s="36"/>
      <c r="ABG175" s="36"/>
      <c r="ABH175" s="36"/>
      <c r="ABI175" s="36"/>
      <c r="ABJ175" s="36"/>
      <c r="ABK175" s="36"/>
      <c r="ABL175" s="36"/>
      <c r="ABM175" s="36"/>
      <c r="ABN175" s="36"/>
      <c r="ABO175" s="36"/>
      <c r="ABP175" s="36"/>
      <c r="ABQ175" s="36"/>
      <c r="ABR175" s="36"/>
      <c r="ABS175" s="36"/>
      <c r="ABT175" s="36"/>
      <c r="ABU175" s="36"/>
      <c r="ABV175" s="36"/>
      <c r="ABW175" s="36"/>
      <c r="ABX175" s="36"/>
      <c r="ABY175" s="36"/>
      <c r="ABZ175" s="36"/>
      <c r="ACA175" s="36"/>
      <c r="ACB175" s="36"/>
      <c r="ACC175" s="36"/>
      <c r="ACD175" s="36"/>
      <c r="ACE175" s="36"/>
      <c r="ACF175" s="36"/>
      <c r="ACG175" s="36"/>
      <c r="ACH175" s="36"/>
      <c r="ACI175" s="36"/>
      <c r="ACJ175" s="36"/>
      <c r="ACK175" s="36"/>
      <c r="ACL175" s="36"/>
      <c r="ACM175" s="36"/>
      <c r="ACN175" s="36"/>
      <c r="ACO175" s="36"/>
      <c r="ACP175" s="36"/>
      <c r="ACQ175" s="36"/>
      <c r="ACR175" s="36"/>
      <c r="ACS175" s="36"/>
      <c r="ACT175" s="36"/>
      <c r="ACU175" s="36"/>
      <c r="ACV175" s="36"/>
      <c r="ACW175" s="36"/>
      <c r="ACX175" s="36"/>
      <c r="ACY175" s="36"/>
      <c r="ACZ175" s="36"/>
      <c r="ADA175" s="36"/>
      <c r="ADB175" s="36"/>
      <c r="ADC175" s="36"/>
      <c r="ADD175" s="36"/>
      <c r="ADE175" s="36"/>
      <c r="ADF175" s="36"/>
      <c r="ADG175" s="36"/>
      <c r="ADH175" s="36"/>
      <c r="ADI175" s="36"/>
      <c r="ADJ175" s="36"/>
      <c r="ADK175" s="36"/>
      <c r="ADL175" s="36"/>
      <c r="ADM175" s="36"/>
      <c r="ADN175" s="36"/>
      <c r="ADO175" s="36"/>
      <c r="ADP175" s="36"/>
      <c r="ADQ175" s="36"/>
      <c r="ADR175" s="36"/>
      <c r="ADS175" s="36"/>
      <c r="ADT175" s="36"/>
      <c r="ADU175" s="36"/>
      <c r="ADV175" s="36"/>
      <c r="ADW175" s="36"/>
      <c r="ADX175" s="36"/>
      <c r="ADY175" s="36"/>
      <c r="ADZ175" s="36"/>
      <c r="AEA175" s="36"/>
      <c r="AEB175" s="36"/>
      <c r="AEC175" s="36"/>
      <c r="AED175" s="36"/>
      <c r="AEE175" s="36"/>
      <c r="AEF175" s="36"/>
      <c r="AEG175" s="36"/>
      <c r="AEH175" s="36"/>
      <c r="AEI175" s="36"/>
      <c r="AEJ175" s="36"/>
      <c r="AEK175" s="36"/>
      <c r="AEL175" s="36"/>
      <c r="AEM175" s="36"/>
      <c r="AEN175" s="36"/>
      <c r="AEO175" s="36"/>
      <c r="AEP175" s="36"/>
      <c r="AEQ175" s="36"/>
      <c r="AER175" s="36"/>
      <c r="AES175" s="36"/>
      <c r="AET175" s="36"/>
      <c r="AEU175" s="36"/>
      <c r="AEV175" s="36"/>
      <c r="AEW175" s="36"/>
      <c r="AEX175" s="36"/>
      <c r="AEY175" s="36"/>
      <c r="AEZ175" s="36"/>
      <c r="AFA175" s="36"/>
      <c r="AFB175" s="36"/>
      <c r="AFC175" s="36"/>
      <c r="AFD175" s="36"/>
      <c r="AFE175" s="36"/>
      <c r="AFF175" s="36"/>
      <c r="AFG175" s="36"/>
      <c r="AFH175" s="36"/>
      <c r="AFI175" s="36"/>
      <c r="AFJ175" s="36"/>
      <c r="AFK175" s="36"/>
      <c r="AFL175" s="36"/>
      <c r="AFM175" s="36"/>
      <c r="AFN175" s="36"/>
      <c r="AFO175" s="36"/>
      <c r="AFP175" s="36"/>
      <c r="AFQ175" s="36"/>
      <c r="AFR175" s="36"/>
      <c r="AFS175" s="36"/>
      <c r="AFT175" s="36"/>
      <c r="AFU175" s="36"/>
      <c r="AFV175" s="36"/>
      <c r="AFW175" s="36"/>
      <c r="AFX175" s="36"/>
      <c r="AFY175" s="36"/>
      <c r="AFZ175" s="36"/>
      <c r="AGA175" s="36"/>
      <c r="AGB175" s="36"/>
      <c r="AGC175" s="36"/>
      <c r="AGD175" s="36"/>
      <c r="AGE175" s="36"/>
      <c r="AGF175" s="36"/>
      <c r="AGG175" s="36"/>
      <c r="AGH175" s="36"/>
      <c r="AGI175" s="36"/>
      <c r="AGJ175" s="36"/>
      <c r="AGK175" s="36"/>
      <c r="AGL175" s="36"/>
      <c r="AGM175" s="36"/>
      <c r="AGN175" s="36"/>
      <c r="AGO175" s="36"/>
      <c r="AGP175" s="36"/>
      <c r="AGQ175" s="36"/>
      <c r="AGR175" s="36"/>
      <c r="AGS175" s="36"/>
      <c r="AGT175" s="36"/>
      <c r="AGU175" s="36"/>
      <c r="AGV175" s="36"/>
      <c r="AGW175" s="36"/>
      <c r="AGX175" s="36"/>
      <c r="AGY175" s="36"/>
      <c r="AGZ175" s="36"/>
      <c r="AHA175" s="36"/>
      <c r="AHB175" s="36"/>
      <c r="AHC175" s="36"/>
      <c r="AHD175" s="36"/>
      <c r="AHE175" s="36"/>
      <c r="AHF175" s="36"/>
      <c r="AHG175" s="36"/>
      <c r="AHH175" s="36"/>
      <c r="AHI175" s="36"/>
      <c r="AHJ175" s="36"/>
      <c r="AHK175" s="36"/>
      <c r="AHL175" s="36"/>
      <c r="AHM175" s="36"/>
      <c r="AHN175" s="36"/>
      <c r="AHO175" s="36"/>
      <c r="AHP175" s="36"/>
      <c r="AHQ175" s="36"/>
      <c r="AHR175" s="36"/>
      <c r="AHS175" s="36"/>
      <c r="AHT175" s="36"/>
      <c r="AHU175" s="36"/>
      <c r="AHV175" s="36"/>
      <c r="AHW175" s="36"/>
      <c r="AHX175" s="36"/>
      <c r="AHY175" s="36"/>
      <c r="AHZ175" s="36"/>
      <c r="AIA175" s="36"/>
      <c r="AIB175" s="36"/>
      <c r="AIC175" s="36"/>
      <c r="AID175" s="36"/>
      <c r="AIE175" s="36"/>
      <c r="AIF175" s="36"/>
      <c r="AIG175" s="36"/>
      <c r="AIH175" s="36"/>
      <c r="AII175" s="36"/>
      <c r="AIJ175" s="36"/>
      <c r="AIK175" s="36"/>
      <c r="AIL175" s="36"/>
      <c r="AIM175" s="36"/>
      <c r="AIN175" s="36"/>
      <c r="AIO175" s="36"/>
      <c r="AIP175" s="36"/>
      <c r="AIQ175" s="36"/>
      <c r="AIR175" s="36"/>
      <c r="AIS175" s="36"/>
      <c r="AIT175" s="36"/>
      <c r="AIU175" s="36"/>
      <c r="AIV175" s="36"/>
      <c r="AIW175" s="36"/>
      <c r="AIX175" s="36"/>
      <c r="AIY175" s="36"/>
      <c r="AIZ175" s="36"/>
      <c r="AJA175" s="36"/>
      <c r="AJB175" s="36"/>
      <c r="AJC175" s="36"/>
      <c r="AJD175" s="36"/>
      <c r="AJE175" s="36"/>
      <c r="AJF175" s="36"/>
      <c r="AJG175" s="36"/>
      <c r="AJH175" s="36"/>
      <c r="AJI175" s="36"/>
      <c r="AJJ175" s="36"/>
      <c r="AJK175" s="36"/>
      <c r="AJL175" s="36"/>
      <c r="AJM175" s="36"/>
      <c r="AJN175" s="36"/>
      <c r="AJO175" s="36"/>
      <c r="AJP175" s="36"/>
      <c r="AJQ175" s="36"/>
      <c r="AJR175" s="36"/>
      <c r="AJS175" s="36"/>
      <c r="AJT175" s="36"/>
      <c r="AJU175" s="36"/>
      <c r="AJV175" s="36"/>
      <c r="AJW175" s="36"/>
      <c r="AJX175" s="36"/>
      <c r="AJY175" s="36"/>
      <c r="AJZ175" s="36"/>
      <c r="AKA175" s="36"/>
      <c r="AKB175" s="36"/>
      <c r="AKC175" s="36"/>
      <c r="AKD175" s="36"/>
      <c r="AKE175" s="36"/>
      <c r="AKF175" s="36"/>
      <c r="AKG175" s="36"/>
      <c r="AKH175" s="36"/>
      <c r="AKI175" s="36"/>
      <c r="AKJ175" s="36"/>
      <c r="AKK175" s="36"/>
      <c r="AKL175" s="36"/>
      <c r="AKM175" s="36"/>
      <c r="AKN175" s="36"/>
      <c r="AKO175" s="36"/>
      <c r="AKP175" s="36"/>
      <c r="AKQ175" s="36"/>
      <c r="AKR175" s="36"/>
      <c r="AKS175" s="36"/>
      <c r="AKT175" s="36"/>
      <c r="AKU175" s="36"/>
      <c r="AKV175" s="36"/>
      <c r="AKW175" s="36"/>
      <c r="AKX175" s="36"/>
      <c r="AKY175" s="36"/>
      <c r="AKZ175" s="36"/>
      <c r="ALA175" s="36"/>
      <c r="ALB175" s="36"/>
      <c r="ALC175" s="36"/>
      <c r="ALD175" s="36"/>
      <c r="ALE175" s="36"/>
      <c r="ALF175" s="36"/>
      <c r="ALG175" s="36"/>
      <c r="ALH175" s="36"/>
      <c r="ALI175" s="36"/>
      <c r="ALJ175" s="36"/>
      <c r="ALK175" s="36"/>
      <c r="ALL175" s="36"/>
      <c r="ALM175" s="36"/>
      <c r="ALN175" s="36"/>
      <c r="ALO175" s="36"/>
      <c r="ALP175" s="36"/>
      <c r="ALQ175" s="36"/>
      <c r="ALR175" s="36"/>
      <c r="ALS175" s="36"/>
      <c r="ALT175" s="36"/>
      <c r="ALU175" s="36"/>
      <c r="ALV175" s="36"/>
      <c r="ALW175" s="36"/>
      <c r="ALX175" s="36"/>
      <c r="ALY175" s="36"/>
      <c r="ALZ175" s="36"/>
      <c r="AMA175" s="36"/>
      <c r="AMB175" s="36"/>
      <c r="AMC175" s="36"/>
      <c r="AMD175" s="36"/>
      <c r="AME175" s="36"/>
      <c r="AMF175" s="36"/>
      <c r="AMG175" s="36"/>
      <c r="AMH175" s="36"/>
      <c r="AMI175" s="39"/>
      <c r="AMK175" s="39"/>
      <c r="AML175" s="39"/>
      <c r="AMM175" s="39"/>
      <c r="XFC175" s="39"/>
      <c r="XFD175" s="39"/>
    </row>
    <row r="176" s="75" customFormat="true" ht="12.8" hidden="false" customHeight="false" outlineLevel="0" collapsed="false">
      <c r="A176" s="36"/>
      <c r="B176" s="37"/>
      <c r="C176" s="37"/>
      <c r="D176" s="37"/>
      <c r="E176" s="37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  <c r="MZ176" s="36"/>
      <c r="NA176" s="36"/>
      <c r="NB176" s="36"/>
      <c r="NC176" s="36"/>
      <c r="ND176" s="36"/>
      <c r="NE176" s="36"/>
      <c r="NF176" s="36"/>
      <c r="NG176" s="36"/>
      <c r="NH176" s="36"/>
      <c r="NI176" s="36"/>
      <c r="NJ176" s="36"/>
      <c r="NK176" s="36"/>
      <c r="NL176" s="36"/>
      <c r="NM176" s="36"/>
      <c r="NN176" s="36"/>
      <c r="NO176" s="36"/>
      <c r="NP176" s="36"/>
      <c r="NQ176" s="36"/>
      <c r="NR176" s="36"/>
      <c r="NS176" s="36"/>
      <c r="NT176" s="36"/>
      <c r="NU176" s="36"/>
      <c r="NV176" s="36"/>
      <c r="NW176" s="36"/>
      <c r="NX176" s="36"/>
      <c r="NY176" s="36"/>
      <c r="NZ176" s="36"/>
      <c r="OA176" s="36"/>
      <c r="OB176" s="36"/>
      <c r="OC176" s="36"/>
      <c r="OD176" s="36"/>
      <c r="OE176" s="36"/>
      <c r="OF176" s="36"/>
      <c r="OG176" s="36"/>
      <c r="OH176" s="36"/>
      <c r="OI176" s="36"/>
      <c r="OJ176" s="36"/>
      <c r="OK176" s="36"/>
      <c r="OL176" s="36"/>
      <c r="OM176" s="36"/>
      <c r="ON176" s="36"/>
      <c r="OO176" s="36"/>
      <c r="OP176" s="36"/>
      <c r="OQ176" s="36"/>
      <c r="OR176" s="36"/>
      <c r="OS176" s="36"/>
      <c r="OT176" s="36"/>
      <c r="OU176" s="36"/>
      <c r="OV176" s="36"/>
      <c r="OW176" s="36"/>
      <c r="OX176" s="36"/>
      <c r="OY176" s="36"/>
      <c r="OZ176" s="36"/>
      <c r="PA176" s="36"/>
      <c r="PB176" s="36"/>
      <c r="PC176" s="36"/>
      <c r="PD176" s="36"/>
      <c r="PE176" s="36"/>
      <c r="PF176" s="36"/>
      <c r="PG176" s="36"/>
      <c r="PH176" s="36"/>
      <c r="PI176" s="36"/>
      <c r="PJ176" s="36"/>
      <c r="PK176" s="36"/>
      <c r="PL176" s="36"/>
      <c r="PM176" s="36"/>
      <c r="PN176" s="36"/>
      <c r="PO176" s="36"/>
      <c r="PP176" s="36"/>
      <c r="PQ176" s="36"/>
      <c r="PR176" s="36"/>
      <c r="PS176" s="36"/>
      <c r="PT176" s="36"/>
      <c r="PU176" s="36"/>
      <c r="PV176" s="36"/>
      <c r="PW176" s="36"/>
      <c r="PX176" s="36"/>
      <c r="PY176" s="36"/>
      <c r="PZ176" s="36"/>
      <c r="QA176" s="36"/>
      <c r="QB176" s="36"/>
      <c r="QC176" s="36"/>
      <c r="QD176" s="36"/>
      <c r="QE176" s="36"/>
      <c r="QF176" s="36"/>
      <c r="QG176" s="36"/>
      <c r="QH176" s="36"/>
      <c r="QI176" s="36"/>
      <c r="QJ176" s="36"/>
      <c r="QK176" s="36"/>
      <c r="QL176" s="36"/>
      <c r="QM176" s="36"/>
      <c r="QN176" s="36"/>
      <c r="QO176" s="36"/>
      <c r="QP176" s="36"/>
      <c r="QQ176" s="36"/>
      <c r="QR176" s="36"/>
      <c r="QS176" s="36"/>
      <c r="QT176" s="36"/>
      <c r="QU176" s="36"/>
      <c r="QV176" s="36"/>
      <c r="QW176" s="36"/>
      <c r="QX176" s="36"/>
      <c r="QY176" s="36"/>
      <c r="QZ176" s="36"/>
      <c r="RA176" s="36"/>
      <c r="RB176" s="36"/>
      <c r="RC176" s="36"/>
      <c r="RD176" s="36"/>
      <c r="RE176" s="36"/>
      <c r="RF176" s="36"/>
      <c r="RG176" s="36"/>
      <c r="RH176" s="36"/>
      <c r="RI176" s="36"/>
      <c r="RJ176" s="36"/>
      <c r="RK176" s="36"/>
      <c r="RL176" s="36"/>
      <c r="RM176" s="36"/>
      <c r="RN176" s="36"/>
      <c r="RO176" s="36"/>
      <c r="RP176" s="36"/>
      <c r="RQ176" s="36"/>
      <c r="RR176" s="36"/>
      <c r="RS176" s="36"/>
      <c r="RT176" s="36"/>
      <c r="RU176" s="36"/>
      <c r="RV176" s="36"/>
      <c r="RW176" s="36"/>
      <c r="RX176" s="36"/>
      <c r="RY176" s="36"/>
      <c r="RZ176" s="36"/>
      <c r="SA176" s="36"/>
      <c r="SB176" s="36"/>
      <c r="SC176" s="36"/>
      <c r="SD176" s="36"/>
      <c r="SE176" s="36"/>
      <c r="SF176" s="36"/>
      <c r="SG176" s="36"/>
      <c r="SH176" s="36"/>
      <c r="SI176" s="36"/>
      <c r="SJ176" s="36"/>
      <c r="SK176" s="36"/>
      <c r="SL176" s="36"/>
      <c r="SM176" s="36"/>
      <c r="SN176" s="36"/>
      <c r="SO176" s="36"/>
      <c r="SP176" s="36"/>
      <c r="SQ176" s="36"/>
      <c r="SR176" s="36"/>
      <c r="SS176" s="36"/>
      <c r="ST176" s="36"/>
      <c r="SU176" s="36"/>
      <c r="SV176" s="36"/>
      <c r="SW176" s="36"/>
      <c r="SX176" s="36"/>
      <c r="SY176" s="36"/>
      <c r="SZ176" s="36"/>
      <c r="TA176" s="36"/>
      <c r="TB176" s="36"/>
      <c r="TC176" s="36"/>
      <c r="TD176" s="36"/>
      <c r="TE176" s="36"/>
      <c r="TF176" s="36"/>
      <c r="TG176" s="36"/>
      <c r="TH176" s="36"/>
      <c r="TI176" s="36"/>
      <c r="TJ176" s="36"/>
      <c r="TK176" s="36"/>
      <c r="TL176" s="36"/>
      <c r="TM176" s="36"/>
      <c r="TN176" s="36"/>
      <c r="TO176" s="36"/>
      <c r="TP176" s="36"/>
      <c r="TQ176" s="36"/>
      <c r="TR176" s="36"/>
      <c r="TS176" s="36"/>
      <c r="TT176" s="36"/>
      <c r="TU176" s="36"/>
      <c r="TV176" s="36"/>
      <c r="TW176" s="36"/>
      <c r="TX176" s="36"/>
      <c r="TY176" s="36"/>
      <c r="TZ176" s="36"/>
      <c r="UA176" s="36"/>
      <c r="UB176" s="36"/>
      <c r="UC176" s="36"/>
      <c r="UD176" s="36"/>
      <c r="UE176" s="36"/>
      <c r="UF176" s="36"/>
      <c r="UG176" s="36"/>
      <c r="UH176" s="36"/>
      <c r="UI176" s="36"/>
      <c r="UJ176" s="36"/>
      <c r="UK176" s="36"/>
      <c r="UL176" s="36"/>
      <c r="UM176" s="36"/>
      <c r="UN176" s="36"/>
      <c r="UO176" s="36"/>
      <c r="UP176" s="36"/>
      <c r="UQ176" s="36"/>
      <c r="UR176" s="36"/>
      <c r="US176" s="36"/>
      <c r="UT176" s="36"/>
      <c r="UU176" s="36"/>
      <c r="UV176" s="36"/>
      <c r="UW176" s="36"/>
      <c r="UX176" s="36"/>
      <c r="UY176" s="36"/>
      <c r="UZ176" s="36"/>
      <c r="VA176" s="36"/>
      <c r="VB176" s="36"/>
      <c r="VC176" s="36"/>
      <c r="VD176" s="36"/>
      <c r="VE176" s="36"/>
      <c r="VF176" s="36"/>
      <c r="VG176" s="36"/>
      <c r="VH176" s="36"/>
      <c r="VI176" s="36"/>
      <c r="VJ176" s="36"/>
      <c r="VK176" s="36"/>
      <c r="VL176" s="36"/>
      <c r="VM176" s="36"/>
      <c r="VN176" s="36"/>
      <c r="VO176" s="36"/>
      <c r="VP176" s="36"/>
      <c r="VQ176" s="36"/>
      <c r="VR176" s="36"/>
      <c r="VS176" s="36"/>
      <c r="VT176" s="36"/>
      <c r="VU176" s="36"/>
      <c r="VV176" s="36"/>
      <c r="VW176" s="36"/>
      <c r="VX176" s="36"/>
      <c r="VY176" s="36"/>
      <c r="VZ176" s="36"/>
      <c r="WA176" s="36"/>
      <c r="WB176" s="36"/>
      <c r="WC176" s="36"/>
      <c r="WD176" s="36"/>
      <c r="WE176" s="36"/>
      <c r="WF176" s="36"/>
      <c r="WG176" s="36"/>
      <c r="WH176" s="36"/>
      <c r="WI176" s="36"/>
      <c r="WJ176" s="36"/>
      <c r="WK176" s="36"/>
      <c r="WL176" s="36"/>
      <c r="WM176" s="36"/>
      <c r="WN176" s="36"/>
      <c r="WO176" s="36"/>
      <c r="WP176" s="36"/>
      <c r="WQ176" s="36"/>
      <c r="WR176" s="36"/>
      <c r="WS176" s="36"/>
      <c r="WT176" s="36"/>
      <c r="WU176" s="36"/>
      <c r="WV176" s="36"/>
      <c r="WW176" s="36"/>
      <c r="WX176" s="36"/>
      <c r="WY176" s="36"/>
      <c r="WZ176" s="36"/>
      <c r="XA176" s="36"/>
      <c r="XB176" s="36"/>
      <c r="XC176" s="36"/>
      <c r="XD176" s="36"/>
      <c r="XE176" s="36"/>
      <c r="XF176" s="36"/>
      <c r="XG176" s="36"/>
      <c r="XH176" s="36"/>
      <c r="XI176" s="36"/>
      <c r="XJ176" s="36"/>
      <c r="XK176" s="36"/>
      <c r="XL176" s="36"/>
      <c r="XM176" s="36"/>
      <c r="XN176" s="36"/>
      <c r="XO176" s="36"/>
      <c r="XP176" s="36"/>
      <c r="XQ176" s="36"/>
      <c r="XR176" s="36"/>
      <c r="XS176" s="36"/>
      <c r="XT176" s="36"/>
      <c r="XU176" s="36"/>
      <c r="XV176" s="36"/>
      <c r="XW176" s="36"/>
      <c r="XX176" s="36"/>
      <c r="XY176" s="36"/>
      <c r="XZ176" s="36"/>
      <c r="YA176" s="36"/>
      <c r="YB176" s="36"/>
      <c r="YC176" s="36"/>
      <c r="YD176" s="36"/>
      <c r="YE176" s="36"/>
      <c r="YF176" s="36"/>
      <c r="YG176" s="36"/>
      <c r="YH176" s="36"/>
      <c r="YI176" s="36"/>
      <c r="YJ176" s="36"/>
      <c r="YK176" s="36"/>
      <c r="YL176" s="36"/>
      <c r="YM176" s="36"/>
      <c r="YN176" s="36"/>
      <c r="YO176" s="36"/>
      <c r="YP176" s="36"/>
      <c r="YQ176" s="36"/>
      <c r="YR176" s="36"/>
      <c r="YS176" s="36"/>
      <c r="YT176" s="36"/>
      <c r="YU176" s="36"/>
      <c r="YV176" s="36"/>
      <c r="YW176" s="36"/>
      <c r="YX176" s="36"/>
      <c r="YY176" s="36"/>
      <c r="YZ176" s="36"/>
      <c r="ZA176" s="36"/>
      <c r="ZB176" s="36"/>
      <c r="ZC176" s="36"/>
      <c r="ZD176" s="36"/>
      <c r="ZE176" s="36"/>
      <c r="ZF176" s="36"/>
      <c r="ZG176" s="36"/>
      <c r="ZH176" s="36"/>
      <c r="ZI176" s="36"/>
      <c r="ZJ176" s="36"/>
      <c r="ZK176" s="36"/>
      <c r="ZL176" s="36"/>
      <c r="ZM176" s="36"/>
      <c r="ZN176" s="36"/>
      <c r="ZO176" s="36"/>
      <c r="ZP176" s="36"/>
      <c r="ZQ176" s="36"/>
      <c r="ZR176" s="36"/>
      <c r="ZS176" s="36"/>
      <c r="ZT176" s="36"/>
      <c r="ZU176" s="36"/>
      <c r="ZV176" s="36"/>
      <c r="ZW176" s="36"/>
      <c r="ZX176" s="36"/>
      <c r="ZY176" s="36"/>
      <c r="ZZ176" s="36"/>
      <c r="AAA176" s="36"/>
      <c r="AAB176" s="36"/>
      <c r="AAC176" s="36"/>
      <c r="AAD176" s="36"/>
      <c r="AAE176" s="36"/>
      <c r="AAF176" s="36"/>
      <c r="AAG176" s="36"/>
      <c r="AAH176" s="36"/>
      <c r="AAI176" s="36"/>
      <c r="AAJ176" s="36"/>
      <c r="AAK176" s="36"/>
      <c r="AAL176" s="36"/>
      <c r="AAM176" s="36"/>
      <c r="AAN176" s="36"/>
      <c r="AAO176" s="36"/>
      <c r="AAP176" s="36"/>
      <c r="AAQ176" s="36"/>
      <c r="AAR176" s="36"/>
      <c r="AAS176" s="36"/>
      <c r="AAT176" s="36"/>
      <c r="AAU176" s="36"/>
      <c r="AAV176" s="36"/>
      <c r="AAW176" s="36"/>
      <c r="AAX176" s="36"/>
      <c r="AAY176" s="36"/>
      <c r="AAZ176" s="36"/>
      <c r="ABA176" s="36"/>
      <c r="ABB176" s="36"/>
      <c r="ABC176" s="36"/>
      <c r="ABD176" s="36"/>
      <c r="ABE176" s="36"/>
      <c r="ABF176" s="36"/>
      <c r="ABG176" s="36"/>
      <c r="ABH176" s="36"/>
      <c r="ABI176" s="36"/>
      <c r="ABJ176" s="36"/>
      <c r="ABK176" s="36"/>
      <c r="ABL176" s="36"/>
      <c r="ABM176" s="36"/>
      <c r="ABN176" s="36"/>
      <c r="ABO176" s="36"/>
      <c r="ABP176" s="36"/>
      <c r="ABQ176" s="36"/>
      <c r="ABR176" s="36"/>
      <c r="ABS176" s="36"/>
      <c r="ABT176" s="36"/>
      <c r="ABU176" s="36"/>
      <c r="ABV176" s="36"/>
      <c r="ABW176" s="36"/>
      <c r="ABX176" s="36"/>
      <c r="ABY176" s="36"/>
      <c r="ABZ176" s="36"/>
      <c r="ACA176" s="36"/>
      <c r="ACB176" s="36"/>
      <c r="ACC176" s="36"/>
      <c r="ACD176" s="36"/>
      <c r="ACE176" s="36"/>
      <c r="ACF176" s="36"/>
      <c r="ACG176" s="36"/>
      <c r="ACH176" s="36"/>
      <c r="ACI176" s="36"/>
      <c r="ACJ176" s="36"/>
      <c r="ACK176" s="36"/>
      <c r="ACL176" s="36"/>
      <c r="ACM176" s="36"/>
      <c r="ACN176" s="36"/>
      <c r="ACO176" s="36"/>
      <c r="ACP176" s="36"/>
      <c r="ACQ176" s="36"/>
      <c r="ACR176" s="36"/>
      <c r="ACS176" s="36"/>
      <c r="ACT176" s="36"/>
      <c r="ACU176" s="36"/>
      <c r="ACV176" s="36"/>
      <c r="ACW176" s="36"/>
      <c r="ACX176" s="36"/>
      <c r="ACY176" s="36"/>
      <c r="ACZ176" s="36"/>
      <c r="ADA176" s="36"/>
      <c r="ADB176" s="36"/>
      <c r="ADC176" s="36"/>
      <c r="ADD176" s="36"/>
      <c r="ADE176" s="36"/>
      <c r="ADF176" s="36"/>
      <c r="ADG176" s="36"/>
      <c r="ADH176" s="36"/>
      <c r="ADI176" s="36"/>
      <c r="ADJ176" s="36"/>
      <c r="ADK176" s="36"/>
      <c r="ADL176" s="36"/>
      <c r="ADM176" s="36"/>
      <c r="ADN176" s="36"/>
      <c r="ADO176" s="36"/>
      <c r="ADP176" s="36"/>
      <c r="ADQ176" s="36"/>
      <c r="ADR176" s="36"/>
      <c r="ADS176" s="36"/>
      <c r="ADT176" s="36"/>
      <c r="ADU176" s="36"/>
      <c r="ADV176" s="36"/>
      <c r="ADW176" s="36"/>
      <c r="ADX176" s="36"/>
      <c r="ADY176" s="36"/>
      <c r="ADZ176" s="36"/>
      <c r="AEA176" s="36"/>
      <c r="AEB176" s="36"/>
      <c r="AEC176" s="36"/>
      <c r="AED176" s="36"/>
      <c r="AEE176" s="36"/>
      <c r="AEF176" s="36"/>
      <c r="AEG176" s="36"/>
      <c r="AEH176" s="36"/>
      <c r="AEI176" s="36"/>
      <c r="AEJ176" s="36"/>
      <c r="AEK176" s="36"/>
      <c r="AEL176" s="36"/>
      <c r="AEM176" s="36"/>
      <c r="AEN176" s="36"/>
      <c r="AEO176" s="36"/>
      <c r="AEP176" s="36"/>
      <c r="AEQ176" s="36"/>
      <c r="AER176" s="36"/>
      <c r="AES176" s="36"/>
      <c r="AET176" s="36"/>
      <c r="AEU176" s="36"/>
      <c r="AEV176" s="36"/>
      <c r="AEW176" s="36"/>
      <c r="AEX176" s="36"/>
      <c r="AEY176" s="36"/>
      <c r="AEZ176" s="36"/>
      <c r="AFA176" s="36"/>
      <c r="AFB176" s="36"/>
      <c r="AFC176" s="36"/>
      <c r="AFD176" s="36"/>
      <c r="AFE176" s="36"/>
      <c r="AFF176" s="36"/>
      <c r="AFG176" s="36"/>
      <c r="AFH176" s="36"/>
      <c r="AFI176" s="36"/>
      <c r="AFJ176" s="36"/>
      <c r="AFK176" s="36"/>
      <c r="AFL176" s="36"/>
      <c r="AFM176" s="36"/>
      <c r="AFN176" s="36"/>
      <c r="AFO176" s="36"/>
      <c r="AFP176" s="36"/>
      <c r="AFQ176" s="36"/>
      <c r="AFR176" s="36"/>
      <c r="AFS176" s="36"/>
      <c r="AFT176" s="36"/>
      <c r="AFU176" s="36"/>
      <c r="AFV176" s="36"/>
      <c r="AFW176" s="36"/>
      <c r="AFX176" s="36"/>
      <c r="AFY176" s="36"/>
      <c r="AFZ176" s="36"/>
      <c r="AGA176" s="36"/>
      <c r="AGB176" s="36"/>
      <c r="AGC176" s="36"/>
      <c r="AGD176" s="36"/>
      <c r="AGE176" s="36"/>
      <c r="AGF176" s="36"/>
      <c r="AGG176" s="36"/>
      <c r="AGH176" s="36"/>
      <c r="AGI176" s="36"/>
      <c r="AGJ176" s="36"/>
      <c r="AGK176" s="36"/>
      <c r="AGL176" s="36"/>
      <c r="AGM176" s="36"/>
      <c r="AGN176" s="36"/>
      <c r="AGO176" s="36"/>
      <c r="AGP176" s="36"/>
      <c r="AGQ176" s="36"/>
      <c r="AGR176" s="36"/>
      <c r="AGS176" s="36"/>
      <c r="AGT176" s="36"/>
      <c r="AGU176" s="36"/>
      <c r="AGV176" s="36"/>
      <c r="AGW176" s="36"/>
      <c r="AGX176" s="36"/>
      <c r="AGY176" s="36"/>
      <c r="AGZ176" s="36"/>
      <c r="AHA176" s="36"/>
      <c r="AHB176" s="36"/>
      <c r="AHC176" s="36"/>
      <c r="AHD176" s="36"/>
      <c r="AHE176" s="36"/>
      <c r="AHF176" s="36"/>
      <c r="AHG176" s="36"/>
      <c r="AHH176" s="36"/>
      <c r="AHI176" s="36"/>
      <c r="AHJ176" s="36"/>
      <c r="AHK176" s="36"/>
      <c r="AHL176" s="36"/>
      <c r="AHM176" s="36"/>
      <c r="AHN176" s="36"/>
      <c r="AHO176" s="36"/>
      <c r="AHP176" s="36"/>
      <c r="AHQ176" s="36"/>
      <c r="AHR176" s="36"/>
      <c r="AHS176" s="36"/>
      <c r="AHT176" s="36"/>
      <c r="AHU176" s="36"/>
      <c r="AHV176" s="36"/>
      <c r="AHW176" s="36"/>
      <c r="AHX176" s="36"/>
      <c r="AHY176" s="36"/>
      <c r="AHZ176" s="36"/>
      <c r="AIA176" s="36"/>
      <c r="AIB176" s="36"/>
      <c r="AIC176" s="36"/>
      <c r="AID176" s="36"/>
      <c r="AIE176" s="36"/>
      <c r="AIF176" s="36"/>
      <c r="AIG176" s="36"/>
      <c r="AIH176" s="36"/>
      <c r="AII176" s="36"/>
      <c r="AIJ176" s="36"/>
      <c r="AIK176" s="36"/>
      <c r="AIL176" s="36"/>
      <c r="AIM176" s="36"/>
      <c r="AIN176" s="36"/>
      <c r="AIO176" s="36"/>
      <c r="AIP176" s="36"/>
      <c r="AIQ176" s="36"/>
      <c r="AIR176" s="36"/>
      <c r="AIS176" s="36"/>
      <c r="AIT176" s="36"/>
      <c r="AIU176" s="36"/>
      <c r="AIV176" s="36"/>
      <c r="AIW176" s="36"/>
      <c r="AIX176" s="36"/>
      <c r="AIY176" s="36"/>
      <c r="AIZ176" s="36"/>
      <c r="AJA176" s="36"/>
      <c r="AJB176" s="36"/>
      <c r="AJC176" s="36"/>
      <c r="AJD176" s="36"/>
      <c r="AJE176" s="36"/>
      <c r="AJF176" s="36"/>
      <c r="AJG176" s="36"/>
      <c r="AJH176" s="36"/>
      <c r="AJI176" s="36"/>
      <c r="AJJ176" s="36"/>
      <c r="AJK176" s="36"/>
      <c r="AJL176" s="36"/>
      <c r="AJM176" s="36"/>
      <c r="AJN176" s="36"/>
      <c r="AJO176" s="36"/>
      <c r="AJP176" s="36"/>
      <c r="AJQ176" s="36"/>
      <c r="AJR176" s="36"/>
      <c r="AJS176" s="36"/>
      <c r="AJT176" s="36"/>
      <c r="AJU176" s="36"/>
      <c r="AJV176" s="36"/>
      <c r="AJW176" s="36"/>
      <c r="AJX176" s="36"/>
      <c r="AJY176" s="36"/>
      <c r="AJZ176" s="36"/>
      <c r="AKA176" s="36"/>
      <c r="AKB176" s="36"/>
      <c r="AKC176" s="36"/>
      <c r="AKD176" s="36"/>
      <c r="AKE176" s="36"/>
      <c r="AKF176" s="36"/>
      <c r="AKG176" s="36"/>
      <c r="AKH176" s="36"/>
      <c r="AKI176" s="36"/>
      <c r="AKJ176" s="36"/>
      <c r="AKK176" s="36"/>
      <c r="AKL176" s="36"/>
      <c r="AKM176" s="36"/>
      <c r="AKN176" s="36"/>
      <c r="AKO176" s="36"/>
      <c r="AKP176" s="36"/>
      <c r="AKQ176" s="36"/>
      <c r="AKR176" s="36"/>
      <c r="AKS176" s="36"/>
      <c r="AKT176" s="36"/>
      <c r="AKU176" s="36"/>
      <c r="AKV176" s="36"/>
      <c r="AKW176" s="36"/>
      <c r="AKX176" s="36"/>
      <c r="AKY176" s="36"/>
      <c r="AKZ176" s="36"/>
      <c r="ALA176" s="36"/>
      <c r="ALB176" s="36"/>
      <c r="ALC176" s="36"/>
      <c r="ALD176" s="36"/>
      <c r="ALE176" s="36"/>
      <c r="ALF176" s="36"/>
      <c r="ALG176" s="36"/>
      <c r="ALH176" s="36"/>
      <c r="ALI176" s="36"/>
      <c r="ALJ176" s="36"/>
      <c r="ALK176" s="36"/>
      <c r="ALL176" s="36"/>
      <c r="ALM176" s="36"/>
      <c r="ALN176" s="36"/>
      <c r="ALO176" s="36"/>
      <c r="ALP176" s="36"/>
      <c r="ALQ176" s="36"/>
      <c r="ALR176" s="36"/>
      <c r="ALS176" s="36"/>
      <c r="ALT176" s="36"/>
      <c r="ALU176" s="36"/>
      <c r="ALV176" s="36"/>
      <c r="ALW176" s="36"/>
      <c r="ALX176" s="36"/>
      <c r="ALY176" s="36"/>
      <c r="ALZ176" s="36"/>
      <c r="AMA176" s="36"/>
      <c r="AMB176" s="36"/>
      <c r="AMC176" s="36"/>
      <c r="AMD176" s="36"/>
      <c r="AME176" s="36"/>
      <c r="AMF176" s="36"/>
      <c r="AMG176" s="36"/>
      <c r="AMH176" s="36"/>
      <c r="AMI176" s="39"/>
      <c r="AMJ176" s="37"/>
      <c r="AMK176" s="39"/>
      <c r="AML176" s="39"/>
      <c r="AMM176" s="39"/>
      <c r="XFC176" s="39"/>
      <c r="XFD176" s="39"/>
    </row>
    <row r="177" customFormat="false" ht="12.8" hidden="false" customHeight="false" outlineLevel="0" collapsed="false">
      <c r="AMI177" s="39"/>
      <c r="AMJ177" s="37"/>
      <c r="AMK177" s="39"/>
    </row>
    <row r="178" customFormat="false" ht="12.8" hidden="false" customHeight="false" outlineLevel="0" collapsed="false">
      <c r="AMI178" s="39"/>
      <c r="AMJ178" s="75"/>
      <c r="AMK178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40" colorId="64" zoomScale="100" zoomScaleNormal="100" zoomScalePageLayoutView="100" workbookViewId="0">
      <selection pane="topLeft" activeCell="D58" activeCellId="0" sqref="D58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7"/>
      <c r="C1" s="167"/>
      <c r="D1" s="167"/>
      <c r="E1" s="167"/>
      <c r="F1" s="167"/>
    </row>
    <row r="2" customFormat="false" ht="13.8" hidden="false" customHeight="false" outlineLevel="0" collapsed="false">
      <c r="A2" s="167"/>
      <c r="B2" s="168" t="s">
        <v>168</v>
      </c>
      <c r="C2" s="168"/>
      <c r="D2" s="168"/>
      <c r="E2" s="168"/>
      <c r="F2" s="168"/>
    </row>
    <row r="3" customFormat="false" ht="12.65" hidden="false" customHeight="false" outlineLevel="0" collapsed="false">
      <c r="A3" s="167"/>
      <c r="B3" s="169"/>
      <c r="C3" s="169"/>
      <c r="D3" s="169"/>
      <c r="E3" s="169"/>
      <c r="F3" s="169"/>
    </row>
    <row r="4" customFormat="false" ht="24" hidden="false" customHeight="false" outlineLevel="0" collapsed="false">
      <c r="A4" s="167"/>
      <c r="B4" s="170" t="s">
        <v>169</v>
      </c>
      <c r="C4" s="171" t="n">
        <f aca="false">'Planilha de Custos'!B12</f>
        <v>0</v>
      </c>
      <c r="D4" s="172"/>
      <c r="E4" s="173"/>
      <c r="F4" s="174"/>
    </row>
    <row r="5" customFormat="false" ht="12.65" hidden="false" customHeight="false" outlineLevel="0" collapsed="false">
      <c r="A5" s="167"/>
      <c r="B5" s="175"/>
      <c r="C5" s="176"/>
      <c r="D5" s="177"/>
      <c r="E5" s="173"/>
      <c r="F5" s="174"/>
    </row>
    <row r="6" customFormat="false" ht="25.9" hidden="false" customHeight="true" outlineLevel="0" collapsed="false">
      <c r="A6" s="167"/>
      <c r="B6" s="178" t="s">
        <v>170</v>
      </c>
      <c r="C6" s="179" t="s">
        <v>171</v>
      </c>
      <c r="D6" s="180" t="s">
        <v>172</v>
      </c>
      <c r="E6" s="181" t="s">
        <v>173</v>
      </c>
      <c r="F6" s="182" t="s">
        <v>4</v>
      </c>
    </row>
    <row r="7" customFormat="false" ht="12.5" hidden="false" customHeight="false" outlineLevel="0" collapsed="false">
      <c r="A7" s="167"/>
      <c r="B7" s="178" t="s">
        <v>174</v>
      </c>
      <c r="C7" s="183" t="n">
        <v>2</v>
      </c>
      <c r="D7" s="184" t="n">
        <v>15</v>
      </c>
      <c r="E7" s="185"/>
      <c r="F7" s="186" t="n">
        <f aca="false">C7*D7*E7</f>
        <v>0</v>
      </c>
    </row>
    <row r="8" customFormat="false" ht="13.9" hidden="false" customHeight="true" outlineLevel="0" collapsed="false">
      <c r="A8" s="167"/>
      <c r="B8" s="187" t="s">
        <v>175</v>
      </c>
      <c r="C8" s="187"/>
      <c r="D8" s="187"/>
      <c r="E8" s="187"/>
      <c r="F8" s="186" t="n">
        <f aca="false">C4*6%</f>
        <v>0</v>
      </c>
    </row>
    <row r="9" customFormat="false" ht="13.9" hidden="false" customHeight="true" outlineLevel="0" collapsed="false">
      <c r="A9" s="167"/>
      <c r="B9" s="188" t="s">
        <v>176</v>
      </c>
      <c r="C9" s="188"/>
      <c r="D9" s="188"/>
      <c r="E9" s="188"/>
      <c r="F9" s="189" t="n">
        <f aca="false">F7-MIN(F8,F7)</f>
        <v>0</v>
      </c>
    </row>
    <row r="10" customFormat="false" ht="12.65" hidden="false" customHeight="false" outlineLevel="0" collapsed="false">
      <c r="A10" s="167"/>
      <c r="B10" s="190" t="s">
        <v>177</v>
      </c>
      <c r="C10" s="190"/>
      <c r="D10" s="190"/>
      <c r="E10" s="190"/>
      <c r="F10" s="191" t="n">
        <f aca="false">F9*2</f>
        <v>0</v>
      </c>
    </row>
    <row r="11" customFormat="false" ht="25.9" hidden="false" customHeight="true" outlineLevel="0" collapsed="false">
      <c r="A11" s="167"/>
      <c r="B11" s="178" t="s">
        <v>178</v>
      </c>
      <c r="C11" s="179" t="s">
        <v>171</v>
      </c>
      <c r="D11" s="180" t="s">
        <v>172</v>
      </c>
      <c r="E11" s="181" t="s">
        <v>173</v>
      </c>
      <c r="F11" s="192" t="s">
        <v>4</v>
      </c>
    </row>
    <row r="12" customFormat="false" ht="12.65" hidden="false" customHeight="false" outlineLevel="0" collapsed="false">
      <c r="A12" s="167"/>
      <c r="B12" s="178" t="s">
        <v>174</v>
      </c>
      <c r="C12" s="193" t="n">
        <v>2</v>
      </c>
      <c r="D12" s="184" t="n">
        <v>22</v>
      </c>
      <c r="E12" s="194" t="n">
        <f aca="false">E7</f>
        <v>0</v>
      </c>
      <c r="F12" s="186" t="n">
        <f aca="false">C12*D12*E12</f>
        <v>0</v>
      </c>
    </row>
    <row r="13" customFormat="false" ht="12.65" hidden="false" customHeight="false" outlineLevel="0" collapsed="false">
      <c r="A13" s="167"/>
      <c r="B13" s="195" t="s">
        <v>175</v>
      </c>
      <c r="C13" s="195"/>
      <c r="D13" s="195"/>
      <c r="E13" s="195"/>
      <c r="F13" s="189" t="n">
        <f aca="false">C4*6%</f>
        <v>0</v>
      </c>
    </row>
    <row r="14" customFormat="false" ht="12.65" hidden="false" customHeight="false" outlineLevel="0" collapsed="false">
      <c r="A14" s="167"/>
      <c r="B14" s="196" t="s">
        <v>179</v>
      </c>
      <c r="C14" s="196"/>
      <c r="D14" s="196"/>
      <c r="E14" s="196"/>
      <c r="F14" s="197" t="n">
        <f aca="false">F12-MIN(F13,F12)</f>
        <v>0</v>
      </c>
    </row>
    <row r="15" customFormat="false" ht="12.65" hidden="false" customHeight="false" outlineLevel="0" collapsed="false">
      <c r="A15" s="167"/>
      <c r="B15" s="198"/>
      <c r="C15" s="198"/>
      <c r="D15" s="198"/>
      <c r="E15" s="198"/>
      <c r="F15" s="198"/>
    </row>
    <row r="16" customFormat="false" ht="38.5" hidden="false" customHeight="true" outlineLevel="0" collapsed="false">
      <c r="A16" s="167"/>
      <c r="B16" s="178" t="s">
        <v>180</v>
      </c>
      <c r="C16" s="199" t="s">
        <v>181</v>
      </c>
      <c r="D16" s="200" t="s">
        <v>182</v>
      </c>
      <c r="E16" s="201" t="s">
        <v>183</v>
      </c>
      <c r="F16" s="202" t="s">
        <v>184</v>
      </c>
    </row>
    <row r="17" customFormat="false" ht="12.5" hidden="false" customHeight="false" outlineLevel="0" collapsed="false">
      <c r="A17" s="167"/>
      <c r="B17" s="178"/>
      <c r="C17" s="183" t="n">
        <v>15</v>
      </c>
      <c r="D17" s="203"/>
      <c r="E17" s="203" t="n">
        <f aca="false">D17*18%</f>
        <v>0</v>
      </c>
      <c r="F17" s="186" t="n">
        <f aca="false">(D17-E17)*C17</f>
        <v>0</v>
      </c>
    </row>
    <row r="18" customFormat="false" ht="13.9" hidden="false" customHeight="true" outlineLevel="0" collapsed="false">
      <c r="A18" s="167"/>
      <c r="B18" s="190" t="s">
        <v>177</v>
      </c>
      <c r="C18" s="190"/>
      <c r="D18" s="190"/>
      <c r="E18" s="190"/>
      <c r="F18" s="191" t="n">
        <f aca="false">F17*2</f>
        <v>0</v>
      </c>
    </row>
    <row r="19" customFormat="false" ht="12.65" hidden="false" customHeight="false" outlineLevel="0" collapsed="false">
      <c r="A19" s="167"/>
      <c r="B19" s="204"/>
      <c r="C19" s="204"/>
      <c r="D19" s="204"/>
      <c r="E19" s="204"/>
      <c r="F19" s="205"/>
    </row>
    <row r="20" customFormat="false" ht="35.05" hidden="false" customHeight="true" outlineLevel="0" collapsed="false">
      <c r="A20" s="167"/>
      <c r="B20" s="178" t="s">
        <v>185</v>
      </c>
      <c r="C20" s="199" t="s">
        <v>181</v>
      </c>
      <c r="D20" s="200" t="s">
        <v>182</v>
      </c>
      <c r="E20" s="201" t="s">
        <v>183</v>
      </c>
      <c r="F20" s="206" t="s">
        <v>184</v>
      </c>
    </row>
    <row r="21" customFormat="false" ht="38.5" hidden="false" customHeight="true" outlineLevel="0" collapsed="false">
      <c r="A21" s="167"/>
      <c r="B21" s="178"/>
      <c r="C21" s="207" t="n">
        <v>22</v>
      </c>
      <c r="D21" s="208" t="n">
        <f aca="false">D17</f>
        <v>0</v>
      </c>
      <c r="E21" s="203" t="n">
        <f aca="false">D21*18%</f>
        <v>0</v>
      </c>
      <c r="F21" s="209" t="n">
        <f aca="false">(D21-E21)*C21</f>
        <v>0</v>
      </c>
    </row>
    <row r="22" customFormat="false" ht="12.65" hidden="false" customHeight="false" outlineLevel="0" collapsed="false">
      <c r="A22" s="167"/>
      <c r="B22" s="196" t="s">
        <v>179</v>
      </c>
      <c r="C22" s="196"/>
      <c r="D22" s="196"/>
      <c r="E22" s="196"/>
      <c r="F22" s="197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0" t="s">
        <v>186</v>
      </c>
      <c r="C24" s="210"/>
      <c r="D24" s="210"/>
    </row>
    <row r="25" customFormat="false" ht="12.65" hidden="false" customHeight="false" outlineLevel="0" collapsed="false">
      <c r="B25" s="211" t="s">
        <v>187</v>
      </c>
      <c r="C25" s="212"/>
      <c r="D25" s="213" t="n">
        <f aca="false">'Planilha de Custos'!C4</f>
        <v>0</v>
      </c>
    </row>
    <row r="26" customFormat="false" ht="12.65" hidden="false" customHeight="false" outlineLevel="0" collapsed="false">
      <c r="B26" s="214" t="s">
        <v>188</v>
      </c>
      <c r="C26" s="215"/>
      <c r="D26" s="216" t="n">
        <f aca="false">'Planilha de Custos'!C13</f>
        <v>0</v>
      </c>
    </row>
    <row r="27" customFormat="false" ht="12.65" hidden="false" customHeight="false" outlineLevel="0" collapsed="false">
      <c r="B27" s="217" t="s">
        <v>189</v>
      </c>
      <c r="C27" s="218"/>
      <c r="D27" s="216" t="n">
        <f aca="false">(D25+D26)*52</f>
        <v>0</v>
      </c>
    </row>
    <row r="28" customFormat="false" ht="23.85" hidden="false" customHeight="true" outlineLevel="0" collapsed="false">
      <c r="B28" s="219" t="s">
        <v>190</v>
      </c>
      <c r="C28" s="219"/>
      <c r="D28" s="220" t="n">
        <v>9.5E-005</v>
      </c>
    </row>
    <row r="29" customFormat="false" ht="12.65" hidden="false" customHeight="false" outlineLevel="0" collapsed="false">
      <c r="B29" s="221" t="s">
        <v>191</v>
      </c>
      <c r="C29" s="222"/>
      <c r="D29" s="223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7"/>
      <c r="B31" s="224"/>
      <c r="C31" s="224"/>
      <c r="D31" s="224"/>
      <c r="E31" s="224"/>
      <c r="F31" s="224"/>
    </row>
    <row r="32" customFormat="false" ht="12.65" hidden="false" customHeight="false" outlineLevel="0" collapsed="false">
      <c r="A32" s="167"/>
      <c r="B32" s="210" t="s">
        <v>192</v>
      </c>
      <c r="C32" s="210"/>
      <c r="D32" s="210"/>
      <c r="E32" s="224"/>
      <c r="F32" s="224"/>
    </row>
    <row r="33" customFormat="false" ht="12.65" hidden="false" customHeight="false" outlineLevel="0" collapsed="false">
      <c r="A33" s="167"/>
      <c r="B33" s="225" t="s">
        <v>193</v>
      </c>
      <c r="C33" s="226"/>
      <c r="D33" s="227" t="n">
        <v>2.96</v>
      </c>
      <c r="E33" s="224"/>
      <c r="F33" s="224"/>
      <c r="G33" s="1"/>
    </row>
    <row r="34" customFormat="false" ht="12.65" hidden="false" customHeight="false" outlineLevel="0" collapsed="false">
      <c r="A34" s="167"/>
      <c r="B34" s="224" t="s">
        <v>194</v>
      </c>
      <c r="C34" s="224"/>
      <c r="D34" s="224"/>
      <c r="E34" s="224"/>
      <c r="F34" s="224"/>
      <c r="G34" s="1"/>
    </row>
    <row r="35" customFormat="false" ht="12.65" hidden="false" customHeight="false" outlineLevel="0" collapsed="false">
      <c r="A35" s="167"/>
      <c r="B35" s="224"/>
      <c r="C35" s="224"/>
      <c r="D35" s="224"/>
      <c r="E35" s="224"/>
      <c r="F35" s="224"/>
      <c r="G35" s="1"/>
    </row>
    <row r="36" customFormat="false" ht="12.65" hidden="false" customHeight="false" outlineLevel="0" collapsed="false">
      <c r="A36" s="167"/>
      <c r="B36" s="210" t="s">
        <v>195</v>
      </c>
      <c r="C36" s="210"/>
      <c r="D36" s="210"/>
      <c r="E36" s="210"/>
      <c r="F36" s="224"/>
      <c r="G36" s="1"/>
    </row>
    <row r="37" customFormat="false" ht="12.65" hidden="false" customHeight="false" outlineLevel="0" collapsed="false">
      <c r="A37" s="167"/>
      <c r="B37" s="228" t="s">
        <v>196</v>
      </c>
      <c r="C37" s="229"/>
      <c r="D37" s="230"/>
      <c r="E37" s="231" t="n">
        <v>0.01291</v>
      </c>
      <c r="F37" s="224"/>
      <c r="G37" s="1"/>
    </row>
    <row r="38" customFormat="false" ht="12.65" hidden="false" customHeight="false" outlineLevel="0" collapsed="false">
      <c r="A38" s="167"/>
      <c r="B38" s="228" t="s">
        <v>197</v>
      </c>
      <c r="C38" s="229"/>
      <c r="D38" s="230"/>
      <c r="E38" s="231" t="n">
        <v>0.7989</v>
      </c>
      <c r="F38" s="224"/>
      <c r="G38" s="1"/>
    </row>
    <row r="39" customFormat="false" ht="12.65" hidden="false" customHeight="false" outlineLevel="0" collapsed="false">
      <c r="A39" s="167"/>
      <c r="B39" s="232" t="s">
        <v>198</v>
      </c>
      <c r="C39" s="233"/>
      <c r="D39" s="234"/>
      <c r="E39" s="235" t="n">
        <v>20</v>
      </c>
      <c r="F39" s="224"/>
      <c r="G39" s="1"/>
    </row>
    <row r="40" customFormat="false" ht="12.65" hidden="false" customHeight="false" outlineLevel="0" collapsed="false">
      <c r="A40" s="167"/>
      <c r="B40" s="224" t="s">
        <v>199</v>
      </c>
      <c r="C40" s="224"/>
      <c r="D40" s="224"/>
      <c r="E40" s="224"/>
      <c r="F40" s="224"/>
      <c r="G40" s="1"/>
    </row>
    <row r="41" customFormat="false" ht="13.9" hidden="false" customHeight="true" outlineLevel="0" collapsed="false">
      <c r="A41" s="167"/>
      <c r="B41" s="224"/>
      <c r="C41" s="224"/>
      <c r="D41" s="224"/>
      <c r="E41" s="224"/>
      <c r="F41" s="224"/>
      <c r="G41" s="1"/>
    </row>
    <row r="42" customFormat="false" ht="13.9" hidden="false" customHeight="true" outlineLevel="0" collapsed="false">
      <c r="A42" s="167"/>
      <c r="B42" s="210" t="s">
        <v>200</v>
      </c>
      <c r="C42" s="210"/>
      <c r="D42" s="210"/>
      <c r="E42" s="210"/>
      <c r="F42" s="224"/>
      <c r="G42" s="1"/>
    </row>
    <row r="43" customFormat="false" ht="12.65" hidden="false" customHeight="false" outlineLevel="0" collapsed="false">
      <c r="A43" s="167"/>
      <c r="B43" s="225" t="s">
        <v>201</v>
      </c>
      <c r="C43" s="236"/>
      <c r="D43" s="237"/>
      <c r="E43" s="238" t="n">
        <v>0.0651</v>
      </c>
      <c r="F43" s="1"/>
      <c r="G43" s="1"/>
    </row>
    <row r="44" customFormat="false" ht="12.65" hidden="false" customHeight="false" outlineLevel="0" collapsed="false">
      <c r="A44" s="167"/>
      <c r="B44" s="224" t="s">
        <v>202</v>
      </c>
      <c r="C44" s="224"/>
      <c r="D44" s="224"/>
      <c r="E44" s="224"/>
      <c r="F44" s="1"/>
      <c r="G44" s="1"/>
    </row>
    <row r="45" customFormat="false" ht="12.65" hidden="false" customHeight="false" outlineLevel="0" collapsed="false">
      <c r="A45" s="167"/>
      <c r="B45" s="224"/>
      <c r="C45" s="224"/>
      <c r="D45" s="224"/>
      <c r="E45" s="224"/>
      <c r="F45" s="1"/>
      <c r="G45" s="1"/>
    </row>
    <row r="46" customFormat="false" ht="12.65" hidden="false" customHeight="false" outlineLevel="0" collapsed="false">
      <c r="A46" s="167"/>
      <c r="B46" s="239" t="s">
        <v>203</v>
      </c>
      <c r="C46" s="239"/>
      <c r="D46" s="239"/>
      <c r="E46" s="239"/>
      <c r="G46" s="1"/>
    </row>
    <row r="47" customFormat="false" ht="12.65" hidden="false" customHeight="false" outlineLevel="0" collapsed="false">
      <c r="A47" s="167"/>
      <c r="B47" s="240" t="s">
        <v>204</v>
      </c>
      <c r="C47" s="241"/>
      <c r="D47" s="242"/>
      <c r="E47" s="243" t="n">
        <v>0.2011</v>
      </c>
      <c r="F47" s="1"/>
      <c r="G47" s="1"/>
    </row>
    <row r="48" customFormat="false" ht="12.65" hidden="false" customHeight="false" outlineLevel="0" collapsed="false">
      <c r="A48" s="167"/>
      <c r="B48" s="244" t="s">
        <v>196</v>
      </c>
      <c r="C48" s="245"/>
      <c r="D48" s="246"/>
      <c r="E48" s="247" t="n">
        <f aca="false">E37</f>
        <v>0.01291</v>
      </c>
      <c r="F48" s="1"/>
      <c r="G48" s="1"/>
    </row>
    <row r="49" customFormat="false" ht="12.65" hidden="false" customHeight="false" outlineLevel="0" collapsed="false">
      <c r="A49" s="167"/>
      <c r="B49" s="224" t="s">
        <v>205</v>
      </c>
      <c r="C49" s="1"/>
      <c r="D49" s="1"/>
      <c r="E49" s="1"/>
      <c r="F49" s="1"/>
      <c r="G49" s="1"/>
    </row>
    <row r="50" customFormat="false" ht="12.65" hidden="false" customHeight="false" outlineLevel="0" collapsed="false">
      <c r="A50" s="167"/>
      <c r="G50" s="1"/>
    </row>
    <row r="51" customFormat="false" ht="12.65" hidden="false" customHeight="false" outlineLevel="0" collapsed="false">
      <c r="A51" s="167"/>
      <c r="B51" s="239" t="s">
        <v>206</v>
      </c>
      <c r="C51" s="239"/>
      <c r="D51" s="239"/>
    </row>
    <row r="52" customFormat="false" ht="12.65" hidden="false" customHeight="false" outlineLevel="0" collapsed="false">
      <c r="A52" s="167"/>
      <c r="B52" s="248" t="s">
        <v>207</v>
      </c>
      <c r="C52" s="248"/>
      <c r="D52" s="249" t="n">
        <f aca="false">'Planilha de Custos'!C12*2</f>
        <v>0</v>
      </c>
    </row>
    <row r="53" customFormat="false" ht="12.65" hidden="false" customHeight="false" outlineLevel="0" collapsed="false">
      <c r="A53" s="167"/>
      <c r="B53" s="250" t="s">
        <v>208</v>
      </c>
      <c r="C53" s="250"/>
      <c r="D53" s="251" t="n">
        <v>0.00191</v>
      </c>
    </row>
    <row r="54" customFormat="false" ht="12.65" hidden="false" customHeight="false" outlineLevel="0" collapsed="false">
      <c r="A54" s="167"/>
      <c r="B54" s="252" t="s">
        <v>209</v>
      </c>
      <c r="C54" s="252"/>
      <c r="D54" s="253" t="n">
        <f aca="false">(D52*D53)/12</f>
        <v>0</v>
      </c>
    </row>
    <row r="55" customFormat="false" ht="12.65" hidden="false" customHeight="false" outlineLevel="0" collapsed="false">
      <c r="A55" s="167"/>
      <c r="B55" s="224" t="s">
        <v>202</v>
      </c>
    </row>
    <row r="56" customFormat="false" ht="12.65" hidden="false" customHeight="false" outlineLevel="0" collapsed="false">
      <c r="A56" s="167"/>
    </row>
    <row r="57" customFormat="false" ht="12.65" hidden="false" customHeight="false" outlineLevel="0" collapsed="false">
      <c r="A57" s="167"/>
      <c r="B57" s="239" t="s">
        <v>210</v>
      </c>
      <c r="C57" s="239"/>
      <c r="D57" s="239"/>
    </row>
    <row r="58" customFormat="false" ht="35.05" hidden="false" customHeight="true" outlineLevel="0" collapsed="false">
      <c r="A58" s="167"/>
      <c r="B58" s="254" t="s">
        <v>211</v>
      </c>
      <c r="C58" s="254"/>
      <c r="D58" s="255"/>
    </row>
    <row r="59" customFormat="false" ht="12.65" hidden="false" customHeight="false" outlineLevel="0" collapsed="false">
      <c r="A59" s="167"/>
      <c r="B59" s="250" t="s">
        <v>212</v>
      </c>
      <c r="C59" s="250"/>
      <c r="D59" s="256" t="n">
        <v>0.2</v>
      </c>
    </row>
    <row r="60" customFormat="false" ht="12.65" hidden="false" customHeight="false" outlineLevel="0" collapsed="false">
      <c r="A60" s="167"/>
      <c r="B60" s="252" t="s">
        <v>209</v>
      </c>
      <c r="C60" s="252"/>
      <c r="D60" s="257" t="n">
        <f aca="false">(D58*D59)</f>
        <v>0</v>
      </c>
    </row>
    <row r="61" customFormat="false" ht="68.65" hidden="false" customHeight="true" outlineLevel="0" collapsed="false">
      <c r="A61" s="167"/>
      <c r="B61" s="258" t="s">
        <v>213</v>
      </c>
      <c r="C61" s="258"/>
      <c r="D61" s="258"/>
      <c r="E61" s="258"/>
      <c r="F61" s="258"/>
    </row>
    <row r="62" customFormat="false" ht="12.65" hidden="false" customHeight="false" outlineLevel="0" collapsed="false">
      <c r="A62" s="167"/>
    </row>
    <row r="63" customFormat="false" ht="12.65" hidden="false" customHeight="false" outlineLevel="0" collapsed="false">
      <c r="A63" s="167"/>
    </row>
    <row r="64" customFormat="false" ht="12.65" hidden="false" customHeight="false" outlineLevel="0" collapsed="false">
      <c r="A64" s="167"/>
    </row>
    <row r="65" customFormat="false" ht="12.65" hidden="false" customHeight="false" outlineLevel="0" collapsed="false">
      <c r="A65" s="167"/>
    </row>
    <row r="66" customFormat="false" ht="12.65" hidden="false" customHeight="false" outlineLevel="0" collapsed="false">
      <c r="A66" s="167"/>
    </row>
    <row r="67" customFormat="false" ht="12.65" hidden="false" customHeight="false" outlineLevel="0" collapsed="false">
      <c r="A67" s="167"/>
    </row>
    <row r="68" customFormat="false" ht="12.65" hidden="false" customHeight="false" outlineLevel="0" collapsed="false">
      <c r="A68" s="167"/>
    </row>
    <row r="69" customFormat="false" ht="12.65" hidden="false" customHeight="false" outlineLevel="0" collapsed="false">
      <c r="A69" s="167"/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9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E46"/>
    <mergeCell ref="B51:D51"/>
    <mergeCell ref="B52:C52"/>
    <mergeCell ref="B53:C53"/>
    <mergeCell ref="B54:C54"/>
    <mergeCell ref="B57:D57"/>
    <mergeCell ref="B58:C58"/>
    <mergeCell ref="B59:C59"/>
    <mergeCell ref="B60:C60"/>
    <mergeCell ref="B61:F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5" activeCellId="0" sqref="E25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59" t="s">
        <v>214</v>
      </c>
      <c r="B1" s="259"/>
      <c r="C1" s="259"/>
      <c r="D1" s="259"/>
      <c r="E1" s="259"/>
      <c r="F1" s="259"/>
      <c r="G1" s="259"/>
    </row>
    <row r="2" customFormat="false" ht="12.8" hidden="false" customHeight="false" outlineLevel="0" collapsed="false">
      <c r="A2" s="260"/>
      <c r="B2" s="261"/>
      <c r="C2" s="260"/>
      <c r="D2" s="260"/>
      <c r="E2" s="260"/>
      <c r="F2" s="260"/>
      <c r="G2" s="1"/>
    </row>
    <row r="3" customFormat="false" ht="12.8" hidden="false" customHeight="false" outlineLevel="0" collapsed="false">
      <c r="A3" s="262" t="s">
        <v>215</v>
      </c>
      <c r="B3" s="262"/>
      <c r="C3" s="262"/>
      <c r="D3" s="262"/>
      <c r="E3" s="262"/>
      <c r="F3" s="262"/>
      <c r="G3" s="262"/>
    </row>
    <row r="4" customFormat="false" ht="23" hidden="false" customHeight="false" outlineLevel="0" collapsed="false">
      <c r="A4" s="263" t="s">
        <v>216</v>
      </c>
      <c r="B4" s="264" t="s">
        <v>217</v>
      </c>
      <c r="C4" s="264" t="s">
        <v>218</v>
      </c>
      <c r="D4" s="264" t="s">
        <v>219</v>
      </c>
      <c r="E4" s="264" t="s">
        <v>220</v>
      </c>
      <c r="F4" s="264" t="s">
        <v>221</v>
      </c>
      <c r="G4" s="265" t="s">
        <v>222</v>
      </c>
      <c r="H4" s="1"/>
      <c r="AMK4" s="39"/>
    </row>
    <row r="5" customFormat="false" ht="12.8" hidden="false" customHeight="false" outlineLevel="0" collapsed="false">
      <c r="A5" s="266" t="s">
        <v>223</v>
      </c>
      <c r="B5" s="267" t="n">
        <v>2</v>
      </c>
      <c r="C5" s="267" t="n">
        <v>6</v>
      </c>
      <c r="D5" s="268" t="n">
        <v>36</v>
      </c>
      <c r="E5" s="267" t="n">
        <f aca="false">D5/C5*B5</f>
        <v>12</v>
      </c>
      <c r="F5" s="269"/>
      <c r="G5" s="270" t="n">
        <f aca="false">E5*F5</f>
        <v>0</v>
      </c>
      <c r="H5" s="1"/>
      <c r="AMK5" s="39"/>
    </row>
    <row r="6" customFormat="false" ht="12.8" hidden="false" customHeight="false" outlineLevel="0" collapsed="false">
      <c r="A6" s="266" t="s">
        <v>224</v>
      </c>
      <c r="B6" s="267" t="n">
        <v>2</v>
      </c>
      <c r="C6" s="267" t="n">
        <v>6</v>
      </c>
      <c r="D6" s="268" t="n">
        <v>36</v>
      </c>
      <c r="E6" s="267" t="n">
        <f aca="false">D6/C6*B6</f>
        <v>12</v>
      </c>
      <c r="F6" s="269"/>
      <c r="G6" s="270" t="n">
        <f aca="false">E6*F6</f>
        <v>0</v>
      </c>
      <c r="H6" s="1"/>
      <c r="AMK6" s="39"/>
    </row>
    <row r="7" customFormat="false" ht="12.8" hidden="false" customHeight="false" outlineLevel="0" collapsed="false">
      <c r="A7" s="266" t="s">
        <v>225</v>
      </c>
      <c r="B7" s="267" t="n">
        <v>2</v>
      </c>
      <c r="C7" s="267" t="n">
        <v>6</v>
      </c>
      <c r="D7" s="268" t="n">
        <v>36</v>
      </c>
      <c r="E7" s="267" t="n">
        <f aca="false">D7/C7*B7</f>
        <v>12</v>
      </c>
      <c r="F7" s="269"/>
      <c r="G7" s="270" t="n">
        <f aca="false">E7*F7</f>
        <v>0</v>
      </c>
      <c r="H7" s="1"/>
      <c r="AMK7" s="39"/>
    </row>
    <row r="8" customFormat="false" ht="12.8" hidden="false" customHeight="false" outlineLevel="0" collapsed="false">
      <c r="A8" s="266" t="s">
        <v>226</v>
      </c>
      <c r="B8" s="267" t="n">
        <v>2</v>
      </c>
      <c r="C8" s="267" t="n">
        <v>6</v>
      </c>
      <c r="D8" s="268" t="n">
        <v>36</v>
      </c>
      <c r="E8" s="267" t="n">
        <f aca="false">D8/C8*B8</f>
        <v>12</v>
      </c>
      <c r="F8" s="269"/>
      <c r="G8" s="270" t="n">
        <f aca="false">E8*F8</f>
        <v>0</v>
      </c>
      <c r="H8" s="1"/>
      <c r="AMK8" s="39"/>
    </row>
    <row r="9" customFormat="false" ht="12.8" hidden="false" customHeight="false" outlineLevel="0" collapsed="false">
      <c r="A9" s="266" t="s">
        <v>227</v>
      </c>
      <c r="B9" s="267" t="n">
        <v>2</v>
      </c>
      <c r="C9" s="267" t="n">
        <v>6</v>
      </c>
      <c r="D9" s="268" t="n">
        <v>36</v>
      </c>
      <c r="E9" s="267" t="n">
        <f aca="false">D9/C9*B9</f>
        <v>12</v>
      </c>
      <c r="F9" s="269"/>
      <c r="G9" s="270" t="n">
        <f aca="false">E9*F9</f>
        <v>0</v>
      </c>
      <c r="H9" s="1"/>
      <c r="AMK9" s="39"/>
    </row>
    <row r="10" customFormat="false" ht="12.8" hidden="false" customHeight="false" outlineLevel="0" collapsed="false">
      <c r="A10" s="266" t="s">
        <v>228</v>
      </c>
      <c r="B10" s="267" t="n">
        <v>2</v>
      </c>
      <c r="C10" s="267" t="n">
        <v>6</v>
      </c>
      <c r="D10" s="268" t="n">
        <v>36</v>
      </c>
      <c r="E10" s="267" t="n">
        <f aca="false">D10/C10*B10</f>
        <v>12</v>
      </c>
      <c r="F10" s="269"/>
      <c r="G10" s="270" t="n">
        <f aca="false">E10*F10</f>
        <v>0</v>
      </c>
      <c r="H10" s="1"/>
      <c r="AMK10" s="39"/>
    </row>
    <row r="11" customFormat="false" ht="12.8" hidden="false" customHeight="false" outlineLevel="0" collapsed="false">
      <c r="A11" s="266" t="s">
        <v>229</v>
      </c>
      <c r="B11" s="267" t="n">
        <v>2</v>
      </c>
      <c r="C11" s="267" t="n">
        <v>6</v>
      </c>
      <c r="D11" s="268" t="n">
        <v>36</v>
      </c>
      <c r="E11" s="267" t="n">
        <f aca="false">D11/C11*B11</f>
        <v>12</v>
      </c>
      <c r="F11" s="269"/>
      <c r="G11" s="270" t="n">
        <f aca="false">E11*F11</f>
        <v>0</v>
      </c>
      <c r="H11" s="1"/>
      <c r="AMK11" s="39"/>
    </row>
    <row r="12" customFormat="false" ht="12.8" hidden="false" customHeight="false" outlineLevel="0" collapsed="false">
      <c r="A12" s="266" t="s">
        <v>230</v>
      </c>
      <c r="B12" s="267" t="n">
        <v>2</v>
      </c>
      <c r="C12" s="267" t="n">
        <v>6</v>
      </c>
      <c r="D12" s="268" t="n">
        <v>36</v>
      </c>
      <c r="E12" s="267" t="n">
        <f aca="false">D12/C12*B12</f>
        <v>12</v>
      </c>
      <c r="F12" s="269"/>
      <c r="G12" s="270" t="n">
        <f aca="false">E12*F12</f>
        <v>0</v>
      </c>
      <c r="H12" s="1"/>
      <c r="AMK12" s="39"/>
    </row>
    <row r="13" customFormat="false" ht="12.8" hidden="false" customHeight="false" outlineLevel="0" collapsed="false">
      <c r="A13" s="266" t="s">
        <v>231</v>
      </c>
      <c r="B13" s="267" t="n">
        <v>1</v>
      </c>
      <c r="C13" s="267" t="n">
        <v>12</v>
      </c>
      <c r="D13" s="268" t="n">
        <v>36</v>
      </c>
      <c r="E13" s="267" t="n">
        <f aca="false">D13/C13*B13</f>
        <v>3</v>
      </c>
      <c r="F13" s="269"/>
      <c r="G13" s="270" t="n">
        <f aca="false">E13*F13</f>
        <v>0</v>
      </c>
      <c r="H13" s="1"/>
      <c r="AMK13" s="39"/>
    </row>
    <row r="14" customFormat="false" ht="12.8" hidden="false" customHeight="false" outlineLevel="0" collapsed="false">
      <c r="A14" s="271" t="s">
        <v>232</v>
      </c>
      <c r="B14" s="267" t="n">
        <v>1</v>
      </c>
      <c r="C14" s="267" t="n">
        <v>36</v>
      </c>
      <c r="D14" s="268" t="n">
        <v>36</v>
      </c>
      <c r="E14" s="267" t="n">
        <f aca="false">D14/C14*B14</f>
        <v>1</v>
      </c>
      <c r="F14" s="269"/>
      <c r="G14" s="270" t="n">
        <f aca="false">E14*F14</f>
        <v>0</v>
      </c>
      <c r="H14" s="1"/>
      <c r="AMK14" s="39"/>
    </row>
    <row r="15" customFormat="false" ht="12.8" hidden="false" customHeight="false" outlineLevel="0" collapsed="false">
      <c r="A15" s="272" t="s">
        <v>233</v>
      </c>
      <c r="B15" s="273"/>
      <c r="C15" s="273"/>
      <c r="D15" s="273"/>
      <c r="E15" s="273"/>
      <c r="F15" s="273"/>
      <c r="G15" s="274" t="n">
        <f aca="false">SUM(G5:G14)</f>
        <v>0</v>
      </c>
      <c r="H15" s="1"/>
      <c r="AMK15" s="39"/>
    </row>
    <row r="16" customFormat="false" ht="19.4" hidden="false" customHeight="true" outlineLevel="0" collapsed="false">
      <c r="A16" s="275" t="s">
        <v>234</v>
      </c>
      <c r="B16" s="275"/>
      <c r="C16" s="275"/>
      <c r="D16" s="275"/>
      <c r="E16" s="276" t="s">
        <v>235</v>
      </c>
      <c r="F16" s="276"/>
      <c r="G16" s="277" t="n">
        <f aca="false">G15/D5</f>
        <v>0</v>
      </c>
      <c r="H16" s="1"/>
      <c r="AMK16" s="39"/>
    </row>
    <row r="17" customFormat="false" ht="12.8" hidden="false" customHeight="false" outlineLevel="0" collapsed="false">
      <c r="A17" s="278"/>
      <c r="B17" s="278"/>
      <c r="C17" s="278"/>
      <c r="D17" s="278"/>
      <c r="E17" s="278"/>
      <c r="F17" s="278"/>
      <c r="G17" s="1"/>
    </row>
    <row r="18" customFormat="false" ht="13.9" hidden="false" customHeight="true" outlineLevel="0" collapsed="false">
      <c r="A18" s="262" t="s">
        <v>236</v>
      </c>
      <c r="B18" s="262"/>
      <c r="C18" s="262"/>
      <c r="D18" s="262"/>
      <c r="E18" s="262"/>
      <c r="F18" s="262"/>
      <c r="AMG18" s="39"/>
    </row>
    <row r="19" customFormat="false" ht="16" hidden="false" customHeight="false" outlineLevel="0" collapsed="false">
      <c r="A19" s="263" t="s">
        <v>237</v>
      </c>
      <c r="B19" s="264" t="s">
        <v>238</v>
      </c>
      <c r="C19" s="264" t="s">
        <v>239</v>
      </c>
      <c r="D19" s="264" t="s">
        <v>240</v>
      </c>
      <c r="E19" s="264" t="s">
        <v>241</v>
      </c>
      <c r="F19" s="265" t="s">
        <v>242</v>
      </c>
      <c r="AMG19" s="39"/>
    </row>
    <row r="20" customFormat="false" ht="12.8" hidden="false" customHeight="false" outlineLevel="0" collapsed="false">
      <c r="A20" s="279" t="s">
        <v>243</v>
      </c>
      <c r="B20" s="280" t="n">
        <v>1</v>
      </c>
      <c r="C20" s="280" t="n">
        <v>30</v>
      </c>
      <c r="D20" s="281" t="n">
        <f aca="false">E20*10%</f>
        <v>0</v>
      </c>
      <c r="E20" s="281"/>
      <c r="F20" s="282" t="n">
        <f aca="false">B20*((E20-D20)/C20)</f>
        <v>0</v>
      </c>
      <c r="AMG20" s="39"/>
    </row>
    <row r="21" customFormat="false" ht="12.8" hidden="false" customHeight="false" outlineLevel="0" collapsed="false">
      <c r="A21" s="279" t="s">
        <v>244</v>
      </c>
      <c r="B21" s="280" t="n">
        <v>1</v>
      </c>
      <c r="C21" s="280" t="n">
        <v>30</v>
      </c>
      <c r="D21" s="281" t="n">
        <f aca="false">E21*10%</f>
        <v>0</v>
      </c>
      <c r="E21" s="281"/>
      <c r="F21" s="282" t="n">
        <f aca="false">B21*((E21-D21)/C21)</f>
        <v>0</v>
      </c>
      <c r="AMG21" s="39"/>
    </row>
    <row r="22" customFormat="false" ht="12.8" hidden="false" customHeight="false" outlineLevel="0" collapsed="false">
      <c r="A22" s="279" t="s">
        <v>245</v>
      </c>
      <c r="B22" s="280" t="n">
        <v>1</v>
      </c>
      <c r="C22" s="280" t="n">
        <v>30</v>
      </c>
      <c r="D22" s="281" t="n">
        <f aca="false">E22*10%</f>
        <v>0</v>
      </c>
      <c r="E22" s="281"/>
      <c r="F22" s="282" t="n">
        <f aca="false">B22*((E22-D22)/C22)</f>
        <v>0</v>
      </c>
      <c r="AMG22" s="39"/>
    </row>
    <row r="23" customFormat="false" ht="12.8" hidden="false" customHeight="false" outlineLevel="0" collapsed="false">
      <c r="A23" s="279" t="s">
        <v>246</v>
      </c>
      <c r="B23" s="280" t="n">
        <v>1</v>
      </c>
      <c r="C23" s="280" t="n">
        <v>12</v>
      </c>
      <c r="D23" s="281" t="n">
        <f aca="false">E23*10%</f>
        <v>0</v>
      </c>
      <c r="E23" s="281"/>
      <c r="F23" s="282" t="n">
        <f aca="false">B23*((E23-D23)/C23)</f>
        <v>0</v>
      </c>
      <c r="AMG23" s="39"/>
    </row>
    <row r="24" customFormat="false" ht="13.15" hidden="false" customHeight="true" outlineLevel="0" collapsed="false">
      <c r="A24" s="272" t="s">
        <v>234</v>
      </c>
      <c r="B24" s="272"/>
      <c r="C24" s="272"/>
      <c r="D24" s="272"/>
      <c r="E24" s="272"/>
      <c r="F24" s="274" t="n">
        <f aca="false">SUM(F20:F23)</f>
        <v>0</v>
      </c>
      <c r="AMG24" s="39"/>
    </row>
    <row r="25" customFormat="false" ht="19.4" hidden="false" customHeight="false" outlineLevel="0" collapsed="false">
      <c r="A25" s="279" t="s">
        <v>247</v>
      </c>
      <c r="B25" s="280" t="n">
        <v>1</v>
      </c>
      <c r="C25" s="280" t="n">
        <v>36</v>
      </c>
      <c r="D25" s="281" t="n">
        <f aca="false">E25*10%</f>
        <v>0</v>
      </c>
      <c r="E25" s="281"/>
      <c r="F25" s="282" t="n">
        <f aca="false">B25*((E25-D25)/C25)</f>
        <v>0</v>
      </c>
      <c r="G25" s="283"/>
      <c r="AMG25" s="39"/>
    </row>
    <row r="26" customFormat="false" ht="13.9" hidden="false" customHeight="true" outlineLevel="0" collapsed="false">
      <c r="A26" s="275" t="s">
        <v>248</v>
      </c>
      <c r="B26" s="275"/>
      <c r="C26" s="275"/>
      <c r="D26" s="275"/>
      <c r="E26" s="275"/>
      <c r="F26" s="277" t="n">
        <f aca="false">SUM(F24:F25)</f>
        <v>0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83"/>
      <c r="B28" s="283"/>
      <c r="C28" s="283"/>
      <c r="D28" s="283"/>
      <c r="E28" s="283"/>
      <c r="F28" s="283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4" hidden="false" customHeight="false" outlineLevel="0" collapsed="false">
      <c r="B2" s="284" t="s">
        <v>28</v>
      </c>
      <c r="C2" s="284" t="s">
        <v>29</v>
      </c>
      <c r="D2" s="284" t="s">
        <v>30</v>
      </c>
      <c r="E2" s="284" t="s">
        <v>31</v>
      </c>
      <c r="F2" s="285" t="s">
        <v>32</v>
      </c>
      <c r="G2" s="285" t="s">
        <v>33</v>
      </c>
    </row>
    <row r="3" customFormat="false" ht="24" hidden="false" customHeight="false" outlineLevel="0" collapsed="false">
      <c r="B3" s="284"/>
      <c r="C3" s="285" t="s">
        <v>35</v>
      </c>
      <c r="D3" s="285" t="s">
        <v>35</v>
      </c>
      <c r="E3" s="285" t="s">
        <v>35</v>
      </c>
      <c r="F3" s="285" t="s">
        <v>37</v>
      </c>
      <c r="G3" s="285" t="s">
        <v>37</v>
      </c>
    </row>
    <row r="4" customFormat="false" ht="13" hidden="false" customHeight="false" outlineLevel="0" collapsed="false">
      <c r="B4" s="286" t="n">
        <v>0.02</v>
      </c>
      <c r="C4" s="287" t="n">
        <f aca="false">'Planilha de Custos'!C160</f>
        <v>0</v>
      </c>
      <c r="D4" s="287" t="n">
        <f aca="false">'Planilha de Custos'!D160</f>
        <v>0</v>
      </c>
      <c r="E4" s="287" t="n">
        <f aca="false">'Planilha de Custos'!E160</f>
        <v>0</v>
      </c>
      <c r="F4" s="287" t="n">
        <f aca="false">'Planilha de Custos'!C168</f>
        <v>0</v>
      </c>
      <c r="G4" s="287" t="n">
        <f aca="false">'Planilha de Custos'!E168</f>
        <v>0</v>
      </c>
    </row>
    <row r="5" customFormat="false" ht="13" hidden="false" customHeight="false" outlineLevel="0" collapsed="false">
      <c r="B5" s="286" t="n">
        <v>0.021</v>
      </c>
      <c r="C5" s="287" t="n">
        <f aca="false">'Planilha de Custos'!C161</f>
        <v>0</v>
      </c>
      <c r="D5" s="287" t="n">
        <f aca="false">'Planilha de Custos'!D161</f>
        <v>0</v>
      </c>
      <c r="E5" s="287" t="n">
        <f aca="false">'Planilha de Custos'!E161</f>
        <v>0</v>
      </c>
      <c r="F5" s="287" t="n">
        <f aca="false">'Planilha de Custos'!C169</f>
        <v>0</v>
      </c>
      <c r="G5" s="287" t="n">
        <f aca="false">'Planilha de Custos'!E169</f>
        <v>0</v>
      </c>
    </row>
    <row r="6" customFormat="false" ht="13" hidden="false" customHeight="false" outlineLevel="0" collapsed="false">
      <c r="B6" s="286" t="n">
        <v>0.025</v>
      </c>
      <c r="C6" s="287" t="n">
        <f aca="false">'Planilha de Custos'!C162</f>
        <v>0</v>
      </c>
      <c r="D6" s="287" t="n">
        <f aca="false">'Planilha de Custos'!D162</f>
        <v>0</v>
      </c>
      <c r="E6" s="287" t="n">
        <f aca="false">'Planilha de Custos'!E162</f>
        <v>0</v>
      </c>
      <c r="F6" s="287" t="n">
        <f aca="false">'Planilha de Custos'!C170</f>
        <v>0</v>
      </c>
      <c r="G6" s="287" t="n">
        <f aca="false">'Planilha de Custos'!E170</f>
        <v>0</v>
      </c>
    </row>
    <row r="7" customFormat="false" ht="13" hidden="false" customHeight="false" outlineLevel="0" collapsed="false">
      <c r="B7" s="286" t="n">
        <v>0.03</v>
      </c>
      <c r="C7" s="287" t="n">
        <f aca="false">'Planilha de Custos'!C163</f>
        <v>0</v>
      </c>
      <c r="D7" s="287" t="n">
        <f aca="false">'Planilha de Custos'!D163</f>
        <v>0</v>
      </c>
      <c r="E7" s="287" t="n">
        <f aca="false">'Planilha de Custos'!E163</f>
        <v>0</v>
      </c>
      <c r="F7" s="287" t="n">
        <f aca="false">'Planilha de Custos'!C171</f>
        <v>0</v>
      </c>
      <c r="G7" s="287" t="n">
        <f aca="false">'Planilha de Custos'!E171</f>
        <v>0</v>
      </c>
    </row>
    <row r="8" customFormat="false" ht="13" hidden="false" customHeight="false" outlineLevel="0" collapsed="false">
      <c r="B8" s="286" t="n">
        <v>0.035</v>
      </c>
      <c r="C8" s="287" t="n">
        <f aca="false">'Planilha de Custos'!C164</f>
        <v>0</v>
      </c>
      <c r="D8" s="287" t="n">
        <f aca="false">'Planilha de Custos'!D164</f>
        <v>0</v>
      </c>
      <c r="E8" s="287" t="n">
        <f aca="false">'Planilha de Custos'!E164</f>
        <v>0</v>
      </c>
      <c r="F8" s="287" t="n">
        <f aca="false">'Planilha de Custos'!C172</f>
        <v>0</v>
      </c>
      <c r="G8" s="287" t="n">
        <f aca="false">'Planilha de Custos'!E172</f>
        <v>0</v>
      </c>
    </row>
    <row r="9" customFormat="false" ht="13" hidden="false" customHeight="false" outlineLevel="0" collapsed="false">
      <c r="B9" s="286" t="n">
        <v>0.04</v>
      </c>
      <c r="C9" s="287" t="n">
        <f aca="false">'Planilha de Custos'!C165</f>
        <v>0</v>
      </c>
      <c r="D9" s="287" t="n">
        <f aca="false">'Planilha de Custos'!D165</f>
        <v>0</v>
      </c>
      <c r="E9" s="287" t="n">
        <f aca="false">'Planilha de Custos'!E165</f>
        <v>0</v>
      </c>
      <c r="F9" s="287" t="n">
        <f aca="false">'Planilha de Custos'!C173</f>
        <v>0</v>
      </c>
      <c r="G9" s="287" t="n">
        <f aca="false">'Planilha de Custos'!E173</f>
        <v>0</v>
      </c>
    </row>
    <row r="10" customFormat="false" ht="13" hidden="false" customHeight="false" outlineLevel="0" collapsed="false">
      <c r="B10" s="286" t="n">
        <v>0.045</v>
      </c>
      <c r="C10" s="287" t="n">
        <f aca="false">'Planilha de Custos'!C166</f>
        <v>0</v>
      </c>
      <c r="D10" s="287" t="n">
        <f aca="false">'Planilha de Custos'!D166</f>
        <v>0</v>
      </c>
      <c r="E10" s="287" t="n">
        <f aca="false">'Planilha de Custos'!E166</f>
        <v>0</v>
      </c>
      <c r="F10" s="287" t="n">
        <f aca="false">'Planilha de Custos'!C174</f>
        <v>0</v>
      </c>
      <c r="G10" s="287" t="n">
        <f aca="false">'Planilha de Custos'!E174</f>
        <v>0</v>
      </c>
    </row>
    <row r="11" customFormat="false" ht="13" hidden="false" customHeight="false" outlineLevel="0" collapsed="false">
      <c r="B11" s="286" t="n">
        <v>0.05</v>
      </c>
      <c r="C11" s="287" t="n">
        <f aca="false">'Planilha de Custos'!C167</f>
        <v>0</v>
      </c>
      <c r="D11" s="287" t="n">
        <f aca="false">'Planilha de Custos'!D167</f>
        <v>0</v>
      </c>
      <c r="E11" s="287" t="n">
        <f aca="false">'Planilha de Custos'!E167</f>
        <v>0</v>
      </c>
      <c r="F11" s="287" t="n">
        <f aca="false">'Planilha de Custos'!C175</f>
        <v>0</v>
      </c>
      <c r="G11" s="287" t="n">
        <f aca="false">'Planilha de Custos'!E175</f>
        <v>0</v>
      </c>
    </row>
    <row r="12" customFormat="false" ht="12.8" hidden="false" customHeight="false" outlineLevel="0" collapsed="false">
      <c r="B12" s="288"/>
    </row>
    <row r="13" customFormat="false" ht="12.8" hidden="false" customHeight="false" outlineLevel="0" collapsed="false">
      <c r="B13" s="288"/>
    </row>
    <row r="14" customFormat="false" ht="12.8" hidden="false" customHeight="false" outlineLevel="0" collapsed="false">
      <c r="B14" s="288"/>
    </row>
    <row r="15" customFormat="false" ht="12.8" hidden="false" customHeight="false" outlineLevel="0" collapsed="false">
      <c r="B15" s="288"/>
    </row>
    <row r="16" customFormat="false" ht="12.8" hidden="false" customHeight="false" outlineLevel="0" collapsed="false">
      <c r="B16" s="288"/>
    </row>
    <row r="17" customFormat="false" ht="12.8" hidden="false" customHeight="false" outlineLevel="0" collapsed="false">
      <c r="B17" s="288"/>
    </row>
    <row r="18" customFormat="false" ht="12.8" hidden="false" customHeight="false" outlineLevel="0" collapsed="false">
      <c r="B18" s="288"/>
    </row>
    <row r="19" customFormat="false" ht="12.8" hidden="false" customHeight="false" outlineLevel="0" collapsed="false">
      <c r="B19" s="288"/>
    </row>
    <row r="20" customFormat="false" ht="12.8" hidden="false" customHeight="false" outlineLevel="0" collapsed="false">
      <c r="B20" s="288"/>
    </row>
    <row r="21" customFormat="false" ht="12.8" hidden="false" customHeight="false" outlineLevel="0" collapsed="false">
      <c r="B21" s="288"/>
    </row>
    <row r="22" customFormat="false" ht="12.8" hidden="false" customHeight="false" outlineLevel="0" collapsed="false">
      <c r="B22" s="288"/>
    </row>
    <row r="23" customFormat="false" ht="12.8" hidden="false" customHeight="false" outlineLevel="0" collapsed="false">
      <c r="B23" s="288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9145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2026-10-09T12:49:52Z</dcterms:modified>
  <cp:revision>497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