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ício" sheetId="1" state="visible" r:id="rId2"/>
    <sheet name="ANP" sheetId="2" state="visible" r:id="rId3"/>
    <sheet name="BEL" sheetId="3" state="visible" r:id="rId4"/>
    <sheet name="BAV" sheetId="4" state="visible" r:id="rId5"/>
    <sheet name="CGD" sheetId="5" state="visible" r:id="rId6"/>
    <sheet name="CBA" sheetId="6" state="visible" r:id="rId7"/>
    <sheet name="DF" sheetId="7" state="visible" r:id="rId8"/>
    <sheet name="DOU" sheetId="8" state="visible" r:id="rId9"/>
    <sheet name="GOI" sheetId="9" state="visible" r:id="rId10"/>
    <sheet name="MCP" sheetId="10" state="visible" r:id="rId11"/>
    <sheet name="MAN" sheetId="11" state="visible" r:id="rId12"/>
    <sheet name="MAR" sheetId="12" state="visible" r:id="rId13"/>
    <sheet name="PLM" sheetId="13" state="visible" r:id="rId14"/>
    <sheet name="PTV" sheetId="14" state="visible" r:id="rId15"/>
    <sheet name="RBC" sheetId="15" state="visible" r:id="rId16"/>
    <sheet name="SRT" sheetId="16" state="visible" r:id="rId17"/>
    <sheet name="SIN" sheetId="17" state="visible" r:id="rId18"/>
  </sheets>
  <definedNames>
    <definedName function="false" hidden="false" localSheetId="1" name="_xlnm.Print_Area" vbProcedure="false">ANP!$A$1:$G$30</definedName>
    <definedName function="false" hidden="false" localSheetId="3" name="_xlnm.Print_Area" vbProcedure="false">BAV!$A$1:$G$29</definedName>
    <definedName function="false" hidden="false" localSheetId="2" name="_xlnm.Print_Area" vbProcedure="false">BEL!$A$1:$G$28</definedName>
    <definedName function="false" hidden="false" localSheetId="5" name="_xlnm.Print_Area" vbProcedure="false">CBA!$A$1:$G$30</definedName>
    <definedName function="false" hidden="false" localSheetId="4" name="_xlnm.Print_Area" vbProcedure="false">CGD!$A$1:$G$35</definedName>
    <definedName function="false" hidden="false" localSheetId="6" name="_xlnm.Print_Area" vbProcedure="false">DF!$A$1:$G$33</definedName>
    <definedName function="false" hidden="false" localSheetId="7" name="_xlnm.Print_Area" vbProcedure="false">DOU!$A$1:$G$33</definedName>
    <definedName function="false" hidden="false" localSheetId="8" name="_xlnm.Print_Area" vbProcedure="false">GOI!$A$1:$G$35</definedName>
    <definedName function="false" hidden="false" localSheetId="0" name="_xlnm.Print_Area" vbProcedure="false">Início!$A$1:$D$60</definedName>
    <definedName function="false" hidden="false" localSheetId="0" name="_xlnm.Print_Titles" vbProcedure="false">Início!$1:$1</definedName>
    <definedName function="false" hidden="false" localSheetId="10" name="_xlnm.Print_Area" vbProcedure="false">MAN!$A$1:$G$35</definedName>
    <definedName function="false" hidden="false" localSheetId="11" name="_xlnm.Print_Area" vbProcedure="false">MAR!$A$1:$G$28</definedName>
    <definedName function="false" hidden="false" localSheetId="9" name="_xlnm.Print_Area" vbProcedure="false">MCP!$A$1:$G$27</definedName>
    <definedName function="false" hidden="false" localSheetId="12" name="_xlnm.Print_Area" vbProcedure="false">PLM!$A$1:$G$30</definedName>
    <definedName function="false" hidden="false" localSheetId="13" name="_xlnm.Print_Area" vbProcedure="false">PTV!$A$1:$G$31</definedName>
    <definedName function="false" hidden="false" localSheetId="14" name="_xlnm.Print_Area" vbProcedure="false">RBC!$A$1:$G$29</definedName>
    <definedName function="false" hidden="false" localSheetId="16" name="_xlnm.Print_Area" vbProcedure="false">SIN!$A$1:$G$29</definedName>
    <definedName function="false" hidden="false" localSheetId="15" name="_xlnm.Print_Area" vbProcedure="false">SRT!$A$1:$G$28</definedName>
    <definedName function="false" hidden="false" localSheetId="0" name="_xlnm.Print_Area" vbProcedure="false">Início!$A$1:$D$59</definedName>
    <definedName function="false" hidden="false" localSheetId="1" name="_xlnm.Print_Area" vbProcedure="false">ANP!$A$1:$H$30</definedName>
    <definedName function="false" hidden="false" localSheetId="2" name="_xlnm.Print_Area" vbProcedure="false">BEL!$A$1:$H$28</definedName>
    <definedName function="false" hidden="false" localSheetId="3" name="_xlnm.Print_Area" vbProcedure="false">BAV!$A$1:$H$29</definedName>
    <definedName function="false" hidden="false" localSheetId="4" name="_xlnm.Print_Area" vbProcedure="false">CGD!$A$1:$H$35</definedName>
    <definedName function="false" hidden="false" localSheetId="5" name="_xlnm.Print_Area" vbProcedure="false">CBA!$A$1:$H$30</definedName>
    <definedName function="false" hidden="false" localSheetId="6" name="_xlnm.Print_Area" vbProcedure="false">DF!$A$1:$H$33</definedName>
    <definedName function="false" hidden="false" localSheetId="7" name="_xlnm.Print_Area" vbProcedure="false">DOU!$A$1:$H$33</definedName>
    <definedName function="false" hidden="false" localSheetId="8" name="_xlnm.Print_Area" vbProcedure="false">GOI!$A$1:$H$35</definedName>
    <definedName function="false" hidden="false" localSheetId="9" name="_xlnm.Print_Area" vbProcedure="false">MCP!$A$1:$H$27</definedName>
    <definedName function="false" hidden="false" localSheetId="10" name="_xlnm.Print_Area" vbProcedure="false">MAN!$A$1:$H$35</definedName>
    <definedName function="false" hidden="false" localSheetId="11" name="_xlnm.Print_Area" vbProcedure="false">MAR!$A$1:$H$28</definedName>
    <definedName function="false" hidden="false" localSheetId="12" name="_xlnm.Print_Area" vbProcedure="false">PLM!$A$1:$H$30</definedName>
    <definedName function="false" hidden="false" localSheetId="13" name="_xlnm.Print_Area" vbProcedure="false">PTV!$A$1:$H$31</definedName>
    <definedName function="false" hidden="false" localSheetId="14" name="_xlnm.Print_Area" vbProcedure="false">RBC!$A$1:$H$29</definedName>
    <definedName function="false" hidden="false" localSheetId="15" name="_xlnm.Print_Area" vbProcedure="false">SRT!$A$1:$H$28</definedName>
    <definedName function="false" hidden="false" localSheetId="16" name="_xlnm.Print_Area" vbProcedure="false">SIN!$A$1:$H$29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<sst xmlns="http://schemas.openxmlformats.org/spreadsheetml/2006/main" count="1191" uniqueCount="149">
  <si>
    <t xml:space="preserve">INSTITUTO NACIONAL DO SEGURO SOCIAL</t>
  </si>
  <si>
    <t xml:space="preserve">ANEXO V – MODELO DA PROPOSTA</t>
  </si>
  <si>
    <t xml:space="preserve">DADOS DA PROPOSTA</t>
  </si>
  <si>
    <t xml:space="preserve">À Superintendência Regional Norte/Centro-Oeste,</t>
  </si>
  <si>
    <t xml:space="preserve">A Empresa</t>
  </si>
  <si>
    <t xml:space="preserve"> CNPJ nº</t>
  </si>
  <si>
    <t xml:space="preserve">sediada no endereço</t>
  </si>
  <si>
    <t xml:space="preserve">se propõe a executar o serviço discriminado, atendendo todas as condições estipuladas no Edital de Licitação e Termo de Referência – Anexo I, nos valores da tabela a seguir:</t>
  </si>
  <si>
    <t xml:space="preserve">( inserir a tabela do grupo do lance)</t>
  </si>
  <si>
    <t xml:space="preserve">Validade da Proposta de Preços:</t>
  </si>
  <si>
    <t xml:space="preserve">Prazo de Garantia do Serviço:</t>
  </si>
  <si>
    <t xml:space="preserve">Regime de tributação de referência:</t>
  </si>
  <si>
    <t xml:space="preserve">Dados para assinatura do Contrato:</t>
  </si>
  <si>
    <t xml:space="preserve">Nome do Representante Legal da Empresa:</t>
  </si>
  <si>
    <t xml:space="preserve">Cargo:</t>
  </si>
  <si>
    <t xml:space="preserve">RG:</t>
  </si>
  <si>
    <t xml:space="preserve">CPF:</t>
  </si>
  <si>
    <t xml:space="preserve">Telefone:</t>
  </si>
  <si>
    <t xml:space="preserve">E-mail:</t>
  </si>
  <si>
    <t xml:space="preserve">Dados Bancários para pagamento:</t>
  </si>
  <si>
    <t xml:space="preserve">Banco:</t>
  </si>
  <si>
    <t xml:space="preserve">Agência:</t>
  </si>
  <si>
    <t xml:space="preserve">Conta Corrente:</t>
  </si>
  <si>
    <t xml:space="preserve">LOCAL E DATA.</t>
  </si>
  <si>
    <t xml:space="preserve">Assinatura do representante da empresa</t>
  </si>
  <si>
    <t xml:space="preserve">INFORMAÇÕES DE PREENCHIMENTO DAS TABELAS</t>
  </si>
  <si>
    <t xml:space="preserve">Legenda</t>
  </si>
  <si>
    <t xml:space="preserve">Valor Fixo</t>
  </si>
  <si>
    <t xml:space="preserve">Editar</t>
  </si>
  <si>
    <t xml:space="preserve">Valor com fórmula</t>
  </si>
  <si>
    <t xml:space="preserve">OBS.: Os valores unitários dos campos em amarelo inferiores a 75% do estimado original, necessitarão de comprovação adicional de exequibilidade.</t>
  </si>
  <si>
    <t xml:space="preserve">BDI ESTIMADO</t>
  </si>
  <si>
    <t xml:space="preserve">OBS.: Somente as propostas para serviço de instalação de aparelhos SPLIT precisam preencher a tabela abaixo.</t>
  </si>
  <si>
    <t xml:space="preserve">NÃO DESONERADO</t>
  </si>
  <si>
    <t xml:space="preserve">BDI</t>
  </si>
  <si>
    <t xml:space="preserve">GERAL</t>
  </si>
  <si>
    <t xml:space="preserve">REDUZIDO</t>
  </si>
  <si>
    <t xml:space="preserve">Despesas Indiretas e Lucro</t>
  </si>
  <si>
    <t xml:space="preserve">Taxa de Administração Central (AC)</t>
  </si>
  <si>
    <t xml:space="preserve">Taxa de Despesas Financeiras (DF)</t>
  </si>
  <si>
    <t xml:space="preserve">(1+taxa_selic/100)^(du(desembolso[mínimo11]-pagamento)/252)</t>
  </si>
  <si>
    <t xml:space="preserve">Taxa de Seguros (S)</t>
  </si>
  <si>
    <t xml:space="preserve">Taxa de Riscos (R) </t>
  </si>
  <si>
    <t xml:space="preserve">Taxa de Garantias (G) (incluída no seguro)</t>
  </si>
  <si>
    <t xml:space="preserve">Ver AC 2622/13-P TCU §127</t>
  </si>
  <si>
    <t xml:space="preserve">Taxa de Lucro/Remuneração (L)</t>
  </si>
  <si>
    <t xml:space="preserve">Impostos Diretos (I)</t>
  </si>
  <si>
    <t xml:space="preserve">COFINS</t>
  </si>
  <si>
    <t xml:space="preserve">PIS</t>
  </si>
  <si>
    <t xml:space="preserve">ISSQN</t>
  </si>
  <si>
    <t xml:space="preserve">CPRB</t>
  </si>
  <si>
    <t xml:space="preserve">BDI CALCULADO MÁXIMO TCU </t>
  </si>
  <si>
    <t xml:space="preserve">LOCAL DE ENTREGA: GERENCIA EXECUTIVA ANÁPOLIS -  GO</t>
  </si>
  <si>
    <t xml:space="preserve">GRUPO 1</t>
  </si>
  <si>
    <t xml:space="preserve"> ITEM </t>
  </si>
  <si>
    <t xml:space="preserve"> DESCRIÇÃO/ESPECIFICAÇÃO </t>
  </si>
  <si>
    <t xml:space="preserve">UNIDADE</t>
  </si>
  <si>
    <t xml:space="preserve"> QDE </t>
  </si>
  <si>
    <t xml:space="preserve"> Valor Unitário Estimado </t>
  </si>
  <si>
    <t xml:space="preserve"> Valor Total Estimado </t>
  </si>
  <si>
    <t xml:space="preserve">AR CONDICIONADO - Descrição Complementar: modelo tipo Janela, com 7.500 BTU’s;  Ciclo: Frio; Fluido refrigerante ecológico; Voltagem: 220V, Variação de velocidade de  ventilação; Tecnologia on/off; Renovação de ar; Classificação “A” do INMETRO (ENCE).</t>
  </si>
  <si>
    <t xml:space="preserve">un</t>
  </si>
  <si>
    <t xml:space="preserve">AR CONDICIONADO - Descrição Complementar: modelo tipo Janela, com 12.000 BTU’s; Ciclo: Frio; Fluido refrigerante ecológico; Voltagem: 220V, Variação de velocidade de  ventilação; Tecnologia on/off; Renovação de ar; Classificação “A” do INMETRO (ENCE).</t>
  </si>
  <si>
    <t xml:space="preserve">AR CONDICIONADO - Descrição Complementar: modelo tipo Split Hi Wall;  Capacidade: 9.000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</si>
  <si>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 modelo tipo Split Hi Wall;  Capacidade: 12.000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</si>
  <si>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</si>
  <si>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 modelo tipo Split Hi Wall;  Capacidade: 24.000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</si>
  <si>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modelo tipo Split Hi Wall;  Capacidade: 30.000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</si>
  <si>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 modelo tipo Split Piso Teto;  Capacidade: 36.000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</si>
  <si>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modelo tipo Split Piso Teto;  Capacidade: 48.000 BTU’s; Ciclo: somente frio; Fluido refrigerante ecológico;  Voltagem: 220V; Controle remoto sem fio; Deflexão de ar para cima e para baixo 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</si>
  <si>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modelo tipo Split Piso Teto;  Capacidade: 60.000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</si>
  <si>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AR CONDICIONADO - Descrição Complementar: modelo tipo Split Portátil;  Capacidade: 12.000 BTU’s; Ciclo: somente frio; Fluido refrigerante ecológico;  Voltagem: 220V; Controle remoto sem fio;  Min 3 velocidades para ventilação; Classificação “A” do INMETRO (ENCE);  Ruído máximo: 55Db</t>
  </si>
  <si>
    <t xml:space="preserve">Subtotal Aquisição                             QDE</t>
  </si>
  <si>
    <t xml:space="preserve">Valor</t>
  </si>
  <si>
    <t xml:space="preserve"> Valor Unitário s/BDI</t>
  </si>
  <si>
    <t xml:space="preserve"> Valor subtotal</t>
  </si>
  <si>
    <t xml:space="preserve">GRUPO 2</t>
  </si>
  <si>
    <t xml:space="preserve">INSTALAÇÃO DE AR CONDICIONADO - Descrição Complementar: DOCUMENTO DE RESPONSABILIDADE TÉCNICA (TRT/ART)</t>
  </si>
  <si>
    <t xml:space="preserve">INSTALAÇÃO DE AR CONDICIONADO - Descrição Complementar: INSTALAÇÃO DE AR CONDICIONADO, TIPO SPLIT HI-WALL</t>
  </si>
  <si>
    <t xml:space="preserve">INSTALAÇÃO DE AR CONDICIONADO - Descrição Complementar: INSTALAÇÃO DE AR CONDICIONADO, TIPO SPLIT PISO-TETO OU CASSETE</t>
  </si>
  <si>
    <t xml:space="preserve">INSTALAÇÃO DE AR CONDICIONADO - Descrição Complementar: TUBO EM COBRE FLEXÍVEL, DN 1/4”, COM ISOLAMENTO, INSTALADO EM RAMAL DE ALIMENTAÇÃO DE AR CONDICIONADO COM CONDENSADORA INDIVIDUAL FORNECIMENTO E INSTALAÇÃO.</t>
  </si>
  <si>
    <t xml:space="preserve">m</t>
  </si>
  <si>
    <t xml:space="preserve">INSTALAÇÃO DE AR CONDICIONADO - Descrição Complementar: TUBO EM COBRE FLEXÍVEL, DN 3/8", COM ISOLAMENTO, INSTALADO EM RAMAL DE ALIMENTAÇÃO DE AR CONDICIONADO COM CONDENSADORA INDIVIDUAL - FORNECIMENTO E INSTALAÇÃO.</t>
  </si>
  <si>
    <t xml:space="preserve">INSTALAÇÃO DE AR CONDICIONADO - Descrição Complementar: TUBO EM COBRE FLEXÍVEL, DN 1/2", COM ISOLAMENTO, INSTALADO EM RAMAL DE ALIMENTAÇÃO DE AR CONDICIONADO COM CONDENSADORA INDIVIDUAL - FORNECIMENTO E INSTALAÇÃO.</t>
  </si>
  <si>
    <t xml:space="preserve">INSTALAÇÃO DE AR CONDICIONADO - Descrição Complementar: TUBO EM COBRE FLEXÍVEL, DN 5/8", COM ISOLAMENTO, INSTALADO EM RAMAL DE ALIMENTAÇÃO DE AR CONDICIONADO COM CONDENSADORA INDIVIDUAL – FORNECIMENTO E INSTALAÇÃO.</t>
  </si>
  <si>
    <t xml:space="preserve">INSTALAÇÃO DE AR CONDICIONADO - Descrição Complementar: TUBO EM COBRE FLEXÍVEL, DN 3/4", COM ISOLAMENTO, INSTALADO EM RAMAL DE ALIMENTAÇÃO DE AR CONDICIONADO COM CONDENSADORA INDIVIDUAL – FORNECIMENTO E INSTALAÇÃO.</t>
  </si>
  <si>
    <t xml:space="preserve">INSTALAÇÃO DE AR CONDICIONADO - Descrição Complementar: TUBO EM COBRE FLEXÍVEL, DN 7/8", COM ISOLAMENTO, INSTALADO EM RAMAL DE ALIMENTAÇÃO DE AR CONDICIONADO COM CONDENSADORA INDIVIDUAL – FORNECIMENTO E INSTALAÇÃO.</t>
  </si>
  <si>
    <t xml:space="preserve">INSTALAÇÃO DE AR CONDICIONADO - Descrição Complementar: CABO DE COBRE FLEXÍVEL DE 4 X 1,5 MM², ISOLAMENTO 0,6/1KV - ISOLAÇÃO HEPR 90°C – FORNECIMENTO E INSTALAÇÃO.</t>
  </si>
  <si>
    <t xml:space="preserve">INSTALAÇÃO DE AR CONDICIONADO - Descrição Complementar: CABO DE COBRE FLEXÍVEL DE 4 X 2,5 MM², ISOLAMENTO 0,6/1KV - ISOLAÇÃO HEPR 90°C – FORNECIMENTO E INSTALAÇÃO.</t>
  </si>
  <si>
    <t xml:space="preserve">INSTALAÇÃO DE AR CONDICIONADO - Descrição Complementar: CARGA DA INSTALAÇÃO COM GÁS REFRIGERANTE R-410a</t>
  </si>
  <si>
    <t xml:space="preserve">kg</t>
  </si>
  <si>
    <t xml:space="preserve">INSTALAÇÃO DE AR CONDICIONADO - Descrição Complementar: CARGA DA INSTALAÇÃO COM GÁS REFRIGERANTE R-32</t>
  </si>
  <si>
    <t xml:space="preserve">INSTALAÇÃO DE AR CONDICIONADO - Descrição Complementar: FURO MANUAL EM ALVENARIA, PARA INSTALAÇÕES HIDRÁULICAS, DIÂMETROS MAIORES QUE 40 MM E MENORES OU IGUAIS A 75 MM. AF_09/2023</t>
  </si>
  <si>
    <t xml:space="preserve">Subtotal Instalação                             QDE</t>
  </si>
  <si>
    <t xml:space="preserve">LOCAL DE ENTREGA: GERENCIA EXECUTIVA BELÉM – PA</t>
  </si>
  <si>
    <t xml:space="preserve">GRUPO 3</t>
  </si>
  <si>
    <t xml:space="preserve">AR CONDICIONADO - Descrição Complementar: modelo tipo Split Portátil;  Capacidade: 12.000 BTU’s; Ciclo: somente frio; Fluido refrigerante ecológico;  Voltagem: 127V; Controle remoto sem fio;  Min 3 velocidades para ventilação; Classificação “A” do INMETRO (ENCE);  Ruído máximo: 55Db</t>
  </si>
  <si>
    <t xml:space="preserve">GRUPO 4</t>
  </si>
  <si>
    <t xml:space="preserve">LOCAL DE ENTREGA: GERENCIA EXECUTIVA BOA VISTA – RR</t>
  </si>
  <si>
    <t xml:space="preserve">GRUPO 5</t>
  </si>
  <si>
    <t xml:space="preserve">AR CONDICIONADO - Descrição Complementar: modelo tipo Split Cassete  Capacidade: 24.000 BTU’s; Ciclo: somente frio; Fluido refrigerante  ecológico; Voltagem: 220V; Controle remoto sem fio; Deflexão de ar para cima e para baixo automático, e deflexão de ar para a direita e para esquerda manual; Tecnologia  inverter;  Min 3 velocidades para ventilação; Classificação “A” do INMETRO  (ENCE); Ruído máximo: 55Db;</t>
  </si>
  <si>
    <t xml:space="preserve">GRUPO 6</t>
  </si>
  <si>
    <t xml:space="preserve">INSTALAÇÃO DE AR CONDICIONADO - Descrição Complementar: BOMBA DE DRENO PARA AR CONDICIONADO VAZÃO MÍNIMA 12 L/H</t>
  </si>
  <si>
    <t xml:space="preserve">LOCAL DE ENTREGA: GERENCIA EXECUTIVA CAMPO GRANDE – MS</t>
  </si>
  <si>
    <t xml:space="preserve">GRUPO 7</t>
  </si>
  <si>
    <t xml:space="preserve">AR CONDICIONADO - Descrição Complementar: modelo tipo Split Cassete  Capacidade: 36.000 BTU’s; Ciclo: somente frio; Fluido refrigerante  ecológico; Voltagem: 220V; Controle remoto sem fio; Deflexão de ar para cima e para  baixo automático, e deflexão de ar para a direita e para esquerda manual; Tecnologia  inverter; Min 3 velocidades para ventilação; Classificação “A” do INMETRO  (ENCE); Ruído máximo: 55Db;</t>
  </si>
  <si>
    <t xml:space="preserve">AR CONDICIONADO - Descrição Complementar: modelo tipo Split Cassete  Capacidade: 48.000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</t>
  </si>
  <si>
    <t xml:space="preserve">AR CONDICIONADO - Descrição Complementar: modelo tipo Split Cassete  Capacidade: 60.000 BTU’s; Ciclo: somente frio; Fluido refrigerante  ecológico; Voltagem: 220V; Controle remoto sem fio; Deflexão de ar para cima e para  baixo automático, e deflexão de ar para a direita e para esquerda manual; Tecnologia  inverter;  Min 3 velocidades para ventilação; Classificação “A” do INMETRO  (ENCE); Ruído máximo: 55Db;</t>
  </si>
  <si>
    <t xml:space="preserve">GRUPO 8</t>
  </si>
  <si>
    <t xml:space="preserve">LOCAL DE ENTREGA: GERENCIA EXECUTIVA CUIABÁ – MT</t>
  </si>
  <si>
    <t xml:space="preserve">GRUPO 9</t>
  </si>
  <si>
    <t xml:space="preserve">GRUPO 10</t>
  </si>
  <si>
    <t xml:space="preserve">LOCAL DE ENTREGA: GERENCIA EXECUTIVA DISTRITO FEDERAL</t>
  </si>
  <si>
    <t xml:space="preserve">GRUPO 11</t>
  </si>
  <si>
    <t xml:space="preserve">GRUPO 12</t>
  </si>
  <si>
    <t xml:space="preserve">LOCAL DE ENTREGA: GERENCIA EXECUTIVA DOURADOS – MS</t>
  </si>
  <si>
    <t xml:space="preserve">GRUPO 13</t>
  </si>
  <si>
    <t xml:space="preserve">GRUPO 14</t>
  </si>
  <si>
    <t xml:space="preserve">LOCAL DE ENTREGA: GERENCIA EXECUTIVA GOIÂNIA – GO</t>
  </si>
  <si>
    <t xml:space="preserve">GRUPO 15</t>
  </si>
  <si>
    <t xml:space="preserve">GRUPO 16</t>
  </si>
  <si>
    <t xml:space="preserve">LOCAL DE ENTREGA: GERENCIA EXECUTIVA MACAPÁ – AP</t>
  </si>
  <si>
    <t xml:space="preserve">GRUPO 17</t>
  </si>
  <si>
    <t xml:space="preserve">GRUPO 18</t>
  </si>
  <si>
    <t xml:space="preserve">LOCAL DE ENTREGA: GERENCIA EXECUTIVA MANAUS – AM</t>
  </si>
  <si>
    <t xml:space="preserve">GRUPO 19</t>
  </si>
  <si>
    <t xml:space="preserve">AR CONDICIONADO - Descrição Complementar: modelo tipo Split Hi Wall;  Capacidade: 12.000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</si>
  <si>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AR CONDICIONADO - Descrição Complementar:  modelo tipo Split Hi Wall;  Capacidade: 18.000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</si>
  <si>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AR CONDICIONADO - Descrição Complementar: modelo tipo Split Hi Wall;  Capacidade: 24.000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</si>
  <si>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AR CONDICIONADO - Descrição Complementar: modelo tipo Split Piso Teto;  Capacidade: 36.000 BTU’s; Ciclo: somente frio; Fluido refrigerante ecológico;  Voltagem: 220V; Controle remoto sem fio; Deflexão de ar para cima e para baixo  automático, e deflexão de ar para a direita e para esquerda manual; Tecnologia on  /off;  Min 3 velocidades para ventilação; Classificação “A” do INMETRO (ENCE);  Ruído máximo: 55Db</t>
  </si>
  <si>
    <t xml:space="preserve">GRUPO 20</t>
  </si>
  <si>
    <t xml:space="preserve">LOCAL DE ENTREGA: GERENCIA EXECUTIVA MARABÁ – PA</t>
  </si>
  <si>
    <t xml:space="preserve">GRUPO 21</t>
  </si>
  <si>
    <t xml:space="preserve">GRUPO 22</t>
  </si>
  <si>
    <t xml:space="preserve">LOCAL DE ENTREGA: GERENCIA EXECUTIVA PALMAS – TO</t>
  </si>
  <si>
    <t xml:space="preserve">GRUPO 23</t>
  </si>
  <si>
    <t xml:space="preserve">GRUPO 24</t>
  </si>
  <si>
    <t xml:space="preserve">LOCAL DE ENTREGA: GERENCIA EXECUTIVA PORTO VELHO – RO</t>
  </si>
  <si>
    <t xml:space="preserve">GRUPO 25</t>
  </si>
  <si>
    <t xml:space="preserve">GRUPO 26</t>
  </si>
  <si>
    <t xml:space="preserve">LOCAL DE ENTREGA: GERENCIA EXECUTIVA RIO BRANCO – AC</t>
  </si>
  <si>
    <t xml:space="preserve">GRUPO 27</t>
  </si>
  <si>
    <t xml:space="preserve">GRUPO 28</t>
  </si>
  <si>
    <t xml:space="preserve">LOCAL DE ENTREGA: GERENCIA EXECUTIVA SANTARÉM – PA</t>
  </si>
  <si>
    <t xml:space="preserve">GRUPO 29</t>
  </si>
  <si>
    <t xml:space="preserve">GRUPO 30</t>
  </si>
  <si>
    <t xml:space="preserve">LOCAL DE ENTREGA: GERENCIA EXECUTIVA SINOP – MS</t>
  </si>
  <si>
    <t xml:space="preserve">GRUPO 31</t>
  </si>
  <si>
    <t xml:space="preserve">GRUPO 32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</si>
</sst>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0%"/>
    <numFmt numFmtId="167" formatCode="0.0%"/>
    <numFmt numFmtId="168" formatCode="&quot; R$ &quot;* #,##0.00\ ;&quot;-R$ &quot;* #,##0.00\ ;&quot; R$ &quot;* \-#\ ;@\ "/>
    <numFmt numFmtId="169" formatCode="#,##0"/>
    <numFmt numFmtId="170" formatCode="[$R$-416]\ #,##0.00;[RED]\-[$R$-416]\ 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2"/>
      <name val="Times New Roman"/>
      <family val="1"/>
      <charset val="1"/>
    </font>
    <font>
      <b val="true"/>
      <sz val="14"/>
      <color rgb="FFFFFFFF"/>
      <name val="Times New Roman"/>
      <family val="1"/>
      <charset val="1"/>
    </font>
    <font>
      <u val="single"/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FFD8CE"/>
        <bgColor rgb="FFDDDDDD"/>
      </patternFill>
    </fill>
    <fill>
      <patternFill patternType="solid">
        <fgColor rgb="FFFFFFD7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3D3D3"/>
        <bgColor rgb="FFDCDCDC"/>
      </patternFill>
    </fill>
    <fill>
      <patternFill patternType="solid">
        <fgColor rgb="FFFFFFFF"/>
        <bgColor rgb="FFFFFFD7"/>
      </patternFill>
    </fill>
    <fill>
      <patternFill patternType="solid">
        <fgColor rgb="FFDCDCDC"/>
        <bgColor rgb="FFDDDDDD"/>
      </patternFill>
    </fill>
    <fill>
      <patternFill patternType="solid">
        <fgColor rgb="FFB4C7DC"/>
        <bgColor rgb="FF99CCFF"/>
      </patternFill>
    </fill>
    <fill>
      <patternFill patternType="solid">
        <fgColor rgb="FFDDDDDD"/>
        <bgColor rgb="FFDCDC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14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7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0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3" xfId="0" applyFont="true" applyBorder="true" applyAlignment="true" applyProtection="true">
      <alignment horizontal="center" vertical="center" textRotation="90" wrapText="true" indent="0" shrinkToFit="false" readingOrder="1"/>
      <protection locked="true" hidden="false"/>
    </xf>
    <xf numFmtId="168" fontId="13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3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4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5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7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7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  <color rgb="FF996600"/>
      </font>
      <fill>
        <patternFill>
          <bgColor rgb="FFFF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DDE8CB"/>
      <rgbColor rgb="FFFFFFD7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1815480</xdr:colOff>
      <xdr:row>0</xdr:row>
      <xdr:rowOff>216720</xdr:rowOff>
    </xdr:from>
    <xdr:to>
      <xdr:col>1</xdr:col>
      <xdr:colOff>2559240</xdr:colOff>
      <xdr:row>0</xdr:row>
      <xdr:rowOff>928080</xdr:rowOff>
    </xdr:to>
    <xdr:pic>
      <xdr:nvPicPr>
        <xdr:cNvPr id="0" name="Figura 10" descr=""/>
        <xdr:cNvPicPr/>
      </xdr:nvPicPr>
      <xdr:blipFill>
        <a:blip r:embed="rId1"/>
        <a:stretch/>
      </xdr:blipFill>
      <xdr:spPr>
        <a:xfrm>
          <a:off x="2264400" y="216720"/>
          <a:ext cx="743760" cy="711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6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95" zoomScalePageLayoutView="100" workbookViewId="0">
      <selection pane="topLeft" activeCell="E12" activeCellId="0" sqref="E12"/>
    </sheetView>
  </sheetViews>
  <sheetFormatPr defaultColWidth="11.5078125" defaultRowHeight="12.8" zeroHeight="false" outlineLevelRow="0" outlineLevelCol="0"/>
  <cols>
    <col collapsed="false" customWidth="true" hidden="false" outlineLevel="0" max="1" min="1" style="1" width="6.36"/>
    <col collapsed="false" customWidth="true" hidden="false" outlineLevel="0" max="2" min="2" style="1" width="36.61"/>
    <col collapsed="false" customWidth="true" hidden="false" outlineLevel="0" max="4" min="3" style="1" width="15.29"/>
    <col collapsed="false" customWidth="false" hidden="true" outlineLevel="0" max="6" min="5" style="0" width="11.49"/>
  </cols>
  <sheetData>
    <row r="1" customFormat="false" ht="99" hidden="false" customHeight="true" outlineLevel="0" collapsed="false">
      <c r="A1" s="2" t="s">
        <v>0</v>
      </c>
      <c r="B1" s="2"/>
      <c r="C1" s="2"/>
      <c r="D1" s="2"/>
    </row>
    <row r="2" customFormat="false" ht="32.8" hidden="false" customHeight="tru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2"/>
      <c r="B3" s="2"/>
      <c r="C3" s="2"/>
      <c r="D3" s="2"/>
    </row>
    <row r="4" customFormat="false" ht="17.25" hidden="false" customHeight="false" outlineLevel="0" collapsed="false">
      <c r="A4" s="4" t="s">
        <v>2</v>
      </c>
      <c r="B4" s="4"/>
      <c r="C4" s="4"/>
      <c r="D4" s="4"/>
    </row>
    <row r="5" customFormat="false" ht="15" hidden="false" customHeight="false" outlineLevel="0" collapsed="false">
      <c r="A5" s="5"/>
      <c r="B5" s="5"/>
      <c r="C5" s="5"/>
      <c r="D5" s="5"/>
    </row>
    <row r="6" customFormat="false" ht="15" hidden="false" customHeight="false" outlineLevel="0" collapsed="false">
      <c r="A6" s="5" t="s">
        <v>3</v>
      </c>
      <c r="B6" s="5"/>
      <c r="C6" s="5"/>
      <c r="D6" s="5"/>
    </row>
    <row r="7" customFormat="false" ht="15" hidden="false" customHeight="false" outlineLevel="0" collapsed="false">
      <c r="A7" s="5" t="s">
        <v>4</v>
      </c>
      <c r="B7" s="5"/>
      <c r="C7" s="5"/>
      <c r="D7" s="5"/>
    </row>
    <row r="8" customFormat="false" ht="15" hidden="false" customHeight="false" outlineLevel="0" collapsed="false">
      <c r="A8" s="5" t="s">
        <v>5</v>
      </c>
      <c r="B8" s="5"/>
      <c r="C8" s="5"/>
      <c r="D8" s="5"/>
    </row>
    <row r="9" customFormat="false" ht="15" hidden="false" customHeight="false" outlineLevel="0" collapsed="false">
      <c r="A9" s="5" t="s">
        <v>6</v>
      </c>
      <c r="B9" s="5"/>
      <c r="C9" s="5"/>
      <c r="D9" s="5"/>
    </row>
    <row r="10" customFormat="false" ht="39.55" hidden="false" customHeight="true" outlineLevel="0" collapsed="false">
      <c r="A10" s="6" t="s">
        <v>7</v>
      </c>
      <c r="B10" s="6"/>
      <c r="C10" s="6"/>
      <c r="D10" s="6"/>
    </row>
    <row r="11" customFormat="false" ht="15" hidden="false" customHeight="false" outlineLevel="0" collapsed="false">
      <c r="A11" s="7" t="s">
        <v>8</v>
      </c>
      <c r="B11" s="7"/>
      <c r="C11" s="7"/>
      <c r="D11" s="7"/>
    </row>
    <row r="12" s="5" customFormat="true" ht="15" hidden="false" customHeight="false" outlineLevel="0" collapsed="false"/>
    <row r="13" customFormat="false" ht="15" hidden="false" customHeight="false" outlineLevel="0" collapsed="false">
      <c r="A13" s="5" t="s">
        <v>9</v>
      </c>
      <c r="B13" s="5"/>
      <c r="C13" s="5"/>
      <c r="D13" s="5"/>
    </row>
    <row r="14" customFormat="false" ht="15" hidden="false" customHeight="false" outlineLevel="0" collapsed="false">
      <c r="A14" s="5" t="s">
        <v>10</v>
      </c>
      <c r="B14" s="5"/>
      <c r="C14" s="5"/>
      <c r="D14" s="5"/>
    </row>
    <row r="15" customFormat="false" ht="15" hidden="false" customHeight="false" outlineLevel="0" collapsed="false">
      <c r="A15" s="5" t="s">
        <v>11</v>
      </c>
      <c r="B15" s="5"/>
      <c r="C15" s="5"/>
      <c r="D15" s="5"/>
    </row>
    <row r="16" customFormat="false" ht="15" hidden="false" customHeight="false" outlineLevel="0" collapsed="false">
      <c r="A16" s="5"/>
      <c r="B16" s="5"/>
      <c r="C16" s="5"/>
      <c r="D16" s="5"/>
    </row>
    <row r="17" customFormat="false" ht="15" hidden="false" customHeight="false" outlineLevel="0" collapsed="false">
      <c r="A17" s="8" t="s">
        <v>12</v>
      </c>
      <c r="B17" s="8"/>
      <c r="C17" s="8"/>
      <c r="D17" s="8"/>
    </row>
    <row r="18" customFormat="false" ht="15" hidden="false" customHeight="false" outlineLevel="0" collapsed="false">
      <c r="A18" s="5" t="s">
        <v>13</v>
      </c>
      <c r="B18" s="5"/>
      <c r="C18" s="5"/>
      <c r="D18" s="5"/>
    </row>
    <row r="19" customFormat="false" ht="15" hidden="false" customHeight="false" outlineLevel="0" collapsed="false">
      <c r="A19" s="5" t="s">
        <v>14</v>
      </c>
      <c r="B19" s="5"/>
      <c r="C19" s="5"/>
      <c r="D19" s="5"/>
    </row>
    <row r="20" customFormat="false" ht="15" hidden="false" customHeight="false" outlineLevel="0" collapsed="false">
      <c r="A20" s="5" t="s">
        <v>15</v>
      </c>
      <c r="B20" s="5"/>
      <c r="C20" s="5"/>
      <c r="D20" s="5"/>
    </row>
    <row r="21" customFormat="false" ht="15" hidden="false" customHeight="false" outlineLevel="0" collapsed="false">
      <c r="A21" s="5" t="s">
        <v>16</v>
      </c>
      <c r="B21" s="5"/>
      <c r="C21" s="5"/>
      <c r="D21" s="5"/>
    </row>
    <row r="22" customFormat="false" ht="15" hidden="false" customHeight="false" outlineLevel="0" collapsed="false">
      <c r="A22" s="5" t="s">
        <v>17</v>
      </c>
      <c r="B22" s="5"/>
      <c r="C22" s="5"/>
      <c r="D22" s="5"/>
    </row>
    <row r="23" customFormat="false" ht="15" hidden="false" customHeight="false" outlineLevel="0" collapsed="false">
      <c r="A23" s="5" t="s">
        <v>18</v>
      </c>
      <c r="B23" s="5"/>
      <c r="C23" s="5"/>
      <c r="D23" s="5"/>
    </row>
    <row r="24" customFormat="false" ht="15" hidden="false" customHeight="false" outlineLevel="0" collapsed="false">
      <c r="A24" s="5"/>
      <c r="B24" s="5"/>
      <c r="C24" s="5"/>
      <c r="D24" s="5"/>
    </row>
    <row r="25" customFormat="false" ht="15" hidden="false" customHeight="false" outlineLevel="0" collapsed="false">
      <c r="A25" s="8" t="s">
        <v>19</v>
      </c>
      <c r="B25" s="8"/>
      <c r="C25" s="8"/>
      <c r="D25" s="8"/>
    </row>
    <row r="26" customFormat="false" ht="15" hidden="false" customHeight="false" outlineLevel="0" collapsed="false">
      <c r="A26" s="5" t="s">
        <v>20</v>
      </c>
      <c r="B26" s="5"/>
      <c r="C26" s="5"/>
      <c r="D26" s="5"/>
    </row>
    <row r="27" customFormat="false" ht="15" hidden="false" customHeight="false" outlineLevel="0" collapsed="false">
      <c r="A27" s="5" t="s">
        <v>21</v>
      </c>
      <c r="B27" s="5"/>
      <c r="C27" s="5"/>
      <c r="D27" s="5"/>
    </row>
    <row r="28" customFormat="false" ht="15" hidden="false" customHeight="false" outlineLevel="0" collapsed="false">
      <c r="A28" s="5" t="s">
        <v>22</v>
      </c>
      <c r="B28" s="5"/>
      <c r="C28" s="5"/>
      <c r="D28" s="5"/>
    </row>
    <row r="29" customFormat="false" ht="15" hidden="false" customHeight="false" outlineLevel="0" collapsed="false">
      <c r="A29" s="5"/>
      <c r="B29" s="5"/>
      <c r="C29" s="5"/>
      <c r="D29" s="5"/>
    </row>
    <row r="30" customFormat="false" ht="15" hidden="false" customHeight="false" outlineLevel="0" collapsed="false">
      <c r="A30" s="9" t="s">
        <v>23</v>
      </c>
      <c r="B30" s="9"/>
      <c r="C30" s="9"/>
      <c r="D30" s="9"/>
    </row>
    <row r="31" customFormat="false" ht="15" hidden="false" customHeight="false" outlineLevel="0" collapsed="false">
      <c r="A31" s="7" t="s">
        <v>24</v>
      </c>
      <c r="B31" s="7"/>
      <c r="C31" s="7"/>
      <c r="D31" s="7"/>
    </row>
    <row r="32" customFormat="false" ht="15" hidden="false" customHeight="false" outlineLevel="0" collapsed="false">
      <c r="A32" s="5"/>
      <c r="B32" s="5"/>
      <c r="C32" s="5"/>
      <c r="D32" s="5"/>
    </row>
    <row r="33" customFormat="false" ht="17.25" hidden="false" customHeight="false" outlineLevel="0" collapsed="false">
      <c r="A33" s="4" t="s">
        <v>25</v>
      </c>
      <c r="B33" s="4"/>
      <c r="C33" s="4"/>
      <c r="D33" s="4"/>
    </row>
    <row r="34" customFormat="false" ht="15" hidden="false" customHeight="false" outlineLevel="0" collapsed="false">
      <c r="A34" s="2"/>
      <c r="B34" s="2"/>
      <c r="C34" s="2"/>
      <c r="D34" s="2"/>
    </row>
    <row r="35" customFormat="false" ht="12.8" hidden="false" customHeight="false" outlineLevel="0" collapsed="false">
      <c r="A35" s="10"/>
      <c r="B35" s="11" t="s">
        <v>26</v>
      </c>
      <c r="C35" s="12"/>
      <c r="D35" s="1" t="s">
        <v>27</v>
      </c>
    </row>
    <row r="36" customFormat="false" ht="12.8" hidden="false" customHeight="false" outlineLevel="0" collapsed="false">
      <c r="A36" s="10"/>
      <c r="B36" s="11"/>
      <c r="C36" s="13"/>
      <c r="D36" s="1" t="s">
        <v>28</v>
      </c>
    </row>
    <row r="37" customFormat="false" ht="12.8" hidden="false" customHeight="false" outlineLevel="0" collapsed="false">
      <c r="A37" s="10"/>
      <c r="B37" s="11"/>
      <c r="C37" s="14"/>
      <c r="D37" s="1" t="s">
        <v>29</v>
      </c>
    </row>
    <row r="38" customFormat="false" ht="12.8" hidden="false" customHeight="false" outlineLevel="0" collapsed="false">
      <c r="A38" s="10"/>
    </row>
    <row r="39" customFormat="false" ht="23.85" hidden="false" customHeight="true" outlineLevel="0" collapsed="false">
      <c r="A39" s="15" t="s">
        <v>30</v>
      </c>
      <c r="B39" s="15"/>
      <c r="C39" s="15"/>
      <c r="D39" s="15"/>
    </row>
    <row r="40" customFormat="false" ht="12.8" hidden="false" customHeight="false" outlineLevel="0" collapsed="false">
      <c r="A40" s="10"/>
    </row>
    <row r="41" customFormat="false" ht="17.25" hidden="false" customHeight="false" outlineLevel="0" collapsed="false">
      <c r="A41" s="4" t="s">
        <v>31</v>
      </c>
      <c r="B41" s="4"/>
      <c r="C41" s="4"/>
      <c r="D41" s="4"/>
    </row>
    <row r="42" customFormat="false" ht="12.8" hidden="false" customHeight="false" outlineLevel="0" collapsed="false">
      <c r="A42" s="10"/>
    </row>
    <row r="43" customFormat="false" ht="23.85" hidden="false" customHeight="true" outlineLevel="0" collapsed="false">
      <c r="A43" s="15" t="s">
        <v>32</v>
      </c>
      <c r="B43" s="15"/>
      <c r="C43" s="15"/>
      <c r="D43" s="15"/>
    </row>
    <row r="44" customFormat="false" ht="12.8" hidden="false" customHeight="false" outlineLevel="0" collapsed="false">
      <c r="A44" s="10"/>
    </row>
    <row r="45" customFormat="false" ht="15" hidden="false" customHeight="false" outlineLevel="0" collapsed="false">
      <c r="C45" s="16" t="s">
        <v>33</v>
      </c>
      <c r="D45" s="16"/>
    </row>
    <row r="46" customFormat="false" ht="15" hidden="false" customHeight="false" outlineLevel="0" collapsed="false">
      <c r="A46" s="17" t="n">
        <v>1</v>
      </c>
      <c r="B46" s="18" t="s">
        <v>34</v>
      </c>
      <c r="C46" s="19" t="s">
        <v>35</v>
      </c>
      <c r="D46" s="19" t="s">
        <v>36</v>
      </c>
    </row>
    <row r="47" customFormat="false" ht="12.8" hidden="false" customHeight="false" outlineLevel="0" collapsed="false">
      <c r="A47" s="20" t="str">
        <f aca="false">A46&amp;".1"</f>
        <v>1.1</v>
      </c>
      <c r="B47" s="21" t="s">
        <v>37</v>
      </c>
      <c r="C47" s="21"/>
      <c r="D47" s="21"/>
    </row>
    <row r="48" customFormat="false" ht="12.8" hidden="false" customHeight="false" outlineLevel="0" collapsed="false">
      <c r="A48" s="20" t="str">
        <f aca="false">A$47&amp;".1"</f>
        <v>1.1.1</v>
      </c>
      <c r="B48" s="22" t="s">
        <v>38</v>
      </c>
      <c r="C48" s="23" t="n">
        <v>0.04</v>
      </c>
      <c r="D48" s="23" t="n">
        <v>0.0345</v>
      </c>
    </row>
    <row r="49" customFormat="false" ht="12.8" hidden="false" customHeight="false" outlineLevel="0" collapsed="false">
      <c r="A49" s="20" t="str">
        <f aca="false">A$47&amp;".2"</f>
        <v>1.1.2</v>
      </c>
      <c r="B49" s="22" t="s">
        <v>39</v>
      </c>
      <c r="C49" s="23" t="n">
        <v>0.0123</v>
      </c>
      <c r="D49" s="23" t="n">
        <v>0.0085</v>
      </c>
      <c r="E49" s="24" t="n">
        <f aca="false">(1+6.5/100)^(12/252)</f>
        <v>1.00300330085864</v>
      </c>
      <c r="F49" s="25" t="s">
        <v>40</v>
      </c>
    </row>
    <row r="50" customFormat="false" ht="12.8" hidden="false" customHeight="false" outlineLevel="0" collapsed="false">
      <c r="A50" s="20" t="str">
        <f aca="false">A$47&amp;".3"</f>
        <v>1.1.3</v>
      </c>
      <c r="B50" s="22" t="s">
        <v>41</v>
      </c>
      <c r="C50" s="23" t="n">
        <v>0.018</v>
      </c>
      <c r="D50" s="23" t="n">
        <v>0.0048</v>
      </c>
      <c r="E50" s="25"/>
      <c r="F50" s="24"/>
    </row>
    <row r="51" customFormat="false" ht="12.8" hidden="false" customHeight="false" outlineLevel="0" collapsed="false">
      <c r="A51" s="20" t="str">
        <f aca="false">A$47&amp;".4"</f>
        <v>1.1.4</v>
      </c>
      <c r="B51" s="22" t="s">
        <v>42</v>
      </c>
      <c r="C51" s="23" t="n">
        <v>0.0127</v>
      </c>
      <c r="D51" s="23" t="n">
        <v>0.0085</v>
      </c>
      <c r="E51" s="25"/>
      <c r="F51" s="24"/>
    </row>
    <row r="52" customFormat="false" ht="12.8" hidden="false" customHeight="false" outlineLevel="0" collapsed="false">
      <c r="A52" s="20" t="str">
        <f aca="false">A$47&amp;".5"</f>
        <v>1.1.5</v>
      </c>
      <c r="B52" s="22" t="s">
        <v>43</v>
      </c>
      <c r="C52" s="23" t="n">
        <v>0</v>
      </c>
      <c r="D52" s="23" t="n">
        <v>0</v>
      </c>
      <c r="E52" s="25" t="s">
        <v>44</v>
      </c>
      <c r="F52" s="24"/>
    </row>
    <row r="53" customFormat="false" ht="12.8" hidden="false" customHeight="false" outlineLevel="0" collapsed="false">
      <c r="A53" s="20" t="str">
        <f aca="false">A$47&amp;".6"</f>
        <v>1.1.6</v>
      </c>
      <c r="B53" s="22" t="s">
        <v>45</v>
      </c>
      <c r="C53" s="23" t="n">
        <v>0.074</v>
      </c>
      <c r="D53" s="23" t="n">
        <v>0.0511</v>
      </c>
    </row>
    <row r="54" customFormat="false" ht="12.8" hidden="false" customHeight="false" outlineLevel="0" collapsed="false">
      <c r="A54" s="20" t="str">
        <f aca="false">A46&amp;".2"</f>
        <v>1.2</v>
      </c>
      <c r="B54" s="26" t="s">
        <v>46</v>
      </c>
      <c r="C54" s="26"/>
      <c r="D54" s="26"/>
    </row>
    <row r="55" customFormat="false" ht="12.8" hidden="false" customHeight="false" outlineLevel="0" collapsed="false">
      <c r="A55" s="20" t="str">
        <f aca="false">A$54&amp;".1"</f>
        <v>1.2.1</v>
      </c>
      <c r="B55" s="22" t="s">
        <v>47</v>
      </c>
      <c r="C55" s="23" t="n">
        <v>0.03</v>
      </c>
      <c r="D55" s="23" t="n">
        <v>0.03</v>
      </c>
    </row>
    <row r="56" customFormat="false" ht="12.8" hidden="false" customHeight="false" outlineLevel="0" collapsed="false">
      <c r="A56" s="20" t="str">
        <f aca="false">A$54&amp;".2"</f>
        <v>1.2.2</v>
      </c>
      <c r="B56" s="22" t="s">
        <v>48</v>
      </c>
      <c r="C56" s="23" t="n">
        <v>0.0065</v>
      </c>
      <c r="D56" s="23" t="n">
        <v>0.0065</v>
      </c>
    </row>
    <row r="57" customFormat="false" ht="12.8" hidden="false" customHeight="false" outlineLevel="0" collapsed="false">
      <c r="A57" s="20" t="str">
        <f aca="false">A$54&amp;".3"</f>
        <v>1.2.3</v>
      </c>
      <c r="B57" s="22" t="s">
        <v>49</v>
      </c>
      <c r="C57" s="23" t="n">
        <v>0.05</v>
      </c>
      <c r="D57" s="23" t="n">
        <v>0.05</v>
      </c>
    </row>
    <row r="58" customFormat="false" ht="12.8" hidden="false" customHeight="false" outlineLevel="0" collapsed="false">
      <c r="A58" s="20" t="str">
        <f aca="false">A$54&amp;".4"</f>
        <v>1.2.4</v>
      </c>
      <c r="B58" s="22" t="s">
        <v>50</v>
      </c>
      <c r="C58" s="23" t="n">
        <v>0</v>
      </c>
      <c r="D58" s="23" t="n">
        <v>0</v>
      </c>
    </row>
    <row r="59" customFormat="false" ht="12.8" hidden="false" customHeight="false" outlineLevel="0" collapsed="false">
      <c r="A59" s="27" t="s">
        <v>51</v>
      </c>
      <c r="B59" s="27"/>
      <c r="C59" s="28" t="n">
        <f aca="false">TRUNC((1+C48+C50+C51+C52)*(1+C49)*(1+C53)/(1-SUM(C55:C58))-1,3)</f>
        <v>0.274</v>
      </c>
      <c r="D59" s="28" t="n">
        <f aca="false">TRUNC((1+D48+D50+D51+D52)*(1+D49)*(1+D53)/(1-SUM(D55:D58))-1,3)</f>
        <v>0.215</v>
      </c>
    </row>
    <row r="60" customFormat="false" ht="12.8" hidden="false" customHeight="false" outlineLevel="0" collapsed="false">
      <c r="B60" s="29"/>
      <c r="C60" s="29"/>
      <c r="D60" s="29"/>
    </row>
  </sheetData>
  <mergeCells count="296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E12:H12"/>
    <mergeCell ref="I12:L12"/>
    <mergeCell ref="M12:P12"/>
    <mergeCell ref="Q12:T12"/>
    <mergeCell ref="U12:X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BM12:BP12"/>
    <mergeCell ref="BQ12:BT12"/>
    <mergeCell ref="BU12:BX12"/>
    <mergeCell ref="BY12:CB12"/>
    <mergeCell ref="CC12:CF12"/>
    <mergeCell ref="CG12:CJ12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EG12:EJ12"/>
    <mergeCell ref="EK12:EN12"/>
    <mergeCell ref="EO12:ER12"/>
    <mergeCell ref="ES12:EV12"/>
    <mergeCell ref="EW12:EZ12"/>
    <mergeCell ref="FA12:FD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IK12:IN12"/>
    <mergeCell ref="IO12:IR12"/>
    <mergeCell ref="IS12:IV12"/>
    <mergeCell ref="IW12:IZ12"/>
    <mergeCell ref="JA12:JD12"/>
    <mergeCell ref="JE12:JH12"/>
    <mergeCell ref="JI12:JL12"/>
    <mergeCell ref="JM12:JP12"/>
    <mergeCell ref="JQ12:JT12"/>
    <mergeCell ref="JU12:JX12"/>
    <mergeCell ref="JY12:KB12"/>
    <mergeCell ref="KC12:KF12"/>
    <mergeCell ref="KG12:KJ12"/>
    <mergeCell ref="KK12:KN12"/>
    <mergeCell ref="KO12:KR12"/>
    <mergeCell ref="KS12:KV12"/>
    <mergeCell ref="KW12:KZ12"/>
    <mergeCell ref="LA12:LD12"/>
    <mergeCell ref="LE12:LH12"/>
    <mergeCell ref="LI12:LL12"/>
    <mergeCell ref="LM12:LP12"/>
    <mergeCell ref="LQ12:LT12"/>
    <mergeCell ref="LU12:LX12"/>
    <mergeCell ref="LY12:MB12"/>
    <mergeCell ref="MC12:MF12"/>
    <mergeCell ref="MG12:MJ12"/>
    <mergeCell ref="MK12:MN12"/>
    <mergeCell ref="MO12:MR12"/>
    <mergeCell ref="MS12:MV12"/>
    <mergeCell ref="MW12:MZ12"/>
    <mergeCell ref="NA12:ND12"/>
    <mergeCell ref="NE12:NH12"/>
    <mergeCell ref="NI12:NL12"/>
    <mergeCell ref="NM12:NP12"/>
    <mergeCell ref="NQ12:NT12"/>
    <mergeCell ref="NU12:NX12"/>
    <mergeCell ref="NY12:OB12"/>
    <mergeCell ref="OC12:OF12"/>
    <mergeCell ref="OG12:OJ12"/>
    <mergeCell ref="OK12:ON12"/>
    <mergeCell ref="OO12:OR12"/>
    <mergeCell ref="OS12:OV12"/>
    <mergeCell ref="OW12:OZ12"/>
    <mergeCell ref="PA12:PD12"/>
    <mergeCell ref="PE12:PH12"/>
    <mergeCell ref="PI12:PL12"/>
    <mergeCell ref="PM12:PP12"/>
    <mergeCell ref="PQ12:PT12"/>
    <mergeCell ref="PU12:PX12"/>
    <mergeCell ref="PY12:QB12"/>
    <mergeCell ref="QC12:QF12"/>
    <mergeCell ref="QG12:QJ12"/>
    <mergeCell ref="QK12:QN12"/>
    <mergeCell ref="QO12:QR12"/>
    <mergeCell ref="QS12:QV12"/>
    <mergeCell ref="QW12:QZ12"/>
    <mergeCell ref="RA12:RD12"/>
    <mergeCell ref="RE12:RH12"/>
    <mergeCell ref="RI12:RL12"/>
    <mergeCell ref="RM12:RP12"/>
    <mergeCell ref="RQ12:RT12"/>
    <mergeCell ref="RU12:RX12"/>
    <mergeCell ref="RY12:SB12"/>
    <mergeCell ref="SC12:SF12"/>
    <mergeCell ref="SG12:SJ12"/>
    <mergeCell ref="SK12:SN12"/>
    <mergeCell ref="SO12:SR12"/>
    <mergeCell ref="SS12:SV12"/>
    <mergeCell ref="SW12:SZ12"/>
    <mergeCell ref="TA12:TD12"/>
    <mergeCell ref="TE12:TH12"/>
    <mergeCell ref="TI12:TL12"/>
    <mergeCell ref="TM12:TP12"/>
    <mergeCell ref="TQ12:TT12"/>
    <mergeCell ref="TU12:TX12"/>
    <mergeCell ref="TY12:UB12"/>
    <mergeCell ref="UC12:UF12"/>
    <mergeCell ref="UG12:UJ12"/>
    <mergeCell ref="UK12:UN12"/>
    <mergeCell ref="UO12:UR12"/>
    <mergeCell ref="US12:UV12"/>
    <mergeCell ref="UW12:UZ12"/>
    <mergeCell ref="VA12:VD12"/>
    <mergeCell ref="VE12:VH12"/>
    <mergeCell ref="VI12:VL12"/>
    <mergeCell ref="VM12:VP12"/>
    <mergeCell ref="VQ12:VT12"/>
    <mergeCell ref="VU12:VX12"/>
    <mergeCell ref="VY12:WB12"/>
    <mergeCell ref="WC12:WF12"/>
    <mergeCell ref="WG12:WJ12"/>
    <mergeCell ref="WK12:WN12"/>
    <mergeCell ref="WO12:WR12"/>
    <mergeCell ref="WS12:WV12"/>
    <mergeCell ref="WW12:WZ12"/>
    <mergeCell ref="XA12:XD12"/>
    <mergeCell ref="XE12:XH12"/>
    <mergeCell ref="XI12:XL12"/>
    <mergeCell ref="XM12:XP12"/>
    <mergeCell ref="XQ12:XT12"/>
    <mergeCell ref="XU12:XX12"/>
    <mergeCell ref="XY12:YB12"/>
    <mergeCell ref="YC12:YF12"/>
    <mergeCell ref="YG12:YJ12"/>
    <mergeCell ref="YK12:YN12"/>
    <mergeCell ref="YO12:YR12"/>
    <mergeCell ref="YS12:YV12"/>
    <mergeCell ref="YW12:YZ12"/>
    <mergeCell ref="ZA12:ZD12"/>
    <mergeCell ref="ZE12:ZH12"/>
    <mergeCell ref="ZI12:ZL12"/>
    <mergeCell ref="ZM12:ZP12"/>
    <mergeCell ref="ZQ12:ZT12"/>
    <mergeCell ref="ZU12:ZX12"/>
    <mergeCell ref="ZY12:AAB12"/>
    <mergeCell ref="AAC12:AAF12"/>
    <mergeCell ref="AAG12:AAJ12"/>
    <mergeCell ref="AAK12:AAN12"/>
    <mergeCell ref="AAO12:AAR12"/>
    <mergeCell ref="AAS12:AAV12"/>
    <mergeCell ref="AAW12:AAZ12"/>
    <mergeCell ref="ABA12:ABD12"/>
    <mergeCell ref="ABE12:ABH12"/>
    <mergeCell ref="ABI12:ABL12"/>
    <mergeCell ref="ABM12:ABP12"/>
    <mergeCell ref="ABQ12:ABT12"/>
    <mergeCell ref="ABU12:ABX12"/>
    <mergeCell ref="ABY12:ACB12"/>
    <mergeCell ref="ACC12:ACF12"/>
    <mergeCell ref="ACG12:ACJ12"/>
    <mergeCell ref="ACK12:ACN12"/>
    <mergeCell ref="ACO12:ACR12"/>
    <mergeCell ref="ACS12:ACV12"/>
    <mergeCell ref="ACW12:ACZ12"/>
    <mergeCell ref="ADA12:ADD12"/>
    <mergeCell ref="ADE12:ADH12"/>
    <mergeCell ref="ADI12:ADL12"/>
    <mergeCell ref="ADM12:ADP12"/>
    <mergeCell ref="ADQ12:ADT12"/>
    <mergeCell ref="ADU12:ADX12"/>
    <mergeCell ref="ADY12:AEB12"/>
    <mergeCell ref="AEC12:AEF12"/>
    <mergeCell ref="AEG12:AEJ12"/>
    <mergeCell ref="AEK12:AEN12"/>
    <mergeCell ref="AEO12:AER12"/>
    <mergeCell ref="AES12:AEV12"/>
    <mergeCell ref="AEW12:AEZ12"/>
    <mergeCell ref="AFA12:AFD12"/>
    <mergeCell ref="AFE12:AFH12"/>
    <mergeCell ref="AFI12:AFL12"/>
    <mergeCell ref="AFM12:AFP12"/>
    <mergeCell ref="AFQ12:AFT12"/>
    <mergeCell ref="AFU12:AFX12"/>
    <mergeCell ref="AFY12:AGB12"/>
    <mergeCell ref="AGC12:AGF12"/>
    <mergeCell ref="AGG12:AGJ12"/>
    <mergeCell ref="AGK12:AGN12"/>
    <mergeCell ref="AGO12:AGR12"/>
    <mergeCell ref="AGS12:AGV12"/>
    <mergeCell ref="AGW12:AGZ12"/>
    <mergeCell ref="AHA12:AHD12"/>
    <mergeCell ref="AHE12:AHH12"/>
    <mergeCell ref="AHI12:AHL12"/>
    <mergeCell ref="AHM12:AHP12"/>
    <mergeCell ref="AHQ12:AHT12"/>
    <mergeCell ref="AHU12:AHX12"/>
    <mergeCell ref="AHY12:AIB12"/>
    <mergeCell ref="AIC12:AIF12"/>
    <mergeCell ref="AIG12:AIJ12"/>
    <mergeCell ref="AIK12:AIN12"/>
    <mergeCell ref="AIO12:AIR12"/>
    <mergeCell ref="AIS12:AIV12"/>
    <mergeCell ref="AIW12:AIZ12"/>
    <mergeCell ref="AJA12:AJD12"/>
    <mergeCell ref="AJE12:AJH12"/>
    <mergeCell ref="AJI12:AJL12"/>
    <mergeCell ref="AJM12:AJP12"/>
    <mergeCell ref="AJQ12:AJT12"/>
    <mergeCell ref="AJU12:AJX12"/>
    <mergeCell ref="AJY12:AKB12"/>
    <mergeCell ref="AKC12:AKF12"/>
    <mergeCell ref="AKG12:AKJ12"/>
    <mergeCell ref="AKK12:AKN12"/>
    <mergeCell ref="AKO12:AKR12"/>
    <mergeCell ref="AKS12:AKV12"/>
    <mergeCell ref="AKW12:AKZ12"/>
    <mergeCell ref="ALA12:ALD12"/>
    <mergeCell ref="ALE12:ALH12"/>
    <mergeCell ref="ALI12:ALL12"/>
    <mergeCell ref="ALM12:ALP12"/>
    <mergeCell ref="ALQ12:ALT12"/>
    <mergeCell ref="ALU12:ALX12"/>
    <mergeCell ref="ALY12:AMB12"/>
    <mergeCell ref="AMC12:AMF12"/>
    <mergeCell ref="AMG12:AMJ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B35:B37"/>
    <mergeCell ref="A39:D39"/>
    <mergeCell ref="A41:D41"/>
    <mergeCell ref="A43:D43"/>
    <mergeCell ref="C45:D45"/>
    <mergeCell ref="B47:D47"/>
    <mergeCell ref="B54:D54"/>
    <mergeCell ref="A59:B59"/>
    <mergeCell ref="B60:D6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>&amp;C&amp;"Times New Roman,Normal"&amp;12&amp;A</oddHeader>
    <oddFooter>&amp;C&amp;"Times New Roman,Normal"&amp;12Página &amp;P</oddFooter>
    <firstHeader>&amp;C&amp;"Times New Roman,Normal"&amp;12&amp;F</firstHeader>
    <firstFooter>&amp;L&amp;"Times New Roman,Normal"&amp;12&amp;A&amp;R&amp;"Times New Roman,Normal"&amp;12Página&amp;P</first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95" zoomScalePageLayoutView="100" workbookViewId="0">
      <selection pane="topLeft" activeCell="A26" activeCellId="0" sqref="A26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121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122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214</v>
      </c>
      <c r="C3" s="35" t="s">
        <v>63</v>
      </c>
      <c r="D3" s="34" t="s">
        <v>61</v>
      </c>
      <c r="E3" s="36" t="n">
        <v>7</v>
      </c>
      <c r="F3" s="37" t="n">
        <v>1900</v>
      </c>
      <c r="G3" s="38" t="n">
        <f aca="false">E3*F3</f>
        <v>13300</v>
      </c>
    </row>
    <row r="4" customFormat="false" ht="61.15" hidden="false" customHeight="false" outlineLevel="0" collapsed="false">
      <c r="A4" s="31"/>
      <c r="B4" s="34" t="n">
        <v>215</v>
      </c>
      <c r="C4" s="35" t="s">
        <v>64</v>
      </c>
      <c r="D4" s="34" t="s">
        <v>61</v>
      </c>
      <c r="E4" s="36" t="n">
        <v>18</v>
      </c>
      <c r="F4" s="37" t="n">
        <v>2064.5</v>
      </c>
      <c r="G4" s="38" t="n">
        <f aca="false">E4*F4</f>
        <v>37161</v>
      </c>
    </row>
    <row r="5" customFormat="false" ht="61.15" hidden="false" customHeight="false" outlineLevel="0" collapsed="false">
      <c r="A5" s="31"/>
      <c r="B5" s="34" t="n">
        <v>216</v>
      </c>
      <c r="C5" s="35" t="s">
        <v>65</v>
      </c>
      <c r="D5" s="34" t="s">
        <v>61</v>
      </c>
      <c r="E5" s="36" t="n">
        <v>7</v>
      </c>
      <c r="F5" s="37" t="n">
        <v>3015.05</v>
      </c>
      <c r="G5" s="38" t="n">
        <f aca="false">E5*F5</f>
        <v>21105.35</v>
      </c>
    </row>
    <row r="6" customFormat="false" ht="61.15" hidden="false" customHeight="false" outlineLevel="0" collapsed="false">
      <c r="A6" s="31"/>
      <c r="B6" s="34" t="n">
        <v>217</v>
      </c>
      <c r="C6" s="35" t="s">
        <v>66</v>
      </c>
      <c r="D6" s="34" t="s">
        <v>61</v>
      </c>
      <c r="E6" s="36" t="n">
        <v>4</v>
      </c>
      <c r="F6" s="37" t="n">
        <v>3844.65</v>
      </c>
      <c r="G6" s="38" t="n">
        <f aca="false">E6*F6</f>
        <v>15378.6</v>
      </c>
    </row>
    <row r="7" customFormat="false" ht="61.15" hidden="false" customHeight="false" outlineLevel="0" collapsed="false">
      <c r="A7" s="31"/>
      <c r="B7" s="34" t="n">
        <v>218</v>
      </c>
      <c r="C7" s="35" t="s">
        <v>67</v>
      </c>
      <c r="D7" s="34" t="s">
        <v>61</v>
      </c>
      <c r="E7" s="36" t="n">
        <v>3</v>
      </c>
      <c r="F7" s="37" t="n">
        <v>5198.4</v>
      </c>
      <c r="G7" s="38" t="n">
        <f aca="false">E7*F7</f>
        <v>15595.2</v>
      </c>
    </row>
    <row r="8" customFormat="false" ht="61.15" hidden="false" customHeight="false" outlineLevel="0" collapsed="false">
      <c r="A8" s="31"/>
      <c r="B8" s="34" t="n">
        <v>219</v>
      </c>
      <c r="C8" s="35" t="s">
        <v>69</v>
      </c>
      <c r="D8" s="34" t="s">
        <v>61</v>
      </c>
      <c r="E8" s="36" t="n">
        <v>1</v>
      </c>
      <c r="F8" s="37" t="n">
        <v>9144.5</v>
      </c>
      <c r="G8" s="38" t="n">
        <f aca="false">E8*F8</f>
        <v>9144.5</v>
      </c>
    </row>
    <row r="9" customFormat="false" ht="61.15" hidden="false" customHeight="false" outlineLevel="0" collapsed="false">
      <c r="A9" s="31"/>
      <c r="B9" s="34" t="n">
        <v>220</v>
      </c>
      <c r="C9" s="35" t="s">
        <v>70</v>
      </c>
      <c r="D9" s="34" t="s">
        <v>61</v>
      </c>
      <c r="E9" s="36" t="n">
        <v>9</v>
      </c>
      <c r="F9" s="37" t="n">
        <v>10470</v>
      </c>
      <c r="G9" s="38" t="n">
        <f aca="false">E9*F9</f>
        <v>94230</v>
      </c>
    </row>
    <row r="10" customFormat="false" ht="49.25" hidden="false" customHeight="false" outlineLevel="0" collapsed="false">
      <c r="A10" s="31"/>
      <c r="B10" s="34" t="n">
        <v>221</v>
      </c>
      <c r="C10" s="35" t="s">
        <v>96</v>
      </c>
      <c r="D10" s="34" t="s">
        <v>61</v>
      </c>
      <c r="E10" s="36" t="n">
        <v>4</v>
      </c>
      <c r="F10" s="37" t="n">
        <v>2484</v>
      </c>
      <c r="G10" s="38" t="n">
        <f aca="false">E10*F10</f>
        <v>9936</v>
      </c>
    </row>
    <row r="11" customFormat="false" ht="15" hidden="false" customHeight="false" outlineLevel="0" collapsed="false">
      <c r="A11" s="39" t="s">
        <v>72</v>
      </c>
      <c r="B11" s="39"/>
      <c r="C11" s="39"/>
      <c r="D11" s="39"/>
      <c r="E11" s="40" t="n">
        <v>53</v>
      </c>
      <c r="F11" s="40" t="s">
        <v>73</v>
      </c>
      <c r="G11" s="41" t="n">
        <f aca="false">SUM(G3:G10)</f>
        <v>215850.65</v>
      </c>
    </row>
    <row r="12" customFormat="false" ht="37.3" hidden="false" customHeight="false" outlineLevel="0" collapsed="false">
      <c r="A12" s="39"/>
      <c r="B12" s="32" t="s">
        <v>54</v>
      </c>
      <c r="C12" s="33" t="s">
        <v>55</v>
      </c>
      <c r="D12" s="32" t="s">
        <v>56</v>
      </c>
      <c r="E12" s="32" t="s">
        <v>57</v>
      </c>
      <c r="F12" s="32" t="s">
        <v>74</v>
      </c>
      <c r="G12" s="32" t="s">
        <v>34</v>
      </c>
      <c r="H12" s="32" t="s">
        <v>75</v>
      </c>
    </row>
    <row r="13" customFormat="false" ht="25.35" hidden="false" customHeight="true" outlineLevel="0" collapsed="false">
      <c r="A13" s="31" t="s">
        <v>123</v>
      </c>
      <c r="B13" s="34" t="n">
        <v>222</v>
      </c>
      <c r="C13" s="35" t="s">
        <v>77</v>
      </c>
      <c r="D13" s="34" t="s">
        <v>61</v>
      </c>
      <c r="E13" s="36" t="n">
        <v>2</v>
      </c>
      <c r="F13" s="37" t="n">
        <v>62.57</v>
      </c>
      <c r="G13" s="42" t="n">
        <f aca="false">Início!C$59</f>
        <v>0.274</v>
      </c>
      <c r="H13" s="38" t="n">
        <f aca="false">E13*F13*(1+G13)</f>
        <v>159.42836</v>
      </c>
    </row>
    <row r="14" customFormat="false" ht="25.35" hidden="false" customHeight="true" outlineLevel="0" collapsed="false">
      <c r="A14" s="31"/>
      <c r="B14" s="34" t="n">
        <v>223</v>
      </c>
      <c r="C14" s="35" t="s">
        <v>78</v>
      </c>
      <c r="D14" s="34" t="s">
        <v>61</v>
      </c>
      <c r="E14" s="36" t="n">
        <v>17</v>
      </c>
      <c r="F14" s="37" t="n">
        <v>180.86</v>
      </c>
      <c r="G14" s="42" t="n">
        <f aca="false">Início!C$59</f>
        <v>0.274</v>
      </c>
      <c r="H14" s="38" t="n">
        <f aca="false">E14*F14*(1+G14)</f>
        <v>3917.06588</v>
      </c>
    </row>
    <row r="15" customFormat="false" ht="25.35" hidden="false" customHeight="false" outlineLevel="0" collapsed="false">
      <c r="A15" s="31"/>
      <c r="B15" s="34" t="n">
        <v>224</v>
      </c>
      <c r="C15" s="35" t="s">
        <v>79</v>
      </c>
      <c r="D15" s="34" t="s">
        <v>61</v>
      </c>
      <c r="E15" s="36" t="n">
        <v>4</v>
      </c>
      <c r="F15" s="37" t="n">
        <v>575.24</v>
      </c>
      <c r="G15" s="42" t="n">
        <f aca="false">Início!C$59</f>
        <v>0.274</v>
      </c>
      <c r="H15" s="38" t="n">
        <f aca="false">E15*F15*(1+G15)</f>
        <v>2931.42304</v>
      </c>
    </row>
    <row r="16" customFormat="false" ht="37.3" hidden="false" customHeight="false" outlineLevel="0" collapsed="false">
      <c r="A16" s="31"/>
      <c r="B16" s="34" t="n">
        <v>225</v>
      </c>
      <c r="C16" s="35" t="s">
        <v>80</v>
      </c>
      <c r="D16" s="34" t="s">
        <v>81</v>
      </c>
      <c r="E16" s="36" t="n">
        <v>77</v>
      </c>
      <c r="F16" s="37" t="n">
        <v>23.68</v>
      </c>
      <c r="G16" s="42" t="n">
        <f aca="false">Início!D$59</f>
        <v>0.215</v>
      </c>
      <c r="H16" s="38" t="n">
        <f aca="false">E16*F16*(1+G16)</f>
        <v>2215.3824</v>
      </c>
    </row>
    <row r="17" customFormat="false" ht="37.3" hidden="false" customHeight="false" outlineLevel="0" collapsed="false">
      <c r="A17" s="31"/>
      <c r="B17" s="34" t="n">
        <v>226</v>
      </c>
      <c r="C17" s="35" t="s">
        <v>82</v>
      </c>
      <c r="D17" s="34" t="s">
        <v>81</v>
      </c>
      <c r="E17" s="36" t="n">
        <v>43</v>
      </c>
      <c r="F17" s="37" t="n">
        <v>34.62</v>
      </c>
      <c r="G17" s="42" t="n">
        <f aca="false">Início!D$59</f>
        <v>0.215</v>
      </c>
      <c r="H17" s="38" t="n">
        <f aca="false">E17*F17*(1+G17)</f>
        <v>1808.7219</v>
      </c>
    </row>
    <row r="18" customFormat="false" ht="37.3" hidden="false" customHeight="false" outlineLevel="0" collapsed="false">
      <c r="A18" s="31"/>
      <c r="B18" s="34" t="n">
        <v>227</v>
      </c>
      <c r="C18" s="35" t="s">
        <v>83</v>
      </c>
      <c r="D18" s="34" t="s">
        <v>81</v>
      </c>
      <c r="E18" s="36" t="n">
        <v>90</v>
      </c>
      <c r="F18" s="37" t="n">
        <v>45.14</v>
      </c>
      <c r="G18" s="42" t="n">
        <f aca="false">Início!D$59</f>
        <v>0.215</v>
      </c>
      <c r="H18" s="38" t="n">
        <f aca="false">E18*F18*(1+G18)</f>
        <v>4936.059</v>
      </c>
    </row>
    <row r="19" customFormat="false" ht="37.3" hidden="false" customHeight="false" outlineLevel="0" collapsed="false">
      <c r="A19" s="31"/>
      <c r="B19" s="34" t="n">
        <v>228</v>
      </c>
      <c r="C19" s="35" t="s">
        <v>84</v>
      </c>
      <c r="D19" s="34" t="s">
        <v>81</v>
      </c>
      <c r="E19" s="36" t="n">
        <v>30</v>
      </c>
      <c r="F19" s="37" t="n">
        <v>53.81</v>
      </c>
      <c r="G19" s="42" t="n">
        <f aca="false">Início!D$59</f>
        <v>0.215</v>
      </c>
      <c r="H19" s="38" t="n">
        <f aca="false">E19*F19*(1+G19)</f>
        <v>1961.3745</v>
      </c>
    </row>
    <row r="20" customFormat="false" ht="37.3" hidden="false" customHeight="false" outlineLevel="0" collapsed="false">
      <c r="A20" s="31"/>
      <c r="B20" s="34" t="n">
        <v>229</v>
      </c>
      <c r="C20" s="35" t="s">
        <v>85</v>
      </c>
      <c r="D20" s="34" t="s">
        <v>81</v>
      </c>
      <c r="E20" s="36" t="n">
        <v>10</v>
      </c>
      <c r="F20" s="37" t="n">
        <v>65.95</v>
      </c>
      <c r="G20" s="42" t="n">
        <f aca="false">Início!D$59</f>
        <v>0.215</v>
      </c>
      <c r="H20" s="38" t="n">
        <f aca="false">E20*F20*(1+G20)</f>
        <v>801.2925</v>
      </c>
    </row>
    <row r="21" customFormat="false" ht="37.3" hidden="false" customHeight="false" outlineLevel="0" collapsed="false">
      <c r="A21" s="31"/>
      <c r="B21" s="34" t="n">
        <v>230</v>
      </c>
      <c r="C21" s="35" t="s">
        <v>86</v>
      </c>
      <c r="D21" s="34" t="s">
        <v>81</v>
      </c>
      <c r="E21" s="36" t="n">
        <v>30</v>
      </c>
      <c r="F21" s="37" t="n">
        <v>91.47</v>
      </c>
      <c r="G21" s="42" t="n">
        <f aca="false">Início!D$59</f>
        <v>0.215</v>
      </c>
      <c r="H21" s="38" t="n">
        <f aca="false">E21*F21*(1+G21)</f>
        <v>3334.0815</v>
      </c>
    </row>
    <row r="22" customFormat="false" ht="37.3" hidden="false" customHeight="false" outlineLevel="0" collapsed="false">
      <c r="A22" s="31"/>
      <c r="B22" s="34" t="n">
        <v>231</v>
      </c>
      <c r="C22" s="35" t="s">
        <v>87</v>
      </c>
      <c r="D22" s="34" t="s">
        <v>81</v>
      </c>
      <c r="E22" s="36" t="n">
        <v>84</v>
      </c>
      <c r="F22" s="37" t="n">
        <v>20.28</v>
      </c>
      <c r="G22" s="42" t="n">
        <f aca="false">Início!C$59</f>
        <v>0.274</v>
      </c>
      <c r="H22" s="38" t="n">
        <f aca="false">E22*F22*(1+G22)</f>
        <v>2170.28448</v>
      </c>
    </row>
    <row r="23" customFormat="false" ht="37.3" hidden="false" customHeight="false" outlineLevel="0" collapsed="false">
      <c r="A23" s="31"/>
      <c r="B23" s="34" t="n">
        <v>232</v>
      </c>
      <c r="C23" s="35" t="s">
        <v>88</v>
      </c>
      <c r="D23" s="34" t="s">
        <v>81</v>
      </c>
      <c r="E23" s="36" t="n">
        <v>20</v>
      </c>
      <c r="F23" s="37" t="n">
        <v>25.74</v>
      </c>
      <c r="G23" s="42" t="n">
        <f aca="false">Início!C$59</f>
        <v>0.274</v>
      </c>
      <c r="H23" s="38" t="n">
        <f aca="false">E23*F23*(1+G23)</f>
        <v>655.8552</v>
      </c>
    </row>
    <row r="24" customFormat="false" ht="25.35" hidden="false" customHeight="false" outlineLevel="0" collapsed="false">
      <c r="A24" s="31"/>
      <c r="B24" s="34" t="n">
        <v>233</v>
      </c>
      <c r="C24" s="35" t="s">
        <v>89</v>
      </c>
      <c r="D24" s="34" t="s">
        <v>90</v>
      </c>
      <c r="E24" s="36" t="n">
        <v>0.5</v>
      </c>
      <c r="F24" s="37" t="n">
        <v>41.81</v>
      </c>
      <c r="G24" s="42" t="n">
        <f aca="false">Início!D$59</f>
        <v>0.215</v>
      </c>
      <c r="H24" s="38" t="n">
        <f aca="false">E24*F24*(1+G24)</f>
        <v>25.399575</v>
      </c>
    </row>
    <row r="25" customFormat="false" ht="25.35" hidden="false" customHeight="false" outlineLevel="0" collapsed="false">
      <c r="A25" s="31"/>
      <c r="B25" s="34" t="n">
        <v>234</v>
      </c>
      <c r="C25" s="35" t="s">
        <v>91</v>
      </c>
      <c r="D25" s="34" t="s">
        <v>90</v>
      </c>
      <c r="E25" s="36" t="n">
        <v>1.2</v>
      </c>
      <c r="F25" s="37" t="n">
        <v>134.15</v>
      </c>
      <c r="G25" s="42" t="n">
        <f aca="false">Início!D$59</f>
        <v>0.215</v>
      </c>
      <c r="H25" s="38" t="n">
        <f aca="false">E25*F25*(1+G25)</f>
        <v>195.5907</v>
      </c>
    </row>
    <row r="26" customFormat="false" ht="37.3" hidden="false" customHeight="false" outlineLevel="0" collapsed="false">
      <c r="A26" s="31"/>
      <c r="B26" s="34" t="n">
        <v>235</v>
      </c>
      <c r="C26" s="35" t="s">
        <v>92</v>
      </c>
      <c r="D26" s="34" t="s">
        <v>61</v>
      </c>
      <c r="E26" s="36" t="n">
        <v>21</v>
      </c>
      <c r="F26" s="37" t="n">
        <v>35.24</v>
      </c>
      <c r="G26" s="42" t="n">
        <f aca="false">Início!C$59</f>
        <v>0.274</v>
      </c>
      <c r="H26" s="38" t="n">
        <f aca="false">E26*F26*(1+G26)</f>
        <v>942.81096</v>
      </c>
    </row>
    <row r="27" customFormat="false" ht="15" hidden="false" customHeight="false" outlineLevel="0" collapsed="false">
      <c r="A27" s="39" t="s">
        <v>93</v>
      </c>
      <c r="B27" s="39"/>
      <c r="C27" s="39"/>
      <c r="D27" s="39"/>
      <c r="E27" s="43" t="n">
        <f aca="false">SUM(E13:E26)</f>
        <v>429.7</v>
      </c>
      <c r="F27" s="40" t="s">
        <v>73</v>
      </c>
      <c r="G27" s="41"/>
      <c r="H27" s="41" t="n">
        <f aca="false">SUM(H13:H26)</f>
        <v>26054.769995</v>
      </c>
    </row>
    <row r="28" customFormat="false" ht="12.8" hidden="false" customHeight="false" outlineLevel="0" collapsed="false">
      <c r="G28" s="44"/>
    </row>
  </sheetData>
  <mergeCells count="5">
    <mergeCell ref="A1:G1"/>
    <mergeCell ref="A2:A10"/>
    <mergeCell ref="A11:C11"/>
    <mergeCell ref="A13:A26"/>
    <mergeCell ref="A27:C27"/>
  </mergeCells>
  <conditionalFormatting sqref="A1 E28:E1048576 E1:E11 D12:E12 D2 E13:E26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95" zoomScalePageLayoutView="100" workbookViewId="0">
      <selection pane="topLeft" activeCell="A34" activeCellId="0" sqref="A34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124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125</v>
      </c>
      <c r="B2" s="33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236</v>
      </c>
      <c r="C3" s="35" t="s">
        <v>60</v>
      </c>
      <c r="D3" s="34" t="s">
        <v>61</v>
      </c>
      <c r="E3" s="36" t="n">
        <v>4</v>
      </c>
      <c r="F3" s="37" t="n">
        <v>1766.58</v>
      </c>
      <c r="G3" s="38" t="n">
        <f aca="false">E3*F3</f>
        <v>7066.32</v>
      </c>
    </row>
    <row r="4" customFormat="false" ht="37.3" hidden="false" customHeight="false" outlineLevel="0" collapsed="false">
      <c r="A4" s="31"/>
      <c r="B4" s="34" t="n">
        <v>237</v>
      </c>
      <c r="C4" s="35" t="s">
        <v>62</v>
      </c>
      <c r="D4" s="34" t="s">
        <v>61</v>
      </c>
      <c r="E4" s="36" t="n">
        <v>10</v>
      </c>
      <c r="F4" s="37" t="n">
        <v>2440</v>
      </c>
      <c r="G4" s="38" t="n">
        <f aca="false">E4*F4</f>
        <v>24400</v>
      </c>
    </row>
    <row r="5" customFormat="false" ht="61.15" hidden="false" customHeight="false" outlineLevel="0" collapsed="false">
      <c r="A5" s="31"/>
      <c r="B5" s="34" t="n">
        <v>238</v>
      </c>
      <c r="C5" s="35" t="s">
        <v>63</v>
      </c>
      <c r="D5" s="34" t="s">
        <v>61</v>
      </c>
      <c r="E5" s="36" t="n">
        <v>2</v>
      </c>
      <c r="F5" s="37" t="n">
        <v>1900</v>
      </c>
      <c r="G5" s="38" t="n">
        <f aca="false">E5*F5</f>
        <v>3800</v>
      </c>
    </row>
    <row r="6" customFormat="false" ht="61.15" hidden="false" customHeight="false" outlineLevel="0" collapsed="false">
      <c r="A6" s="31"/>
      <c r="B6" s="34" t="n">
        <v>239</v>
      </c>
      <c r="C6" s="35" t="s">
        <v>126</v>
      </c>
      <c r="D6" s="34" t="s">
        <v>61</v>
      </c>
      <c r="E6" s="36" t="n">
        <v>10</v>
      </c>
      <c r="F6" s="37" t="n">
        <v>1978.69</v>
      </c>
      <c r="G6" s="38" t="n">
        <f aca="false">E6*F6</f>
        <v>19786.9</v>
      </c>
    </row>
    <row r="7" customFormat="false" ht="61.15" hidden="false" customHeight="false" outlineLevel="0" collapsed="false">
      <c r="A7" s="31"/>
      <c r="B7" s="34" t="n">
        <v>240</v>
      </c>
      <c r="C7" s="35" t="s">
        <v>64</v>
      </c>
      <c r="D7" s="34" t="s">
        <v>61</v>
      </c>
      <c r="E7" s="36" t="n">
        <v>10</v>
      </c>
      <c r="F7" s="37" t="n">
        <v>2064.5</v>
      </c>
      <c r="G7" s="38" t="n">
        <f aca="false">E7*F7</f>
        <v>20645</v>
      </c>
    </row>
    <row r="8" customFormat="false" ht="61.15" hidden="false" customHeight="false" outlineLevel="0" collapsed="false">
      <c r="A8" s="31"/>
      <c r="B8" s="34" t="n">
        <v>241</v>
      </c>
      <c r="C8" s="35" t="s">
        <v>127</v>
      </c>
      <c r="D8" s="34" t="s">
        <v>61</v>
      </c>
      <c r="E8" s="36" t="n">
        <v>19</v>
      </c>
      <c r="F8" s="37" t="n">
        <v>2970</v>
      </c>
      <c r="G8" s="38" t="n">
        <f aca="false">E8*F8</f>
        <v>56430</v>
      </c>
    </row>
    <row r="9" customFormat="false" ht="61.15" hidden="false" customHeight="false" outlineLevel="0" collapsed="false">
      <c r="A9" s="31"/>
      <c r="B9" s="34" t="n">
        <v>242</v>
      </c>
      <c r="C9" s="35" t="s">
        <v>65</v>
      </c>
      <c r="D9" s="34" t="s">
        <v>61</v>
      </c>
      <c r="E9" s="36" t="n">
        <v>19</v>
      </c>
      <c r="F9" s="37" t="n">
        <v>3015.05</v>
      </c>
      <c r="G9" s="38" t="n">
        <f aca="false">E9*F9</f>
        <v>57285.95</v>
      </c>
    </row>
    <row r="10" customFormat="false" ht="61.15" hidden="false" customHeight="false" outlineLevel="0" collapsed="false">
      <c r="A10" s="31"/>
      <c r="B10" s="34" t="n">
        <v>243</v>
      </c>
      <c r="C10" s="35" t="s">
        <v>128</v>
      </c>
      <c r="D10" s="34" t="s">
        <v>61</v>
      </c>
      <c r="E10" s="36" t="n">
        <v>10</v>
      </c>
      <c r="F10" s="37" t="n">
        <v>3697</v>
      </c>
      <c r="G10" s="38" t="n">
        <f aca="false">E10*F10</f>
        <v>36970</v>
      </c>
    </row>
    <row r="11" customFormat="false" ht="61.15" hidden="false" customHeight="false" outlineLevel="0" collapsed="false">
      <c r="A11" s="31"/>
      <c r="B11" s="34" t="n">
        <v>244</v>
      </c>
      <c r="C11" s="35" t="s">
        <v>66</v>
      </c>
      <c r="D11" s="34" t="s">
        <v>61</v>
      </c>
      <c r="E11" s="36" t="n">
        <v>10</v>
      </c>
      <c r="F11" s="37" t="n">
        <v>3844.65</v>
      </c>
      <c r="G11" s="38" t="n">
        <f aca="false">E11*F11</f>
        <v>38446.5</v>
      </c>
    </row>
    <row r="12" customFormat="false" ht="61.15" hidden="false" customHeight="false" outlineLevel="0" collapsed="false">
      <c r="A12" s="31"/>
      <c r="B12" s="34" t="n">
        <v>245</v>
      </c>
      <c r="C12" s="35" t="s">
        <v>67</v>
      </c>
      <c r="D12" s="34" t="s">
        <v>61</v>
      </c>
      <c r="E12" s="36" t="n">
        <v>7</v>
      </c>
      <c r="F12" s="37" t="n">
        <v>5198.4</v>
      </c>
      <c r="G12" s="38" t="n">
        <f aca="false">E12*F12</f>
        <v>36388.8</v>
      </c>
    </row>
    <row r="13" customFormat="false" ht="61.15" hidden="false" customHeight="false" outlineLevel="0" collapsed="false">
      <c r="A13" s="31"/>
      <c r="B13" s="34" t="n">
        <v>246</v>
      </c>
      <c r="C13" s="35" t="s">
        <v>129</v>
      </c>
      <c r="D13" s="34" t="s">
        <v>61</v>
      </c>
      <c r="E13" s="36" t="n">
        <v>6</v>
      </c>
      <c r="F13" s="37" t="n">
        <v>7490</v>
      </c>
      <c r="G13" s="38" t="n">
        <f aca="false">E13*F13</f>
        <v>44940</v>
      </c>
    </row>
    <row r="14" customFormat="false" ht="61.15" hidden="false" customHeight="false" outlineLevel="0" collapsed="false">
      <c r="A14" s="31"/>
      <c r="B14" s="34" t="n">
        <v>247</v>
      </c>
      <c r="C14" s="35" t="s">
        <v>68</v>
      </c>
      <c r="D14" s="34" t="s">
        <v>61</v>
      </c>
      <c r="E14" s="36" t="n">
        <v>5</v>
      </c>
      <c r="F14" s="37" t="n">
        <v>7799.49</v>
      </c>
      <c r="G14" s="38" t="n">
        <f aca="false">E14*F14</f>
        <v>38997.45</v>
      </c>
    </row>
    <row r="15" customFormat="false" ht="61.15" hidden="false" customHeight="false" outlineLevel="0" collapsed="false">
      <c r="A15" s="31"/>
      <c r="B15" s="34" t="n">
        <v>248</v>
      </c>
      <c r="C15" s="35" t="s">
        <v>69</v>
      </c>
      <c r="D15" s="34" t="s">
        <v>61</v>
      </c>
      <c r="E15" s="36" t="n">
        <v>3</v>
      </c>
      <c r="F15" s="37" t="n">
        <v>9144.5</v>
      </c>
      <c r="G15" s="38" t="n">
        <f aca="false">E15*F15</f>
        <v>27433.5</v>
      </c>
    </row>
    <row r="16" customFormat="false" ht="61.15" hidden="false" customHeight="false" outlineLevel="0" collapsed="false">
      <c r="A16" s="31"/>
      <c r="B16" s="34" t="n">
        <v>249</v>
      </c>
      <c r="C16" s="35" t="s">
        <v>70</v>
      </c>
      <c r="D16" s="34" t="s">
        <v>61</v>
      </c>
      <c r="E16" s="36" t="n">
        <v>14</v>
      </c>
      <c r="F16" s="37" t="n">
        <v>9990.41</v>
      </c>
      <c r="G16" s="38" t="n">
        <f aca="false">E16*F16</f>
        <v>139865.74</v>
      </c>
    </row>
    <row r="17" customFormat="false" ht="61.15" hidden="false" customHeight="false" outlineLevel="0" collapsed="false">
      <c r="A17" s="31"/>
      <c r="B17" s="34" t="n">
        <v>250</v>
      </c>
      <c r="C17" s="35" t="s">
        <v>70</v>
      </c>
      <c r="D17" s="34" t="s">
        <v>61</v>
      </c>
      <c r="E17" s="36" t="n">
        <v>14</v>
      </c>
      <c r="F17" s="37" t="n">
        <v>10470</v>
      </c>
      <c r="G17" s="38" t="n">
        <f aca="false">E17*F17</f>
        <v>146580</v>
      </c>
    </row>
    <row r="18" customFormat="false" ht="49.25" hidden="false" customHeight="false" outlineLevel="0" collapsed="false">
      <c r="A18" s="31"/>
      <c r="B18" s="34" t="n">
        <v>251</v>
      </c>
      <c r="C18" s="35" t="s">
        <v>96</v>
      </c>
      <c r="D18" s="34" t="s">
        <v>61</v>
      </c>
      <c r="E18" s="36" t="n">
        <v>18</v>
      </c>
      <c r="F18" s="37" t="n">
        <v>2484</v>
      </c>
      <c r="G18" s="38" t="n">
        <f aca="false">E18*F18</f>
        <v>44712</v>
      </c>
    </row>
    <row r="19" customFormat="false" ht="46.25" hidden="false" customHeight="false" outlineLevel="0" collapsed="false">
      <c r="A19" s="39" t="s">
        <v>72</v>
      </c>
      <c r="B19" s="39"/>
      <c r="C19" s="39"/>
      <c r="D19" s="39"/>
      <c r="E19" s="40" t="n">
        <v>161</v>
      </c>
      <c r="F19" s="40" t="s">
        <v>73</v>
      </c>
      <c r="G19" s="41" t="n">
        <f aca="false">SUM(G3:G18)</f>
        <v>743748.16</v>
      </c>
    </row>
    <row r="20" customFormat="false" ht="37.3" hidden="false" customHeight="false" outlineLevel="0" collapsed="false">
      <c r="A20" s="39"/>
      <c r="B20" s="32" t="s">
        <v>54</v>
      </c>
      <c r="C20" s="33" t="s">
        <v>55</v>
      </c>
      <c r="D20" s="32" t="s">
        <v>56</v>
      </c>
      <c r="E20" s="32" t="s">
        <v>57</v>
      </c>
      <c r="F20" s="32" t="s">
        <v>74</v>
      </c>
      <c r="G20" s="32" t="s">
        <v>34</v>
      </c>
      <c r="H20" s="32" t="s">
        <v>75</v>
      </c>
    </row>
    <row r="21" customFormat="false" ht="25.35" hidden="false" customHeight="true" outlineLevel="0" collapsed="false">
      <c r="A21" s="31" t="s">
        <v>130</v>
      </c>
      <c r="B21" s="34" t="n">
        <v>252</v>
      </c>
      <c r="C21" s="35" t="s">
        <v>77</v>
      </c>
      <c r="D21" s="34" t="s">
        <v>61</v>
      </c>
      <c r="E21" s="36" t="n">
        <v>4</v>
      </c>
      <c r="F21" s="37" t="n">
        <v>62.57</v>
      </c>
      <c r="G21" s="42" t="n">
        <f aca="false">Início!C$59</f>
        <v>0.274</v>
      </c>
      <c r="H21" s="38" t="n">
        <f aca="false">E21*F21*(1+G21)</f>
        <v>318.85672</v>
      </c>
    </row>
    <row r="22" customFormat="false" ht="25.35" hidden="false" customHeight="true" outlineLevel="0" collapsed="false">
      <c r="A22" s="31"/>
      <c r="B22" s="34" t="n">
        <v>253</v>
      </c>
      <c r="C22" s="35" t="s">
        <v>78</v>
      </c>
      <c r="D22" s="34" t="s">
        <v>61</v>
      </c>
      <c r="E22" s="36" t="n">
        <v>38</v>
      </c>
      <c r="F22" s="37" t="n">
        <v>209.88</v>
      </c>
      <c r="G22" s="42" t="n">
        <f aca="false">Início!C$59</f>
        <v>0.274</v>
      </c>
      <c r="H22" s="38" t="n">
        <f aca="false">E22*F22*(1+G22)</f>
        <v>10160.71056</v>
      </c>
    </row>
    <row r="23" customFormat="false" ht="25.35" hidden="false" customHeight="false" outlineLevel="0" collapsed="false">
      <c r="A23" s="31"/>
      <c r="B23" s="34" t="n">
        <v>254</v>
      </c>
      <c r="C23" s="35" t="s">
        <v>79</v>
      </c>
      <c r="D23" s="34" t="s">
        <v>61</v>
      </c>
      <c r="E23" s="36" t="n">
        <v>20</v>
      </c>
      <c r="F23" s="37" t="n">
        <v>659.18</v>
      </c>
      <c r="G23" s="42" t="n">
        <f aca="false">Início!C$59</f>
        <v>0.274</v>
      </c>
      <c r="H23" s="38" t="n">
        <f aca="false">E23*F23*(1+G23)</f>
        <v>16795.9064</v>
      </c>
    </row>
    <row r="24" customFormat="false" ht="37.3" hidden="false" customHeight="false" outlineLevel="0" collapsed="false">
      <c r="A24" s="31"/>
      <c r="B24" s="34" t="n">
        <v>255</v>
      </c>
      <c r="C24" s="35" t="s">
        <v>80</v>
      </c>
      <c r="D24" s="34" t="s">
        <v>81</v>
      </c>
      <c r="E24" s="36" t="n">
        <v>169</v>
      </c>
      <c r="F24" s="37" t="n">
        <v>22.97</v>
      </c>
      <c r="G24" s="42" t="n">
        <f aca="false">Início!D$59</f>
        <v>0.215</v>
      </c>
      <c r="H24" s="38" t="n">
        <f aca="false">E24*F24*(1+G24)</f>
        <v>4716.54495</v>
      </c>
    </row>
    <row r="25" customFormat="false" ht="37.3" hidden="false" customHeight="false" outlineLevel="0" collapsed="false">
      <c r="A25" s="31"/>
      <c r="B25" s="34" t="n">
        <v>256</v>
      </c>
      <c r="C25" s="35" t="s">
        <v>82</v>
      </c>
      <c r="D25" s="34" t="s">
        <v>81</v>
      </c>
      <c r="E25" s="36" t="n">
        <v>126</v>
      </c>
      <c r="F25" s="37" t="n">
        <v>33.66</v>
      </c>
      <c r="G25" s="42" t="n">
        <f aca="false">Início!D$59</f>
        <v>0.215</v>
      </c>
      <c r="H25" s="38" t="n">
        <f aca="false">E25*F25*(1+G25)</f>
        <v>5153.0094</v>
      </c>
    </row>
    <row r="26" customFormat="false" ht="37.3" hidden="false" customHeight="false" outlineLevel="0" collapsed="false">
      <c r="A26" s="31"/>
      <c r="B26" s="34" t="n">
        <v>257</v>
      </c>
      <c r="C26" s="35" t="s">
        <v>83</v>
      </c>
      <c r="D26" s="34" t="s">
        <v>81</v>
      </c>
      <c r="E26" s="36" t="n">
        <v>100</v>
      </c>
      <c r="F26" s="37" t="n">
        <v>44.19</v>
      </c>
      <c r="G26" s="42" t="n">
        <f aca="false">Início!D$59</f>
        <v>0.215</v>
      </c>
      <c r="H26" s="38" t="n">
        <f aca="false">E26*F26*(1+G26)</f>
        <v>5369.085</v>
      </c>
    </row>
    <row r="27" customFormat="false" ht="37.3" hidden="false" customHeight="false" outlineLevel="0" collapsed="false">
      <c r="A27" s="31"/>
      <c r="B27" s="34" t="n">
        <v>258</v>
      </c>
      <c r="C27" s="35" t="s">
        <v>84</v>
      </c>
      <c r="D27" s="34" t="s">
        <v>81</v>
      </c>
      <c r="E27" s="36" t="n">
        <v>143</v>
      </c>
      <c r="F27" s="37" t="n">
        <v>54.64</v>
      </c>
      <c r="G27" s="42" t="n">
        <f aca="false">Início!D$59</f>
        <v>0.215</v>
      </c>
      <c r="H27" s="38" t="n">
        <f aca="false">E27*F27*(1+G27)</f>
        <v>9493.4268</v>
      </c>
    </row>
    <row r="28" customFormat="false" ht="37.3" hidden="false" customHeight="false" outlineLevel="0" collapsed="false">
      <c r="A28" s="31"/>
      <c r="B28" s="34" t="n">
        <v>259</v>
      </c>
      <c r="C28" s="35" t="s">
        <v>85</v>
      </c>
      <c r="D28" s="34" t="s">
        <v>81</v>
      </c>
      <c r="E28" s="36" t="n">
        <v>23</v>
      </c>
      <c r="F28" s="37" t="n">
        <v>64.57</v>
      </c>
      <c r="G28" s="42" t="n">
        <f aca="false">Início!D$59</f>
        <v>0.215</v>
      </c>
      <c r="H28" s="38" t="n">
        <f aca="false">E28*F28*(1+G28)</f>
        <v>1804.40865</v>
      </c>
    </row>
    <row r="29" customFormat="false" ht="37.3" hidden="false" customHeight="false" outlineLevel="0" collapsed="false">
      <c r="A29" s="31"/>
      <c r="B29" s="34" t="n">
        <v>260</v>
      </c>
      <c r="C29" s="35" t="s">
        <v>86</v>
      </c>
      <c r="D29" s="34" t="s">
        <v>81</v>
      </c>
      <c r="E29" s="36" t="n">
        <v>76</v>
      </c>
      <c r="F29" s="37" t="n">
        <v>92.3</v>
      </c>
      <c r="G29" s="42" t="n">
        <f aca="false">Início!D$59</f>
        <v>0.215</v>
      </c>
      <c r="H29" s="38" t="n">
        <f aca="false">E29*F29*(1+G29)</f>
        <v>8522.982</v>
      </c>
    </row>
    <row r="30" customFormat="false" ht="37.3" hidden="false" customHeight="false" outlineLevel="0" collapsed="false">
      <c r="A30" s="31"/>
      <c r="B30" s="34" t="n">
        <v>261</v>
      </c>
      <c r="C30" s="35" t="s">
        <v>87</v>
      </c>
      <c r="D30" s="34" t="s">
        <v>81</v>
      </c>
      <c r="E30" s="36" t="n">
        <v>189</v>
      </c>
      <c r="F30" s="37" t="n">
        <v>22.83</v>
      </c>
      <c r="G30" s="42" t="n">
        <f aca="false">Início!C$59</f>
        <v>0.274</v>
      </c>
      <c r="H30" s="38" t="n">
        <f aca="false">E30*F30*(1+G30)</f>
        <v>5497.14438</v>
      </c>
    </row>
    <row r="31" customFormat="false" ht="37.3" hidden="false" customHeight="false" outlineLevel="0" collapsed="false">
      <c r="A31" s="31"/>
      <c r="B31" s="34" t="n">
        <v>262</v>
      </c>
      <c r="C31" s="35" t="s">
        <v>88</v>
      </c>
      <c r="D31" s="34" t="s">
        <v>81</v>
      </c>
      <c r="E31" s="36" t="n">
        <v>99</v>
      </c>
      <c r="F31" s="37" t="n">
        <v>28.29</v>
      </c>
      <c r="G31" s="42" t="n">
        <f aca="false">Início!C$59</f>
        <v>0.274</v>
      </c>
      <c r="H31" s="38" t="n">
        <f aca="false">E31*F31*(1+G31)</f>
        <v>3568.10454</v>
      </c>
    </row>
    <row r="32" customFormat="false" ht="25.35" hidden="false" customHeight="false" outlineLevel="0" collapsed="false">
      <c r="A32" s="31"/>
      <c r="B32" s="34" t="n">
        <v>263</v>
      </c>
      <c r="C32" s="35" t="s">
        <v>89</v>
      </c>
      <c r="D32" s="34" t="s">
        <v>90</v>
      </c>
      <c r="E32" s="36" t="n">
        <v>1.7</v>
      </c>
      <c r="F32" s="37" t="n">
        <v>41.81</v>
      </c>
      <c r="G32" s="42" t="n">
        <f aca="false">Início!D$59</f>
        <v>0.215</v>
      </c>
      <c r="H32" s="38" t="n">
        <f aca="false">E32*F32*(1+G32)</f>
        <v>86.358555</v>
      </c>
    </row>
    <row r="33" customFormat="false" ht="25.35" hidden="false" customHeight="false" outlineLevel="0" collapsed="false">
      <c r="A33" s="31"/>
      <c r="B33" s="34" t="n">
        <v>264</v>
      </c>
      <c r="C33" s="35" t="s">
        <v>91</v>
      </c>
      <c r="D33" s="34" t="s">
        <v>90</v>
      </c>
      <c r="E33" s="36" t="n">
        <v>3.9</v>
      </c>
      <c r="F33" s="37" t="n">
        <v>133.76</v>
      </c>
      <c r="G33" s="42" t="n">
        <f aca="false">Início!D$59</f>
        <v>0.215</v>
      </c>
      <c r="H33" s="38" t="n">
        <f aca="false">E33*F33*(1+G33)</f>
        <v>633.82176</v>
      </c>
    </row>
    <row r="34" customFormat="false" ht="37.3" hidden="false" customHeight="false" outlineLevel="0" collapsed="false">
      <c r="A34" s="31"/>
      <c r="B34" s="34" t="n">
        <v>265</v>
      </c>
      <c r="C34" s="35" t="s">
        <v>92</v>
      </c>
      <c r="D34" s="34" t="s">
        <v>61</v>
      </c>
      <c r="E34" s="36" t="n">
        <v>58</v>
      </c>
      <c r="F34" s="37" t="n">
        <v>39.75</v>
      </c>
      <c r="G34" s="42" t="n">
        <f aca="false">Início!C$59</f>
        <v>0.274</v>
      </c>
      <c r="H34" s="38" t="n">
        <f aca="false">E34*F34*(1+G34)</f>
        <v>2937.207</v>
      </c>
    </row>
    <row r="35" customFormat="false" ht="15" hidden="false" customHeight="false" outlineLevel="0" collapsed="false">
      <c r="A35" s="39" t="s">
        <v>93</v>
      </c>
      <c r="B35" s="39"/>
      <c r="C35" s="39"/>
      <c r="D35" s="39"/>
      <c r="E35" s="43" t="n">
        <f aca="false">SUM(E21:E34)</f>
        <v>1050.6</v>
      </c>
      <c r="F35" s="40" t="s">
        <v>73</v>
      </c>
      <c r="G35" s="41"/>
      <c r="H35" s="41" t="n">
        <f aca="false">SUM(H21:H34)</f>
        <v>75057.566715</v>
      </c>
    </row>
    <row r="36" customFormat="false" ht="12.8" hidden="false" customHeight="false" outlineLevel="0" collapsed="false">
      <c r="G36" s="44"/>
    </row>
  </sheetData>
  <mergeCells count="5">
    <mergeCell ref="A1:G1"/>
    <mergeCell ref="A2:A18"/>
    <mergeCell ref="A19:C19"/>
    <mergeCell ref="A21:A34"/>
    <mergeCell ref="A35:C35"/>
  </mergeCells>
  <conditionalFormatting sqref="E36:E1048576 E1:E19 D20:E20 D2 E21:E3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95" zoomScalePageLayoutView="100" workbookViewId="0">
      <selection pane="topLeft" activeCell="A27" activeCellId="0" sqref="A27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131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132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266</v>
      </c>
      <c r="C3" s="35" t="s">
        <v>63</v>
      </c>
      <c r="D3" s="34" t="s">
        <v>61</v>
      </c>
      <c r="E3" s="36" t="n">
        <v>19</v>
      </c>
      <c r="F3" s="37" t="n">
        <v>1900</v>
      </c>
      <c r="G3" s="38" t="n">
        <f aca="false">E3*F3</f>
        <v>36100</v>
      </c>
    </row>
    <row r="4" customFormat="false" ht="61.15" hidden="false" customHeight="false" outlineLevel="0" collapsed="false">
      <c r="A4" s="31"/>
      <c r="B4" s="34" t="n">
        <v>267</v>
      </c>
      <c r="C4" s="35" t="s">
        <v>64</v>
      </c>
      <c r="D4" s="34" t="s">
        <v>61</v>
      </c>
      <c r="E4" s="36" t="n">
        <v>11</v>
      </c>
      <c r="F4" s="37" t="n">
        <v>2064.5</v>
      </c>
      <c r="G4" s="38" t="n">
        <f aca="false">E4*F4</f>
        <v>22709.5</v>
      </c>
    </row>
    <row r="5" customFormat="false" ht="61.15" hidden="false" customHeight="false" outlineLevel="0" collapsed="false">
      <c r="A5" s="31"/>
      <c r="B5" s="34" t="n">
        <v>268</v>
      </c>
      <c r="C5" s="35" t="s">
        <v>65</v>
      </c>
      <c r="D5" s="34" t="s">
        <v>61</v>
      </c>
      <c r="E5" s="36" t="n">
        <v>23</v>
      </c>
      <c r="F5" s="37" t="n">
        <v>3015.05</v>
      </c>
      <c r="G5" s="38" t="n">
        <f aca="false">E5*F5</f>
        <v>69346.15</v>
      </c>
    </row>
    <row r="6" customFormat="false" ht="61.15" hidden="false" customHeight="false" outlineLevel="0" collapsed="false">
      <c r="A6" s="31"/>
      <c r="B6" s="34" t="n">
        <v>269</v>
      </c>
      <c r="C6" s="35" t="s">
        <v>66</v>
      </c>
      <c r="D6" s="34" t="s">
        <v>61</v>
      </c>
      <c r="E6" s="36" t="n">
        <v>6</v>
      </c>
      <c r="F6" s="37" t="n">
        <v>3844.65</v>
      </c>
      <c r="G6" s="38" t="n">
        <f aca="false">E6*F6</f>
        <v>23067.9</v>
      </c>
    </row>
    <row r="7" customFormat="false" ht="61.15" hidden="false" customHeight="false" outlineLevel="0" collapsed="false">
      <c r="A7" s="31"/>
      <c r="B7" s="34" t="n">
        <v>270</v>
      </c>
      <c r="C7" s="35" t="s">
        <v>67</v>
      </c>
      <c r="D7" s="34" t="s">
        <v>61</v>
      </c>
      <c r="E7" s="36" t="n">
        <v>5</v>
      </c>
      <c r="F7" s="37" t="n">
        <v>5198.4</v>
      </c>
      <c r="G7" s="38" t="n">
        <f aca="false">E7*F7</f>
        <v>25992</v>
      </c>
    </row>
    <row r="8" customFormat="false" ht="61.15" hidden="false" customHeight="false" outlineLevel="0" collapsed="false">
      <c r="A8" s="31"/>
      <c r="B8" s="34" t="n">
        <v>271</v>
      </c>
      <c r="C8" s="35" t="s">
        <v>68</v>
      </c>
      <c r="D8" s="34" t="s">
        <v>61</v>
      </c>
      <c r="E8" s="36" t="n">
        <v>9</v>
      </c>
      <c r="F8" s="37" t="n">
        <v>7799.49</v>
      </c>
      <c r="G8" s="38" t="n">
        <f aca="false">E8*F8</f>
        <v>70195.41</v>
      </c>
    </row>
    <row r="9" customFormat="false" ht="61.15" hidden="false" customHeight="false" outlineLevel="0" collapsed="false">
      <c r="A9" s="31"/>
      <c r="B9" s="34" t="n">
        <v>272</v>
      </c>
      <c r="C9" s="35" t="s">
        <v>69</v>
      </c>
      <c r="D9" s="34" t="s">
        <v>61</v>
      </c>
      <c r="E9" s="36" t="n">
        <v>3</v>
      </c>
      <c r="F9" s="37" t="n">
        <v>9144.5</v>
      </c>
      <c r="G9" s="38" t="n">
        <f aca="false">E9*F9</f>
        <v>27433.5</v>
      </c>
    </row>
    <row r="10" customFormat="false" ht="61.15" hidden="false" customHeight="false" outlineLevel="0" collapsed="false">
      <c r="A10" s="31"/>
      <c r="B10" s="34" t="n">
        <v>273</v>
      </c>
      <c r="C10" s="35" t="s">
        <v>70</v>
      </c>
      <c r="D10" s="34" t="s">
        <v>61</v>
      </c>
      <c r="E10" s="36" t="n">
        <v>14</v>
      </c>
      <c r="F10" s="37" t="n">
        <v>10470</v>
      </c>
      <c r="G10" s="38" t="n">
        <f aca="false">E10*F10</f>
        <v>146580</v>
      </c>
    </row>
    <row r="11" customFormat="false" ht="49.25" hidden="false" customHeight="false" outlineLevel="0" collapsed="false">
      <c r="A11" s="31"/>
      <c r="B11" s="34" t="n">
        <v>274</v>
      </c>
      <c r="C11" s="35" t="s">
        <v>96</v>
      </c>
      <c r="D11" s="34" t="s">
        <v>61</v>
      </c>
      <c r="E11" s="36" t="n">
        <v>6</v>
      </c>
      <c r="F11" s="37" t="n">
        <v>2484</v>
      </c>
      <c r="G11" s="38" t="n">
        <f aca="false">E11*F11</f>
        <v>14904</v>
      </c>
    </row>
    <row r="12" customFormat="false" ht="15" hidden="false" customHeight="false" outlineLevel="0" collapsed="false">
      <c r="A12" s="39" t="s">
        <v>72</v>
      </c>
      <c r="B12" s="39"/>
      <c r="C12" s="39"/>
      <c r="D12" s="39"/>
      <c r="E12" s="40" t="n">
        <v>96</v>
      </c>
      <c r="F12" s="40" t="s">
        <v>73</v>
      </c>
      <c r="G12" s="41" t="n">
        <f aca="false">SUM(G3:G11)</f>
        <v>436328.46</v>
      </c>
    </row>
    <row r="13" customFormat="false" ht="37.3" hidden="false" customHeight="false" outlineLevel="0" collapsed="false">
      <c r="A13" s="39"/>
      <c r="B13" s="32" t="s">
        <v>54</v>
      </c>
      <c r="C13" s="33" t="s">
        <v>55</v>
      </c>
      <c r="D13" s="32" t="s">
        <v>56</v>
      </c>
      <c r="E13" s="32" t="s">
        <v>57</v>
      </c>
      <c r="F13" s="32" t="s">
        <v>74</v>
      </c>
      <c r="G13" s="32" t="s">
        <v>34</v>
      </c>
      <c r="H13" s="32" t="s">
        <v>75</v>
      </c>
    </row>
    <row r="14" customFormat="false" ht="25.35" hidden="false" customHeight="true" outlineLevel="0" collapsed="false">
      <c r="A14" s="31" t="s">
        <v>133</v>
      </c>
      <c r="B14" s="34" t="n">
        <v>275</v>
      </c>
      <c r="C14" s="35" t="s">
        <v>77</v>
      </c>
      <c r="D14" s="34" t="s">
        <v>61</v>
      </c>
      <c r="E14" s="36" t="n">
        <v>3</v>
      </c>
      <c r="F14" s="37" t="n">
        <v>62.57</v>
      </c>
      <c r="G14" s="42" t="n">
        <f aca="false">Início!C$59</f>
        <v>0.274</v>
      </c>
      <c r="H14" s="38" t="n">
        <f aca="false">E14*F14*(1+G14)</f>
        <v>239.14254</v>
      </c>
    </row>
    <row r="15" customFormat="false" ht="25.35" hidden="false" customHeight="true" outlineLevel="0" collapsed="false">
      <c r="A15" s="31"/>
      <c r="B15" s="34" t="n">
        <v>276</v>
      </c>
      <c r="C15" s="35" t="s">
        <v>78</v>
      </c>
      <c r="D15" s="34" t="s">
        <v>61</v>
      </c>
      <c r="E15" s="36" t="n">
        <v>28</v>
      </c>
      <c r="F15" s="37" t="n">
        <v>194.62</v>
      </c>
      <c r="G15" s="42" t="n">
        <f aca="false">Início!C$59</f>
        <v>0.274</v>
      </c>
      <c r="H15" s="38" t="n">
        <f aca="false">E15*F15*(1+G15)</f>
        <v>6942.48464</v>
      </c>
    </row>
    <row r="16" customFormat="false" ht="25.35" hidden="false" customHeight="false" outlineLevel="0" collapsed="false">
      <c r="A16" s="31"/>
      <c r="B16" s="34" t="n">
        <v>277</v>
      </c>
      <c r="C16" s="35" t="s">
        <v>79</v>
      </c>
      <c r="D16" s="34" t="s">
        <v>61</v>
      </c>
      <c r="E16" s="36" t="n">
        <v>15</v>
      </c>
      <c r="F16" s="37" t="n">
        <v>598.59</v>
      </c>
      <c r="G16" s="42" t="n">
        <f aca="false">Início!C$59</f>
        <v>0.274</v>
      </c>
      <c r="H16" s="38" t="n">
        <f aca="false">E16*F16*(1+G16)</f>
        <v>11439.0549</v>
      </c>
    </row>
    <row r="17" customFormat="false" ht="37.3" hidden="false" customHeight="false" outlineLevel="0" collapsed="false">
      <c r="A17" s="31"/>
      <c r="B17" s="34" t="n">
        <v>278</v>
      </c>
      <c r="C17" s="35" t="s">
        <v>80</v>
      </c>
      <c r="D17" s="34" t="s">
        <v>81</v>
      </c>
      <c r="E17" s="36" t="n">
        <v>127</v>
      </c>
      <c r="F17" s="37" t="n">
        <v>23.77</v>
      </c>
      <c r="G17" s="42" t="n">
        <f aca="false">Início!D$59</f>
        <v>0.215</v>
      </c>
      <c r="H17" s="38" t="n">
        <f aca="false">E17*F17*(1+G17)</f>
        <v>3667.82985</v>
      </c>
    </row>
    <row r="18" customFormat="false" ht="37.3" hidden="false" customHeight="false" outlineLevel="0" collapsed="false">
      <c r="A18" s="31"/>
      <c r="B18" s="34" t="n">
        <v>279</v>
      </c>
      <c r="C18" s="35" t="s">
        <v>82</v>
      </c>
      <c r="D18" s="34" t="s">
        <v>81</v>
      </c>
      <c r="E18" s="36" t="n">
        <v>130</v>
      </c>
      <c r="F18" s="37" t="n">
        <v>34.7</v>
      </c>
      <c r="G18" s="42" t="n">
        <f aca="false">Início!D$59</f>
        <v>0.215</v>
      </c>
      <c r="H18" s="38" t="n">
        <f aca="false">E18*F18*(1+G18)</f>
        <v>5480.865</v>
      </c>
    </row>
    <row r="19" customFormat="false" ht="37.3" hidden="false" customHeight="false" outlineLevel="0" collapsed="false">
      <c r="A19" s="31"/>
      <c r="B19" s="34" t="n">
        <v>280</v>
      </c>
      <c r="C19" s="35" t="s">
        <v>83</v>
      </c>
      <c r="D19" s="34" t="s">
        <v>81</v>
      </c>
      <c r="E19" s="36" t="n">
        <v>55</v>
      </c>
      <c r="F19" s="37" t="n">
        <v>45.24</v>
      </c>
      <c r="G19" s="42" t="n">
        <f aca="false">Início!D$59</f>
        <v>0.215</v>
      </c>
      <c r="H19" s="38" t="n">
        <f aca="false">E19*F19*(1+G19)</f>
        <v>3023.163</v>
      </c>
    </row>
    <row r="20" customFormat="false" ht="37.3" hidden="false" customHeight="false" outlineLevel="0" collapsed="false">
      <c r="A20" s="31"/>
      <c r="B20" s="34" t="n">
        <v>281</v>
      </c>
      <c r="C20" s="35" t="s">
        <v>84</v>
      </c>
      <c r="D20" s="34" t="s">
        <v>81</v>
      </c>
      <c r="E20" s="36" t="n">
        <v>75</v>
      </c>
      <c r="F20" s="37" t="n">
        <v>54.11</v>
      </c>
      <c r="G20" s="42" t="n">
        <f aca="false">Início!D$59</f>
        <v>0.215</v>
      </c>
      <c r="H20" s="38" t="n">
        <f aca="false">E20*F20*(1+G20)</f>
        <v>4930.77375</v>
      </c>
    </row>
    <row r="21" customFormat="false" ht="37.3" hidden="false" customHeight="false" outlineLevel="0" collapsed="false">
      <c r="A21" s="31"/>
      <c r="B21" s="34" t="n">
        <v>282</v>
      </c>
      <c r="C21" s="35" t="s">
        <v>85</v>
      </c>
      <c r="D21" s="34" t="s">
        <v>81</v>
      </c>
      <c r="E21" s="36" t="n">
        <v>20</v>
      </c>
      <c r="F21" s="37" t="n">
        <v>66.03</v>
      </c>
      <c r="G21" s="42" t="n">
        <f aca="false">Início!D$59</f>
        <v>0.215</v>
      </c>
      <c r="H21" s="38" t="n">
        <f aca="false">E21*F21*(1+G21)</f>
        <v>1604.529</v>
      </c>
    </row>
    <row r="22" customFormat="false" ht="37.3" hidden="false" customHeight="false" outlineLevel="0" collapsed="false">
      <c r="A22" s="31"/>
      <c r="B22" s="34" t="n">
        <v>283</v>
      </c>
      <c r="C22" s="35" t="s">
        <v>86</v>
      </c>
      <c r="D22" s="34" t="s">
        <v>81</v>
      </c>
      <c r="E22" s="36" t="n">
        <v>55</v>
      </c>
      <c r="F22" s="37" t="n">
        <v>91.77</v>
      </c>
      <c r="G22" s="42" t="n">
        <f aca="false">Início!D$59</f>
        <v>0.215</v>
      </c>
      <c r="H22" s="38" t="n">
        <f aca="false">E22*F22*(1+G22)</f>
        <v>6132.53025</v>
      </c>
    </row>
    <row r="23" customFormat="false" ht="37.3" hidden="false" customHeight="false" outlineLevel="0" collapsed="false">
      <c r="A23" s="31"/>
      <c r="B23" s="34" t="n">
        <v>284</v>
      </c>
      <c r="C23" s="35" t="s">
        <v>87</v>
      </c>
      <c r="D23" s="34" t="s">
        <v>81</v>
      </c>
      <c r="E23" s="36" t="n">
        <v>140</v>
      </c>
      <c r="F23" s="37" t="n">
        <v>18.92</v>
      </c>
      <c r="G23" s="42" t="n">
        <f aca="false">Início!C$59</f>
        <v>0.274</v>
      </c>
      <c r="H23" s="38" t="n">
        <f aca="false">E23*F23*(1+G23)</f>
        <v>3374.5712</v>
      </c>
    </row>
    <row r="24" customFormat="false" ht="37.3" hidden="false" customHeight="false" outlineLevel="0" collapsed="false">
      <c r="A24" s="31"/>
      <c r="B24" s="34" t="n">
        <v>285</v>
      </c>
      <c r="C24" s="35" t="s">
        <v>88</v>
      </c>
      <c r="D24" s="34" t="s">
        <v>81</v>
      </c>
      <c r="E24" s="36" t="n">
        <v>75</v>
      </c>
      <c r="F24" s="37" t="n">
        <v>24.38</v>
      </c>
      <c r="G24" s="42" t="n">
        <f aca="false">Início!C$59</f>
        <v>0.274</v>
      </c>
      <c r="H24" s="38" t="n">
        <f aca="false">E24*F24*(1+G24)</f>
        <v>2329.509</v>
      </c>
    </row>
    <row r="25" customFormat="false" ht="25.35" hidden="false" customHeight="false" outlineLevel="0" collapsed="false">
      <c r="A25" s="31"/>
      <c r="B25" s="34" t="n">
        <v>286</v>
      </c>
      <c r="C25" s="35" t="s">
        <v>89</v>
      </c>
      <c r="D25" s="34" t="s">
        <v>90</v>
      </c>
      <c r="E25" s="36" t="n">
        <v>1.3</v>
      </c>
      <c r="F25" s="37" t="n">
        <v>41.81</v>
      </c>
      <c r="G25" s="42" t="n">
        <f aca="false">Início!D$59</f>
        <v>0.215</v>
      </c>
      <c r="H25" s="38" t="n">
        <f aca="false">E25*F25*(1+G25)</f>
        <v>66.038895</v>
      </c>
    </row>
    <row r="26" customFormat="false" ht="25.35" hidden="false" customHeight="false" outlineLevel="0" collapsed="false">
      <c r="A26" s="31"/>
      <c r="B26" s="34" t="n">
        <v>287</v>
      </c>
      <c r="C26" s="35" t="s">
        <v>91</v>
      </c>
      <c r="D26" s="34" t="s">
        <v>90</v>
      </c>
      <c r="E26" s="36" t="n">
        <v>2.9</v>
      </c>
      <c r="F26" s="37" t="n">
        <v>132.89</v>
      </c>
      <c r="G26" s="42" t="n">
        <f aca="false">Início!D$59</f>
        <v>0.215</v>
      </c>
      <c r="H26" s="38" t="n">
        <f aca="false">E26*F26*(1+G26)</f>
        <v>468.237915</v>
      </c>
    </row>
    <row r="27" customFormat="false" ht="37.3" hidden="false" customHeight="false" outlineLevel="0" collapsed="false">
      <c r="A27" s="31"/>
      <c r="B27" s="34" t="n">
        <v>288</v>
      </c>
      <c r="C27" s="35" t="s">
        <v>92</v>
      </c>
      <c r="D27" s="34" t="s">
        <v>61</v>
      </c>
      <c r="E27" s="36" t="n">
        <v>43</v>
      </c>
      <c r="F27" s="37" t="n">
        <v>37.94</v>
      </c>
      <c r="G27" s="42" t="n">
        <f aca="false">Início!C$59</f>
        <v>0.274</v>
      </c>
      <c r="H27" s="38" t="n">
        <f aca="false">E27*F27*(1+G27)</f>
        <v>2078.42908</v>
      </c>
    </row>
    <row r="28" customFormat="false" ht="15" hidden="false" customHeight="false" outlineLevel="0" collapsed="false">
      <c r="A28" s="39" t="s">
        <v>93</v>
      </c>
      <c r="B28" s="39"/>
      <c r="C28" s="39"/>
      <c r="D28" s="39"/>
      <c r="E28" s="43" t="n">
        <f aca="false">SUM(E14:E27)</f>
        <v>770.2</v>
      </c>
      <c r="F28" s="40" t="s">
        <v>73</v>
      </c>
      <c r="G28" s="41"/>
      <c r="H28" s="41" t="n">
        <f aca="false">SUM(H14:H27)</f>
        <v>51777.15902</v>
      </c>
    </row>
    <row r="29" customFormat="false" ht="12.8" hidden="false" customHeight="false" outlineLevel="0" collapsed="false">
      <c r="G29" s="44"/>
    </row>
  </sheetData>
  <mergeCells count="5">
    <mergeCell ref="A1:G1"/>
    <mergeCell ref="A2:A11"/>
    <mergeCell ref="A12:C12"/>
    <mergeCell ref="A14:A27"/>
    <mergeCell ref="A28:C28"/>
  </mergeCells>
  <conditionalFormatting sqref="E29:E1048576 E1:E12 D13:E13 D2 E14:E2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95" zoomScalePageLayoutView="100" workbookViewId="0">
      <selection pane="topLeft" activeCell="H30" activeCellId="0" sqref="H3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134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135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289</v>
      </c>
      <c r="C3" s="35" t="s">
        <v>63</v>
      </c>
      <c r="D3" s="34" t="s">
        <v>61</v>
      </c>
      <c r="E3" s="36" t="n">
        <v>2</v>
      </c>
      <c r="F3" s="37" t="n">
        <v>1900</v>
      </c>
      <c r="G3" s="38" t="n">
        <f aca="false">E3*F3</f>
        <v>3800</v>
      </c>
    </row>
    <row r="4" customFormat="false" ht="61.15" hidden="false" customHeight="false" outlineLevel="0" collapsed="false">
      <c r="A4" s="31"/>
      <c r="B4" s="34" t="n">
        <v>290</v>
      </c>
      <c r="C4" s="35" t="s">
        <v>64</v>
      </c>
      <c r="D4" s="34" t="s">
        <v>61</v>
      </c>
      <c r="E4" s="36" t="n">
        <v>5</v>
      </c>
      <c r="F4" s="37" t="n">
        <v>2064.5</v>
      </c>
      <c r="G4" s="38" t="n">
        <f aca="false">E4*F4</f>
        <v>10322.5</v>
      </c>
    </row>
    <row r="5" customFormat="false" ht="61.15" hidden="false" customHeight="false" outlineLevel="0" collapsed="false">
      <c r="A5" s="31"/>
      <c r="B5" s="34" t="n">
        <v>291</v>
      </c>
      <c r="C5" s="35" t="s">
        <v>65</v>
      </c>
      <c r="D5" s="34" t="s">
        <v>61</v>
      </c>
      <c r="E5" s="36" t="n">
        <v>18</v>
      </c>
      <c r="F5" s="37" t="n">
        <v>3015.05</v>
      </c>
      <c r="G5" s="38" t="n">
        <f aca="false">E5*F5</f>
        <v>54270.9</v>
      </c>
    </row>
    <row r="6" customFormat="false" ht="61.15" hidden="false" customHeight="false" outlineLevel="0" collapsed="false">
      <c r="A6" s="31"/>
      <c r="B6" s="34" t="n">
        <v>292</v>
      </c>
      <c r="C6" s="35" t="s">
        <v>66</v>
      </c>
      <c r="D6" s="34" t="s">
        <v>61</v>
      </c>
      <c r="E6" s="36" t="n">
        <v>6</v>
      </c>
      <c r="F6" s="37" t="n">
        <v>3844.65</v>
      </c>
      <c r="G6" s="38" t="n">
        <f aca="false">E6*F6</f>
        <v>23067.9</v>
      </c>
    </row>
    <row r="7" customFormat="false" ht="61.15" hidden="false" customHeight="false" outlineLevel="0" collapsed="false">
      <c r="A7" s="31"/>
      <c r="B7" s="34" t="n">
        <v>293</v>
      </c>
      <c r="C7" s="35" t="s">
        <v>68</v>
      </c>
      <c r="D7" s="34" t="s">
        <v>61</v>
      </c>
      <c r="E7" s="36" t="n">
        <v>4</v>
      </c>
      <c r="F7" s="37" t="n">
        <v>7799.49</v>
      </c>
      <c r="G7" s="38" t="n">
        <f aca="false">E7*F7</f>
        <v>31197.96</v>
      </c>
    </row>
    <row r="8" customFormat="false" ht="61.15" hidden="false" customHeight="false" outlineLevel="0" collapsed="false">
      <c r="A8" s="31"/>
      <c r="B8" s="34" t="n">
        <v>294</v>
      </c>
      <c r="C8" s="35" t="s">
        <v>69</v>
      </c>
      <c r="D8" s="34" t="s">
        <v>61</v>
      </c>
      <c r="E8" s="36" t="n">
        <v>1</v>
      </c>
      <c r="F8" s="37" t="n">
        <v>9144.5</v>
      </c>
      <c r="G8" s="38" t="n">
        <f aca="false">E8*F8</f>
        <v>9144.5</v>
      </c>
    </row>
    <row r="9" customFormat="false" ht="61.15" hidden="false" customHeight="false" outlineLevel="0" collapsed="false">
      <c r="A9" s="31"/>
      <c r="B9" s="34" t="n">
        <v>295</v>
      </c>
      <c r="C9" s="35" t="s">
        <v>70</v>
      </c>
      <c r="D9" s="34" t="s">
        <v>61</v>
      </c>
      <c r="E9" s="36" t="n">
        <v>3</v>
      </c>
      <c r="F9" s="37" t="n">
        <v>10470</v>
      </c>
      <c r="G9" s="38" t="n">
        <f aca="false">E9*F9</f>
        <v>31410</v>
      </c>
    </row>
    <row r="10" customFormat="false" ht="61.15" hidden="false" customHeight="false" outlineLevel="0" collapsed="false">
      <c r="A10" s="31"/>
      <c r="B10" s="34" t="n">
        <v>296</v>
      </c>
      <c r="C10" s="35" t="s">
        <v>100</v>
      </c>
      <c r="D10" s="34" t="s">
        <v>61</v>
      </c>
      <c r="E10" s="36" t="n">
        <v>2</v>
      </c>
      <c r="F10" s="37" t="n">
        <v>5546.99</v>
      </c>
      <c r="G10" s="38" t="n">
        <f aca="false">E10*F10</f>
        <v>11093.98</v>
      </c>
    </row>
    <row r="11" customFormat="false" ht="61.15" hidden="false" customHeight="false" outlineLevel="0" collapsed="false">
      <c r="A11" s="31"/>
      <c r="B11" s="34" t="n">
        <v>297</v>
      </c>
      <c r="C11" s="35" t="s">
        <v>105</v>
      </c>
      <c r="D11" s="34" t="s">
        <v>61</v>
      </c>
      <c r="E11" s="36" t="n">
        <v>4</v>
      </c>
      <c r="F11" s="37" t="n">
        <v>8547</v>
      </c>
      <c r="G11" s="38" t="n">
        <f aca="false">E11*F11</f>
        <v>34188</v>
      </c>
    </row>
    <row r="12" customFormat="false" ht="49.25" hidden="false" customHeight="false" outlineLevel="0" collapsed="false">
      <c r="A12" s="31"/>
      <c r="B12" s="34" t="n">
        <v>298</v>
      </c>
      <c r="C12" s="35" t="s">
        <v>71</v>
      </c>
      <c r="D12" s="34" t="s">
        <v>61</v>
      </c>
      <c r="E12" s="36" t="n">
        <v>7</v>
      </c>
      <c r="F12" s="37" t="n">
        <v>2710.5</v>
      </c>
      <c r="G12" s="38" t="n">
        <f aca="false">E12*F12</f>
        <v>18973.5</v>
      </c>
    </row>
    <row r="13" customFormat="false" ht="15" hidden="false" customHeight="false" outlineLevel="0" collapsed="false">
      <c r="A13" s="39" t="s">
        <v>72</v>
      </c>
      <c r="B13" s="39"/>
      <c r="C13" s="39"/>
      <c r="D13" s="39"/>
      <c r="E13" s="40" t="n">
        <v>52</v>
      </c>
      <c r="F13" s="40" t="s">
        <v>73</v>
      </c>
      <c r="G13" s="41" t="n">
        <f aca="false">SUM(G3:G12)</f>
        <v>227469.24</v>
      </c>
    </row>
    <row r="14" customFormat="false" ht="37.3" hidden="false" customHeight="false" outlineLevel="0" collapsed="false">
      <c r="A14" s="39"/>
      <c r="B14" s="32" t="s">
        <v>54</v>
      </c>
      <c r="C14" s="33" t="s">
        <v>55</v>
      </c>
      <c r="D14" s="32" t="s">
        <v>56</v>
      </c>
      <c r="E14" s="32" t="s">
        <v>57</v>
      </c>
      <c r="F14" s="32" t="s">
        <v>74</v>
      </c>
      <c r="G14" s="32" t="s">
        <v>34</v>
      </c>
      <c r="H14" s="32" t="s">
        <v>75</v>
      </c>
    </row>
    <row r="15" customFormat="false" ht="25.35" hidden="false" customHeight="true" outlineLevel="0" collapsed="false">
      <c r="A15" s="31" t="s">
        <v>136</v>
      </c>
      <c r="B15" s="34" t="n">
        <v>299</v>
      </c>
      <c r="C15" s="35" t="s">
        <v>77</v>
      </c>
      <c r="D15" s="34" t="s">
        <v>61</v>
      </c>
      <c r="E15" s="36" t="n">
        <v>2</v>
      </c>
      <c r="F15" s="37" t="n">
        <v>62.57</v>
      </c>
      <c r="G15" s="42" t="n">
        <f aca="false">Início!C$59</f>
        <v>0.274</v>
      </c>
      <c r="H15" s="38" t="n">
        <f aca="false">E15*F15*(1+G15)</f>
        <v>159.42836</v>
      </c>
    </row>
    <row r="16" customFormat="false" ht="25.35" hidden="false" customHeight="true" outlineLevel="0" collapsed="false">
      <c r="A16" s="31"/>
      <c r="B16" s="34" t="n">
        <v>300</v>
      </c>
      <c r="C16" s="35" t="s">
        <v>78</v>
      </c>
      <c r="D16" s="34" t="s">
        <v>61</v>
      </c>
      <c r="E16" s="36" t="n">
        <v>12</v>
      </c>
      <c r="F16" s="37" t="n">
        <v>194.77</v>
      </c>
      <c r="G16" s="42" t="n">
        <f aca="false">Início!C$59</f>
        <v>0.274</v>
      </c>
      <c r="H16" s="38" t="n">
        <f aca="false">E16*F16*(1+G16)</f>
        <v>2977.64376</v>
      </c>
    </row>
    <row r="17" customFormat="false" ht="25.35" hidden="false" customHeight="false" outlineLevel="0" collapsed="false">
      <c r="A17" s="31"/>
      <c r="B17" s="34" t="n">
        <v>301</v>
      </c>
      <c r="C17" s="35" t="s">
        <v>79</v>
      </c>
      <c r="D17" s="34" t="s">
        <v>61</v>
      </c>
      <c r="E17" s="36" t="n">
        <v>5</v>
      </c>
      <c r="F17" s="37" t="n">
        <v>610.04</v>
      </c>
      <c r="G17" s="42" t="n">
        <f aca="false">Início!C$59</f>
        <v>0.274</v>
      </c>
      <c r="H17" s="38" t="n">
        <f aca="false">E17*F17*(1+G17)</f>
        <v>3885.9548</v>
      </c>
    </row>
    <row r="18" customFormat="false" ht="37.3" hidden="false" customHeight="false" outlineLevel="0" collapsed="false">
      <c r="A18" s="31"/>
      <c r="B18" s="34" t="n">
        <v>302</v>
      </c>
      <c r="C18" s="35" t="s">
        <v>80</v>
      </c>
      <c r="D18" s="34" t="s">
        <v>81</v>
      </c>
      <c r="E18" s="36" t="n">
        <v>65</v>
      </c>
      <c r="F18" s="37" t="n">
        <v>23.78</v>
      </c>
      <c r="G18" s="42" t="n">
        <f aca="false">Início!D$59</f>
        <v>0.215</v>
      </c>
      <c r="H18" s="38" t="n">
        <f aca="false">E18*F18*(1+G18)</f>
        <v>1878.0255</v>
      </c>
    </row>
    <row r="19" customFormat="false" ht="37.3" hidden="false" customHeight="false" outlineLevel="0" collapsed="false">
      <c r="A19" s="31"/>
      <c r="B19" s="34" t="n">
        <v>303</v>
      </c>
      <c r="C19" s="35" t="s">
        <v>82</v>
      </c>
      <c r="D19" s="34" t="s">
        <v>81</v>
      </c>
      <c r="E19" s="36" t="n">
        <v>26</v>
      </c>
      <c r="F19" s="37" t="n">
        <v>34.71</v>
      </c>
      <c r="G19" s="42" t="n">
        <f aca="false">Início!D$59</f>
        <v>0.215</v>
      </c>
      <c r="H19" s="38" t="n">
        <f aca="false">E19*F19*(1+G19)</f>
        <v>1096.4889</v>
      </c>
    </row>
    <row r="20" customFormat="false" ht="37.3" hidden="false" customHeight="false" outlineLevel="0" collapsed="false">
      <c r="A20" s="31"/>
      <c r="B20" s="34" t="n">
        <v>304</v>
      </c>
      <c r="C20" s="35" t="s">
        <v>83</v>
      </c>
      <c r="D20" s="34" t="s">
        <v>81</v>
      </c>
      <c r="E20" s="36" t="n">
        <v>25</v>
      </c>
      <c r="F20" s="37" t="n">
        <v>45.25</v>
      </c>
      <c r="G20" s="42" t="n">
        <f aca="false">Início!D$59</f>
        <v>0.215</v>
      </c>
      <c r="H20" s="38" t="n">
        <f aca="false">E20*F20*(1+G20)</f>
        <v>1374.46875</v>
      </c>
    </row>
    <row r="21" customFormat="false" ht="37.3" hidden="false" customHeight="false" outlineLevel="0" collapsed="false">
      <c r="A21" s="31"/>
      <c r="B21" s="34" t="n">
        <v>305</v>
      </c>
      <c r="C21" s="35" t="s">
        <v>84</v>
      </c>
      <c r="D21" s="34" t="s">
        <v>81</v>
      </c>
      <c r="E21" s="36" t="n">
        <v>77</v>
      </c>
      <c r="F21" s="37" t="n">
        <v>54.21</v>
      </c>
      <c r="G21" s="42" t="n">
        <f aca="false">Início!D$59</f>
        <v>0.215</v>
      </c>
      <c r="H21" s="38" t="n">
        <f aca="false">E21*F21*(1+G21)</f>
        <v>5071.61655</v>
      </c>
    </row>
    <row r="22" customFormat="false" ht="37.3" hidden="false" customHeight="false" outlineLevel="0" collapsed="false">
      <c r="A22" s="31"/>
      <c r="B22" s="34" t="n">
        <v>306</v>
      </c>
      <c r="C22" s="35" t="s">
        <v>85</v>
      </c>
      <c r="D22" s="34" t="s">
        <v>81</v>
      </c>
      <c r="E22" s="36" t="n">
        <v>17</v>
      </c>
      <c r="F22" s="37" t="n">
        <v>66.03</v>
      </c>
      <c r="G22" s="42" t="n">
        <f aca="false">Início!D$59</f>
        <v>0.215</v>
      </c>
      <c r="H22" s="38" t="n">
        <f aca="false">E22*F22*(1+G22)</f>
        <v>1363.84965</v>
      </c>
    </row>
    <row r="23" customFormat="false" ht="37.3" hidden="false" customHeight="false" outlineLevel="0" collapsed="false">
      <c r="A23" s="31"/>
      <c r="B23" s="34" t="n">
        <v>307</v>
      </c>
      <c r="C23" s="35" t="s">
        <v>86</v>
      </c>
      <c r="D23" s="34" t="s">
        <v>81</v>
      </c>
      <c r="E23" s="36" t="n">
        <v>8</v>
      </c>
      <c r="F23" s="37" t="n">
        <v>91.87</v>
      </c>
      <c r="G23" s="42" t="n">
        <f aca="false">Início!D$59</f>
        <v>0.215</v>
      </c>
      <c r="H23" s="38" t="n">
        <f aca="false">E23*F23*(1+G23)</f>
        <v>892.9764</v>
      </c>
    </row>
    <row r="24" customFormat="false" ht="37.3" hidden="false" customHeight="false" outlineLevel="0" collapsed="false">
      <c r="A24" s="31"/>
      <c r="B24" s="34" t="n">
        <v>308</v>
      </c>
      <c r="C24" s="35" t="s">
        <v>87</v>
      </c>
      <c r="D24" s="34" t="s">
        <v>81</v>
      </c>
      <c r="E24" s="36" t="n">
        <v>65</v>
      </c>
      <c r="F24" s="37" t="n">
        <v>19.51</v>
      </c>
      <c r="G24" s="42" t="n">
        <f aca="false">Início!C$59</f>
        <v>0.274</v>
      </c>
      <c r="H24" s="38" t="n">
        <f aca="false">E24*F24*(1+G24)</f>
        <v>1615.6231</v>
      </c>
    </row>
    <row r="25" customFormat="false" ht="37.3" hidden="false" customHeight="false" outlineLevel="0" collapsed="false">
      <c r="A25" s="31"/>
      <c r="B25" s="34" t="n">
        <v>309</v>
      </c>
      <c r="C25" s="35" t="s">
        <v>88</v>
      </c>
      <c r="D25" s="34" t="s">
        <v>81</v>
      </c>
      <c r="E25" s="36" t="n">
        <v>25</v>
      </c>
      <c r="F25" s="37" t="n">
        <v>24.97</v>
      </c>
      <c r="G25" s="42" t="n">
        <f aca="false">Início!C$59</f>
        <v>0.274</v>
      </c>
      <c r="H25" s="38" t="n">
        <f aca="false">E25*F25*(1+G25)</f>
        <v>795.2945</v>
      </c>
    </row>
    <row r="26" customFormat="false" ht="25.35" hidden="false" customHeight="false" outlineLevel="0" collapsed="false">
      <c r="A26" s="31"/>
      <c r="B26" s="34" t="n">
        <v>310</v>
      </c>
      <c r="C26" s="35" t="s">
        <v>89</v>
      </c>
      <c r="D26" s="34" t="s">
        <v>90</v>
      </c>
      <c r="E26" s="36" t="n">
        <v>0.4</v>
      </c>
      <c r="F26" s="37" t="n">
        <v>41.81</v>
      </c>
      <c r="G26" s="42" t="n">
        <f aca="false">Início!D$59</f>
        <v>0.215</v>
      </c>
      <c r="H26" s="38" t="n">
        <f aca="false">E26*F26*(1+G26)</f>
        <v>20.31966</v>
      </c>
    </row>
    <row r="27" customFormat="false" ht="25.35" hidden="false" customHeight="false" outlineLevel="0" collapsed="false">
      <c r="A27" s="31"/>
      <c r="B27" s="34" t="n">
        <v>311</v>
      </c>
      <c r="C27" s="35" t="s">
        <v>91</v>
      </c>
      <c r="D27" s="34" t="s">
        <v>90</v>
      </c>
      <c r="E27" s="36" t="n">
        <v>1.1</v>
      </c>
      <c r="F27" s="37" t="n">
        <v>132.49</v>
      </c>
      <c r="G27" s="42" t="n">
        <f aca="false">Início!D$59</f>
        <v>0.215</v>
      </c>
      <c r="H27" s="38" t="n">
        <f aca="false">E27*F27*(1+G27)</f>
        <v>177.072885</v>
      </c>
    </row>
    <row r="28" customFormat="false" ht="25.35" hidden="false" customHeight="false" outlineLevel="0" collapsed="false">
      <c r="A28" s="31"/>
      <c r="B28" s="34" t="n">
        <v>312</v>
      </c>
      <c r="C28" s="35" t="s">
        <v>102</v>
      </c>
      <c r="D28" s="34" t="s">
        <v>61</v>
      </c>
      <c r="E28" s="36" t="n">
        <v>8</v>
      </c>
      <c r="F28" s="37" t="n">
        <v>422.59</v>
      </c>
      <c r="G28" s="42" t="n">
        <f aca="false">Início!D$59</f>
        <v>0.215</v>
      </c>
      <c r="H28" s="38" t="n">
        <f aca="false">E28*F28*(1+G28)</f>
        <v>4107.5748</v>
      </c>
    </row>
    <row r="29" customFormat="false" ht="37.3" hidden="false" customHeight="false" outlineLevel="0" collapsed="false">
      <c r="A29" s="31"/>
      <c r="B29" s="34" t="n">
        <v>313</v>
      </c>
      <c r="C29" s="35" t="s">
        <v>92</v>
      </c>
      <c r="D29" s="34" t="s">
        <v>61</v>
      </c>
      <c r="E29" s="36" t="n">
        <v>17</v>
      </c>
      <c r="F29" s="37" t="n">
        <v>40.73</v>
      </c>
      <c r="G29" s="42" t="n">
        <f aca="false">Início!C$59</f>
        <v>0.274</v>
      </c>
      <c r="H29" s="38" t="n">
        <f aca="false">E29*F29*(1+G29)</f>
        <v>882.13034</v>
      </c>
    </row>
    <row r="30" customFormat="false" ht="15" hidden="false" customHeight="false" outlineLevel="0" collapsed="false">
      <c r="A30" s="39" t="s">
        <v>93</v>
      </c>
      <c r="B30" s="39"/>
      <c r="C30" s="39"/>
      <c r="D30" s="39"/>
      <c r="E30" s="43" t="n">
        <f aca="false">SUM(E15:E29)</f>
        <v>353.5</v>
      </c>
      <c r="F30" s="40" t="s">
        <v>73</v>
      </c>
      <c r="G30" s="41"/>
      <c r="H30" s="41" t="n">
        <f aca="false">SUM(H15:H29)</f>
        <v>26298.467955</v>
      </c>
    </row>
    <row r="31" customFormat="false" ht="12.8" hidden="false" customHeight="false" outlineLevel="0" collapsed="false">
      <c r="G31" s="44"/>
    </row>
  </sheetData>
  <mergeCells count="5">
    <mergeCell ref="A1:G1"/>
    <mergeCell ref="A2:A12"/>
    <mergeCell ref="A13:C13"/>
    <mergeCell ref="A15:A29"/>
    <mergeCell ref="A30:C30"/>
  </mergeCells>
  <conditionalFormatting sqref="E31:E1048576 E1:E13 D14:E14 D2 E15:E2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95" zoomScalePageLayoutView="100" workbookViewId="0">
      <selection pane="topLeft" activeCell="H31" activeCellId="0" sqref="H3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137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138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314</v>
      </c>
      <c r="C3" s="35" t="s">
        <v>63</v>
      </c>
      <c r="D3" s="34" t="s">
        <v>61</v>
      </c>
      <c r="E3" s="36" t="n">
        <v>16</v>
      </c>
      <c r="F3" s="37" t="n">
        <v>1900</v>
      </c>
      <c r="G3" s="38" t="n">
        <f aca="false">E3*F3</f>
        <v>30400</v>
      </c>
    </row>
    <row r="4" customFormat="false" ht="61.15" hidden="false" customHeight="false" outlineLevel="0" collapsed="false">
      <c r="A4" s="31"/>
      <c r="B4" s="34" t="n">
        <v>315</v>
      </c>
      <c r="C4" s="35" t="s">
        <v>64</v>
      </c>
      <c r="D4" s="34" t="s">
        <v>61</v>
      </c>
      <c r="E4" s="36" t="n">
        <v>20</v>
      </c>
      <c r="F4" s="37" t="n">
        <v>2064.5</v>
      </c>
      <c r="G4" s="38" t="n">
        <f aca="false">E4*F4</f>
        <v>41290</v>
      </c>
    </row>
    <row r="5" customFormat="false" ht="61.15" hidden="false" customHeight="false" outlineLevel="0" collapsed="false">
      <c r="A5" s="31"/>
      <c r="B5" s="34" t="n">
        <v>316</v>
      </c>
      <c r="C5" s="35" t="s">
        <v>65</v>
      </c>
      <c r="D5" s="34" t="s">
        <v>61</v>
      </c>
      <c r="E5" s="36" t="n">
        <v>7</v>
      </c>
      <c r="F5" s="37" t="n">
        <v>3015.05</v>
      </c>
      <c r="G5" s="38" t="n">
        <f aca="false">E5*F5</f>
        <v>21105.35</v>
      </c>
    </row>
    <row r="6" customFormat="false" ht="61.15" hidden="false" customHeight="false" outlineLevel="0" collapsed="false">
      <c r="A6" s="31"/>
      <c r="B6" s="34" t="n">
        <v>317</v>
      </c>
      <c r="C6" s="35" t="s">
        <v>66</v>
      </c>
      <c r="D6" s="34" t="s">
        <v>61</v>
      </c>
      <c r="E6" s="36" t="n">
        <v>7</v>
      </c>
      <c r="F6" s="37" t="n">
        <v>3844.65</v>
      </c>
      <c r="G6" s="38" t="n">
        <f aca="false">E6*F6</f>
        <v>26912.55</v>
      </c>
    </row>
    <row r="7" customFormat="false" ht="61.15" hidden="false" customHeight="false" outlineLevel="0" collapsed="false">
      <c r="A7" s="31"/>
      <c r="B7" s="34" t="n">
        <v>318</v>
      </c>
      <c r="C7" s="35" t="s">
        <v>67</v>
      </c>
      <c r="D7" s="34" t="s">
        <v>61</v>
      </c>
      <c r="E7" s="36" t="n">
        <v>3</v>
      </c>
      <c r="F7" s="37" t="n">
        <v>5198.4</v>
      </c>
      <c r="G7" s="38" t="n">
        <f aca="false">E7*F7</f>
        <v>15595.2</v>
      </c>
    </row>
    <row r="8" customFormat="false" ht="61.15" hidden="false" customHeight="false" outlineLevel="0" collapsed="false">
      <c r="A8" s="31"/>
      <c r="B8" s="34" t="n">
        <v>319</v>
      </c>
      <c r="C8" s="35" t="s">
        <v>68</v>
      </c>
      <c r="D8" s="34" t="s">
        <v>61</v>
      </c>
      <c r="E8" s="36" t="n">
        <v>18</v>
      </c>
      <c r="F8" s="37" t="n">
        <v>7799.49</v>
      </c>
      <c r="G8" s="38" t="n">
        <f aca="false">E8*F8</f>
        <v>140390.82</v>
      </c>
    </row>
    <row r="9" customFormat="false" ht="61.15" hidden="false" customHeight="false" outlineLevel="0" collapsed="false">
      <c r="A9" s="31"/>
      <c r="B9" s="34" t="n">
        <v>320</v>
      </c>
      <c r="C9" s="35" t="s">
        <v>69</v>
      </c>
      <c r="D9" s="34" t="s">
        <v>61</v>
      </c>
      <c r="E9" s="36" t="n">
        <v>6</v>
      </c>
      <c r="F9" s="37" t="n">
        <v>9144.5</v>
      </c>
      <c r="G9" s="38" t="n">
        <f aca="false">E9*F9</f>
        <v>54867</v>
      </c>
    </row>
    <row r="10" customFormat="false" ht="61.15" hidden="false" customHeight="false" outlineLevel="0" collapsed="false">
      <c r="A10" s="31"/>
      <c r="B10" s="34" t="n">
        <v>321</v>
      </c>
      <c r="C10" s="35" t="s">
        <v>70</v>
      </c>
      <c r="D10" s="34" t="s">
        <v>61</v>
      </c>
      <c r="E10" s="36" t="n">
        <v>20</v>
      </c>
      <c r="F10" s="37" t="n">
        <v>10470</v>
      </c>
      <c r="G10" s="38" t="n">
        <f aca="false">E10*F10</f>
        <v>209400</v>
      </c>
    </row>
    <row r="11" customFormat="false" ht="61.15" hidden="false" customHeight="false" outlineLevel="0" collapsed="false">
      <c r="A11" s="31"/>
      <c r="B11" s="34" t="n">
        <v>322</v>
      </c>
      <c r="C11" s="35" t="s">
        <v>100</v>
      </c>
      <c r="D11" s="34" t="s">
        <v>61</v>
      </c>
      <c r="E11" s="36" t="n">
        <v>6</v>
      </c>
      <c r="F11" s="37" t="n">
        <v>5546.99</v>
      </c>
      <c r="G11" s="38" t="n">
        <f aca="false">E11*F11</f>
        <v>33281.94</v>
      </c>
    </row>
    <row r="12" customFormat="false" ht="61.15" hidden="false" customHeight="false" outlineLevel="0" collapsed="false">
      <c r="A12" s="31"/>
      <c r="B12" s="34" t="n">
        <v>323</v>
      </c>
      <c r="C12" s="35" t="s">
        <v>105</v>
      </c>
      <c r="D12" s="34" t="s">
        <v>61</v>
      </c>
      <c r="E12" s="36" t="n">
        <v>1</v>
      </c>
      <c r="F12" s="37" t="n">
        <v>8547</v>
      </c>
      <c r="G12" s="38" t="n">
        <f aca="false">E12*F12</f>
        <v>8547</v>
      </c>
    </row>
    <row r="13" customFormat="false" ht="49.25" hidden="false" customHeight="false" outlineLevel="0" collapsed="false">
      <c r="A13" s="31"/>
      <c r="B13" s="34" t="n">
        <v>324</v>
      </c>
      <c r="C13" s="35" t="s">
        <v>96</v>
      </c>
      <c r="D13" s="34" t="s">
        <v>61</v>
      </c>
      <c r="E13" s="36" t="n">
        <v>12</v>
      </c>
      <c r="F13" s="37" t="n">
        <v>2484</v>
      </c>
      <c r="G13" s="38" t="n">
        <f aca="false">E13*F13</f>
        <v>29808</v>
      </c>
    </row>
    <row r="14" customFormat="false" ht="15" hidden="false" customHeight="false" outlineLevel="0" collapsed="false">
      <c r="A14" s="39" t="s">
        <v>72</v>
      </c>
      <c r="B14" s="39"/>
      <c r="C14" s="39"/>
      <c r="D14" s="39"/>
      <c r="E14" s="40" t="n">
        <v>116</v>
      </c>
      <c r="F14" s="40" t="s">
        <v>73</v>
      </c>
      <c r="G14" s="41" t="n">
        <f aca="false">SUM(G3:G13)</f>
        <v>611597.86</v>
      </c>
    </row>
    <row r="15" customFormat="false" ht="37.3" hidden="false" customHeight="false" outlineLevel="0" collapsed="false">
      <c r="A15" s="39"/>
      <c r="B15" s="32" t="s">
        <v>54</v>
      </c>
      <c r="C15" s="33" t="s">
        <v>55</v>
      </c>
      <c r="D15" s="32" t="s">
        <v>56</v>
      </c>
      <c r="E15" s="32" t="s">
        <v>57</v>
      </c>
      <c r="F15" s="32" t="s">
        <v>74</v>
      </c>
      <c r="G15" s="32" t="s">
        <v>34</v>
      </c>
      <c r="H15" s="32" t="s">
        <v>75</v>
      </c>
    </row>
    <row r="16" customFormat="false" ht="25.35" hidden="false" customHeight="true" outlineLevel="0" collapsed="false">
      <c r="A16" s="31" t="s">
        <v>139</v>
      </c>
      <c r="B16" s="34" t="n">
        <v>325</v>
      </c>
      <c r="C16" s="35" t="s">
        <v>77</v>
      </c>
      <c r="D16" s="34" t="s">
        <v>61</v>
      </c>
      <c r="E16" s="36" t="n">
        <v>3</v>
      </c>
      <c r="F16" s="37" t="n">
        <v>62.57</v>
      </c>
      <c r="G16" s="42" t="n">
        <f aca="false">Início!C$59</f>
        <v>0.274</v>
      </c>
      <c r="H16" s="38" t="n">
        <f aca="false">E16*F16*(1+G16)</f>
        <v>239.14254</v>
      </c>
    </row>
    <row r="17" customFormat="false" ht="25.35" hidden="false" customHeight="true" outlineLevel="0" collapsed="false">
      <c r="A17" s="31"/>
      <c r="B17" s="34" t="n">
        <v>326</v>
      </c>
      <c r="C17" s="35" t="s">
        <v>78</v>
      </c>
      <c r="D17" s="34" t="s">
        <v>61</v>
      </c>
      <c r="E17" s="36" t="n">
        <v>20</v>
      </c>
      <c r="F17" s="37" t="n">
        <v>231.15</v>
      </c>
      <c r="G17" s="42" t="n">
        <f aca="false">Início!C$59</f>
        <v>0.274</v>
      </c>
      <c r="H17" s="38" t="n">
        <f aca="false">E17*F17*(1+G17)</f>
        <v>5889.702</v>
      </c>
    </row>
    <row r="18" customFormat="false" ht="25.35" hidden="false" customHeight="false" outlineLevel="0" collapsed="false">
      <c r="A18" s="31"/>
      <c r="B18" s="34" t="n">
        <v>327</v>
      </c>
      <c r="C18" s="35" t="s">
        <v>79</v>
      </c>
      <c r="D18" s="34" t="s">
        <v>61</v>
      </c>
      <c r="E18" s="36" t="n">
        <v>17</v>
      </c>
      <c r="F18" s="37" t="n">
        <v>642.4</v>
      </c>
      <c r="G18" s="42" t="n">
        <f aca="false">Início!C$59</f>
        <v>0.274</v>
      </c>
      <c r="H18" s="38" t="n">
        <f aca="false">E18*F18*(1+G18)</f>
        <v>13913.0992</v>
      </c>
    </row>
    <row r="19" customFormat="false" ht="37.3" hidden="false" customHeight="false" outlineLevel="0" collapsed="false">
      <c r="A19" s="31"/>
      <c r="B19" s="34" t="n">
        <v>328</v>
      </c>
      <c r="C19" s="35" t="s">
        <v>80</v>
      </c>
      <c r="D19" s="34" t="s">
        <v>81</v>
      </c>
      <c r="E19" s="36" t="n">
        <v>105</v>
      </c>
      <c r="F19" s="37" t="n">
        <v>25.44</v>
      </c>
      <c r="G19" s="42" t="n">
        <f aca="false">Início!D$59</f>
        <v>0.215</v>
      </c>
      <c r="H19" s="38" t="n">
        <f aca="false">E19*F19*(1+G19)</f>
        <v>3245.508</v>
      </c>
    </row>
    <row r="20" customFormat="false" ht="37.3" hidden="false" customHeight="false" outlineLevel="0" collapsed="false">
      <c r="A20" s="31"/>
      <c r="B20" s="34" t="n">
        <v>329</v>
      </c>
      <c r="C20" s="35" t="s">
        <v>82</v>
      </c>
      <c r="D20" s="34" t="s">
        <v>81</v>
      </c>
      <c r="E20" s="36" t="n">
        <v>137</v>
      </c>
      <c r="F20" s="37" t="n">
        <v>36.72</v>
      </c>
      <c r="G20" s="42" t="n">
        <f aca="false">Início!D$59</f>
        <v>0.215</v>
      </c>
      <c r="H20" s="38" t="n">
        <f aca="false">E20*F20*(1+G20)</f>
        <v>6112.2276</v>
      </c>
    </row>
    <row r="21" customFormat="false" ht="37.3" hidden="false" customHeight="false" outlineLevel="0" collapsed="false">
      <c r="A21" s="31"/>
      <c r="B21" s="34" t="n">
        <v>330</v>
      </c>
      <c r="C21" s="35" t="s">
        <v>83</v>
      </c>
      <c r="D21" s="34" t="s">
        <v>81</v>
      </c>
      <c r="E21" s="36" t="n">
        <v>100</v>
      </c>
      <c r="F21" s="37" t="n">
        <v>47.32</v>
      </c>
      <c r="G21" s="42" t="n">
        <f aca="false">Início!D$59</f>
        <v>0.215</v>
      </c>
      <c r="H21" s="38" t="n">
        <f aca="false">E21*F21*(1+G21)</f>
        <v>5749.38</v>
      </c>
    </row>
    <row r="22" customFormat="false" ht="37.3" hidden="false" customHeight="false" outlineLevel="0" collapsed="false">
      <c r="A22" s="31"/>
      <c r="B22" s="34" t="n">
        <v>331</v>
      </c>
      <c r="C22" s="35" t="s">
        <v>84</v>
      </c>
      <c r="D22" s="34" t="s">
        <v>81</v>
      </c>
      <c r="E22" s="36" t="n">
        <v>45</v>
      </c>
      <c r="F22" s="37" t="n">
        <v>54.62</v>
      </c>
      <c r="G22" s="42" t="n">
        <f aca="false">Início!D$59</f>
        <v>0.215</v>
      </c>
      <c r="H22" s="38" t="n">
        <f aca="false">E22*F22*(1+G22)</f>
        <v>2986.3485</v>
      </c>
    </row>
    <row r="23" customFormat="false" ht="37.3" hidden="false" customHeight="false" outlineLevel="0" collapsed="false">
      <c r="A23" s="31"/>
      <c r="B23" s="34" t="n">
        <v>332</v>
      </c>
      <c r="C23" s="35" t="s">
        <v>85</v>
      </c>
      <c r="D23" s="34" t="s">
        <v>81</v>
      </c>
      <c r="E23" s="36" t="n">
        <v>28</v>
      </c>
      <c r="F23" s="37" t="n">
        <v>68.6</v>
      </c>
      <c r="G23" s="42" t="n">
        <f aca="false">Início!D$59</f>
        <v>0.215</v>
      </c>
      <c r="H23" s="38" t="n">
        <f aca="false">E23*F23*(1+G23)</f>
        <v>2333.772</v>
      </c>
    </row>
    <row r="24" customFormat="false" ht="37.3" hidden="false" customHeight="false" outlineLevel="0" collapsed="false">
      <c r="A24" s="31"/>
      <c r="B24" s="34" t="n">
        <v>333</v>
      </c>
      <c r="C24" s="35" t="s">
        <v>86</v>
      </c>
      <c r="D24" s="34" t="s">
        <v>81</v>
      </c>
      <c r="E24" s="36" t="n">
        <v>55</v>
      </c>
      <c r="F24" s="37" t="n">
        <v>92.28</v>
      </c>
      <c r="G24" s="42" t="n">
        <f aca="false">Início!D$59</f>
        <v>0.215</v>
      </c>
      <c r="H24" s="38" t="n">
        <f aca="false">E24*F24*(1+G24)</f>
        <v>6166.611</v>
      </c>
    </row>
    <row r="25" customFormat="false" ht="37.3" hidden="false" customHeight="false" outlineLevel="0" collapsed="false">
      <c r="A25" s="31"/>
      <c r="B25" s="34" t="n">
        <v>334</v>
      </c>
      <c r="C25" s="35" t="s">
        <v>87</v>
      </c>
      <c r="D25" s="34" t="s">
        <v>81</v>
      </c>
      <c r="E25" s="36" t="n">
        <v>112</v>
      </c>
      <c r="F25" s="37" t="n">
        <v>21.66</v>
      </c>
      <c r="G25" s="42" t="n">
        <f aca="false">Início!C$59</f>
        <v>0.274</v>
      </c>
      <c r="H25" s="38" t="n">
        <f aca="false">E25*F25*(1+G25)</f>
        <v>3090.62208</v>
      </c>
    </row>
    <row r="26" customFormat="false" ht="37.3" hidden="false" customHeight="false" outlineLevel="0" collapsed="false">
      <c r="A26" s="31"/>
      <c r="B26" s="34" t="n">
        <v>335</v>
      </c>
      <c r="C26" s="35" t="s">
        <v>88</v>
      </c>
      <c r="D26" s="34" t="s">
        <v>81</v>
      </c>
      <c r="E26" s="36" t="n">
        <v>83</v>
      </c>
      <c r="F26" s="37" t="n">
        <v>27.12</v>
      </c>
      <c r="G26" s="42" t="n">
        <f aca="false">Início!C$59</f>
        <v>0.274</v>
      </c>
      <c r="H26" s="38" t="n">
        <f aca="false">E26*F26*(1+G26)</f>
        <v>2867.72304</v>
      </c>
    </row>
    <row r="27" customFormat="false" ht="25.35" hidden="false" customHeight="false" outlineLevel="0" collapsed="false">
      <c r="A27" s="31"/>
      <c r="B27" s="34" t="n">
        <v>336</v>
      </c>
      <c r="C27" s="35" t="s">
        <v>89</v>
      </c>
      <c r="D27" s="34" t="s">
        <v>90</v>
      </c>
      <c r="E27" s="36" t="n">
        <v>1.2</v>
      </c>
      <c r="F27" s="37" t="n">
        <v>41.81</v>
      </c>
      <c r="G27" s="42" t="n">
        <f aca="false">Início!D$59</f>
        <v>0.215</v>
      </c>
      <c r="H27" s="38" t="n">
        <f aca="false">E27*F27*(1+G27)</f>
        <v>60.95898</v>
      </c>
    </row>
    <row r="28" customFormat="false" ht="25.35" hidden="false" customHeight="false" outlineLevel="0" collapsed="false">
      <c r="A28" s="31"/>
      <c r="B28" s="34" t="n">
        <v>337</v>
      </c>
      <c r="C28" s="35" t="s">
        <v>91</v>
      </c>
      <c r="D28" s="34" t="s">
        <v>90</v>
      </c>
      <c r="E28" s="36" t="n">
        <v>2.7</v>
      </c>
      <c r="F28" s="37" t="n">
        <v>133</v>
      </c>
      <c r="G28" s="42" t="n">
        <f aca="false">Início!D$59</f>
        <v>0.215</v>
      </c>
      <c r="H28" s="38" t="n">
        <f aca="false">E28*F28*(1+G28)</f>
        <v>436.3065</v>
      </c>
    </row>
    <row r="29" customFormat="false" ht="25.35" hidden="false" customHeight="false" outlineLevel="0" collapsed="false">
      <c r="A29" s="31"/>
      <c r="B29" s="34" t="n">
        <v>338</v>
      </c>
      <c r="C29" s="35" t="s">
        <v>102</v>
      </c>
      <c r="D29" s="34" t="s">
        <v>61</v>
      </c>
      <c r="E29" s="36" t="n">
        <v>1</v>
      </c>
      <c r="F29" s="37" t="n">
        <v>422.59</v>
      </c>
      <c r="G29" s="42" t="n">
        <f aca="false">Início!D$59</f>
        <v>0.215</v>
      </c>
      <c r="H29" s="38" t="n">
        <f aca="false">E29*F29*(1+G29)</f>
        <v>513.44685</v>
      </c>
    </row>
    <row r="30" customFormat="false" ht="37.3" hidden="false" customHeight="false" outlineLevel="0" collapsed="false">
      <c r="A30" s="31"/>
      <c r="B30" s="34" t="n">
        <v>339</v>
      </c>
      <c r="C30" s="35" t="s">
        <v>92</v>
      </c>
      <c r="D30" s="34" t="s">
        <v>61</v>
      </c>
      <c r="E30" s="36" t="n">
        <v>37</v>
      </c>
      <c r="F30" s="37" t="n">
        <v>41.53</v>
      </c>
      <c r="G30" s="42" t="n">
        <f aca="false">Início!C$59</f>
        <v>0.274</v>
      </c>
      <c r="H30" s="38" t="n">
        <f aca="false">E30*F30*(1+G30)</f>
        <v>1957.64114</v>
      </c>
    </row>
    <row r="31" customFormat="false" ht="15" hidden="false" customHeight="false" outlineLevel="0" collapsed="false">
      <c r="A31" s="39" t="s">
        <v>93</v>
      </c>
      <c r="B31" s="39"/>
      <c r="C31" s="39"/>
      <c r="D31" s="39"/>
      <c r="E31" s="43" t="n">
        <f aca="false">SUM(E16:E30)</f>
        <v>746.9</v>
      </c>
      <c r="F31" s="40" t="s">
        <v>73</v>
      </c>
      <c r="G31" s="41"/>
      <c r="H31" s="41" t="n">
        <f aca="false">SUM(H16:H30)</f>
        <v>55562.48943</v>
      </c>
    </row>
    <row r="32" customFormat="false" ht="12.8" hidden="false" customHeight="false" outlineLevel="0" collapsed="false">
      <c r="G32" s="44"/>
    </row>
  </sheetData>
  <mergeCells count="5">
    <mergeCell ref="A1:G1"/>
    <mergeCell ref="A2:A13"/>
    <mergeCell ref="A14:C14"/>
    <mergeCell ref="A16:A30"/>
    <mergeCell ref="A31:C31"/>
  </mergeCells>
  <conditionalFormatting sqref="E32:E1048576 E1:E14 D15:E15 D2 E16:E3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25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&amp;L&amp;A&amp;R&amp;"Times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95" zoomScalePageLayoutView="100" workbookViewId="0">
      <selection pane="topLeft" activeCell="G13" activeCellId="0" sqref="G1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140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141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340</v>
      </c>
      <c r="C3" s="35" t="s">
        <v>60</v>
      </c>
      <c r="D3" s="34" t="s">
        <v>61</v>
      </c>
      <c r="E3" s="36" t="n">
        <v>2</v>
      </c>
      <c r="F3" s="37" t="n">
        <v>1766.58</v>
      </c>
      <c r="G3" s="38" t="n">
        <f aca="false">E3*F3</f>
        <v>3533.16</v>
      </c>
    </row>
    <row r="4" customFormat="false" ht="37.3" hidden="false" customHeight="false" outlineLevel="0" collapsed="false">
      <c r="A4" s="31"/>
      <c r="B4" s="34" t="n">
        <v>341</v>
      </c>
      <c r="C4" s="35" t="s">
        <v>62</v>
      </c>
      <c r="D4" s="34" t="s">
        <v>61</v>
      </c>
      <c r="E4" s="36" t="n">
        <v>12</v>
      </c>
      <c r="F4" s="37" t="n">
        <v>2440</v>
      </c>
      <c r="G4" s="38" t="n">
        <f aca="false">E4*F4</f>
        <v>29280</v>
      </c>
    </row>
    <row r="5" customFormat="false" ht="61.15" hidden="false" customHeight="false" outlineLevel="0" collapsed="false">
      <c r="A5" s="31"/>
      <c r="B5" s="34" t="n">
        <v>342</v>
      </c>
      <c r="C5" s="35" t="s">
        <v>63</v>
      </c>
      <c r="D5" s="34" t="s">
        <v>61</v>
      </c>
      <c r="E5" s="36" t="n">
        <v>4</v>
      </c>
      <c r="F5" s="37" t="n">
        <v>1900</v>
      </c>
      <c r="G5" s="38" t="n">
        <f aca="false">E5*F5</f>
        <v>7600</v>
      </c>
    </row>
    <row r="6" customFormat="false" ht="61.15" hidden="false" customHeight="false" outlineLevel="0" collapsed="false">
      <c r="A6" s="31"/>
      <c r="B6" s="34" t="n">
        <v>343</v>
      </c>
      <c r="C6" s="35" t="s">
        <v>64</v>
      </c>
      <c r="D6" s="34" t="s">
        <v>61</v>
      </c>
      <c r="E6" s="36" t="n">
        <v>2</v>
      </c>
      <c r="F6" s="37" t="n">
        <v>2064.5</v>
      </c>
      <c r="G6" s="38" t="n">
        <f aca="false">E6*F6</f>
        <v>4129</v>
      </c>
    </row>
    <row r="7" customFormat="false" ht="61.15" hidden="false" customHeight="false" outlineLevel="0" collapsed="false">
      <c r="A7" s="31"/>
      <c r="B7" s="34" t="n">
        <v>344</v>
      </c>
      <c r="C7" s="35" t="s">
        <v>65</v>
      </c>
      <c r="D7" s="34" t="s">
        <v>61</v>
      </c>
      <c r="E7" s="36" t="n">
        <v>10</v>
      </c>
      <c r="F7" s="37" t="n">
        <v>3015.05</v>
      </c>
      <c r="G7" s="38" t="n">
        <f aca="false">E7*F7</f>
        <v>30150.5</v>
      </c>
    </row>
    <row r="8" customFormat="false" ht="61.15" hidden="false" customHeight="false" outlineLevel="0" collapsed="false">
      <c r="A8" s="31"/>
      <c r="B8" s="34" t="n">
        <v>345</v>
      </c>
      <c r="C8" s="35" t="s">
        <v>66</v>
      </c>
      <c r="D8" s="34" t="s">
        <v>61</v>
      </c>
      <c r="E8" s="36" t="n">
        <v>4</v>
      </c>
      <c r="F8" s="37" t="n">
        <v>3844.65</v>
      </c>
      <c r="G8" s="38" t="n">
        <f aca="false">E8*F8</f>
        <v>15378.6</v>
      </c>
    </row>
    <row r="9" customFormat="false" ht="61.15" hidden="false" customHeight="false" outlineLevel="0" collapsed="false">
      <c r="A9" s="31"/>
      <c r="B9" s="34" t="n">
        <v>346</v>
      </c>
      <c r="C9" s="35" t="s">
        <v>68</v>
      </c>
      <c r="D9" s="34" t="s">
        <v>61</v>
      </c>
      <c r="E9" s="36" t="n">
        <v>2</v>
      </c>
      <c r="F9" s="37" t="n">
        <v>7799.49</v>
      </c>
      <c r="G9" s="38" t="n">
        <f aca="false">E9*F9</f>
        <v>15598.98</v>
      </c>
    </row>
    <row r="10" customFormat="false" ht="61.15" hidden="false" customHeight="false" outlineLevel="0" collapsed="false">
      <c r="A10" s="31"/>
      <c r="B10" s="34" t="n">
        <v>347</v>
      </c>
      <c r="C10" s="35" t="s">
        <v>69</v>
      </c>
      <c r="D10" s="34" t="s">
        <v>61</v>
      </c>
      <c r="E10" s="36" t="n">
        <v>2</v>
      </c>
      <c r="F10" s="37" t="n">
        <v>9144.5</v>
      </c>
      <c r="G10" s="38" t="n">
        <f aca="false">E10*F10</f>
        <v>18289</v>
      </c>
    </row>
    <row r="11" customFormat="false" ht="61.15" hidden="false" customHeight="false" outlineLevel="0" collapsed="false">
      <c r="A11" s="31"/>
      <c r="B11" s="34" t="n">
        <v>348</v>
      </c>
      <c r="C11" s="35" t="s">
        <v>70</v>
      </c>
      <c r="D11" s="34" t="s">
        <v>61</v>
      </c>
      <c r="E11" s="36" t="n">
        <v>4</v>
      </c>
      <c r="F11" s="37" t="n">
        <v>10470</v>
      </c>
      <c r="G11" s="38" t="n">
        <f aca="false">E11*F11</f>
        <v>41880</v>
      </c>
    </row>
    <row r="12" customFormat="false" ht="49.25" hidden="false" customHeight="false" outlineLevel="0" collapsed="false">
      <c r="A12" s="31"/>
      <c r="B12" s="34" t="n">
        <v>349</v>
      </c>
      <c r="C12" s="35" t="s">
        <v>96</v>
      </c>
      <c r="D12" s="34" t="s">
        <v>61</v>
      </c>
      <c r="E12" s="36" t="n">
        <v>4</v>
      </c>
      <c r="F12" s="37" t="n">
        <v>2484</v>
      </c>
      <c r="G12" s="38" t="n">
        <f aca="false">E12*F12</f>
        <v>9936</v>
      </c>
    </row>
    <row r="13" customFormat="false" ht="15" hidden="false" customHeight="false" outlineLevel="0" collapsed="false">
      <c r="A13" s="39" t="s">
        <v>72</v>
      </c>
      <c r="B13" s="39"/>
      <c r="C13" s="39"/>
      <c r="D13" s="39"/>
      <c r="E13" s="40" t="n">
        <v>46</v>
      </c>
      <c r="F13" s="40" t="s">
        <v>73</v>
      </c>
      <c r="G13" s="41" t="n">
        <f aca="false">SUM(G3:G12)</f>
        <v>175775.24</v>
      </c>
    </row>
    <row r="14" customFormat="false" ht="37.3" hidden="false" customHeight="false" outlineLevel="0" collapsed="false">
      <c r="A14" s="39"/>
      <c r="B14" s="32" t="s">
        <v>54</v>
      </c>
      <c r="C14" s="33" t="s">
        <v>55</v>
      </c>
      <c r="D14" s="32" t="s">
        <v>56</v>
      </c>
      <c r="E14" s="32" t="s">
        <v>57</v>
      </c>
      <c r="F14" s="32" t="s">
        <v>74</v>
      </c>
      <c r="G14" s="32" t="s">
        <v>34</v>
      </c>
      <c r="H14" s="32" t="s">
        <v>75</v>
      </c>
    </row>
    <row r="15" customFormat="false" ht="25.35" hidden="false" customHeight="true" outlineLevel="0" collapsed="false">
      <c r="A15" s="31" t="s">
        <v>142</v>
      </c>
      <c r="B15" s="34" t="n">
        <v>350</v>
      </c>
      <c r="C15" s="35" t="s">
        <v>77</v>
      </c>
      <c r="D15" s="34" t="s">
        <v>61</v>
      </c>
      <c r="E15" s="36" t="n">
        <v>2</v>
      </c>
      <c r="F15" s="37" t="n">
        <v>62.57</v>
      </c>
      <c r="G15" s="42" t="n">
        <f aca="false">Início!C$59</f>
        <v>0.274</v>
      </c>
      <c r="H15" s="38" t="n">
        <f aca="false">E15*F15*(1+G15)</f>
        <v>159.42836</v>
      </c>
    </row>
    <row r="16" customFormat="false" ht="25.35" hidden="false" customHeight="true" outlineLevel="0" collapsed="false">
      <c r="A16" s="31"/>
      <c r="B16" s="34" t="n">
        <v>351</v>
      </c>
      <c r="C16" s="35" t="s">
        <v>78</v>
      </c>
      <c r="D16" s="34" t="s">
        <v>61</v>
      </c>
      <c r="E16" s="36" t="n">
        <v>11</v>
      </c>
      <c r="F16" s="37" t="n">
        <v>200.71</v>
      </c>
      <c r="G16" s="42" t="n">
        <f aca="false">Início!C$59</f>
        <v>0.274</v>
      </c>
      <c r="H16" s="38" t="n">
        <f aca="false">E16*F16*(1+G16)</f>
        <v>2812.74994</v>
      </c>
    </row>
    <row r="17" customFormat="false" ht="25.35" hidden="false" customHeight="false" outlineLevel="0" collapsed="false">
      <c r="A17" s="31"/>
      <c r="B17" s="34" t="n">
        <v>352</v>
      </c>
      <c r="C17" s="35" t="s">
        <v>79</v>
      </c>
      <c r="D17" s="34" t="s">
        <v>61</v>
      </c>
      <c r="E17" s="36" t="n">
        <v>5</v>
      </c>
      <c r="F17" s="37" t="n">
        <v>629.66</v>
      </c>
      <c r="G17" s="42" t="n">
        <f aca="false">Início!C$59</f>
        <v>0.274</v>
      </c>
      <c r="H17" s="38" t="n">
        <f aca="false">E17*F17*(1+G17)</f>
        <v>4010.9342</v>
      </c>
    </row>
    <row r="18" customFormat="false" ht="37.3" hidden="false" customHeight="false" outlineLevel="0" collapsed="false">
      <c r="A18" s="31"/>
      <c r="B18" s="34" t="n">
        <v>353</v>
      </c>
      <c r="C18" s="35" t="s">
        <v>80</v>
      </c>
      <c r="D18" s="34" t="s">
        <v>81</v>
      </c>
      <c r="E18" s="36" t="n">
        <v>54</v>
      </c>
      <c r="F18" s="37" t="n">
        <v>23.34</v>
      </c>
      <c r="G18" s="42" t="n">
        <f aca="false">Início!D$59</f>
        <v>0.215</v>
      </c>
      <c r="H18" s="38" t="n">
        <f aca="false">E18*F18*(1+G18)</f>
        <v>1531.3374</v>
      </c>
    </row>
    <row r="19" customFormat="false" ht="37.3" hidden="false" customHeight="false" outlineLevel="0" collapsed="false">
      <c r="A19" s="31"/>
      <c r="B19" s="34" t="n">
        <v>354</v>
      </c>
      <c r="C19" s="35" t="s">
        <v>82</v>
      </c>
      <c r="D19" s="34" t="s">
        <v>81</v>
      </c>
      <c r="E19" s="36" t="n">
        <v>31</v>
      </c>
      <c r="F19" s="37" t="n">
        <v>34.15</v>
      </c>
      <c r="G19" s="42" t="n">
        <f aca="false">Início!D$59</f>
        <v>0.215</v>
      </c>
      <c r="H19" s="38" t="n">
        <f aca="false">E19*F19*(1+G19)</f>
        <v>1286.25975</v>
      </c>
    </row>
    <row r="20" customFormat="false" ht="37.3" hidden="false" customHeight="false" outlineLevel="0" collapsed="false">
      <c r="A20" s="31"/>
      <c r="B20" s="34" t="n">
        <v>355</v>
      </c>
      <c r="C20" s="35" t="s">
        <v>83</v>
      </c>
      <c r="D20" s="34" t="s">
        <v>81</v>
      </c>
      <c r="E20" s="36" t="n">
        <v>10</v>
      </c>
      <c r="F20" s="37" t="n">
        <v>44.68</v>
      </c>
      <c r="G20" s="42" t="n">
        <f aca="false">Início!D$59</f>
        <v>0.215</v>
      </c>
      <c r="H20" s="38" t="n">
        <f aca="false">E20*F20*(1+G20)</f>
        <v>542.862</v>
      </c>
    </row>
    <row r="21" customFormat="false" ht="37.3" hidden="false" customHeight="false" outlineLevel="0" collapsed="false">
      <c r="A21" s="31"/>
      <c r="B21" s="34" t="n">
        <v>356</v>
      </c>
      <c r="C21" s="35" t="s">
        <v>84</v>
      </c>
      <c r="D21" s="34" t="s">
        <v>81</v>
      </c>
      <c r="E21" s="36" t="n">
        <v>35</v>
      </c>
      <c r="F21" s="37" t="n">
        <v>54.38</v>
      </c>
      <c r="G21" s="42" t="n">
        <f aca="false">Início!D$59</f>
        <v>0.215</v>
      </c>
      <c r="H21" s="38" t="n">
        <f aca="false">E21*F21*(1+G21)</f>
        <v>2312.5095</v>
      </c>
    </row>
    <row r="22" customFormat="false" ht="37.3" hidden="false" customHeight="false" outlineLevel="0" collapsed="false">
      <c r="A22" s="31"/>
      <c r="B22" s="34" t="n">
        <v>357</v>
      </c>
      <c r="C22" s="35" t="s">
        <v>85</v>
      </c>
      <c r="D22" s="34" t="s">
        <v>81</v>
      </c>
      <c r="E22" s="36" t="n">
        <v>6</v>
      </c>
      <c r="F22" s="37" t="n">
        <v>65.26</v>
      </c>
      <c r="G22" s="42" t="n">
        <f aca="false">Início!D$59</f>
        <v>0.215</v>
      </c>
      <c r="H22" s="38" t="n">
        <f aca="false">E22*F22*(1+G22)</f>
        <v>475.7454</v>
      </c>
    </row>
    <row r="23" customFormat="false" ht="37.3" hidden="false" customHeight="false" outlineLevel="0" collapsed="false">
      <c r="A23" s="31"/>
      <c r="B23" s="34" t="n">
        <v>358</v>
      </c>
      <c r="C23" s="35" t="s">
        <v>86</v>
      </c>
      <c r="D23" s="34" t="s">
        <v>81</v>
      </c>
      <c r="E23" s="36" t="n">
        <v>16</v>
      </c>
      <c r="F23" s="37" t="n">
        <v>92.04</v>
      </c>
      <c r="G23" s="42" t="n">
        <f aca="false">Início!D$59</f>
        <v>0.215</v>
      </c>
      <c r="H23" s="38" t="n">
        <f aca="false">E23*F23*(1+G23)</f>
        <v>1789.2576</v>
      </c>
    </row>
    <row r="24" customFormat="false" ht="37.3" hidden="false" customHeight="false" outlineLevel="0" collapsed="false">
      <c r="A24" s="31"/>
      <c r="B24" s="34" t="n">
        <v>359</v>
      </c>
      <c r="C24" s="35" t="s">
        <v>87</v>
      </c>
      <c r="D24" s="34" t="s">
        <v>81</v>
      </c>
      <c r="E24" s="36" t="n">
        <v>54</v>
      </c>
      <c r="F24" s="37" t="n">
        <v>20.67</v>
      </c>
      <c r="G24" s="42" t="n">
        <f aca="false">Início!C$59</f>
        <v>0.274</v>
      </c>
      <c r="H24" s="38" t="n">
        <f aca="false">E24*F24*(1+G24)</f>
        <v>1422.01332</v>
      </c>
    </row>
    <row r="25" customFormat="false" ht="37.3" hidden="false" customHeight="false" outlineLevel="0" collapsed="false">
      <c r="A25" s="31"/>
      <c r="B25" s="34" t="n">
        <v>360</v>
      </c>
      <c r="C25" s="35" t="s">
        <v>88</v>
      </c>
      <c r="D25" s="34" t="s">
        <v>81</v>
      </c>
      <c r="E25" s="36" t="n">
        <v>22</v>
      </c>
      <c r="F25" s="37" t="n">
        <v>26.13</v>
      </c>
      <c r="G25" s="42" t="n">
        <f aca="false">Início!C$59</f>
        <v>0.274</v>
      </c>
      <c r="H25" s="38" t="n">
        <f aca="false">E25*F25*(1+G25)</f>
        <v>732.37164</v>
      </c>
    </row>
    <row r="26" customFormat="false" ht="25.35" hidden="false" customHeight="false" outlineLevel="0" collapsed="false">
      <c r="A26" s="31"/>
      <c r="B26" s="34" t="n">
        <v>361</v>
      </c>
      <c r="C26" s="35" t="s">
        <v>89</v>
      </c>
      <c r="D26" s="34" t="s">
        <v>90</v>
      </c>
      <c r="E26" s="36" t="n">
        <v>0.4</v>
      </c>
      <c r="F26" s="37" t="n">
        <v>41.81</v>
      </c>
      <c r="G26" s="42" t="n">
        <f aca="false">Início!D$59</f>
        <v>0.215</v>
      </c>
      <c r="H26" s="38" t="n">
        <f aca="false">E26*F26*(1+G26)</f>
        <v>20.31966</v>
      </c>
    </row>
    <row r="27" customFormat="false" ht="25.35" hidden="false" customHeight="false" outlineLevel="0" collapsed="false">
      <c r="A27" s="31"/>
      <c r="B27" s="34" t="n">
        <v>362</v>
      </c>
      <c r="C27" s="35" t="s">
        <v>91</v>
      </c>
      <c r="D27" s="34" t="s">
        <v>90</v>
      </c>
      <c r="E27" s="36" t="n">
        <v>1</v>
      </c>
      <c r="F27" s="37" t="n">
        <v>134.62</v>
      </c>
      <c r="G27" s="42" t="n">
        <f aca="false">Início!D$59</f>
        <v>0.215</v>
      </c>
      <c r="H27" s="38" t="n">
        <f aca="false">E27*F27*(1+G27)</f>
        <v>163.5633</v>
      </c>
    </row>
    <row r="28" customFormat="false" ht="37.3" hidden="false" customHeight="false" outlineLevel="0" collapsed="false">
      <c r="A28" s="31"/>
      <c r="B28" s="34" t="n">
        <v>363</v>
      </c>
      <c r="C28" s="35" t="s">
        <v>92</v>
      </c>
      <c r="D28" s="34" t="s">
        <v>61</v>
      </c>
      <c r="E28" s="36" t="n">
        <v>16</v>
      </c>
      <c r="F28" s="37" t="n">
        <v>40.76</v>
      </c>
      <c r="G28" s="42" t="n">
        <f aca="false">Início!C$59</f>
        <v>0.274</v>
      </c>
      <c r="H28" s="38" t="n">
        <f aca="false">E28*F28*(1+G28)</f>
        <v>830.85184</v>
      </c>
    </row>
    <row r="29" customFormat="false" ht="15" hidden="false" customHeight="false" outlineLevel="0" collapsed="false">
      <c r="A29" s="39" t="s">
        <v>93</v>
      </c>
      <c r="B29" s="39"/>
      <c r="C29" s="39"/>
      <c r="D29" s="39"/>
      <c r="E29" s="43" t="n">
        <f aca="false">SUM(E15:E28)</f>
        <v>263.4</v>
      </c>
      <c r="F29" s="40" t="s">
        <v>73</v>
      </c>
      <c r="G29" s="41"/>
      <c r="H29" s="41" t="n">
        <f aca="false">SUM(H15:H28)</f>
        <v>18090.20391</v>
      </c>
    </row>
  </sheetData>
  <mergeCells count="5">
    <mergeCell ref="A1:G1"/>
    <mergeCell ref="A2:A12"/>
    <mergeCell ref="A13:C13"/>
    <mergeCell ref="A15:A28"/>
    <mergeCell ref="A29:C29"/>
  </mergeCells>
  <conditionalFormatting sqref="E30:E1048576 E1:E13 D14:E14 D2 E15:E28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95" zoomScalePageLayoutView="100" workbookViewId="0">
      <selection pane="topLeft" activeCell="A27" activeCellId="0" sqref="A27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143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144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364</v>
      </c>
      <c r="C3" s="35" t="s">
        <v>63</v>
      </c>
      <c r="D3" s="34" t="s">
        <v>61</v>
      </c>
      <c r="E3" s="36" t="n">
        <v>11</v>
      </c>
      <c r="F3" s="37" t="n">
        <v>1900</v>
      </c>
      <c r="G3" s="38" t="n">
        <f aca="false">E3*F3</f>
        <v>20900</v>
      </c>
    </row>
    <row r="4" customFormat="false" ht="61.15" hidden="false" customHeight="false" outlineLevel="0" collapsed="false">
      <c r="A4" s="31"/>
      <c r="B4" s="34" t="n">
        <v>365</v>
      </c>
      <c r="C4" s="35" t="s">
        <v>64</v>
      </c>
      <c r="D4" s="34" t="s">
        <v>61</v>
      </c>
      <c r="E4" s="36" t="n">
        <v>2</v>
      </c>
      <c r="F4" s="37" t="n">
        <v>2064.5</v>
      </c>
      <c r="G4" s="38" t="n">
        <f aca="false">E4*F4</f>
        <v>4129</v>
      </c>
    </row>
    <row r="5" customFormat="false" ht="61.15" hidden="false" customHeight="false" outlineLevel="0" collapsed="false">
      <c r="A5" s="31"/>
      <c r="B5" s="34" t="n">
        <v>366</v>
      </c>
      <c r="C5" s="35" t="s">
        <v>65</v>
      </c>
      <c r="D5" s="34" t="s">
        <v>61</v>
      </c>
      <c r="E5" s="36" t="n">
        <v>10</v>
      </c>
      <c r="F5" s="37" t="n">
        <v>3015.05</v>
      </c>
      <c r="G5" s="38" t="n">
        <f aca="false">E5*F5</f>
        <v>30150.5</v>
      </c>
    </row>
    <row r="6" customFormat="false" ht="61.15" hidden="false" customHeight="false" outlineLevel="0" collapsed="false">
      <c r="A6" s="31"/>
      <c r="B6" s="34" t="n">
        <v>367</v>
      </c>
      <c r="C6" s="35" t="s">
        <v>66</v>
      </c>
      <c r="D6" s="34" t="s">
        <v>61</v>
      </c>
      <c r="E6" s="36" t="n">
        <v>2</v>
      </c>
      <c r="F6" s="37" t="n">
        <v>3844.65</v>
      </c>
      <c r="G6" s="38" t="n">
        <f aca="false">E6*F6</f>
        <v>7689.3</v>
      </c>
    </row>
    <row r="7" customFormat="false" ht="61.15" hidden="false" customHeight="false" outlineLevel="0" collapsed="false">
      <c r="A7" s="31"/>
      <c r="B7" s="34" t="n">
        <v>368</v>
      </c>
      <c r="C7" s="35" t="s">
        <v>67</v>
      </c>
      <c r="D7" s="34" t="s">
        <v>61</v>
      </c>
      <c r="E7" s="36" t="n">
        <v>3</v>
      </c>
      <c r="F7" s="37" t="n">
        <v>5198.4</v>
      </c>
      <c r="G7" s="38" t="n">
        <f aca="false">E7*F7</f>
        <v>15595.2</v>
      </c>
    </row>
    <row r="8" customFormat="false" ht="61.15" hidden="false" customHeight="false" outlineLevel="0" collapsed="false">
      <c r="A8" s="31"/>
      <c r="B8" s="34" t="n">
        <v>369</v>
      </c>
      <c r="C8" s="35" t="s">
        <v>68</v>
      </c>
      <c r="D8" s="34" t="s">
        <v>61</v>
      </c>
      <c r="E8" s="36" t="n">
        <v>2</v>
      </c>
      <c r="F8" s="37" t="n">
        <v>7799.49</v>
      </c>
      <c r="G8" s="38" t="n">
        <f aca="false">E8*F8</f>
        <v>15598.98</v>
      </c>
    </row>
    <row r="9" customFormat="false" ht="61.15" hidden="false" customHeight="false" outlineLevel="0" collapsed="false">
      <c r="A9" s="31"/>
      <c r="B9" s="34" t="n">
        <v>370</v>
      </c>
      <c r="C9" s="35" t="s">
        <v>69</v>
      </c>
      <c r="D9" s="34" t="s">
        <v>61</v>
      </c>
      <c r="E9" s="36" t="n">
        <v>4</v>
      </c>
      <c r="F9" s="37" t="n">
        <v>9144.5</v>
      </c>
      <c r="G9" s="38" t="n">
        <f aca="false">E9*F9</f>
        <v>36578</v>
      </c>
    </row>
    <row r="10" customFormat="false" ht="61.15" hidden="false" customHeight="false" outlineLevel="0" collapsed="false">
      <c r="A10" s="31"/>
      <c r="B10" s="34" t="n">
        <v>371</v>
      </c>
      <c r="C10" s="35" t="s">
        <v>70</v>
      </c>
      <c r="D10" s="34" t="s">
        <v>61</v>
      </c>
      <c r="E10" s="36" t="n">
        <v>8</v>
      </c>
      <c r="F10" s="37" t="n">
        <v>10470</v>
      </c>
      <c r="G10" s="38" t="n">
        <f aca="false">E10*F10</f>
        <v>83760</v>
      </c>
    </row>
    <row r="11" customFormat="false" ht="49.25" hidden="false" customHeight="false" outlineLevel="0" collapsed="false">
      <c r="A11" s="31"/>
      <c r="B11" s="34" t="n">
        <v>372</v>
      </c>
      <c r="C11" s="35" t="s">
        <v>96</v>
      </c>
      <c r="D11" s="34" t="s">
        <v>61</v>
      </c>
      <c r="E11" s="36" t="n">
        <v>4</v>
      </c>
      <c r="F11" s="37" t="n">
        <v>2484</v>
      </c>
      <c r="G11" s="38" t="n">
        <f aca="false">E11*F11</f>
        <v>9936</v>
      </c>
    </row>
    <row r="12" customFormat="false" ht="15" hidden="false" customHeight="false" outlineLevel="0" collapsed="false">
      <c r="A12" s="39" t="s">
        <v>72</v>
      </c>
      <c r="B12" s="39"/>
      <c r="C12" s="39"/>
      <c r="D12" s="39"/>
      <c r="E12" s="40" t="n">
        <v>46</v>
      </c>
      <c r="F12" s="40" t="s">
        <v>73</v>
      </c>
      <c r="G12" s="41" t="n">
        <f aca="false">SUM(G3:G11)</f>
        <v>224336.98</v>
      </c>
    </row>
    <row r="13" customFormat="false" ht="37.3" hidden="false" customHeight="false" outlineLevel="0" collapsed="false">
      <c r="A13" s="39"/>
      <c r="B13" s="32" t="s">
        <v>54</v>
      </c>
      <c r="C13" s="33" t="s">
        <v>55</v>
      </c>
      <c r="D13" s="32" t="s">
        <v>56</v>
      </c>
      <c r="E13" s="32" t="s">
        <v>57</v>
      </c>
      <c r="F13" s="32" t="s">
        <v>74</v>
      </c>
      <c r="G13" s="32" t="s">
        <v>34</v>
      </c>
      <c r="H13" s="32" t="s">
        <v>75</v>
      </c>
    </row>
    <row r="14" customFormat="false" ht="25.35" hidden="false" customHeight="true" outlineLevel="0" collapsed="false">
      <c r="A14" s="31" t="s">
        <v>145</v>
      </c>
      <c r="B14" s="34" t="n">
        <v>373</v>
      </c>
      <c r="C14" s="35" t="s">
        <v>77</v>
      </c>
      <c r="D14" s="34" t="s">
        <v>61</v>
      </c>
      <c r="E14" s="36" t="n">
        <v>5</v>
      </c>
      <c r="F14" s="37" t="n">
        <v>62.57</v>
      </c>
      <c r="G14" s="42" t="n">
        <f aca="false">Início!C$59</f>
        <v>0.274</v>
      </c>
      <c r="H14" s="38" t="n">
        <f aca="false">E14*F14*(1+G14)</f>
        <v>398.5709</v>
      </c>
    </row>
    <row r="15" customFormat="false" ht="25.35" hidden="false" customHeight="true" outlineLevel="0" collapsed="false">
      <c r="A15" s="31"/>
      <c r="B15" s="34" t="n">
        <v>374</v>
      </c>
      <c r="C15" s="35" t="s">
        <v>78</v>
      </c>
      <c r="D15" s="34" t="s">
        <v>61</v>
      </c>
      <c r="E15" s="36" t="n">
        <v>12</v>
      </c>
      <c r="F15" s="37" t="n">
        <v>194.62</v>
      </c>
      <c r="G15" s="42" t="n">
        <f aca="false">Início!C$59</f>
        <v>0.274</v>
      </c>
      <c r="H15" s="38" t="n">
        <f aca="false">E15*F15*(1+G15)</f>
        <v>2975.35056</v>
      </c>
    </row>
    <row r="16" customFormat="false" ht="25.35" hidden="false" customHeight="false" outlineLevel="0" collapsed="false">
      <c r="A16" s="31"/>
      <c r="B16" s="34" t="n">
        <v>375</v>
      </c>
      <c r="C16" s="35" t="s">
        <v>79</v>
      </c>
      <c r="D16" s="34" t="s">
        <v>61</v>
      </c>
      <c r="E16" s="36" t="n">
        <v>8</v>
      </c>
      <c r="F16" s="37" t="n">
        <v>598.59</v>
      </c>
      <c r="G16" s="42" t="n">
        <f aca="false">Início!C$59</f>
        <v>0.274</v>
      </c>
      <c r="H16" s="38" t="n">
        <f aca="false">E16*F16*(1+G16)</f>
        <v>6100.82928</v>
      </c>
    </row>
    <row r="17" customFormat="false" ht="37.3" hidden="false" customHeight="false" outlineLevel="0" collapsed="false">
      <c r="A17" s="31"/>
      <c r="B17" s="34" t="n">
        <v>376</v>
      </c>
      <c r="C17" s="35" t="s">
        <v>80</v>
      </c>
      <c r="D17" s="34" t="s">
        <v>81</v>
      </c>
      <c r="E17" s="36" t="n">
        <v>50</v>
      </c>
      <c r="F17" s="37" t="n">
        <v>23.77</v>
      </c>
      <c r="G17" s="42" t="n">
        <f aca="false">Início!D$59</f>
        <v>0.215</v>
      </c>
      <c r="H17" s="38" t="n">
        <f aca="false">E17*F17*(1+G17)</f>
        <v>1444.0275</v>
      </c>
    </row>
    <row r="18" customFormat="false" ht="37.3" hidden="false" customHeight="false" outlineLevel="0" collapsed="false">
      <c r="A18" s="31"/>
      <c r="B18" s="34" t="n">
        <v>377</v>
      </c>
      <c r="C18" s="35" t="s">
        <v>82</v>
      </c>
      <c r="D18" s="34" t="s">
        <v>81</v>
      </c>
      <c r="E18" s="36" t="n">
        <v>69</v>
      </c>
      <c r="F18" s="37" t="n">
        <v>34.7</v>
      </c>
      <c r="G18" s="42" t="n">
        <f aca="false">Início!D$59</f>
        <v>0.215</v>
      </c>
      <c r="H18" s="38" t="n">
        <f aca="false">E18*F18*(1+G18)</f>
        <v>2909.0745</v>
      </c>
    </row>
    <row r="19" customFormat="false" ht="37.3" hidden="false" customHeight="false" outlineLevel="0" collapsed="false">
      <c r="A19" s="31"/>
      <c r="B19" s="34" t="n">
        <v>378</v>
      </c>
      <c r="C19" s="35" t="s">
        <v>83</v>
      </c>
      <c r="D19" s="34" t="s">
        <v>81</v>
      </c>
      <c r="E19" s="36" t="n">
        <v>10</v>
      </c>
      <c r="F19" s="37" t="n">
        <v>45.24</v>
      </c>
      <c r="G19" s="42" t="n">
        <f aca="false">Início!D$59</f>
        <v>0.215</v>
      </c>
      <c r="H19" s="38" t="n">
        <f aca="false">E19*F19*(1+G19)</f>
        <v>549.666</v>
      </c>
    </row>
    <row r="20" customFormat="false" ht="37.3" hidden="false" customHeight="false" outlineLevel="0" collapsed="false">
      <c r="A20" s="31"/>
      <c r="B20" s="34" t="n">
        <v>379</v>
      </c>
      <c r="C20" s="35" t="s">
        <v>84</v>
      </c>
      <c r="D20" s="34" t="s">
        <v>81</v>
      </c>
      <c r="E20" s="36" t="n">
        <v>34</v>
      </c>
      <c r="F20" s="37" t="n">
        <v>54.11</v>
      </c>
      <c r="G20" s="42" t="n">
        <f aca="false">Início!D$59</f>
        <v>0.215</v>
      </c>
      <c r="H20" s="38" t="n">
        <f aca="false">E20*F20*(1+G20)</f>
        <v>2235.2841</v>
      </c>
    </row>
    <row r="21" customFormat="false" ht="37.3" hidden="false" customHeight="false" outlineLevel="0" collapsed="false">
      <c r="A21" s="31"/>
      <c r="B21" s="34" t="n">
        <v>380</v>
      </c>
      <c r="C21" s="35" t="s">
        <v>85</v>
      </c>
      <c r="D21" s="34" t="s">
        <v>81</v>
      </c>
      <c r="E21" s="36" t="n">
        <v>4</v>
      </c>
      <c r="F21" s="37" t="n">
        <v>66.03</v>
      </c>
      <c r="G21" s="42" t="n">
        <f aca="false">Início!D$59</f>
        <v>0.215</v>
      </c>
      <c r="H21" s="38" t="n">
        <f aca="false">E21*F21*(1+G21)</f>
        <v>320.9058</v>
      </c>
    </row>
    <row r="22" customFormat="false" ht="37.3" hidden="false" customHeight="false" outlineLevel="0" collapsed="false">
      <c r="A22" s="31"/>
      <c r="B22" s="34" t="n">
        <v>381</v>
      </c>
      <c r="C22" s="35" t="s">
        <v>86</v>
      </c>
      <c r="D22" s="34" t="s">
        <v>81</v>
      </c>
      <c r="E22" s="36" t="n">
        <v>35</v>
      </c>
      <c r="F22" s="37" t="n">
        <v>91.77</v>
      </c>
      <c r="G22" s="42" t="n">
        <f aca="false">Início!D$59</f>
        <v>0.215</v>
      </c>
      <c r="H22" s="38" t="n">
        <f aca="false">E22*F22*(1+G22)</f>
        <v>3902.51925</v>
      </c>
    </row>
    <row r="23" customFormat="false" ht="37.3" hidden="false" customHeight="false" outlineLevel="0" collapsed="false">
      <c r="A23" s="31"/>
      <c r="B23" s="34" t="n">
        <v>382</v>
      </c>
      <c r="C23" s="35" t="s">
        <v>87</v>
      </c>
      <c r="D23" s="34" t="s">
        <v>81</v>
      </c>
      <c r="E23" s="36" t="n">
        <v>57</v>
      </c>
      <c r="F23" s="37" t="n">
        <v>18.92</v>
      </c>
      <c r="G23" s="42" t="n">
        <f aca="false">Início!C$59</f>
        <v>0.274</v>
      </c>
      <c r="H23" s="38" t="n">
        <f aca="false">E23*F23*(1+G23)</f>
        <v>1373.93256</v>
      </c>
    </row>
    <row r="24" customFormat="false" ht="37.3" hidden="false" customHeight="false" outlineLevel="0" collapsed="false">
      <c r="A24" s="31"/>
      <c r="B24" s="34" t="n">
        <v>383</v>
      </c>
      <c r="C24" s="35" t="s">
        <v>88</v>
      </c>
      <c r="D24" s="34" t="s">
        <v>81</v>
      </c>
      <c r="E24" s="36" t="n">
        <v>39</v>
      </c>
      <c r="F24" s="37" t="n">
        <v>24.38</v>
      </c>
      <c r="G24" s="42" t="n">
        <f aca="false">Início!C$59</f>
        <v>0.274</v>
      </c>
      <c r="H24" s="38" t="n">
        <f aca="false">E24*F24*(1+G24)</f>
        <v>1211.34468</v>
      </c>
    </row>
    <row r="25" customFormat="false" ht="25.35" hidden="false" customHeight="false" outlineLevel="0" collapsed="false">
      <c r="A25" s="31"/>
      <c r="B25" s="34" t="n">
        <v>384</v>
      </c>
      <c r="C25" s="35" t="s">
        <v>89</v>
      </c>
      <c r="D25" s="34" t="s">
        <v>90</v>
      </c>
      <c r="E25" s="36" t="n">
        <v>0.6</v>
      </c>
      <c r="F25" s="37" t="n">
        <v>41.81</v>
      </c>
      <c r="G25" s="42" t="n">
        <f aca="false">Início!D$59</f>
        <v>0.215</v>
      </c>
      <c r="H25" s="38" t="n">
        <f aca="false">E25*F25*(1+G25)</f>
        <v>30.47949</v>
      </c>
    </row>
    <row r="26" customFormat="false" ht="25.35" hidden="false" customHeight="false" outlineLevel="0" collapsed="false">
      <c r="A26" s="31"/>
      <c r="B26" s="34" t="n">
        <v>385</v>
      </c>
      <c r="C26" s="35" t="s">
        <v>91</v>
      </c>
      <c r="D26" s="34" t="s">
        <v>90</v>
      </c>
      <c r="E26" s="36" t="n">
        <v>1.4</v>
      </c>
      <c r="F26" s="37" t="n">
        <v>133.67</v>
      </c>
      <c r="G26" s="42" t="n">
        <f aca="false">Início!D$59</f>
        <v>0.215</v>
      </c>
      <c r="H26" s="38" t="n">
        <f aca="false">E26*F26*(1+G26)</f>
        <v>227.37267</v>
      </c>
    </row>
    <row r="27" customFormat="false" ht="37.3" hidden="false" customHeight="false" outlineLevel="0" collapsed="false">
      <c r="A27" s="31"/>
      <c r="B27" s="34" t="n">
        <v>386</v>
      </c>
      <c r="C27" s="35" t="s">
        <v>92</v>
      </c>
      <c r="D27" s="34" t="s">
        <v>61</v>
      </c>
      <c r="E27" s="36" t="n">
        <v>20</v>
      </c>
      <c r="F27" s="37" t="n">
        <v>37.94</v>
      </c>
      <c r="G27" s="42" t="n">
        <f aca="false">Início!C$59</f>
        <v>0.274</v>
      </c>
      <c r="H27" s="38" t="n">
        <f aca="false">E27*F27*(1+G27)</f>
        <v>966.7112</v>
      </c>
    </row>
    <row r="28" customFormat="false" ht="15" hidden="false" customHeight="false" outlineLevel="0" collapsed="false">
      <c r="A28" s="39" t="s">
        <v>93</v>
      </c>
      <c r="B28" s="39"/>
      <c r="C28" s="39"/>
      <c r="D28" s="39"/>
      <c r="E28" s="43" t="n">
        <f aca="false">SUM(E14:E27)</f>
        <v>345</v>
      </c>
      <c r="F28" s="40" t="s">
        <v>73</v>
      </c>
      <c r="G28" s="41"/>
      <c r="H28" s="41" t="n">
        <f aca="false">SUM(H14:H27)</f>
        <v>24646.06849</v>
      </c>
    </row>
    <row r="29" customFormat="false" ht="12.8" hidden="false" customHeight="false" outlineLevel="0" collapsed="false">
      <c r="G29" s="44"/>
    </row>
  </sheetData>
  <mergeCells count="5">
    <mergeCell ref="A1:G1"/>
    <mergeCell ref="A2:A11"/>
    <mergeCell ref="A12:C12"/>
    <mergeCell ref="A14:A27"/>
    <mergeCell ref="A28:C28"/>
  </mergeCells>
  <conditionalFormatting sqref="E29:E1048576 E1:E12 D13:E13 D2 E14:E2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95" zoomScalePageLayoutView="100" workbookViewId="0">
      <selection pane="topLeft" activeCell="I28" activeCellId="0" sqref="I2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146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147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387</v>
      </c>
      <c r="C3" s="35" t="s">
        <v>60</v>
      </c>
      <c r="D3" s="34" t="s">
        <v>61</v>
      </c>
      <c r="E3" s="36" t="n">
        <v>1</v>
      </c>
      <c r="F3" s="37" t="n">
        <v>1766.58</v>
      </c>
      <c r="G3" s="38" t="n">
        <f aca="false">E3*F3</f>
        <v>1766.58</v>
      </c>
    </row>
    <row r="4" customFormat="false" ht="61.15" hidden="false" customHeight="false" outlineLevel="0" collapsed="false">
      <c r="A4" s="31"/>
      <c r="B4" s="34" t="n">
        <v>388</v>
      </c>
      <c r="C4" s="35" t="s">
        <v>64</v>
      </c>
      <c r="D4" s="34" t="s">
        <v>61</v>
      </c>
      <c r="E4" s="36" t="n">
        <v>8</v>
      </c>
      <c r="F4" s="37" t="n">
        <v>2064.5</v>
      </c>
      <c r="G4" s="38" t="n">
        <f aca="false">E4*F4</f>
        <v>16516</v>
      </c>
    </row>
    <row r="5" customFormat="false" ht="61.15" hidden="false" customHeight="false" outlineLevel="0" collapsed="false">
      <c r="A5" s="31"/>
      <c r="B5" s="34" t="n">
        <v>389</v>
      </c>
      <c r="C5" s="35" t="s">
        <v>65</v>
      </c>
      <c r="D5" s="34" t="s">
        <v>61</v>
      </c>
      <c r="E5" s="36" t="n">
        <v>18</v>
      </c>
      <c r="F5" s="37" t="n">
        <v>3015.05</v>
      </c>
      <c r="G5" s="38" t="n">
        <f aca="false">E5*F5</f>
        <v>54270.9</v>
      </c>
    </row>
    <row r="6" customFormat="false" ht="61.15" hidden="false" customHeight="false" outlineLevel="0" collapsed="false">
      <c r="A6" s="31"/>
      <c r="B6" s="34" t="n">
        <v>390</v>
      </c>
      <c r="C6" s="35" t="s">
        <v>66</v>
      </c>
      <c r="D6" s="34" t="s">
        <v>61</v>
      </c>
      <c r="E6" s="36" t="n">
        <v>7</v>
      </c>
      <c r="F6" s="37" t="n">
        <v>3844.65</v>
      </c>
      <c r="G6" s="38" t="n">
        <f aca="false">E6*F6</f>
        <v>26912.55</v>
      </c>
    </row>
    <row r="7" customFormat="false" ht="61.15" hidden="false" customHeight="false" outlineLevel="0" collapsed="false">
      <c r="A7" s="31"/>
      <c r="B7" s="34" t="n">
        <v>391</v>
      </c>
      <c r="C7" s="35" t="s">
        <v>67</v>
      </c>
      <c r="D7" s="34" t="s">
        <v>61</v>
      </c>
      <c r="E7" s="36" t="n">
        <v>4</v>
      </c>
      <c r="F7" s="37" t="n">
        <v>5198.4</v>
      </c>
      <c r="G7" s="38" t="n">
        <f aca="false">E7*F7</f>
        <v>20793.6</v>
      </c>
    </row>
    <row r="8" customFormat="false" ht="61.15" hidden="false" customHeight="false" outlineLevel="0" collapsed="false">
      <c r="A8" s="31"/>
      <c r="B8" s="34" t="n">
        <v>392</v>
      </c>
      <c r="C8" s="35" t="s">
        <v>68</v>
      </c>
      <c r="D8" s="34" t="s">
        <v>61</v>
      </c>
      <c r="E8" s="36" t="n">
        <v>18</v>
      </c>
      <c r="F8" s="37" t="n">
        <v>7799.49</v>
      </c>
      <c r="G8" s="38" t="n">
        <f aca="false">E8*F8</f>
        <v>140390.82</v>
      </c>
    </row>
    <row r="9" customFormat="false" ht="61.15" hidden="false" customHeight="false" outlineLevel="0" collapsed="false">
      <c r="A9" s="31"/>
      <c r="B9" s="34" t="n">
        <v>393</v>
      </c>
      <c r="C9" s="35" t="s">
        <v>69</v>
      </c>
      <c r="D9" s="34" t="s">
        <v>61</v>
      </c>
      <c r="E9" s="36" t="n">
        <v>3</v>
      </c>
      <c r="F9" s="37" t="n">
        <v>9144.5</v>
      </c>
      <c r="G9" s="38" t="n">
        <f aca="false">E9*F9</f>
        <v>27433.5</v>
      </c>
    </row>
    <row r="10" customFormat="false" ht="61.15" hidden="false" customHeight="false" outlineLevel="0" collapsed="false">
      <c r="A10" s="31"/>
      <c r="B10" s="34" t="n">
        <v>394</v>
      </c>
      <c r="C10" s="35" t="s">
        <v>70</v>
      </c>
      <c r="D10" s="34" t="s">
        <v>61</v>
      </c>
      <c r="E10" s="36" t="n">
        <v>2</v>
      </c>
      <c r="F10" s="37" t="n">
        <v>10470</v>
      </c>
      <c r="G10" s="38" t="n">
        <f aca="false">E10*F10</f>
        <v>20940</v>
      </c>
    </row>
    <row r="11" customFormat="false" ht="49.25" hidden="false" customHeight="false" outlineLevel="0" collapsed="false">
      <c r="A11" s="31"/>
      <c r="B11" s="34" t="n">
        <v>395</v>
      </c>
      <c r="C11" s="35" t="s">
        <v>96</v>
      </c>
      <c r="D11" s="34" t="s">
        <v>61</v>
      </c>
      <c r="E11" s="36" t="n">
        <v>4</v>
      </c>
      <c r="F11" s="37" t="n">
        <v>2484</v>
      </c>
      <c r="G11" s="38" t="n">
        <f aca="false">E11*F11</f>
        <v>9936</v>
      </c>
    </row>
    <row r="12" customFormat="false" ht="49.25" hidden="false" customHeight="false" outlineLevel="0" collapsed="false">
      <c r="A12" s="31"/>
      <c r="B12" s="34" t="n">
        <v>396</v>
      </c>
      <c r="C12" s="35" t="s">
        <v>71</v>
      </c>
      <c r="D12" s="34" t="s">
        <v>61</v>
      </c>
      <c r="E12" s="36" t="n">
        <v>1</v>
      </c>
      <c r="F12" s="37" t="n">
        <v>2710.5</v>
      </c>
      <c r="G12" s="38" t="n">
        <f aca="false">E12*F12</f>
        <v>2710.5</v>
      </c>
    </row>
    <row r="13" customFormat="false" ht="15" hidden="false" customHeight="false" outlineLevel="0" collapsed="false">
      <c r="A13" s="39" t="s">
        <v>72</v>
      </c>
      <c r="B13" s="39"/>
      <c r="C13" s="39"/>
      <c r="D13" s="39"/>
      <c r="E13" s="40" t="n">
        <v>66</v>
      </c>
      <c r="F13" s="40" t="s">
        <v>73</v>
      </c>
      <c r="G13" s="41" t="n">
        <f aca="false">SUM(G3:G12)</f>
        <v>321670.45</v>
      </c>
    </row>
    <row r="14" customFormat="false" ht="37.3" hidden="false" customHeight="false" outlineLevel="0" collapsed="false">
      <c r="A14" s="39"/>
      <c r="B14" s="32" t="s">
        <v>54</v>
      </c>
      <c r="C14" s="33" t="s">
        <v>55</v>
      </c>
      <c r="D14" s="32" t="s">
        <v>56</v>
      </c>
      <c r="E14" s="32" t="s">
        <v>57</v>
      </c>
      <c r="F14" s="32" t="s">
        <v>74</v>
      </c>
      <c r="G14" s="32" t="s">
        <v>34</v>
      </c>
      <c r="H14" s="32" t="s">
        <v>75</v>
      </c>
    </row>
    <row r="15" customFormat="false" ht="25.35" hidden="false" customHeight="true" outlineLevel="0" collapsed="false">
      <c r="A15" s="31" t="s">
        <v>148</v>
      </c>
      <c r="B15" s="34" t="n">
        <v>397</v>
      </c>
      <c r="C15" s="35" t="s">
        <v>77</v>
      </c>
      <c r="D15" s="34" t="s">
        <v>61</v>
      </c>
      <c r="E15" s="36" t="n">
        <v>2</v>
      </c>
      <c r="F15" s="37" t="n">
        <v>62.57</v>
      </c>
      <c r="G15" s="42" t="n">
        <f aca="false">Início!C$59</f>
        <v>0.274</v>
      </c>
      <c r="H15" s="38" t="n">
        <f aca="false">E15*F15*(1+G15)</f>
        <v>159.42836</v>
      </c>
    </row>
    <row r="16" customFormat="false" ht="25.35" hidden="false" customHeight="true" outlineLevel="0" collapsed="false">
      <c r="A16" s="31"/>
      <c r="B16" s="34" t="n">
        <v>398</v>
      </c>
      <c r="C16" s="35" t="s">
        <v>78</v>
      </c>
      <c r="D16" s="34" t="s">
        <v>61</v>
      </c>
      <c r="E16" s="36" t="n">
        <v>27</v>
      </c>
      <c r="F16" s="37" t="n">
        <v>191.39</v>
      </c>
      <c r="G16" s="42" t="n">
        <f aca="false">Início!C$59</f>
        <v>0.274</v>
      </c>
      <c r="H16" s="38" t="n">
        <f aca="false">E16*F16*(1+G16)</f>
        <v>6583.43322</v>
      </c>
    </row>
    <row r="17" customFormat="false" ht="25.35" hidden="false" customHeight="false" outlineLevel="0" collapsed="false">
      <c r="A17" s="31"/>
      <c r="B17" s="34" t="n">
        <v>399</v>
      </c>
      <c r="C17" s="35" t="s">
        <v>79</v>
      </c>
      <c r="D17" s="34" t="s">
        <v>61</v>
      </c>
      <c r="E17" s="36" t="n">
        <v>15</v>
      </c>
      <c r="F17" s="37" t="n">
        <v>598.38</v>
      </c>
      <c r="G17" s="42" t="n">
        <f aca="false">Início!C$59</f>
        <v>0.274</v>
      </c>
      <c r="H17" s="38" t="n">
        <f aca="false">E17*F17*(1+G17)</f>
        <v>11435.0418</v>
      </c>
    </row>
    <row r="18" customFormat="false" ht="37.3" hidden="false" customHeight="false" outlineLevel="0" collapsed="false">
      <c r="A18" s="31"/>
      <c r="B18" s="34" t="n">
        <v>400</v>
      </c>
      <c r="C18" s="35" t="s">
        <v>80</v>
      </c>
      <c r="D18" s="34" t="s">
        <v>81</v>
      </c>
      <c r="E18" s="36" t="n">
        <v>117</v>
      </c>
      <c r="F18" s="37" t="n">
        <v>23.01</v>
      </c>
      <c r="G18" s="42" t="n">
        <f aca="false">Início!D$59</f>
        <v>0.215</v>
      </c>
      <c r="H18" s="38" t="n">
        <f aca="false">E18*F18*(1+G18)</f>
        <v>3270.98655</v>
      </c>
    </row>
    <row r="19" customFormat="false" ht="37.3" hidden="false" customHeight="false" outlineLevel="0" collapsed="false">
      <c r="A19" s="31"/>
      <c r="B19" s="34" t="n">
        <v>401</v>
      </c>
      <c r="C19" s="35" t="s">
        <v>82</v>
      </c>
      <c r="D19" s="34" t="s">
        <v>81</v>
      </c>
      <c r="E19" s="36" t="n">
        <v>87</v>
      </c>
      <c r="F19" s="37" t="n">
        <v>33.76</v>
      </c>
      <c r="G19" s="42" t="n">
        <f aca="false">Início!D$59</f>
        <v>0.215</v>
      </c>
      <c r="H19" s="38" t="n">
        <f aca="false">E19*F19*(1+G19)</f>
        <v>3568.6008</v>
      </c>
    </row>
    <row r="20" customFormat="false" ht="37.3" hidden="false" customHeight="false" outlineLevel="0" collapsed="false">
      <c r="A20" s="31"/>
      <c r="B20" s="34" t="n">
        <v>402</v>
      </c>
      <c r="C20" s="35" t="s">
        <v>83</v>
      </c>
      <c r="D20" s="34" t="s">
        <v>81</v>
      </c>
      <c r="E20" s="36" t="n">
        <v>40</v>
      </c>
      <c r="F20" s="37" t="n">
        <v>44.28</v>
      </c>
      <c r="G20" s="42" t="n">
        <f aca="false">Início!D$59</f>
        <v>0.215</v>
      </c>
      <c r="H20" s="38" t="n">
        <f aca="false">E20*F20*(1+G20)</f>
        <v>2152.008</v>
      </c>
    </row>
    <row r="21" customFormat="false" ht="37.3" hidden="false" customHeight="false" outlineLevel="0" collapsed="false">
      <c r="A21" s="31"/>
      <c r="B21" s="34" t="n">
        <v>403</v>
      </c>
      <c r="C21" s="35" t="s">
        <v>84</v>
      </c>
      <c r="D21" s="34" t="s">
        <v>81</v>
      </c>
      <c r="E21" s="36" t="n">
        <v>118</v>
      </c>
      <c r="F21" s="37" t="n">
        <v>54.1</v>
      </c>
      <c r="G21" s="42" t="n">
        <f aca="false">Início!D$59</f>
        <v>0.215</v>
      </c>
      <c r="H21" s="38" t="n">
        <f aca="false">E21*F21*(1+G21)</f>
        <v>7756.317</v>
      </c>
    </row>
    <row r="22" customFormat="false" ht="37.3" hidden="false" customHeight="false" outlineLevel="0" collapsed="false">
      <c r="A22" s="31"/>
      <c r="B22" s="34" t="n">
        <v>404</v>
      </c>
      <c r="C22" s="35" t="s">
        <v>85</v>
      </c>
      <c r="D22" s="34" t="s">
        <v>81</v>
      </c>
      <c r="E22" s="36" t="n">
        <v>57</v>
      </c>
      <c r="F22" s="37" t="n">
        <v>64.79</v>
      </c>
      <c r="G22" s="42" t="n">
        <f aca="false">Início!D$59</f>
        <v>0.215</v>
      </c>
      <c r="H22" s="38" t="n">
        <f aca="false">E22*F22*(1+G22)</f>
        <v>4487.03145</v>
      </c>
    </row>
    <row r="23" customFormat="false" ht="37.3" hidden="false" customHeight="false" outlineLevel="0" collapsed="false">
      <c r="A23" s="31"/>
      <c r="B23" s="34" t="n">
        <v>405</v>
      </c>
      <c r="C23" s="35" t="s">
        <v>86</v>
      </c>
      <c r="D23" s="34" t="s">
        <v>81</v>
      </c>
      <c r="E23" s="36" t="n">
        <v>15</v>
      </c>
      <c r="F23" s="37" t="n">
        <v>91.76</v>
      </c>
      <c r="G23" s="42" t="n">
        <f aca="false">Início!D$59</f>
        <v>0.215</v>
      </c>
      <c r="H23" s="38" t="n">
        <f aca="false">E23*F23*(1+G23)</f>
        <v>1672.326</v>
      </c>
    </row>
    <row r="24" customFormat="false" ht="37.3" hidden="false" customHeight="false" outlineLevel="0" collapsed="false">
      <c r="A24" s="31"/>
      <c r="B24" s="34" t="n">
        <v>406</v>
      </c>
      <c r="C24" s="35" t="s">
        <v>87</v>
      </c>
      <c r="D24" s="34" t="s">
        <v>81</v>
      </c>
      <c r="E24" s="36" t="n">
        <v>133</v>
      </c>
      <c r="F24" s="37" t="n">
        <v>19.17</v>
      </c>
      <c r="G24" s="42" t="n">
        <f aca="false">Início!C$59</f>
        <v>0.274</v>
      </c>
      <c r="H24" s="38" t="n">
        <f aca="false">E24*F24*(1+G24)</f>
        <v>3248.20314</v>
      </c>
    </row>
    <row r="25" customFormat="false" ht="37.3" hidden="false" customHeight="false" outlineLevel="0" collapsed="false">
      <c r="A25" s="31"/>
      <c r="B25" s="34" t="n">
        <v>407</v>
      </c>
      <c r="C25" s="35" t="s">
        <v>88</v>
      </c>
      <c r="D25" s="34" t="s">
        <v>81</v>
      </c>
      <c r="E25" s="36" t="n">
        <v>72</v>
      </c>
      <c r="F25" s="37" t="n">
        <v>24.63</v>
      </c>
      <c r="G25" s="42" t="n">
        <f aca="false">Início!C$59</f>
        <v>0.274</v>
      </c>
      <c r="H25" s="38" t="n">
        <f aca="false">E25*F25*(1+G25)</f>
        <v>2259.26064</v>
      </c>
    </row>
    <row r="26" customFormat="false" ht="25.35" hidden="false" customHeight="false" outlineLevel="0" collapsed="false">
      <c r="A26" s="31"/>
      <c r="B26" s="34" t="n">
        <v>408</v>
      </c>
      <c r="C26" s="35" t="s">
        <v>89</v>
      </c>
      <c r="D26" s="34" t="s">
        <v>90</v>
      </c>
      <c r="E26" s="36" t="n">
        <v>1.2</v>
      </c>
      <c r="F26" s="37" t="n">
        <v>41.81</v>
      </c>
      <c r="G26" s="42" t="n">
        <f aca="false">Início!D$59</f>
        <v>0.215</v>
      </c>
      <c r="H26" s="38" t="n">
        <f aca="false">E26*F26*(1+G26)</f>
        <v>60.95898</v>
      </c>
    </row>
    <row r="27" customFormat="false" ht="25.35" hidden="false" customHeight="false" outlineLevel="0" collapsed="false">
      <c r="A27" s="31"/>
      <c r="B27" s="34" t="n">
        <v>409</v>
      </c>
      <c r="C27" s="35" t="s">
        <v>91</v>
      </c>
      <c r="D27" s="34" t="s">
        <v>90</v>
      </c>
      <c r="E27" s="36" t="n">
        <v>2.8</v>
      </c>
      <c r="F27" s="37" t="n">
        <v>133.52</v>
      </c>
      <c r="G27" s="42" t="n">
        <f aca="false">Início!D$59</f>
        <v>0.215</v>
      </c>
      <c r="H27" s="38" t="n">
        <f aca="false">E27*F27*(1+G27)</f>
        <v>454.23504</v>
      </c>
    </row>
    <row r="28" customFormat="false" ht="37.3" hidden="false" customHeight="false" outlineLevel="0" collapsed="false">
      <c r="A28" s="31"/>
      <c r="B28" s="34" t="n">
        <v>410</v>
      </c>
      <c r="C28" s="35" t="s">
        <v>92</v>
      </c>
      <c r="D28" s="34" t="s">
        <v>61</v>
      </c>
      <c r="E28" s="36" t="n">
        <v>42</v>
      </c>
      <c r="F28" s="37" t="n">
        <v>36.6</v>
      </c>
      <c r="G28" s="42" t="n">
        <f aca="false">Início!C$59</f>
        <v>0.274</v>
      </c>
      <c r="H28" s="38" t="n">
        <f aca="false">E28*F28*(1+G28)</f>
        <v>1958.3928</v>
      </c>
    </row>
    <row r="29" customFormat="false" ht="15" hidden="false" customHeight="false" outlineLevel="0" collapsed="false">
      <c r="A29" s="39" t="s">
        <v>93</v>
      </c>
      <c r="B29" s="39"/>
      <c r="C29" s="39"/>
      <c r="D29" s="39"/>
      <c r="E29" s="43" t="n">
        <f aca="false">SUM(E15:E28)</f>
        <v>729</v>
      </c>
      <c r="F29" s="40" t="s">
        <v>73</v>
      </c>
      <c r="G29" s="41"/>
      <c r="H29" s="41" t="n">
        <f aca="false">SUM(H15:H28)</f>
        <v>49066.22378</v>
      </c>
    </row>
    <row r="30" customFormat="false" ht="12.8" hidden="false" customHeight="false" outlineLevel="0" collapsed="false">
      <c r="G30" s="44"/>
    </row>
  </sheetData>
  <mergeCells count="5">
    <mergeCell ref="A1:G1"/>
    <mergeCell ref="A2:A12"/>
    <mergeCell ref="A13:C13"/>
    <mergeCell ref="A15:A28"/>
    <mergeCell ref="A29:C29"/>
  </mergeCells>
  <conditionalFormatting sqref="E30:E1048576 E1:E13 D14:E14 D2 E15:E28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95" zoomScalePageLayoutView="100" workbookViewId="0">
      <selection pane="topLeft" activeCell="A29" activeCellId="0" sqref="A29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52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53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1</v>
      </c>
      <c r="C3" s="35" t="s">
        <v>60</v>
      </c>
      <c r="D3" s="34" t="s">
        <v>61</v>
      </c>
      <c r="E3" s="36" t="n">
        <v>3</v>
      </c>
      <c r="F3" s="37" t="n">
        <v>1766.58</v>
      </c>
      <c r="G3" s="38" t="n">
        <f aca="false">E3*F3</f>
        <v>5299.74</v>
      </c>
    </row>
    <row r="4" customFormat="false" ht="37.3" hidden="false" customHeight="false" outlineLevel="0" collapsed="false">
      <c r="A4" s="31"/>
      <c r="B4" s="34" t="n">
        <v>2</v>
      </c>
      <c r="C4" s="35" t="s">
        <v>62</v>
      </c>
      <c r="D4" s="34" t="s">
        <v>61</v>
      </c>
      <c r="E4" s="36" t="n">
        <v>6</v>
      </c>
      <c r="F4" s="37" t="n">
        <v>2440</v>
      </c>
      <c r="G4" s="38" t="n">
        <f aca="false">E4*F4</f>
        <v>14640</v>
      </c>
    </row>
    <row r="5" customFormat="false" ht="61.15" hidden="false" customHeight="false" outlineLevel="0" collapsed="false">
      <c r="A5" s="31"/>
      <c r="B5" s="34" t="n">
        <v>3</v>
      </c>
      <c r="C5" s="35" t="s">
        <v>63</v>
      </c>
      <c r="D5" s="34" t="s">
        <v>61</v>
      </c>
      <c r="E5" s="36" t="n">
        <v>8</v>
      </c>
      <c r="F5" s="37" t="n">
        <v>1900</v>
      </c>
      <c r="G5" s="38" t="n">
        <f aca="false">E5*F5</f>
        <v>15200</v>
      </c>
    </row>
    <row r="6" customFormat="false" ht="61.15" hidden="false" customHeight="false" outlineLevel="0" collapsed="false">
      <c r="A6" s="31"/>
      <c r="B6" s="34" t="n">
        <v>4</v>
      </c>
      <c r="C6" s="35" t="s">
        <v>64</v>
      </c>
      <c r="D6" s="34" t="s">
        <v>61</v>
      </c>
      <c r="E6" s="36" t="n">
        <v>23</v>
      </c>
      <c r="F6" s="37" t="n">
        <v>2064.5</v>
      </c>
      <c r="G6" s="38" t="n">
        <f aca="false">E6*F6</f>
        <v>47483.5</v>
      </c>
    </row>
    <row r="7" customFormat="false" ht="61.15" hidden="false" customHeight="false" outlineLevel="0" collapsed="false">
      <c r="A7" s="31"/>
      <c r="B7" s="34" t="n">
        <v>5</v>
      </c>
      <c r="C7" s="35" t="s">
        <v>65</v>
      </c>
      <c r="D7" s="34" t="s">
        <v>61</v>
      </c>
      <c r="E7" s="36" t="n">
        <v>19</v>
      </c>
      <c r="F7" s="37" t="n">
        <v>3015.05</v>
      </c>
      <c r="G7" s="38" t="n">
        <f aca="false">E7*F7</f>
        <v>57285.95</v>
      </c>
    </row>
    <row r="8" customFormat="false" ht="61.15" hidden="false" customHeight="false" outlineLevel="0" collapsed="false">
      <c r="A8" s="31"/>
      <c r="B8" s="34" t="n">
        <v>6</v>
      </c>
      <c r="C8" s="35" t="s">
        <v>66</v>
      </c>
      <c r="D8" s="34" t="s">
        <v>61</v>
      </c>
      <c r="E8" s="36" t="n">
        <v>12</v>
      </c>
      <c r="F8" s="37" t="n">
        <v>3844.65</v>
      </c>
      <c r="G8" s="38" t="n">
        <f aca="false">E8*F8</f>
        <v>46135.8</v>
      </c>
    </row>
    <row r="9" customFormat="false" ht="61.15" hidden="false" customHeight="false" outlineLevel="0" collapsed="false">
      <c r="A9" s="31"/>
      <c r="B9" s="34" t="n">
        <v>7</v>
      </c>
      <c r="C9" s="35" t="s">
        <v>67</v>
      </c>
      <c r="D9" s="34" t="s">
        <v>61</v>
      </c>
      <c r="E9" s="36" t="n">
        <v>1</v>
      </c>
      <c r="F9" s="37" t="n">
        <v>5198.4</v>
      </c>
      <c r="G9" s="38" t="n">
        <f aca="false">E9*F9</f>
        <v>5198.4</v>
      </c>
    </row>
    <row r="10" customFormat="false" ht="61.15" hidden="false" customHeight="false" outlineLevel="0" collapsed="false">
      <c r="A10" s="31"/>
      <c r="B10" s="34" t="n">
        <v>8</v>
      </c>
      <c r="C10" s="35" t="s">
        <v>68</v>
      </c>
      <c r="D10" s="34" t="s">
        <v>61</v>
      </c>
      <c r="E10" s="36" t="n">
        <v>9</v>
      </c>
      <c r="F10" s="37" t="n">
        <v>7799.49</v>
      </c>
      <c r="G10" s="38" t="n">
        <f aca="false">E10*F10</f>
        <v>70195.41</v>
      </c>
    </row>
    <row r="11" customFormat="false" ht="61.15" hidden="false" customHeight="false" outlineLevel="0" collapsed="false">
      <c r="A11" s="31"/>
      <c r="B11" s="34" t="n">
        <v>9</v>
      </c>
      <c r="C11" s="35" t="s">
        <v>69</v>
      </c>
      <c r="D11" s="34" t="s">
        <v>61</v>
      </c>
      <c r="E11" s="36" t="n">
        <v>6</v>
      </c>
      <c r="F11" s="37" t="n">
        <v>9144.5</v>
      </c>
      <c r="G11" s="38" t="n">
        <f aca="false">E11*F11</f>
        <v>54867</v>
      </c>
    </row>
    <row r="12" customFormat="false" ht="61.15" hidden="false" customHeight="false" outlineLevel="0" collapsed="false">
      <c r="A12" s="31"/>
      <c r="B12" s="34" t="n">
        <v>10</v>
      </c>
      <c r="C12" s="35" t="s">
        <v>70</v>
      </c>
      <c r="D12" s="34" t="s">
        <v>61</v>
      </c>
      <c r="E12" s="36" t="n">
        <v>6</v>
      </c>
      <c r="F12" s="37" t="n">
        <v>10470</v>
      </c>
      <c r="G12" s="38" t="n">
        <f aca="false">E12*F12</f>
        <v>62820</v>
      </c>
    </row>
    <row r="13" customFormat="false" ht="49.25" hidden="false" customHeight="false" outlineLevel="0" collapsed="false">
      <c r="A13" s="31"/>
      <c r="B13" s="34" t="n">
        <v>11</v>
      </c>
      <c r="C13" s="35" t="s">
        <v>71</v>
      </c>
      <c r="D13" s="34" t="s">
        <v>61</v>
      </c>
      <c r="E13" s="36" t="n">
        <v>4</v>
      </c>
      <c r="F13" s="37" t="n">
        <v>2710.5</v>
      </c>
      <c r="G13" s="38" t="n">
        <f aca="false">E13*F13</f>
        <v>10842</v>
      </c>
    </row>
    <row r="14" customFormat="false" ht="15" hidden="false" customHeight="false" outlineLevel="0" collapsed="false">
      <c r="A14" s="39" t="s">
        <v>72</v>
      </c>
      <c r="B14" s="39"/>
      <c r="C14" s="39"/>
      <c r="D14" s="39"/>
      <c r="E14" s="40" t="n">
        <f aca="false">SUM(E3:E13)</f>
        <v>97</v>
      </c>
      <c r="F14" s="40" t="s">
        <v>73</v>
      </c>
      <c r="G14" s="41" t="n">
        <f aca="false">SUM(G3:G13)</f>
        <v>389967.8</v>
      </c>
    </row>
    <row r="15" customFormat="false" ht="37.3" hidden="false" customHeight="false" outlineLevel="0" collapsed="false">
      <c r="A15" s="39"/>
      <c r="B15" s="32" t="s">
        <v>54</v>
      </c>
      <c r="C15" s="33" t="s">
        <v>55</v>
      </c>
      <c r="D15" s="32" t="s">
        <v>56</v>
      </c>
      <c r="E15" s="32" t="s">
        <v>57</v>
      </c>
      <c r="F15" s="32" t="s">
        <v>74</v>
      </c>
      <c r="G15" s="32" t="s">
        <v>34</v>
      </c>
      <c r="H15" s="32" t="s">
        <v>75</v>
      </c>
    </row>
    <row r="16" customFormat="false" ht="25.35" hidden="false" customHeight="true" outlineLevel="0" collapsed="false">
      <c r="A16" s="31" t="s">
        <v>76</v>
      </c>
      <c r="B16" s="34" t="n">
        <v>12</v>
      </c>
      <c r="C16" s="35" t="s">
        <v>77</v>
      </c>
      <c r="D16" s="34" t="s">
        <v>61</v>
      </c>
      <c r="E16" s="36" t="n">
        <v>3</v>
      </c>
      <c r="F16" s="37" t="n">
        <v>62.57</v>
      </c>
      <c r="G16" s="42" t="n">
        <f aca="false">Início!C$59</f>
        <v>0.274</v>
      </c>
      <c r="H16" s="38" t="n">
        <f aca="false">E16*F16*(1+G16)</f>
        <v>239.14254</v>
      </c>
    </row>
    <row r="17" customFormat="false" ht="25.35" hidden="false" customHeight="true" outlineLevel="0" collapsed="false">
      <c r="A17" s="31"/>
      <c r="B17" s="34" t="n">
        <v>13</v>
      </c>
      <c r="C17" s="35" t="s">
        <v>78</v>
      </c>
      <c r="D17" s="34" t="s">
        <v>61</v>
      </c>
      <c r="E17" s="36" t="n">
        <v>31</v>
      </c>
      <c r="F17" s="37" t="n">
        <v>196.43</v>
      </c>
      <c r="G17" s="42" t="n">
        <f aca="false">Início!C$59</f>
        <v>0.274</v>
      </c>
      <c r="H17" s="38" t="n">
        <f aca="false">E17*F17*(1+G17)</f>
        <v>7757.80642</v>
      </c>
    </row>
    <row r="18" customFormat="false" ht="25.35" hidden="false" customHeight="false" outlineLevel="0" collapsed="false">
      <c r="A18" s="31"/>
      <c r="B18" s="34" t="n">
        <v>14</v>
      </c>
      <c r="C18" s="35" t="s">
        <v>79</v>
      </c>
      <c r="D18" s="34" t="s">
        <v>61</v>
      </c>
      <c r="E18" s="36" t="n">
        <v>11</v>
      </c>
      <c r="F18" s="37" t="n">
        <v>617.77</v>
      </c>
      <c r="G18" s="42" t="n">
        <f aca="false">Início!C$59</f>
        <v>0.274</v>
      </c>
      <c r="H18" s="38" t="n">
        <f aca="false">E18*F18*(1+G18)</f>
        <v>8657.42878</v>
      </c>
    </row>
    <row r="19" customFormat="false" ht="37.3" hidden="false" customHeight="false" outlineLevel="0" collapsed="false">
      <c r="A19" s="31"/>
      <c r="B19" s="34" t="n">
        <v>15</v>
      </c>
      <c r="C19" s="35" t="s">
        <v>80</v>
      </c>
      <c r="D19" s="34" t="s">
        <v>81</v>
      </c>
      <c r="E19" s="36" t="n">
        <v>149</v>
      </c>
      <c r="F19" s="37" t="n">
        <v>22.89</v>
      </c>
      <c r="G19" s="42" t="n">
        <f aca="false">Início!D$59</f>
        <v>0.215</v>
      </c>
      <c r="H19" s="38" t="n">
        <f aca="false">E19*F19*(1+G19)</f>
        <v>4143.89115</v>
      </c>
    </row>
    <row r="20" customFormat="false" ht="37.3" hidden="false" customHeight="false" outlineLevel="0" collapsed="false">
      <c r="A20" s="31"/>
      <c r="B20" s="34" t="n">
        <v>16</v>
      </c>
      <c r="C20" s="35" t="s">
        <v>82</v>
      </c>
      <c r="D20" s="34" t="s">
        <v>81</v>
      </c>
      <c r="E20" s="36" t="n">
        <v>71</v>
      </c>
      <c r="F20" s="37" t="n">
        <v>33.6</v>
      </c>
      <c r="G20" s="42" t="n">
        <f aca="false">Início!D$59</f>
        <v>0.215</v>
      </c>
      <c r="H20" s="38" t="n">
        <f aca="false">E20*F20*(1+G20)</f>
        <v>2898.504</v>
      </c>
    </row>
    <row r="21" customFormat="false" ht="37.3" hidden="false" customHeight="false" outlineLevel="0" collapsed="false">
      <c r="A21" s="31"/>
      <c r="B21" s="34" t="n">
        <v>17</v>
      </c>
      <c r="C21" s="35" t="s">
        <v>83</v>
      </c>
      <c r="D21" s="34" t="s">
        <v>81</v>
      </c>
      <c r="E21" s="36" t="n">
        <v>115</v>
      </c>
      <c r="F21" s="37" t="n">
        <v>44.13</v>
      </c>
      <c r="G21" s="42" t="n">
        <f aca="false">Início!D$59</f>
        <v>0.215</v>
      </c>
      <c r="H21" s="38" t="n">
        <f aca="false">E21*F21*(1+G21)</f>
        <v>6166.06425</v>
      </c>
    </row>
    <row r="22" customFormat="false" ht="37.3" hidden="false" customHeight="false" outlineLevel="0" collapsed="false">
      <c r="A22" s="31"/>
      <c r="B22" s="34" t="n">
        <v>18</v>
      </c>
      <c r="C22" s="35" t="s">
        <v>84</v>
      </c>
      <c r="D22" s="34" t="s">
        <v>81</v>
      </c>
      <c r="E22" s="36" t="n">
        <v>87</v>
      </c>
      <c r="F22" s="37" t="n">
        <v>54.32</v>
      </c>
      <c r="G22" s="42" t="n">
        <f aca="false">Início!D$59</f>
        <v>0.215</v>
      </c>
      <c r="H22" s="38" t="n">
        <f aca="false">E22*F22*(1+G22)</f>
        <v>5741.8956</v>
      </c>
    </row>
    <row r="23" customFormat="false" ht="37.3" hidden="false" customHeight="false" outlineLevel="0" collapsed="false">
      <c r="A23" s="31"/>
      <c r="B23" s="34" t="n">
        <v>19</v>
      </c>
      <c r="C23" s="35" t="s">
        <v>85</v>
      </c>
      <c r="D23" s="34" t="s">
        <v>81</v>
      </c>
      <c r="E23" s="36" t="n">
        <v>20</v>
      </c>
      <c r="F23" s="37" t="n">
        <v>64.55</v>
      </c>
      <c r="G23" s="42" t="n">
        <f aca="false">Início!D$59</f>
        <v>0.215</v>
      </c>
      <c r="H23" s="38" t="n">
        <f aca="false">E23*F23*(1+G23)</f>
        <v>1568.565</v>
      </c>
    </row>
    <row r="24" customFormat="false" ht="37.3" hidden="false" customHeight="false" outlineLevel="0" collapsed="false">
      <c r="A24" s="31"/>
      <c r="B24" s="34" t="n">
        <v>20</v>
      </c>
      <c r="C24" s="35" t="s">
        <v>86</v>
      </c>
      <c r="D24" s="34" t="s">
        <v>81</v>
      </c>
      <c r="E24" s="36" t="n">
        <v>31</v>
      </c>
      <c r="F24" s="37" t="n">
        <v>91.98</v>
      </c>
      <c r="G24" s="42" t="n">
        <f aca="false">Início!D$59</f>
        <v>0.215</v>
      </c>
      <c r="H24" s="38" t="n">
        <f aca="false">E24*F24*(1+G24)</f>
        <v>3464.4267</v>
      </c>
    </row>
    <row r="25" customFormat="false" ht="37.3" hidden="false" customHeight="false" outlineLevel="0" collapsed="false">
      <c r="A25" s="31"/>
      <c r="B25" s="34" t="n">
        <v>21</v>
      </c>
      <c r="C25" s="35" t="s">
        <v>87</v>
      </c>
      <c r="D25" s="34" t="s">
        <v>81</v>
      </c>
      <c r="E25" s="36" t="n">
        <v>152</v>
      </c>
      <c r="F25" s="37" t="n">
        <v>17.62</v>
      </c>
      <c r="G25" s="42" t="n">
        <f aca="false">Início!C$59</f>
        <v>0.274</v>
      </c>
      <c r="H25" s="38" t="n">
        <f aca="false">E25*F25*(1+G25)</f>
        <v>3412.07776</v>
      </c>
    </row>
    <row r="26" customFormat="false" ht="37.3" hidden="false" customHeight="false" outlineLevel="0" collapsed="false">
      <c r="A26" s="31"/>
      <c r="B26" s="34" t="n">
        <v>22</v>
      </c>
      <c r="C26" s="35" t="s">
        <v>88</v>
      </c>
      <c r="D26" s="34" t="s">
        <v>81</v>
      </c>
      <c r="E26" s="36" t="n">
        <v>51</v>
      </c>
      <c r="F26" s="37" t="n">
        <v>23.08</v>
      </c>
      <c r="G26" s="42" t="n">
        <f aca="false">Início!C$59</f>
        <v>0.274</v>
      </c>
      <c r="H26" s="38" t="n">
        <f aca="false">E26*F26*(1+G26)</f>
        <v>1499.59992</v>
      </c>
    </row>
    <row r="27" customFormat="false" ht="25.35" hidden="false" customHeight="false" outlineLevel="0" collapsed="false">
      <c r="A27" s="31"/>
      <c r="B27" s="34" t="n">
        <v>23</v>
      </c>
      <c r="C27" s="35" t="s">
        <v>89</v>
      </c>
      <c r="D27" s="34" t="s">
        <v>90</v>
      </c>
      <c r="E27" s="36" t="n">
        <v>1.1</v>
      </c>
      <c r="F27" s="37" t="n">
        <v>41.81</v>
      </c>
      <c r="G27" s="42" t="n">
        <f aca="false">Início!D$59</f>
        <v>0.215</v>
      </c>
      <c r="H27" s="38" t="n">
        <f aca="false">E27*F27*(1+G27)</f>
        <v>55.879065</v>
      </c>
    </row>
    <row r="28" customFormat="false" ht="25.35" hidden="false" customHeight="false" outlineLevel="0" collapsed="false">
      <c r="A28" s="31"/>
      <c r="B28" s="34" t="n">
        <v>24</v>
      </c>
      <c r="C28" s="35" t="s">
        <v>91</v>
      </c>
      <c r="D28" s="34" t="s">
        <v>90</v>
      </c>
      <c r="E28" s="36" t="n">
        <v>2.6</v>
      </c>
      <c r="F28" s="37" t="n">
        <v>131.16</v>
      </c>
      <c r="G28" s="42" t="n">
        <f aca="false">Início!D$59</f>
        <v>0.215</v>
      </c>
      <c r="H28" s="38" t="n">
        <f aca="false">E28*F28*(1+G28)</f>
        <v>414.33444</v>
      </c>
    </row>
    <row r="29" customFormat="false" ht="37.3" hidden="false" customHeight="false" outlineLevel="0" collapsed="false">
      <c r="A29" s="31"/>
      <c r="B29" s="34" t="n">
        <v>25</v>
      </c>
      <c r="C29" s="35" t="s">
        <v>92</v>
      </c>
      <c r="D29" s="34" t="s">
        <v>61</v>
      </c>
      <c r="E29" s="36" t="n">
        <v>42</v>
      </c>
      <c r="F29" s="37" t="n">
        <v>41.24</v>
      </c>
      <c r="G29" s="42" t="n">
        <f aca="false">Início!C$59</f>
        <v>0.274</v>
      </c>
      <c r="H29" s="38" t="n">
        <f aca="false">E29*F29*(1+G29)</f>
        <v>2206.66992</v>
      </c>
    </row>
    <row r="30" customFormat="false" ht="15" hidden="false" customHeight="false" outlineLevel="0" collapsed="false">
      <c r="A30" s="39" t="s">
        <v>93</v>
      </c>
      <c r="B30" s="39"/>
      <c r="C30" s="39"/>
      <c r="D30" s="39"/>
      <c r="E30" s="43" t="n">
        <f aca="false">SUM(E16:E29)</f>
        <v>766.7</v>
      </c>
      <c r="F30" s="40"/>
      <c r="G30" s="41"/>
      <c r="H30" s="41" t="n">
        <f aca="false">SUM(H16:H29)</f>
        <v>48226.285545</v>
      </c>
    </row>
    <row r="31" customFormat="false" ht="12.8" hidden="false" customHeight="false" outlineLevel="0" collapsed="false">
      <c r="G31" s="44"/>
    </row>
  </sheetData>
  <mergeCells count="5">
    <mergeCell ref="A1:G1"/>
    <mergeCell ref="A2:A13"/>
    <mergeCell ref="A14:C14"/>
    <mergeCell ref="A16:A29"/>
    <mergeCell ref="A30:C30"/>
  </mergeCells>
  <conditionalFormatting sqref="E31:E1048576 D2 D15 E15:E29 E1:E13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14" colorId="64" zoomScale="100" zoomScaleNormal="95" zoomScalePageLayoutView="100" workbookViewId="0">
      <selection pane="topLeft" activeCell="D31" activeCellId="0" sqref="D3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94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95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61.15" hidden="false" customHeight="false" outlineLevel="0" collapsed="false">
      <c r="A3" s="31"/>
      <c r="B3" s="34" t="n">
        <v>26</v>
      </c>
      <c r="C3" s="35" t="s">
        <v>63</v>
      </c>
      <c r="D3" s="34" t="s">
        <v>61</v>
      </c>
      <c r="E3" s="36" t="n">
        <v>29</v>
      </c>
      <c r="F3" s="37" t="n">
        <v>1900</v>
      </c>
      <c r="G3" s="38" t="n">
        <f aca="false">E3*F3</f>
        <v>55100</v>
      </c>
    </row>
    <row r="4" customFormat="false" ht="61.15" hidden="false" customHeight="false" outlineLevel="0" collapsed="false">
      <c r="A4" s="31"/>
      <c r="B4" s="34" t="n">
        <v>27</v>
      </c>
      <c r="C4" s="35" t="s">
        <v>64</v>
      </c>
      <c r="D4" s="34" t="s">
        <v>61</v>
      </c>
      <c r="E4" s="36" t="n">
        <v>26</v>
      </c>
      <c r="F4" s="37" t="n">
        <v>2064.5</v>
      </c>
      <c r="G4" s="38" t="n">
        <f aca="false">E4*F4</f>
        <v>53677</v>
      </c>
    </row>
    <row r="5" customFormat="false" ht="61.15" hidden="false" customHeight="false" outlineLevel="0" collapsed="false">
      <c r="A5" s="31"/>
      <c r="B5" s="34" t="n">
        <v>28</v>
      </c>
      <c r="C5" s="35" t="s">
        <v>65</v>
      </c>
      <c r="D5" s="34" t="s">
        <v>61</v>
      </c>
      <c r="E5" s="36" t="n">
        <v>84</v>
      </c>
      <c r="F5" s="37" t="n">
        <v>3015.05</v>
      </c>
      <c r="G5" s="38" t="n">
        <f aca="false">E5*F5</f>
        <v>253264.2</v>
      </c>
    </row>
    <row r="6" customFormat="false" ht="61.15" hidden="false" customHeight="false" outlineLevel="0" collapsed="false">
      <c r="A6" s="31"/>
      <c r="B6" s="34" t="n">
        <v>29</v>
      </c>
      <c r="C6" s="35" t="s">
        <v>66</v>
      </c>
      <c r="D6" s="34" t="s">
        <v>61</v>
      </c>
      <c r="E6" s="36" t="n">
        <v>11</v>
      </c>
      <c r="F6" s="37" t="n">
        <v>3844.65</v>
      </c>
      <c r="G6" s="38" t="n">
        <f aca="false">E6*F6</f>
        <v>42291.15</v>
      </c>
    </row>
    <row r="7" customFormat="false" ht="61.15" hidden="false" customHeight="false" outlineLevel="0" collapsed="false">
      <c r="A7" s="31"/>
      <c r="B7" s="34" t="n">
        <v>30</v>
      </c>
      <c r="C7" s="35" t="s">
        <v>67</v>
      </c>
      <c r="D7" s="34" t="s">
        <v>61</v>
      </c>
      <c r="E7" s="36" t="n">
        <v>8</v>
      </c>
      <c r="F7" s="37" t="n">
        <v>5198.4</v>
      </c>
      <c r="G7" s="38" t="n">
        <f aca="false">E7*F7</f>
        <v>41587.2</v>
      </c>
    </row>
    <row r="8" customFormat="false" ht="61.15" hidden="false" customHeight="false" outlineLevel="0" collapsed="false">
      <c r="A8" s="31"/>
      <c r="B8" s="34" t="n">
        <v>31</v>
      </c>
      <c r="C8" s="35" t="s">
        <v>68</v>
      </c>
      <c r="D8" s="34" t="s">
        <v>61</v>
      </c>
      <c r="E8" s="36" t="n">
        <v>10</v>
      </c>
      <c r="F8" s="37" t="n">
        <v>7799.49</v>
      </c>
      <c r="G8" s="38" t="n">
        <f aca="false">E8*F8</f>
        <v>77994.9</v>
      </c>
    </row>
    <row r="9" customFormat="false" ht="61.15" hidden="false" customHeight="false" outlineLevel="0" collapsed="false">
      <c r="A9" s="31"/>
      <c r="B9" s="34" t="n">
        <v>32</v>
      </c>
      <c r="C9" s="35" t="s">
        <v>69</v>
      </c>
      <c r="D9" s="34" t="s">
        <v>61</v>
      </c>
      <c r="E9" s="36" t="n">
        <v>5</v>
      </c>
      <c r="F9" s="37" t="n">
        <v>9144.5</v>
      </c>
      <c r="G9" s="38" t="n">
        <f aca="false">E9*F9</f>
        <v>45722.5</v>
      </c>
    </row>
    <row r="10" customFormat="false" ht="61.15" hidden="false" customHeight="false" outlineLevel="0" collapsed="false">
      <c r="A10" s="31"/>
      <c r="B10" s="34" t="n">
        <v>33</v>
      </c>
      <c r="C10" s="35" t="s">
        <v>70</v>
      </c>
      <c r="D10" s="34" t="s">
        <v>61</v>
      </c>
      <c r="E10" s="36" t="n">
        <v>31</v>
      </c>
      <c r="F10" s="37" t="n">
        <v>10470</v>
      </c>
      <c r="G10" s="38" t="n">
        <f aca="false">E10*F10</f>
        <v>324570</v>
      </c>
    </row>
    <row r="11" customFormat="false" ht="49.25" hidden="false" customHeight="false" outlineLevel="0" collapsed="false">
      <c r="A11" s="31"/>
      <c r="B11" s="34" t="n">
        <v>34</v>
      </c>
      <c r="C11" s="35" t="s">
        <v>96</v>
      </c>
      <c r="D11" s="34" t="s">
        <v>61</v>
      </c>
      <c r="E11" s="36" t="n">
        <v>16</v>
      </c>
      <c r="F11" s="37" t="n">
        <v>2484</v>
      </c>
      <c r="G11" s="38" t="n">
        <f aca="false">E11*F11</f>
        <v>39744</v>
      </c>
    </row>
    <row r="12" customFormat="false" ht="46.25" hidden="false" customHeight="false" outlineLevel="0" collapsed="false">
      <c r="A12" s="39" t="s">
        <v>72</v>
      </c>
      <c r="B12" s="39"/>
      <c r="C12" s="39"/>
      <c r="D12" s="39"/>
      <c r="E12" s="40" t="n">
        <v>220</v>
      </c>
      <c r="F12" s="40" t="s">
        <v>73</v>
      </c>
      <c r="G12" s="41" t="n">
        <f aca="false">SUM(G3:G11)</f>
        <v>933950.95</v>
      </c>
    </row>
    <row r="13" customFormat="false" ht="37.3" hidden="false" customHeight="false" outlineLevel="0" collapsed="false">
      <c r="A13" s="39"/>
      <c r="B13" s="32" t="s">
        <v>54</v>
      </c>
      <c r="C13" s="33" t="s">
        <v>55</v>
      </c>
      <c r="D13" s="32" t="s">
        <v>56</v>
      </c>
      <c r="E13" s="32" t="s">
        <v>57</v>
      </c>
      <c r="F13" s="32" t="s">
        <v>74</v>
      </c>
      <c r="G13" s="32" t="s">
        <v>34</v>
      </c>
      <c r="H13" s="32" t="s">
        <v>75</v>
      </c>
    </row>
    <row r="14" customFormat="false" ht="25.35" hidden="false" customHeight="true" outlineLevel="0" collapsed="false">
      <c r="A14" s="31" t="s">
        <v>97</v>
      </c>
      <c r="B14" s="34" t="n">
        <v>35</v>
      </c>
      <c r="C14" s="35" t="s">
        <v>77</v>
      </c>
      <c r="D14" s="34" t="s">
        <v>61</v>
      </c>
      <c r="E14" s="36" t="n">
        <v>5</v>
      </c>
      <c r="F14" s="37" t="n">
        <v>62.57</v>
      </c>
      <c r="G14" s="42" t="n">
        <f aca="false">Início!C$59</f>
        <v>0.274</v>
      </c>
      <c r="H14" s="38" t="n">
        <f aca="false">E14*F14*(1+G14)</f>
        <v>398.5709</v>
      </c>
    </row>
    <row r="15" customFormat="false" ht="25.35" hidden="false" customHeight="true" outlineLevel="0" collapsed="false">
      <c r="A15" s="31"/>
      <c r="B15" s="34" t="n">
        <v>36</v>
      </c>
      <c r="C15" s="35" t="s">
        <v>78</v>
      </c>
      <c r="D15" s="34" t="s">
        <v>61</v>
      </c>
      <c r="E15" s="36" t="n">
        <v>5</v>
      </c>
      <c r="F15" s="37" t="n">
        <v>194.62</v>
      </c>
      <c r="G15" s="42" t="n">
        <f aca="false">Início!C$59</f>
        <v>0.274</v>
      </c>
      <c r="H15" s="38" t="n">
        <f aca="false">E15*F15*(1+G15)</f>
        <v>1239.7294</v>
      </c>
    </row>
    <row r="16" customFormat="false" ht="25.35" hidden="false" customHeight="false" outlineLevel="0" collapsed="false">
      <c r="A16" s="31"/>
      <c r="B16" s="34" t="n">
        <v>37</v>
      </c>
      <c r="C16" s="35" t="s">
        <v>79</v>
      </c>
      <c r="D16" s="34" t="s">
        <v>61</v>
      </c>
      <c r="E16" s="36" t="n">
        <v>26</v>
      </c>
      <c r="F16" s="37" t="n">
        <v>598.59</v>
      </c>
      <c r="G16" s="42" t="n">
        <f aca="false">Início!C$59</f>
        <v>0.274</v>
      </c>
      <c r="H16" s="38" t="n">
        <f aca="false">E16*F16*(1+G16)</f>
        <v>19827.69516</v>
      </c>
    </row>
    <row r="17" customFormat="false" ht="37.3" hidden="false" customHeight="false" outlineLevel="0" collapsed="false">
      <c r="A17" s="31"/>
      <c r="B17" s="34" t="n">
        <v>38</v>
      </c>
      <c r="C17" s="35" t="s">
        <v>80</v>
      </c>
      <c r="D17" s="34" t="s">
        <v>81</v>
      </c>
      <c r="E17" s="36" t="n">
        <v>314</v>
      </c>
      <c r="F17" s="37" t="n">
        <v>23.77</v>
      </c>
      <c r="G17" s="42" t="n">
        <f aca="false">Início!D$59</f>
        <v>0.215</v>
      </c>
      <c r="H17" s="38" t="n">
        <f aca="false">E17*F17*(1+G17)</f>
        <v>9068.4927</v>
      </c>
    </row>
    <row r="18" customFormat="false" ht="37.3" hidden="false" customHeight="false" outlineLevel="0" collapsed="false">
      <c r="A18" s="31"/>
      <c r="B18" s="34" t="n">
        <v>39</v>
      </c>
      <c r="C18" s="35" t="s">
        <v>82</v>
      </c>
      <c r="D18" s="34" t="s">
        <v>81</v>
      </c>
      <c r="E18" s="36" t="n">
        <v>204</v>
      </c>
      <c r="F18" s="37" t="n">
        <v>34.7</v>
      </c>
      <c r="G18" s="42" t="n">
        <f aca="false">Início!D$59</f>
        <v>0.215</v>
      </c>
      <c r="H18" s="38" t="n">
        <f aca="false">E18*F18*(1+G18)</f>
        <v>8600.742</v>
      </c>
    </row>
    <row r="19" customFormat="false" ht="37.3" hidden="false" customHeight="false" outlineLevel="0" collapsed="false">
      <c r="A19" s="31"/>
      <c r="B19" s="34" t="n">
        <v>40</v>
      </c>
      <c r="C19" s="35" t="s">
        <v>83</v>
      </c>
      <c r="D19" s="34" t="s">
        <v>81</v>
      </c>
      <c r="E19" s="36" t="n">
        <v>130</v>
      </c>
      <c r="F19" s="37" t="n">
        <v>45.24</v>
      </c>
      <c r="G19" s="42" t="n">
        <f aca="false">Início!D$59</f>
        <v>0.215</v>
      </c>
      <c r="H19" s="38" t="n">
        <f aca="false">E19*F19*(1+G19)</f>
        <v>7145.658</v>
      </c>
    </row>
    <row r="20" customFormat="false" ht="37.3" hidden="false" customHeight="false" outlineLevel="0" collapsed="false">
      <c r="A20" s="31"/>
      <c r="B20" s="34" t="n">
        <v>41</v>
      </c>
      <c r="C20" s="35" t="s">
        <v>84</v>
      </c>
      <c r="D20" s="34" t="s">
        <v>81</v>
      </c>
      <c r="E20" s="36" t="n">
        <v>215</v>
      </c>
      <c r="F20" s="37" t="n">
        <v>54.11</v>
      </c>
      <c r="G20" s="42" t="n">
        <f aca="false">Início!D$59</f>
        <v>0.215</v>
      </c>
      <c r="H20" s="38" t="n">
        <f aca="false">E20*F20*(1+G20)</f>
        <v>14134.88475</v>
      </c>
    </row>
    <row r="21" customFormat="false" ht="37.3" hidden="false" customHeight="false" outlineLevel="0" collapsed="false">
      <c r="A21" s="31"/>
      <c r="B21" s="34" t="n">
        <v>42</v>
      </c>
      <c r="C21" s="35" t="s">
        <v>85</v>
      </c>
      <c r="D21" s="34" t="s">
        <v>81</v>
      </c>
      <c r="E21" s="36" t="n">
        <v>22</v>
      </c>
      <c r="F21" s="37" t="n">
        <v>66.03</v>
      </c>
      <c r="G21" s="42" t="n">
        <f aca="false">Início!D$59</f>
        <v>0.215</v>
      </c>
      <c r="H21" s="38" t="n">
        <f aca="false">E21*F21*(1+G21)</f>
        <v>1764.9819</v>
      </c>
    </row>
    <row r="22" customFormat="false" ht="37.3" hidden="false" customHeight="false" outlineLevel="0" collapsed="false">
      <c r="A22" s="31"/>
      <c r="B22" s="34" t="n">
        <v>43</v>
      </c>
      <c r="C22" s="35" t="s">
        <v>86</v>
      </c>
      <c r="D22" s="34" t="s">
        <v>81</v>
      </c>
      <c r="E22" s="36" t="n">
        <v>105</v>
      </c>
      <c r="F22" s="37" t="n">
        <v>91.77</v>
      </c>
      <c r="G22" s="42" t="n">
        <f aca="false">Início!D$59</f>
        <v>0.215</v>
      </c>
      <c r="H22" s="38" t="n">
        <f aca="false">E22*F22*(1+G22)</f>
        <v>11707.55775</v>
      </c>
    </row>
    <row r="23" customFormat="false" ht="37.3" hidden="false" customHeight="false" outlineLevel="0" collapsed="false">
      <c r="A23" s="31"/>
      <c r="B23" s="34" t="n">
        <v>44</v>
      </c>
      <c r="C23" s="35" t="s">
        <v>87</v>
      </c>
      <c r="D23" s="34" t="s">
        <v>81</v>
      </c>
      <c r="E23" s="36" t="n">
        <v>331</v>
      </c>
      <c r="F23" s="37" t="n">
        <v>18.92</v>
      </c>
      <c r="G23" s="42" t="n">
        <f aca="false">Início!C$59</f>
        <v>0.274</v>
      </c>
      <c r="H23" s="38" t="n">
        <f aca="false">E23*F23*(1+G23)</f>
        <v>7978.45048</v>
      </c>
    </row>
    <row r="24" customFormat="false" ht="37.3" hidden="false" customHeight="false" outlineLevel="0" collapsed="false">
      <c r="A24" s="31"/>
      <c r="B24" s="34" t="n">
        <v>45</v>
      </c>
      <c r="C24" s="35" t="s">
        <v>88</v>
      </c>
      <c r="D24" s="34" t="s">
        <v>81</v>
      </c>
      <c r="E24" s="36" t="n">
        <v>127</v>
      </c>
      <c r="F24" s="37" t="n">
        <v>24.38</v>
      </c>
      <c r="G24" s="42" t="n">
        <f aca="false">Início!C$59</f>
        <v>0.274</v>
      </c>
      <c r="H24" s="38" t="n">
        <f aca="false">E24*F24*(1+G24)</f>
        <v>3944.63524</v>
      </c>
    </row>
    <row r="25" customFormat="false" ht="25.35" hidden="false" customHeight="false" outlineLevel="0" collapsed="false">
      <c r="A25" s="31"/>
      <c r="B25" s="34" t="n">
        <v>46</v>
      </c>
      <c r="C25" s="35" t="s">
        <v>89</v>
      </c>
      <c r="D25" s="34" t="s">
        <v>90</v>
      </c>
      <c r="E25" s="36" t="n">
        <v>2.6</v>
      </c>
      <c r="F25" s="37" t="n">
        <v>41.81</v>
      </c>
      <c r="G25" s="42" t="n">
        <f aca="false">Início!D$59</f>
        <v>0.215</v>
      </c>
      <c r="H25" s="38" t="n">
        <f aca="false">E25*F25*(1+G25)</f>
        <v>132.07779</v>
      </c>
    </row>
    <row r="26" customFormat="false" ht="25.35" hidden="false" customHeight="false" outlineLevel="0" collapsed="false">
      <c r="A26" s="31"/>
      <c r="B26" s="34" t="n">
        <v>47</v>
      </c>
      <c r="C26" s="35" t="s">
        <v>91</v>
      </c>
      <c r="D26" s="34" t="s">
        <v>90</v>
      </c>
      <c r="E26" s="36" t="n">
        <v>5.9</v>
      </c>
      <c r="F26" s="37" t="n">
        <v>134.59</v>
      </c>
      <c r="G26" s="42" t="n">
        <f aca="false">Início!D$59</f>
        <v>0.215</v>
      </c>
      <c r="H26" s="38" t="n">
        <f aca="false">E26*F26*(1+G26)</f>
        <v>964.808415</v>
      </c>
    </row>
    <row r="27" customFormat="false" ht="37.3" hidden="false" customHeight="false" outlineLevel="0" collapsed="false">
      <c r="A27" s="31"/>
      <c r="B27" s="34" t="n">
        <v>48</v>
      </c>
      <c r="C27" s="35" t="s">
        <v>92</v>
      </c>
      <c r="D27" s="34" t="s">
        <v>61</v>
      </c>
      <c r="E27" s="36" t="n">
        <v>93</v>
      </c>
      <c r="F27" s="37" t="n">
        <v>37.94</v>
      </c>
      <c r="G27" s="42" t="n">
        <f aca="false">Início!C$59</f>
        <v>0.274</v>
      </c>
      <c r="H27" s="38" t="n">
        <f aca="false">E27*F27*(1+G27)</f>
        <v>4495.20708</v>
      </c>
    </row>
    <row r="28" customFormat="false" ht="15" hidden="false" customHeight="false" outlineLevel="0" collapsed="false">
      <c r="A28" s="39" t="s">
        <v>93</v>
      </c>
      <c r="B28" s="39"/>
      <c r="C28" s="39"/>
      <c r="D28" s="39"/>
      <c r="E28" s="43" t="n">
        <f aca="false">SUM(E14:E27)</f>
        <v>1585.5</v>
      </c>
      <c r="F28" s="40" t="s">
        <v>73</v>
      </c>
      <c r="G28" s="41"/>
      <c r="H28" s="41" t="n">
        <f aca="false">SUM(H14:H27)</f>
        <v>91403.491565</v>
      </c>
    </row>
    <row r="29" customFormat="false" ht="12.8" hidden="false" customHeight="false" outlineLevel="0" collapsed="false">
      <c r="G29" s="44"/>
    </row>
  </sheetData>
  <mergeCells count="5">
    <mergeCell ref="A1:G1"/>
    <mergeCell ref="A2:A11"/>
    <mergeCell ref="A12:C12"/>
    <mergeCell ref="A14:A27"/>
    <mergeCell ref="A28:C28"/>
  </mergeCells>
  <conditionalFormatting sqref="E29:E1048576 D13:E13 E1:E12 D2 E14:E2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95" zoomScalePageLayoutView="100" workbookViewId="0">
      <selection pane="topLeft" activeCell="A22" activeCellId="0" sqref="A2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98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99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49</v>
      </c>
      <c r="C3" s="35" t="s">
        <v>60</v>
      </c>
      <c r="D3" s="34" t="s">
        <v>61</v>
      </c>
      <c r="E3" s="36" t="n">
        <v>1</v>
      </c>
      <c r="F3" s="37" t="n">
        <v>1766.58</v>
      </c>
      <c r="G3" s="38" t="n">
        <f aca="false">E3*F3</f>
        <v>1766.58</v>
      </c>
    </row>
    <row r="4" customFormat="false" ht="37.3" hidden="false" customHeight="false" outlineLevel="0" collapsed="false">
      <c r="A4" s="31"/>
      <c r="B4" s="34" t="n">
        <v>50</v>
      </c>
      <c r="C4" s="35" t="s">
        <v>62</v>
      </c>
      <c r="D4" s="34" t="s">
        <v>61</v>
      </c>
      <c r="E4" s="36" t="n">
        <v>1</v>
      </c>
      <c r="F4" s="37" t="n">
        <v>2440</v>
      </c>
      <c r="G4" s="38" t="n">
        <f aca="false">E4*F4</f>
        <v>2440</v>
      </c>
    </row>
    <row r="5" customFormat="false" ht="61.15" hidden="false" customHeight="false" outlineLevel="0" collapsed="false">
      <c r="A5" s="31"/>
      <c r="B5" s="34" t="n">
        <v>51</v>
      </c>
      <c r="C5" s="35" t="s">
        <v>64</v>
      </c>
      <c r="D5" s="34" t="s">
        <v>61</v>
      </c>
      <c r="E5" s="36" t="n">
        <v>3</v>
      </c>
      <c r="F5" s="37" t="n">
        <v>2064.5</v>
      </c>
      <c r="G5" s="38" t="n">
        <f aca="false">E5*F5</f>
        <v>6193.5</v>
      </c>
    </row>
    <row r="6" customFormat="false" ht="61.15" hidden="false" customHeight="false" outlineLevel="0" collapsed="false">
      <c r="A6" s="31"/>
      <c r="B6" s="34" t="n">
        <v>52</v>
      </c>
      <c r="C6" s="35" t="s">
        <v>65</v>
      </c>
      <c r="D6" s="34" t="s">
        <v>61</v>
      </c>
      <c r="E6" s="36" t="n">
        <v>7</v>
      </c>
      <c r="F6" s="37" t="n">
        <v>3015.05</v>
      </c>
      <c r="G6" s="38" t="n">
        <f aca="false">E6*F6</f>
        <v>21105.35</v>
      </c>
    </row>
    <row r="7" customFormat="false" ht="61.15" hidden="false" customHeight="false" outlineLevel="0" collapsed="false">
      <c r="A7" s="31"/>
      <c r="B7" s="34" t="n">
        <v>53</v>
      </c>
      <c r="C7" s="35" t="s">
        <v>66</v>
      </c>
      <c r="D7" s="34" t="s">
        <v>61</v>
      </c>
      <c r="E7" s="36" t="n">
        <v>3</v>
      </c>
      <c r="F7" s="37" t="n">
        <v>3844.65</v>
      </c>
      <c r="G7" s="38" t="n">
        <f aca="false">E7*F7</f>
        <v>11533.95</v>
      </c>
    </row>
    <row r="8" customFormat="false" ht="61.15" hidden="false" customHeight="false" outlineLevel="0" collapsed="false">
      <c r="A8" s="31"/>
      <c r="B8" s="34" t="n">
        <v>54</v>
      </c>
      <c r="C8" s="35" t="s">
        <v>67</v>
      </c>
      <c r="D8" s="34" t="s">
        <v>61</v>
      </c>
      <c r="E8" s="36" t="n">
        <v>3</v>
      </c>
      <c r="F8" s="37" t="n">
        <v>5198.4</v>
      </c>
      <c r="G8" s="38" t="n">
        <f aca="false">E8*F8</f>
        <v>15595.2</v>
      </c>
    </row>
    <row r="9" customFormat="false" ht="61.15" hidden="false" customHeight="false" outlineLevel="0" collapsed="false">
      <c r="A9" s="31"/>
      <c r="B9" s="34" t="n">
        <v>55</v>
      </c>
      <c r="C9" s="35" t="s">
        <v>69</v>
      </c>
      <c r="D9" s="34" t="s">
        <v>61</v>
      </c>
      <c r="E9" s="36" t="n">
        <v>3</v>
      </c>
      <c r="F9" s="37" t="n">
        <v>9144.5</v>
      </c>
      <c r="G9" s="38" t="n">
        <f aca="false">E9*F9</f>
        <v>27433.5</v>
      </c>
    </row>
    <row r="10" customFormat="false" ht="61.15" hidden="false" customHeight="false" outlineLevel="0" collapsed="false">
      <c r="A10" s="31"/>
      <c r="B10" s="34" t="n">
        <v>56</v>
      </c>
      <c r="C10" s="35" t="s">
        <v>70</v>
      </c>
      <c r="D10" s="34" t="s">
        <v>61</v>
      </c>
      <c r="E10" s="36" t="n">
        <v>5</v>
      </c>
      <c r="F10" s="37" t="n">
        <v>10470</v>
      </c>
      <c r="G10" s="38" t="n">
        <f aca="false">E10*F10</f>
        <v>52350</v>
      </c>
    </row>
    <row r="11" customFormat="false" ht="61.15" hidden="false" customHeight="false" outlineLevel="0" collapsed="false">
      <c r="A11" s="31"/>
      <c r="B11" s="34" t="n">
        <v>57</v>
      </c>
      <c r="C11" s="35" t="s">
        <v>100</v>
      </c>
      <c r="D11" s="34" t="s">
        <v>61</v>
      </c>
      <c r="E11" s="36" t="n">
        <v>1</v>
      </c>
      <c r="F11" s="37" t="n">
        <v>5546.99</v>
      </c>
      <c r="G11" s="38" t="n">
        <f aca="false">E11*F11</f>
        <v>5546.99</v>
      </c>
    </row>
    <row r="12" customFormat="false" ht="49.25" hidden="false" customHeight="false" outlineLevel="0" collapsed="false">
      <c r="A12" s="31"/>
      <c r="B12" s="34" t="n">
        <v>58</v>
      </c>
      <c r="C12" s="35" t="s">
        <v>96</v>
      </c>
      <c r="D12" s="34" t="s">
        <v>61</v>
      </c>
      <c r="E12" s="36" t="n">
        <v>3</v>
      </c>
      <c r="F12" s="37" t="n">
        <v>2484</v>
      </c>
      <c r="G12" s="38" t="n">
        <f aca="false">E12*F12</f>
        <v>7452</v>
      </c>
    </row>
    <row r="13" customFormat="false" ht="46.25" hidden="false" customHeight="false" outlineLevel="0" collapsed="false">
      <c r="A13" s="39" t="s">
        <v>72</v>
      </c>
      <c r="B13" s="39"/>
      <c r="C13" s="39"/>
      <c r="D13" s="39"/>
      <c r="E13" s="40" t="n">
        <v>30</v>
      </c>
      <c r="F13" s="40" t="s">
        <v>73</v>
      </c>
      <c r="G13" s="41" t="n">
        <f aca="false">SUM(G3:G12)</f>
        <v>151417.07</v>
      </c>
    </row>
    <row r="14" customFormat="false" ht="37.3" hidden="false" customHeight="false" outlineLevel="0" collapsed="false">
      <c r="A14" s="39"/>
      <c r="B14" s="32" t="s">
        <v>54</v>
      </c>
      <c r="C14" s="33" t="s">
        <v>55</v>
      </c>
      <c r="D14" s="32" t="s">
        <v>56</v>
      </c>
      <c r="E14" s="32" t="s">
        <v>57</v>
      </c>
      <c r="F14" s="32" t="s">
        <v>74</v>
      </c>
      <c r="G14" s="32" t="s">
        <v>34</v>
      </c>
      <c r="H14" s="32" t="s">
        <v>75</v>
      </c>
    </row>
    <row r="15" customFormat="false" ht="25.35" hidden="false" customHeight="true" outlineLevel="0" collapsed="false">
      <c r="A15" s="31" t="s">
        <v>101</v>
      </c>
      <c r="B15" s="34" t="n">
        <v>59</v>
      </c>
      <c r="C15" s="35" t="s">
        <v>77</v>
      </c>
      <c r="D15" s="34" t="s">
        <v>61</v>
      </c>
      <c r="E15" s="36" t="n">
        <v>2</v>
      </c>
      <c r="F15" s="37" t="n">
        <v>62.57</v>
      </c>
      <c r="G15" s="42" t="n">
        <f aca="false">Início!C$59</f>
        <v>0.274</v>
      </c>
      <c r="H15" s="38" t="n">
        <f aca="false">E15*F15*(1+G15)</f>
        <v>159.42836</v>
      </c>
    </row>
    <row r="16" customFormat="false" ht="25.35" hidden="false" customHeight="true" outlineLevel="0" collapsed="false">
      <c r="A16" s="31"/>
      <c r="B16" s="34" t="n">
        <v>60</v>
      </c>
      <c r="C16" s="35" t="s">
        <v>78</v>
      </c>
      <c r="D16" s="34" t="s">
        <v>61</v>
      </c>
      <c r="E16" s="36" t="n">
        <v>4</v>
      </c>
      <c r="F16" s="37" t="n">
        <v>189.74</v>
      </c>
      <c r="G16" s="42" t="n">
        <f aca="false">Início!C$59</f>
        <v>0.274</v>
      </c>
      <c r="H16" s="38" t="n">
        <f aca="false">E16*F16*(1+G16)</f>
        <v>966.91504</v>
      </c>
    </row>
    <row r="17" customFormat="false" ht="25.35" hidden="false" customHeight="false" outlineLevel="0" collapsed="false">
      <c r="A17" s="31"/>
      <c r="B17" s="34" t="n">
        <v>61</v>
      </c>
      <c r="C17" s="35" t="s">
        <v>79</v>
      </c>
      <c r="D17" s="34" t="s">
        <v>61</v>
      </c>
      <c r="E17" s="36" t="n">
        <v>6</v>
      </c>
      <c r="F17" s="37" t="n">
        <v>613.49</v>
      </c>
      <c r="G17" s="42" t="n">
        <f aca="false">Início!C$59</f>
        <v>0.274</v>
      </c>
      <c r="H17" s="38" t="n">
        <f aca="false">E17*F17*(1+G17)</f>
        <v>4689.51756</v>
      </c>
    </row>
    <row r="18" customFormat="false" ht="37.3" hidden="false" customHeight="false" outlineLevel="0" collapsed="false">
      <c r="A18" s="31"/>
      <c r="B18" s="34" t="n">
        <v>62</v>
      </c>
      <c r="C18" s="35" t="s">
        <v>80</v>
      </c>
      <c r="D18" s="34" t="s">
        <v>81</v>
      </c>
      <c r="E18" s="36" t="n">
        <v>14</v>
      </c>
      <c r="F18" s="37" t="n">
        <v>23.4</v>
      </c>
      <c r="G18" s="42" t="n">
        <f aca="false">Início!D$59</f>
        <v>0.215</v>
      </c>
      <c r="H18" s="38" t="n">
        <f aca="false">E18*F18*(1+G18)</f>
        <v>398.034</v>
      </c>
    </row>
    <row r="19" customFormat="false" ht="37.3" hidden="false" customHeight="false" outlineLevel="0" collapsed="false">
      <c r="A19" s="31"/>
      <c r="B19" s="34" t="n">
        <v>63</v>
      </c>
      <c r="C19" s="35" t="s">
        <v>82</v>
      </c>
      <c r="D19" s="34" t="s">
        <v>81</v>
      </c>
      <c r="E19" s="36" t="n">
        <v>23</v>
      </c>
      <c r="F19" s="37" t="n">
        <v>34.23</v>
      </c>
      <c r="G19" s="42" t="n">
        <f aca="false">Início!D$59</f>
        <v>0.215</v>
      </c>
      <c r="H19" s="38" t="n">
        <f aca="false">E19*F19*(1+G19)</f>
        <v>956.55735</v>
      </c>
    </row>
    <row r="20" customFormat="false" ht="37.3" hidden="false" customHeight="false" outlineLevel="0" collapsed="false">
      <c r="A20" s="31"/>
      <c r="B20" s="34" t="n">
        <v>64</v>
      </c>
      <c r="C20" s="35" t="s">
        <v>83</v>
      </c>
      <c r="D20" s="34" t="s">
        <v>81</v>
      </c>
      <c r="E20" s="36" t="n">
        <v>15</v>
      </c>
      <c r="F20" s="37" t="n">
        <v>44.77</v>
      </c>
      <c r="G20" s="42" t="n">
        <f aca="false">Início!D$59</f>
        <v>0.215</v>
      </c>
      <c r="H20" s="38" t="n">
        <f aca="false">E20*F20*(1+G20)</f>
        <v>815.93325</v>
      </c>
    </row>
    <row r="21" customFormat="false" ht="37.3" hidden="false" customHeight="false" outlineLevel="0" collapsed="false">
      <c r="A21" s="31"/>
      <c r="B21" s="34" t="n">
        <v>65</v>
      </c>
      <c r="C21" s="35" t="s">
        <v>84</v>
      </c>
      <c r="D21" s="34" t="s">
        <v>81</v>
      </c>
      <c r="E21" s="36" t="n">
        <v>40</v>
      </c>
      <c r="F21" s="37" t="n">
        <v>54.23</v>
      </c>
      <c r="G21" s="42" t="n">
        <f aca="false">Início!D$59</f>
        <v>0.215</v>
      </c>
      <c r="H21" s="38" t="n">
        <f aca="false">E21*F21*(1+G21)</f>
        <v>2635.578</v>
      </c>
    </row>
    <row r="22" customFormat="false" ht="37.3" hidden="false" customHeight="false" outlineLevel="0" collapsed="false">
      <c r="A22" s="31"/>
      <c r="B22" s="34" t="n">
        <v>66</v>
      </c>
      <c r="C22" s="35" t="s">
        <v>86</v>
      </c>
      <c r="D22" s="34" t="s">
        <v>81</v>
      </c>
      <c r="E22" s="36" t="n">
        <v>28</v>
      </c>
      <c r="F22" s="37" t="n">
        <v>91.89</v>
      </c>
      <c r="G22" s="42" t="n">
        <f aca="false">Início!D$59</f>
        <v>0.215</v>
      </c>
      <c r="H22" s="38" t="n">
        <f aca="false">E22*F22*(1+G22)</f>
        <v>3126.0978</v>
      </c>
    </row>
    <row r="23" customFormat="false" ht="37.3" hidden="false" customHeight="false" outlineLevel="0" collapsed="false">
      <c r="A23" s="31"/>
      <c r="B23" s="34" t="n">
        <v>67</v>
      </c>
      <c r="C23" s="35" t="s">
        <v>87</v>
      </c>
      <c r="D23" s="34" t="s">
        <v>81</v>
      </c>
      <c r="E23" s="36" t="n">
        <v>22</v>
      </c>
      <c r="F23" s="37" t="n">
        <v>20.1</v>
      </c>
      <c r="G23" s="42" t="n">
        <f aca="false">Início!C$59</f>
        <v>0.274</v>
      </c>
      <c r="H23" s="38" t="n">
        <f aca="false">E23*F23*(1+G23)</f>
        <v>563.3628</v>
      </c>
    </row>
    <row r="24" customFormat="false" ht="37.3" hidden="false" customHeight="false" outlineLevel="0" collapsed="false">
      <c r="A24" s="31"/>
      <c r="B24" s="34" t="n">
        <v>68</v>
      </c>
      <c r="C24" s="35" t="s">
        <v>88</v>
      </c>
      <c r="D24" s="34" t="s">
        <v>81</v>
      </c>
      <c r="E24" s="36" t="n">
        <v>28</v>
      </c>
      <c r="F24" s="37" t="n">
        <v>25.56</v>
      </c>
      <c r="G24" s="42" t="n">
        <f aca="false">Início!C$59</f>
        <v>0.274</v>
      </c>
      <c r="H24" s="38" t="n">
        <f aca="false">E24*F24*(1+G24)</f>
        <v>911.77632</v>
      </c>
    </row>
    <row r="25" customFormat="false" ht="25.35" hidden="false" customHeight="false" outlineLevel="0" collapsed="false">
      <c r="A25" s="31"/>
      <c r="B25" s="34" t="n">
        <v>69</v>
      </c>
      <c r="C25" s="35" t="s">
        <v>89</v>
      </c>
      <c r="D25" s="34" t="s">
        <v>90</v>
      </c>
      <c r="E25" s="36" t="n">
        <v>0.3</v>
      </c>
      <c r="F25" s="37" t="n">
        <v>41.81</v>
      </c>
      <c r="G25" s="42" t="n">
        <f aca="false">Início!D$59</f>
        <v>0.215</v>
      </c>
      <c r="H25" s="38" t="n">
        <f aca="false">E25*F25*(1+G25)</f>
        <v>15.239745</v>
      </c>
    </row>
    <row r="26" customFormat="false" ht="25.35" hidden="false" customHeight="false" outlineLevel="0" collapsed="false">
      <c r="A26" s="31"/>
      <c r="B26" s="34" t="n">
        <v>70</v>
      </c>
      <c r="C26" s="35" t="s">
        <v>91</v>
      </c>
      <c r="D26" s="34" t="s">
        <v>90</v>
      </c>
      <c r="E26" s="36" t="n">
        <v>0.8</v>
      </c>
      <c r="F26" s="37" t="n">
        <v>132.06</v>
      </c>
      <c r="G26" s="42" t="n">
        <f aca="false">Início!D$59</f>
        <v>0.215</v>
      </c>
      <c r="H26" s="38" t="n">
        <f aca="false">E26*F26*(1+G26)</f>
        <v>128.36232</v>
      </c>
    </row>
    <row r="27" customFormat="false" ht="25.35" hidden="false" customHeight="false" outlineLevel="0" collapsed="false">
      <c r="A27" s="31"/>
      <c r="B27" s="34" t="n">
        <v>71</v>
      </c>
      <c r="C27" s="35" t="s">
        <v>102</v>
      </c>
      <c r="D27" s="34" t="s">
        <v>61</v>
      </c>
      <c r="E27" s="36" t="n">
        <v>4</v>
      </c>
      <c r="F27" s="37" t="n">
        <v>429.77</v>
      </c>
      <c r="G27" s="42" t="n">
        <f aca="false">Início!D$59</f>
        <v>0.215</v>
      </c>
      <c r="H27" s="38" t="n">
        <f aca="false">E27*F27*(1+G27)</f>
        <v>2088.6822</v>
      </c>
    </row>
    <row r="28" customFormat="false" ht="37.3" hidden="false" customHeight="false" outlineLevel="0" collapsed="false">
      <c r="A28" s="31"/>
      <c r="B28" s="34" t="n">
        <v>72</v>
      </c>
      <c r="C28" s="35" t="s">
        <v>92</v>
      </c>
      <c r="D28" s="34" t="s">
        <v>61</v>
      </c>
      <c r="E28" s="36" t="n">
        <v>10</v>
      </c>
      <c r="F28" s="37" t="n">
        <v>41.93</v>
      </c>
      <c r="G28" s="42" t="n">
        <f aca="false">Início!C$59</f>
        <v>0.274</v>
      </c>
      <c r="H28" s="38" t="n">
        <f aca="false">E28*F28*(1+G28)</f>
        <v>534.1882</v>
      </c>
    </row>
    <row r="29" customFormat="false" ht="15" hidden="false" customHeight="false" outlineLevel="0" collapsed="false">
      <c r="A29" s="39" t="s">
        <v>93</v>
      </c>
      <c r="B29" s="39"/>
      <c r="C29" s="39"/>
      <c r="D29" s="39"/>
      <c r="E29" s="43" t="n">
        <f aca="false">SUM(E15:E28)</f>
        <v>197.1</v>
      </c>
      <c r="F29" s="40" t="s">
        <v>73</v>
      </c>
      <c r="G29" s="41"/>
      <c r="H29" s="41" t="n">
        <f aca="false">SUM(H15:H28)</f>
        <v>17989.672945</v>
      </c>
    </row>
    <row r="30" customFormat="false" ht="12.8" hidden="false" customHeight="false" outlineLevel="0" collapsed="false">
      <c r="G30" s="44"/>
    </row>
  </sheetData>
  <mergeCells count="5">
    <mergeCell ref="A1:G1"/>
    <mergeCell ref="A2:A12"/>
    <mergeCell ref="A13:C13"/>
    <mergeCell ref="A15:A28"/>
    <mergeCell ref="A29:C29"/>
  </mergeCells>
  <conditionalFormatting sqref="E30:E1048576 E1:E13 D14:E14 D2 E15:E28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95" zoomScalePageLayoutView="100" workbookViewId="0">
      <selection pane="topLeft" activeCell="H35" activeCellId="0" sqref="H3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103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104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73</v>
      </c>
      <c r="C3" s="35" t="s">
        <v>60</v>
      </c>
      <c r="D3" s="34" t="s">
        <v>61</v>
      </c>
      <c r="E3" s="36" t="n">
        <v>2</v>
      </c>
      <c r="F3" s="37" t="n">
        <v>1766.58</v>
      </c>
      <c r="G3" s="38" t="n">
        <f aca="false">E3*F3</f>
        <v>3533.16</v>
      </c>
    </row>
    <row r="4" customFormat="false" ht="37.3" hidden="false" customHeight="false" outlineLevel="0" collapsed="false">
      <c r="A4" s="31"/>
      <c r="B4" s="34" t="n">
        <v>74</v>
      </c>
      <c r="C4" s="35" t="s">
        <v>62</v>
      </c>
      <c r="D4" s="34" t="s">
        <v>61</v>
      </c>
      <c r="E4" s="36" t="n">
        <v>5</v>
      </c>
      <c r="F4" s="37" t="n">
        <v>2440</v>
      </c>
      <c r="G4" s="38" t="n">
        <f aca="false">E4*F4</f>
        <v>12200</v>
      </c>
    </row>
    <row r="5" customFormat="false" ht="61.15" hidden="false" customHeight="false" outlineLevel="0" collapsed="false">
      <c r="A5" s="31"/>
      <c r="B5" s="34" t="n">
        <v>75</v>
      </c>
      <c r="C5" s="35" t="s">
        <v>63</v>
      </c>
      <c r="D5" s="34" t="s">
        <v>61</v>
      </c>
      <c r="E5" s="36" t="n">
        <v>14</v>
      </c>
      <c r="F5" s="37" t="n">
        <v>1900</v>
      </c>
      <c r="G5" s="38" t="n">
        <f aca="false">E5*F5</f>
        <v>26600</v>
      </c>
    </row>
    <row r="6" customFormat="false" ht="61.15" hidden="false" customHeight="false" outlineLevel="0" collapsed="false">
      <c r="A6" s="31"/>
      <c r="B6" s="34" t="n">
        <v>76</v>
      </c>
      <c r="C6" s="35" t="s">
        <v>64</v>
      </c>
      <c r="D6" s="34" t="s">
        <v>61</v>
      </c>
      <c r="E6" s="36" t="n">
        <v>11</v>
      </c>
      <c r="F6" s="37" t="n">
        <v>2064.5</v>
      </c>
      <c r="G6" s="38" t="n">
        <f aca="false">E6*F6</f>
        <v>22709.5</v>
      </c>
    </row>
    <row r="7" customFormat="false" ht="61.15" hidden="false" customHeight="false" outlineLevel="0" collapsed="false">
      <c r="A7" s="31"/>
      <c r="B7" s="34" t="n">
        <v>77</v>
      </c>
      <c r="C7" s="35" t="s">
        <v>65</v>
      </c>
      <c r="D7" s="34" t="s">
        <v>61</v>
      </c>
      <c r="E7" s="36" t="n">
        <v>14</v>
      </c>
      <c r="F7" s="37" t="n">
        <v>3015.05</v>
      </c>
      <c r="G7" s="38" t="n">
        <f aca="false">E7*F7</f>
        <v>42210.7</v>
      </c>
    </row>
    <row r="8" customFormat="false" ht="61.15" hidden="false" customHeight="false" outlineLevel="0" collapsed="false">
      <c r="A8" s="31"/>
      <c r="B8" s="34" t="n">
        <v>78</v>
      </c>
      <c r="C8" s="35" t="s">
        <v>66</v>
      </c>
      <c r="D8" s="34" t="s">
        <v>61</v>
      </c>
      <c r="E8" s="36" t="n">
        <v>2</v>
      </c>
      <c r="F8" s="37" t="n">
        <v>3844.65</v>
      </c>
      <c r="G8" s="38" t="n">
        <f aca="false">E8*F8</f>
        <v>7689.3</v>
      </c>
    </row>
    <row r="9" customFormat="false" ht="61.15" hidden="false" customHeight="false" outlineLevel="0" collapsed="false">
      <c r="A9" s="31"/>
      <c r="B9" s="34" t="n">
        <v>79</v>
      </c>
      <c r="C9" s="35" t="s">
        <v>67</v>
      </c>
      <c r="D9" s="34" t="s">
        <v>61</v>
      </c>
      <c r="E9" s="36" t="n">
        <v>2</v>
      </c>
      <c r="F9" s="37" t="n">
        <v>5198.4</v>
      </c>
      <c r="G9" s="38" t="n">
        <f aca="false">E9*F9</f>
        <v>10396.8</v>
      </c>
    </row>
    <row r="10" customFormat="false" ht="61.15" hidden="false" customHeight="false" outlineLevel="0" collapsed="false">
      <c r="A10" s="31"/>
      <c r="B10" s="34" t="n">
        <v>80</v>
      </c>
      <c r="C10" s="35" t="s">
        <v>68</v>
      </c>
      <c r="D10" s="34" t="s">
        <v>61</v>
      </c>
      <c r="E10" s="36" t="n">
        <v>11</v>
      </c>
      <c r="F10" s="37" t="n">
        <v>7799.49</v>
      </c>
      <c r="G10" s="38" t="n">
        <f aca="false">E10*F10</f>
        <v>85794.39</v>
      </c>
    </row>
    <row r="11" customFormat="false" ht="61.15" hidden="false" customHeight="false" outlineLevel="0" collapsed="false">
      <c r="A11" s="31"/>
      <c r="B11" s="34" t="n">
        <v>81</v>
      </c>
      <c r="C11" s="35" t="s">
        <v>69</v>
      </c>
      <c r="D11" s="34" t="s">
        <v>61</v>
      </c>
      <c r="E11" s="36" t="n">
        <v>1</v>
      </c>
      <c r="F11" s="37" t="n">
        <v>9144.5</v>
      </c>
      <c r="G11" s="38" t="n">
        <f aca="false">E11*F11</f>
        <v>9144.5</v>
      </c>
    </row>
    <row r="12" customFormat="false" ht="61.15" hidden="false" customHeight="false" outlineLevel="0" collapsed="false">
      <c r="A12" s="31"/>
      <c r="B12" s="34" t="n">
        <v>82</v>
      </c>
      <c r="C12" s="35" t="s">
        <v>70</v>
      </c>
      <c r="D12" s="34" t="s">
        <v>61</v>
      </c>
      <c r="E12" s="36" t="n">
        <v>7</v>
      </c>
      <c r="F12" s="37" t="n">
        <v>10470</v>
      </c>
      <c r="G12" s="38" t="n">
        <f aca="false">E12*F12</f>
        <v>73290</v>
      </c>
    </row>
    <row r="13" customFormat="false" ht="61.15" hidden="false" customHeight="false" outlineLevel="0" collapsed="false">
      <c r="A13" s="31"/>
      <c r="B13" s="34" t="n">
        <v>83</v>
      </c>
      <c r="C13" s="35" t="s">
        <v>100</v>
      </c>
      <c r="D13" s="34" t="s">
        <v>61</v>
      </c>
      <c r="E13" s="36" t="n">
        <v>6</v>
      </c>
      <c r="F13" s="37" t="n">
        <v>5546.99</v>
      </c>
      <c r="G13" s="38" t="n">
        <f aca="false">E13*F13</f>
        <v>33281.94</v>
      </c>
    </row>
    <row r="14" customFormat="false" ht="61.15" hidden="false" customHeight="false" outlineLevel="0" collapsed="false">
      <c r="A14" s="31"/>
      <c r="B14" s="34" t="n">
        <v>84</v>
      </c>
      <c r="C14" s="35" t="s">
        <v>105</v>
      </c>
      <c r="D14" s="34" t="s">
        <v>61</v>
      </c>
      <c r="E14" s="36" t="n">
        <v>6</v>
      </c>
      <c r="F14" s="37" t="n">
        <v>8547</v>
      </c>
      <c r="G14" s="38" t="n">
        <f aca="false">E14*F14</f>
        <v>51282</v>
      </c>
    </row>
    <row r="15" customFormat="false" ht="61.15" hidden="false" customHeight="false" outlineLevel="0" collapsed="false">
      <c r="A15" s="31"/>
      <c r="B15" s="34" t="n">
        <v>85</v>
      </c>
      <c r="C15" s="35" t="s">
        <v>106</v>
      </c>
      <c r="D15" s="34" t="s">
        <v>61</v>
      </c>
      <c r="E15" s="36" t="n">
        <v>1</v>
      </c>
      <c r="F15" s="37" t="n">
        <v>13000</v>
      </c>
      <c r="G15" s="38" t="n">
        <f aca="false">E15*F15</f>
        <v>13000</v>
      </c>
    </row>
    <row r="16" customFormat="false" ht="61.15" hidden="false" customHeight="false" outlineLevel="0" collapsed="false">
      <c r="A16" s="31"/>
      <c r="B16" s="34" t="n">
        <v>86</v>
      </c>
      <c r="C16" s="35" t="s">
        <v>107</v>
      </c>
      <c r="D16" s="34" t="s">
        <v>61</v>
      </c>
      <c r="E16" s="36" t="n">
        <v>2</v>
      </c>
      <c r="F16" s="37" t="n">
        <v>11858.2</v>
      </c>
      <c r="G16" s="38" t="n">
        <f aca="false">E16*F16</f>
        <v>23716.4</v>
      </c>
    </row>
    <row r="17" customFormat="false" ht="49.25" hidden="false" customHeight="false" outlineLevel="0" collapsed="false">
      <c r="A17" s="31"/>
      <c r="B17" s="34" t="n">
        <v>87</v>
      </c>
      <c r="C17" s="35" t="s">
        <v>96</v>
      </c>
      <c r="D17" s="34" t="s">
        <v>61</v>
      </c>
      <c r="E17" s="36" t="n">
        <v>10</v>
      </c>
      <c r="F17" s="37" t="n">
        <v>2484</v>
      </c>
      <c r="G17" s="38" t="n">
        <f aca="false">E17*F17</f>
        <v>24840</v>
      </c>
    </row>
    <row r="18" customFormat="false" ht="46.25" hidden="false" customHeight="false" outlineLevel="0" collapsed="false">
      <c r="A18" s="39" t="s">
        <v>72</v>
      </c>
      <c r="B18" s="39"/>
      <c r="C18" s="39"/>
      <c r="D18" s="39"/>
      <c r="E18" s="40" t="n">
        <v>94</v>
      </c>
      <c r="F18" s="40" t="s">
        <v>73</v>
      </c>
      <c r="G18" s="41" t="n">
        <f aca="false">SUM(G3:G17)</f>
        <v>439688.69</v>
      </c>
    </row>
    <row r="19" customFormat="false" ht="37.3" hidden="false" customHeight="false" outlineLevel="0" collapsed="false">
      <c r="A19" s="39"/>
      <c r="B19" s="32" t="s">
        <v>54</v>
      </c>
      <c r="C19" s="33" t="s">
        <v>55</v>
      </c>
      <c r="D19" s="32" t="s">
        <v>56</v>
      </c>
      <c r="E19" s="32" t="s">
        <v>57</v>
      </c>
      <c r="F19" s="32" t="s">
        <v>74</v>
      </c>
      <c r="G19" s="32" t="s">
        <v>34</v>
      </c>
      <c r="H19" s="32" t="s">
        <v>75</v>
      </c>
    </row>
    <row r="20" customFormat="false" ht="25.35" hidden="false" customHeight="true" outlineLevel="0" collapsed="false">
      <c r="A20" s="31" t="s">
        <v>108</v>
      </c>
      <c r="B20" s="34" t="n">
        <v>88</v>
      </c>
      <c r="C20" s="35" t="s">
        <v>77</v>
      </c>
      <c r="D20" s="34" t="s">
        <v>61</v>
      </c>
      <c r="E20" s="36" t="n">
        <v>3</v>
      </c>
      <c r="F20" s="37" t="n">
        <v>62.57</v>
      </c>
      <c r="G20" s="42" t="n">
        <f aca="false">Início!C$59</f>
        <v>0.274</v>
      </c>
      <c r="H20" s="38" t="n">
        <f aca="false">E20*F20*(1+G20)</f>
        <v>239.14254</v>
      </c>
    </row>
    <row r="21" customFormat="false" ht="25.35" hidden="false" customHeight="true" outlineLevel="0" collapsed="false">
      <c r="A21" s="31"/>
      <c r="B21" s="34" t="n">
        <v>89</v>
      </c>
      <c r="C21" s="35" t="s">
        <v>78</v>
      </c>
      <c r="D21" s="34" t="s">
        <v>61</v>
      </c>
      <c r="E21" s="36" t="n">
        <v>26</v>
      </c>
      <c r="F21" s="37" t="n">
        <v>192.68</v>
      </c>
      <c r="G21" s="42" t="n">
        <f aca="false">Início!C$59</f>
        <v>0.274</v>
      </c>
      <c r="H21" s="38" t="n">
        <f aca="false">E21*F21*(1+G21)</f>
        <v>6382.33232</v>
      </c>
    </row>
    <row r="22" customFormat="false" ht="25.35" hidden="false" customHeight="false" outlineLevel="0" collapsed="false">
      <c r="A22" s="31"/>
      <c r="B22" s="34" t="n">
        <v>90</v>
      </c>
      <c r="C22" s="35" t="s">
        <v>79</v>
      </c>
      <c r="D22" s="34" t="s">
        <v>61</v>
      </c>
      <c r="E22" s="36" t="n">
        <v>10</v>
      </c>
      <c r="F22" s="37" t="n">
        <v>607.45</v>
      </c>
      <c r="G22" s="42" t="n">
        <f aca="false">Início!C$59</f>
        <v>0.274</v>
      </c>
      <c r="H22" s="38" t="n">
        <f aca="false">E22*F22*(1+G22)</f>
        <v>7738.913</v>
      </c>
    </row>
    <row r="23" customFormat="false" ht="37.3" hidden="false" customHeight="false" outlineLevel="0" collapsed="false">
      <c r="A23" s="31"/>
      <c r="B23" s="34" t="n">
        <v>91</v>
      </c>
      <c r="C23" s="35" t="s">
        <v>80</v>
      </c>
      <c r="D23" s="34" t="s">
        <v>81</v>
      </c>
      <c r="E23" s="36" t="n">
        <v>138</v>
      </c>
      <c r="F23" s="37" t="n">
        <v>22.5</v>
      </c>
      <c r="G23" s="42" t="n">
        <f aca="false">Início!D$59</f>
        <v>0.215</v>
      </c>
      <c r="H23" s="38" t="n">
        <f aca="false">E23*F23*(1+G23)</f>
        <v>3772.575</v>
      </c>
    </row>
    <row r="24" customFormat="false" ht="37.3" hidden="false" customHeight="false" outlineLevel="0" collapsed="false">
      <c r="A24" s="31"/>
      <c r="B24" s="34" t="n">
        <v>92</v>
      </c>
      <c r="C24" s="35" t="s">
        <v>82</v>
      </c>
      <c r="D24" s="34" t="s">
        <v>81</v>
      </c>
      <c r="E24" s="36" t="n">
        <v>125</v>
      </c>
      <c r="F24" s="37" t="n">
        <v>33.14</v>
      </c>
      <c r="G24" s="42" t="n">
        <f aca="false">Início!D$59</f>
        <v>0.215</v>
      </c>
      <c r="H24" s="38" t="n">
        <f aca="false">E24*F24*(1+G24)</f>
        <v>5033.1375</v>
      </c>
    </row>
    <row r="25" customFormat="false" ht="37.3" hidden="false" customHeight="false" outlineLevel="0" collapsed="false">
      <c r="A25" s="31"/>
      <c r="B25" s="34" t="n">
        <v>93</v>
      </c>
      <c r="C25" s="35" t="s">
        <v>83</v>
      </c>
      <c r="D25" s="34" t="s">
        <v>81</v>
      </c>
      <c r="E25" s="36" t="n">
        <v>55</v>
      </c>
      <c r="F25" s="37" t="n">
        <v>43.65</v>
      </c>
      <c r="G25" s="42" t="n">
        <f aca="false">Início!D$59</f>
        <v>0.215</v>
      </c>
      <c r="H25" s="38" t="n">
        <f aca="false">E25*F25*(1+G25)</f>
        <v>2916.91125</v>
      </c>
    </row>
    <row r="26" customFormat="false" ht="37.3" hidden="false" customHeight="false" outlineLevel="0" collapsed="false">
      <c r="A26" s="31"/>
      <c r="B26" s="34" t="n">
        <v>94</v>
      </c>
      <c r="C26" s="35" t="s">
        <v>84</v>
      </c>
      <c r="D26" s="34" t="s">
        <v>81</v>
      </c>
      <c r="E26" s="36" t="n">
        <v>82</v>
      </c>
      <c r="F26" s="37" t="n">
        <v>54.05</v>
      </c>
      <c r="G26" s="42" t="n">
        <f aca="false">Início!D$59</f>
        <v>0.215</v>
      </c>
      <c r="H26" s="38" t="n">
        <f aca="false">E26*F26*(1+G26)</f>
        <v>5385.0015</v>
      </c>
    </row>
    <row r="27" customFormat="false" ht="37.3" hidden="false" customHeight="false" outlineLevel="0" collapsed="false">
      <c r="A27" s="31"/>
      <c r="B27" s="34" t="n">
        <v>95</v>
      </c>
      <c r="C27" s="35" t="s">
        <v>85</v>
      </c>
      <c r="D27" s="34" t="s">
        <v>81</v>
      </c>
      <c r="E27" s="36" t="n">
        <v>44</v>
      </c>
      <c r="F27" s="37" t="n">
        <v>63.98</v>
      </c>
      <c r="G27" s="42" t="n">
        <f aca="false">Início!D$59</f>
        <v>0.215</v>
      </c>
      <c r="H27" s="38" t="n">
        <f aca="false">E27*F27*(1+G27)</f>
        <v>3420.3708</v>
      </c>
    </row>
    <row r="28" customFormat="false" ht="37.3" hidden="false" customHeight="false" outlineLevel="0" collapsed="false">
      <c r="A28" s="31"/>
      <c r="B28" s="34" t="n">
        <v>96</v>
      </c>
      <c r="C28" s="35" t="s">
        <v>86</v>
      </c>
      <c r="D28" s="34" t="s">
        <v>81</v>
      </c>
      <c r="E28" s="36" t="n">
        <v>27</v>
      </c>
      <c r="F28" s="37" t="n">
        <v>91.71</v>
      </c>
      <c r="G28" s="42" t="n">
        <f aca="false">Início!D$59</f>
        <v>0.215</v>
      </c>
      <c r="H28" s="38" t="n">
        <f aca="false">E28*F28*(1+G28)</f>
        <v>3008.54655</v>
      </c>
    </row>
    <row r="29" customFormat="false" ht="37.3" hidden="false" customHeight="false" outlineLevel="0" collapsed="false">
      <c r="A29" s="31"/>
      <c r="B29" s="34" t="n">
        <v>97</v>
      </c>
      <c r="C29" s="35" t="s">
        <v>87</v>
      </c>
      <c r="D29" s="34" t="s">
        <v>81</v>
      </c>
      <c r="E29" s="36" t="n">
        <v>143</v>
      </c>
      <c r="F29" s="37" t="n">
        <v>20.87</v>
      </c>
      <c r="G29" s="42" t="n">
        <f aca="false">Início!C$59</f>
        <v>0.274</v>
      </c>
      <c r="H29" s="38" t="n">
        <f aca="false">E29*F29*(1+G29)</f>
        <v>3802.13834</v>
      </c>
    </row>
    <row r="30" customFormat="false" ht="37.3" hidden="false" customHeight="false" outlineLevel="0" collapsed="false">
      <c r="A30" s="31"/>
      <c r="B30" s="34" t="n">
        <v>98</v>
      </c>
      <c r="C30" s="35" t="s">
        <v>88</v>
      </c>
      <c r="D30" s="34" t="s">
        <v>81</v>
      </c>
      <c r="E30" s="36" t="n">
        <v>71</v>
      </c>
      <c r="F30" s="37" t="n">
        <v>26.33</v>
      </c>
      <c r="G30" s="42" t="n">
        <f aca="false">Início!C$59</f>
        <v>0.274</v>
      </c>
      <c r="H30" s="38" t="n">
        <f aca="false">E30*F30*(1+G30)</f>
        <v>2381.65382</v>
      </c>
    </row>
    <row r="31" customFormat="false" ht="25.35" hidden="false" customHeight="false" outlineLevel="0" collapsed="false">
      <c r="A31" s="31"/>
      <c r="B31" s="34" t="n">
        <v>99</v>
      </c>
      <c r="C31" s="35" t="s">
        <v>89</v>
      </c>
      <c r="D31" s="34" t="s">
        <v>90</v>
      </c>
      <c r="E31" s="36" t="n">
        <v>1</v>
      </c>
      <c r="F31" s="37" t="n">
        <v>41.81</v>
      </c>
      <c r="G31" s="42" t="n">
        <f aca="false">Início!D$59</f>
        <v>0.215</v>
      </c>
      <c r="H31" s="38" t="n">
        <f aca="false">E31*F31*(1+G31)</f>
        <v>50.79915</v>
      </c>
    </row>
    <row r="32" customFormat="false" ht="25.35" hidden="false" customHeight="false" outlineLevel="0" collapsed="false">
      <c r="A32" s="31"/>
      <c r="B32" s="34" t="n">
        <v>100</v>
      </c>
      <c r="C32" s="35" t="s">
        <v>91</v>
      </c>
      <c r="D32" s="34" t="s">
        <v>90</v>
      </c>
      <c r="E32" s="36" t="n">
        <v>2.3</v>
      </c>
      <c r="F32" s="37" t="n">
        <v>133.29</v>
      </c>
      <c r="G32" s="42" t="n">
        <f aca="false">Início!D$59</f>
        <v>0.215</v>
      </c>
      <c r="H32" s="38" t="n">
        <f aca="false">E32*F32*(1+G32)</f>
        <v>372.478905</v>
      </c>
    </row>
    <row r="33" customFormat="false" ht="25.35" hidden="false" customHeight="false" outlineLevel="0" collapsed="false">
      <c r="A33" s="31"/>
      <c r="B33" s="34" t="n">
        <v>101</v>
      </c>
      <c r="C33" s="35" t="s">
        <v>102</v>
      </c>
      <c r="D33" s="34" t="s">
        <v>61</v>
      </c>
      <c r="E33" s="36" t="n">
        <v>10</v>
      </c>
      <c r="F33" s="37" t="n">
        <v>422.56</v>
      </c>
      <c r="G33" s="42" t="n">
        <f aca="false">Início!D$59</f>
        <v>0.215</v>
      </c>
      <c r="H33" s="38" t="n">
        <f aca="false">E33*F33*(1+G33)</f>
        <v>5134.104</v>
      </c>
    </row>
    <row r="34" customFormat="false" ht="37.3" hidden="false" customHeight="false" outlineLevel="0" collapsed="false">
      <c r="A34" s="31"/>
      <c r="B34" s="34" t="n">
        <v>102</v>
      </c>
      <c r="C34" s="35" t="s">
        <v>92</v>
      </c>
      <c r="D34" s="34" t="s">
        <v>61</v>
      </c>
      <c r="E34" s="36" t="n">
        <v>36</v>
      </c>
      <c r="F34" s="37" t="n">
        <v>36.27</v>
      </c>
      <c r="G34" s="42" t="n">
        <f aca="false">Início!C$59</f>
        <v>0.274</v>
      </c>
      <c r="H34" s="38" t="n">
        <f aca="false">E34*F34*(1+G34)</f>
        <v>1663.48728</v>
      </c>
    </row>
    <row r="35" customFormat="false" ht="15" hidden="false" customHeight="false" outlineLevel="0" collapsed="false">
      <c r="A35" s="39" t="s">
        <v>93</v>
      </c>
      <c r="B35" s="39"/>
      <c r="C35" s="39"/>
      <c r="D35" s="39"/>
      <c r="E35" s="43" t="n">
        <f aca="false">SUM(E20:E34)</f>
        <v>773.3</v>
      </c>
      <c r="F35" s="40" t="s">
        <v>73</v>
      </c>
      <c r="G35" s="41"/>
      <c r="H35" s="41" t="n">
        <f aca="false">SUM(H20:H34)</f>
        <v>51301.591955</v>
      </c>
    </row>
    <row r="36" customFormat="false" ht="12.8" hidden="false" customHeight="false" outlineLevel="0" collapsed="false">
      <c r="G36" s="44"/>
    </row>
  </sheetData>
  <mergeCells count="5">
    <mergeCell ref="A1:G1"/>
    <mergeCell ref="A2:A17"/>
    <mergeCell ref="A18:C18"/>
    <mergeCell ref="A20:A34"/>
    <mergeCell ref="A35:C35"/>
  </mergeCells>
  <conditionalFormatting sqref="E36:E1048576 E1:E18 D19:E19 D2 E20:E3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95" zoomScalePageLayoutView="100" workbookViewId="0">
      <selection pane="topLeft" activeCell="A29" activeCellId="0" sqref="A29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109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110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103</v>
      </c>
      <c r="C3" s="35" t="s">
        <v>60</v>
      </c>
      <c r="D3" s="34" t="s">
        <v>61</v>
      </c>
      <c r="E3" s="36" t="n">
        <v>10</v>
      </c>
      <c r="F3" s="37" t="n">
        <v>1766.58</v>
      </c>
      <c r="G3" s="38" t="n">
        <f aca="false">E3*F3</f>
        <v>17665.8</v>
      </c>
    </row>
    <row r="4" customFormat="false" ht="37.3" hidden="false" customHeight="false" outlineLevel="0" collapsed="false">
      <c r="A4" s="31"/>
      <c r="B4" s="34" t="n">
        <v>104</v>
      </c>
      <c r="C4" s="35" t="s">
        <v>62</v>
      </c>
      <c r="D4" s="34" t="s">
        <v>61</v>
      </c>
      <c r="E4" s="36" t="n">
        <v>22</v>
      </c>
      <c r="F4" s="37" t="n">
        <v>2440</v>
      </c>
      <c r="G4" s="38" t="n">
        <f aca="false">E4*F4</f>
        <v>53680</v>
      </c>
    </row>
    <row r="5" customFormat="false" ht="61.15" hidden="false" customHeight="false" outlineLevel="0" collapsed="false">
      <c r="A5" s="31"/>
      <c r="B5" s="34" t="n">
        <v>105</v>
      </c>
      <c r="C5" s="35" t="s">
        <v>63</v>
      </c>
      <c r="D5" s="34" t="s">
        <v>61</v>
      </c>
      <c r="E5" s="36" t="n">
        <v>3</v>
      </c>
      <c r="F5" s="37" t="n">
        <v>1900</v>
      </c>
      <c r="G5" s="38" t="n">
        <f aca="false">E5*F5</f>
        <v>5700</v>
      </c>
    </row>
    <row r="6" customFormat="false" ht="61.15" hidden="false" customHeight="false" outlineLevel="0" collapsed="false">
      <c r="A6" s="31"/>
      <c r="B6" s="34" t="n">
        <v>106</v>
      </c>
      <c r="C6" s="35" t="s">
        <v>64</v>
      </c>
      <c r="D6" s="34" t="s">
        <v>61</v>
      </c>
      <c r="E6" s="36" t="n">
        <v>12</v>
      </c>
      <c r="F6" s="37" t="n">
        <v>2064.5</v>
      </c>
      <c r="G6" s="38" t="n">
        <f aca="false">E6*F6</f>
        <v>24774</v>
      </c>
    </row>
    <row r="7" customFormat="false" ht="61.15" hidden="false" customHeight="false" outlineLevel="0" collapsed="false">
      <c r="A7" s="31"/>
      <c r="B7" s="34" t="n">
        <v>107</v>
      </c>
      <c r="C7" s="35" t="s">
        <v>65</v>
      </c>
      <c r="D7" s="34" t="s">
        <v>61</v>
      </c>
      <c r="E7" s="36" t="n">
        <v>15</v>
      </c>
      <c r="F7" s="37" t="n">
        <v>3015.05</v>
      </c>
      <c r="G7" s="38" t="n">
        <f aca="false">E7*F7</f>
        <v>45225.75</v>
      </c>
    </row>
    <row r="8" customFormat="false" ht="61.15" hidden="false" customHeight="false" outlineLevel="0" collapsed="false">
      <c r="A8" s="31"/>
      <c r="B8" s="34" t="n">
        <v>108</v>
      </c>
      <c r="C8" s="35" t="s">
        <v>66</v>
      </c>
      <c r="D8" s="34" t="s">
        <v>61</v>
      </c>
      <c r="E8" s="36" t="n">
        <v>14</v>
      </c>
      <c r="F8" s="37" t="n">
        <v>3844.65</v>
      </c>
      <c r="G8" s="38" t="n">
        <f aca="false">E8*F8</f>
        <v>53825.1</v>
      </c>
    </row>
    <row r="9" customFormat="false" ht="61.15" hidden="false" customHeight="false" outlineLevel="0" collapsed="false">
      <c r="A9" s="31"/>
      <c r="B9" s="34" t="n">
        <v>109</v>
      </c>
      <c r="C9" s="35" t="s">
        <v>67</v>
      </c>
      <c r="D9" s="34" t="s">
        <v>61</v>
      </c>
      <c r="E9" s="36" t="n">
        <v>13</v>
      </c>
      <c r="F9" s="37" t="n">
        <v>5198.4</v>
      </c>
      <c r="G9" s="38" t="n">
        <f aca="false">E9*F9</f>
        <v>67579.2</v>
      </c>
    </row>
    <row r="10" customFormat="false" ht="61.15" hidden="false" customHeight="false" outlineLevel="0" collapsed="false">
      <c r="A10" s="31"/>
      <c r="B10" s="34" t="n">
        <v>110</v>
      </c>
      <c r="C10" s="35" t="s">
        <v>68</v>
      </c>
      <c r="D10" s="34" t="s">
        <v>61</v>
      </c>
      <c r="E10" s="36" t="n">
        <v>20</v>
      </c>
      <c r="F10" s="37" t="n">
        <v>7799.49</v>
      </c>
      <c r="G10" s="38" t="n">
        <f aca="false">E10*F10</f>
        <v>155989.8</v>
      </c>
    </row>
    <row r="11" customFormat="false" ht="61.15" hidden="false" customHeight="false" outlineLevel="0" collapsed="false">
      <c r="A11" s="31"/>
      <c r="B11" s="34" t="n">
        <v>111</v>
      </c>
      <c r="C11" s="35" t="s">
        <v>69</v>
      </c>
      <c r="D11" s="34" t="s">
        <v>61</v>
      </c>
      <c r="E11" s="36" t="n">
        <v>7</v>
      </c>
      <c r="F11" s="37" t="n">
        <v>9144.5</v>
      </c>
      <c r="G11" s="38" t="n">
        <f aca="false">E11*F11</f>
        <v>64011.5</v>
      </c>
    </row>
    <row r="12" customFormat="false" ht="61.15" hidden="false" customHeight="false" outlineLevel="0" collapsed="false">
      <c r="A12" s="31"/>
      <c r="B12" s="34" t="n">
        <v>112</v>
      </c>
      <c r="C12" s="35" t="s">
        <v>70</v>
      </c>
      <c r="D12" s="34" t="s">
        <v>61</v>
      </c>
      <c r="E12" s="36" t="n">
        <v>8</v>
      </c>
      <c r="F12" s="37" t="n">
        <v>10470</v>
      </c>
      <c r="G12" s="38" t="n">
        <f aca="false">E12*F12</f>
        <v>83760</v>
      </c>
    </row>
    <row r="13" customFormat="false" ht="49.25" hidden="false" customHeight="false" outlineLevel="0" collapsed="false">
      <c r="A13" s="31"/>
      <c r="B13" s="34" t="n">
        <v>113</v>
      </c>
      <c r="C13" s="35" t="s">
        <v>96</v>
      </c>
      <c r="D13" s="34" t="s">
        <v>61</v>
      </c>
      <c r="E13" s="36" t="n">
        <v>10</v>
      </c>
      <c r="F13" s="37" t="n">
        <v>2484</v>
      </c>
      <c r="G13" s="38" t="n">
        <f aca="false">E13*F13</f>
        <v>24840</v>
      </c>
    </row>
    <row r="14" customFormat="false" ht="15" hidden="false" customHeight="false" outlineLevel="0" collapsed="false">
      <c r="A14" s="39" t="s">
        <v>72</v>
      </c>
      <c r="B14" s="39"/>
      <c r="C14" s="39"/>
      <c r="D14" s="39"/>
      <c r="E14" s="40" t="n">
        <v>134</v>
      </c>
      <c r="F14" s="40" t="s">
        <v>73</v>
      </c>
      <c r="G14" s="41" t="n">
        <f aca="false">SUM(G3:G13)</f>
        <v>597051.15</v>
      </c>
    </row>
    <row r="15" customFormat="false" ht="37.3" hidden="false" customHeight="false" outlineLevel="0" collapsed="false">
      <c r="A15" s="39"/>
      <c r="B15" s="32" t="s">
        <v>54</v>
      </c>
      <c r="C15" s="33" t="s">
        <v>55</v>
      </c>
      <c r="D15" s="32" t="s">
        <v>56</v>
      </c>
      <c r="E15" s="32" t="s">
        <v>57</v>
      </c>
      <c r="F15" s="32" t="s">
        <v>74</v>
      </c>
      <c r="G15" s="32" t="s">
        <v>34</v>
      </c>
      <c r="H15" s="32" t="s">
        <v>75</v>
      </c>
    </row>
    <row r="16" customFormat="false" ht="25.35" hidden="false" customHeight="true" outlineLevel="0" collapsed="false">
      <c r="A16" s="31" t="s">
        <v>111</v>
      </c>
      <c r="B16" s="34" t="n">
        <v>114</v>
      </c>
      <c r="C16" s="35" t="s">
        <v>77</v>
      </c>
      <c r="D16" s="34" t="s">
        <v>61</v>
      </c>
      <c r="E16" s="36" t="n">
        <v>3</v>
      </c>
      <c r="F16" s="37" t="n">
        <v>62.57</v>
      </c>
      <c r="G16" s="42" t="n">
        <f aca="false">Início!C$59</f>
        <v>0.274</v>
      </c>
      <c r="H16" s="38" t="n">
        <f aca="false">E16*F16*(1+G16)</f>
        <v>239.14254</v>
      </c>
    </row>
    <row r="17" customFormat="false" ht="25.35" hidden="false" customHeight="true" outlineLevel="0" collapsed="false">
      <c r="A17" s="31"/>
      <c r="B17" s="34" t="n">
        <v>115</v>
      </c>
      <c r="C17" s="35" t="s">
        <v>78</v>
      </c>
      <c r="D17" s="34" t="s">
        <v>61</v>
      </c>
      <c r="E17" s="36" t="n">
        <v>44</v>
      </c>
      <c r="F17" s="37" t="n">
        <v>191.39</v>
      </c>
      <c r="G17" s="42" t="n">
        <f aca="false">Início!C$59</f>
        <v>0.274</v>
      </c>
      <c r="H17" s="38" t="n">
        <f aca="false">E17*F17*(1+G17)</f>
        <v>10728.55784</v>
      </c>
    </row>
    <row r="18" customFormat="false" ht="25.35" hidden="false" customHeight="false" outlineLevel="0" collapsed="false">
      <c r="A18" s="31"/>
      <c r="B18" s="34" t="n">
        <v>116</v>
      </c>
      <c r="C18" s="35" t="s">
        <v>79</v>
      </c>
      <c r="D18" s="34" t="s">
        <v>61</v>
      </c>
      <c r="E18" s="36" t="n">
        <v>23</v>
      </c>
      <c r="F18" s="37" t="n">
        <v>598.38</v>
      </c>
      <c r="G18" s="42" t="n">
        <f aca="false">Início!C$59</f>
        <v>0.274</v>
      </c>
      <c r="H18" s="38" t="n">
        <f aca="false">E18*F18*(1+G18)</f>
        <v>17533.73076</v>
      </c>
    </row>
    <row r="19" customFormat="false" ht="37.3" hidden="false" customHeight="false" outlineLevel="0" collapsed="false">
      <c r="A19" s="31"/>
      <c r="B19" s="34" t="n">
        <v>117</v>
      </c>
      <c r="C19" s="35" t="s">
        <v>80</v>
      </c>
      <c r="D19" s="34" t="s">
        <v>81</v>
      </c>
      <c r="E19" s="36" t="n">
        <v>166</v>
      </c>
      <c r="F19" s="37" t="n">
        <v>23.01</v>
      </c>
      <c r="G19" s="42" t="n">
        <f aca="false">Início!D$59</f>
        <v>0.215</v>
      </c>
      <c r="H19" s="38" t="n">
        <f aca="false">E19*F19*(1+G19)</f>
        <v>4640.8869</v>
      </c>
    </row>
    <row r="20" customFormat="false" ht="37.3" hidden="false" customHeight="false" outlineLevel="0" collapsed="false">
      <c r="A20" s="31"/>
      <c r="B20" s="34" t="n">
        <v>118</v>
      </c>
      <c r="C20" s="35" t="s">
        <v>82</v>
      </c>
      <c r="D20" s="34" t="s">
        <v>81</v>
      </c>
      <c r="E20" s="36" t="n">
        <v>167</v>
      </c>
      <c r="F20" s="37" t="n">
        <v>33.76</v>
      </c>
      <c r="G20" s="42" t="n">
        <f aca="false">Início!D$59</f>
        <v>0.215</v>
      </c>
      <c r="H20" s="38" t="n">
        <f aca="false">E20*F20*(1+G20)</f>
        <v>6850.0728</v>
      </c>
    </row>
    <row r="21" customFormat="false" ht="37.3" hidden="false" customHeight="false" outlineLevel="0" collapsed="false">
      <c r="A21" s="31"/>
      <c r="B21" s="34" t="n">
        <v>119</v>
      </c>
      <c r="C21" s="35" t="s">
        <v>83</v>
      </c>
      <c r="D21" s="34" t="s">
        <v>81</v>
      </c>
      <c r="E21" s="36" t="n">
        <v>60</v>
      </c>
      <c r="F21" s="37" t="n">
        <v>44.28</v>
      </c>
      <c r="G21" s="42" t="n">
        <f aca="false">Início!D$59</f>
        <v>0.215</v>
      </c>
      <c r="H21" s="38" t="n">
        <f aca="false">E21*F21*(1+G21)</f>
        <v>3228.012</v>
      </c>
    </row>
    <row r="22" customFormat="false" ht="37.3" hidden="false" customHeight="false" outlineLevel="0" collapsed="false">
      <c r="A22" s="31"/>
      <c r="B22" s="34" t="n">
        <v>120</v>
      </c>
      <c r="C22" s="35" t="s">
        <v>84</v>
      </c>
      <c r="D22" s="34" t="s">
        <v>81</v>
      </c>
      <c r="E22" s="36" t="n">
        <v>186</v>
      </c>
      <c r="F22" s="37" t="n">
        <v>54.1</v>
      </c>
      <c r="G22" s="42" t="n">
        <f aca="false">Início!D$59</f>
        <v>0.215</v>
      </c>
      <c r="H22" s="38" t="n">
        <f aca="false">E22*F22*(1+G22)</f>
        <v>12226.059</v>
      </c>
    </row>
    <row r="23" customFormat="false" ht="37.3" hidden="false" customHeight="false" outlineLevel="0" collapsed="false">
      <c r="A23" s="31"/>
      <c r="B23" s="34" t="n">
        <v>121</v>
      </c>
      <c r="C23" s="35" t="s">
        <v>85</v>
      </c>
      <c r="D23" s="34" t="s">
        <v>81</v>
      </c>
      <c r="E23" s="36" t="n">
        <v>66</v>
      </c>
      <c r="F23" s="37" t="n">
        <v>64.79</v>
      </c>
      <c r="G23" s="42" t="n">
        <f aca="false">Início!D$59</f>
        <v>0.215</v>
      </c>
      <c r="H23" s="38" t="n">
        <f aca="false">E23*F23*(1+G23)</f>
        <v>5195.5101</v>
      </c>
    </row>
    <row r="24" customFormat="false" ht="37.3" hidden="false" customHeight="false" outlineLevel="0" collapsed="false">
      <c r="A24" s="31"/>
      <c r="B24" s="34" t="n">
        <v>122</v>
      </c>
      <c r="C24" s="35" t="s">
        <v>86</v>
      </c>
      <c r="D24" s="34" t="s">
        <v>81</v>
      </c>
      <c r="E24" s="36" t="n">
        <v>47</v>
      </c>
      <c r="F24" s="37" t="n">
        <v>91.76</v>
      </c>
      <c r="G24" s="42" t="n">
        <f aca="false">Início!D$59</f>
        <v>0.215</v>
      </c>
      <c r="H24" s="38" t="n">
        <f aca="false">E24*F24*(1+G24)</f>
        <v>5239.9548</v>
      </c>
    </row>
    <row r="25" customFormat="false" ht="37.3" hidden="false" customHeight="false" outlineLevel="0" collapsed="false">
      <c r="A25" s="31"/>
      <c r="B25" s="34" t="n">
        <v>123</v>
      </c>
      <c r="C25" s="35" t="s">
        <v>87</v>
      </c>
      <c r="D25" s="34" t="s">
        <v>81</v>
      </c>
      <c r="E25" s="36" t="n">
        <v>217</v>
      </c>
      <c r="F25" s="37" t="n">
        <v>19.17</v>
      </c>
      <c r="G25" s="42" t="n">
        <f aca="false">Início!C$59</f>
        <v>0.274</v>
      </c>
      <c r="H25" s="38" t="n">
        <f aca="false">E25*F25*(1+G25)</f>
        <v>5299.69986</v>
      </c>
    </row>
    <row r="26" customFormat="false" ht="37.3" hidden="false" customHeight="false" outlineLevel="0" collapsed="false">
      <c r="A26" s="31"/>
      <c r="B26" s="34" t="n">
        <v>124</v>
      </c>
      <c r="C26" s="35" t="s">
        <v>88</v>
      </c>
      <c r="D26" s="34" t="s">
        <v>81</v>
      </c>
      <c r="E26" s="36" t="n">
        <v>113</v>
      </c>
      <c r="F26" s="37" t="n">
        <v>24.63</v>
      </c>
      <c r="G26" s="42" t="n">
        <f aca="false">Início!C$59</f>
        <v>0.274</v>
      </c>
      <c r="H26" s="38" t="n">
        <f aca="false">E26*F26*(1+G26)</f>
        <v>3545.78406</v>
      </c>
    </row>
    <row r="27" customFormat="false" ht="25.35" hidden="false" customHeight="false" outlineLevel="0" collapsed="false">
      <c r="A27" s="31"/>
      <c r="B27" s="34" t="n">
        <v>125</v>
      </c>
      <c r="C27" s="35" t="s">
        <v>89</v>
      </c>
      <c r="D27" s="34" t="s">
        <v>90</v>
      </c>
      <c r="E27" s="36" t="n">
        <v>2</v>
      </c>
      <c r="F27" s="37" t="n">
        <v>41.81</v>
      </c>
      <c r="G27" s="42" t="n">
        <f aca="false">Início!D$59</f>
        <v>0.215</v>
      </c>
      <c r="H27" s="38" t="n">
        <f aca="false">E27*F27*(1+G27)</f>
        <v>101.5983</v>
      </c>
    </row>
    <row r="28" customFormat="false" ht="25.35" hidden="false" customHeight="false" outlineLevel="0" collapsed="false">
      <c r="A28" s="31"/>
      <c r="B28" s="34" t="n">
        <v>126</v>
      </c>
      <c r="C28" s="35" t="s">
        <v>91</v>
      </c>
      <c r="D28" s="34" t="s">
        <v>90</v>
      </c>
      <c r="E28" s="36" t="n">
        <v>4.5</v>
      </c>
      <c r="F28" s="37" t="n">
        <v>131.51</v>
      </c>
      <c r="G28" s="42" t="n">
        <f aca="false">Início!D$59</f>
        <v>0.215</v>
      </c>
      <c r="H28" s="38" t="n">
        <f aca="false">E28*F28*(1+G28)</f>
        <v>719.030925</v>
      </c>
    </row>
    <row r="29" customFormat="false" ht="37.3" hidden="false" customHeight="false" outlineLevel="0" collapsed="false">
      <c r="A29" s="31"/>
      <c r="B29" s="34" t="n">
        <v>127</v>
      </c>
      <c r="C29" s="35" t="s">
        <v>92</v>
      </c>
      <c r="D29" s="34" t="s">
        <v>61</v>
      </c>
      <c r="E29" s="36" t="n">
        <v>67</v>
      </c>
      <c r="F29" s="37" t="n">
        <v>36.6</v>
      </c>
      <c r="G29" s="42" t="n">
        <f aca="false">Início!C$59</f>
        <v>0.274</v>
      </c>
      <c r="H29" s="38" t="n">
        <f aca="false">E29*F29*(1+G29)</f>
        <v>3124.1028</v>
      </c>
    </row>
    <row r="30" customFormat="false" ht="15" hidden="false" customHeight="false" outlineLevel="0" collapsed="false">
      <c r="A30" s="39" t="s">
        <v>93</v>
      </c>
      <c r="B30" s="39"/>
      <c r="C30" s="39"/>
      <c r="D30" s="39"/>
      <c r="E30" s="43" t="n">
        <f aca="false">SUM(E16:E29)</f>
        <v>1165.5</v>
      </c>
      <c r="F30" s="40" t="s">
        <v>73</v>
      </c>
      <c r="G30" s="41"/>
      <c r="H30" s="41" t="n">
        <f aca="false">SUM(H16:H29)</f>
        <v>78672.142685</v>
      </c>
    </row>
    <row r="31" customFormat="false" ht="12.8" hidden="false" customHeight="false" outlineLevel="0" collapsed="false">
      <c r="G31" s="44"/>
    </row>
  </sheetData>
  <mergeCells count="5">
    <mergeCell ref="A1:G1"/>
    <mergeCell ref="A2:A13"/>
    <mergeCell ref="A14:C14"/>
    <mergeCell ref="A16:A29"/>
    <mergeCell ref="A30:C30"/>
  </mergeCells>
  <conditionalFormatting sqref="E31:E1048576 E1:E14 D15:E15 D2 E16:E2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95" zoomScalePageLayoutView="100" workbookViewId="0">
      <selection pane="topLeft" activeCell="H33" activeCellId="0" sqref="H3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112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113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128</v>
      </c>
      <c r="C3" s="35" t="s">
        <v>60</v>
      </c>
      <c r="D3" s="34" t="s">
        <v>61</v>
      </c>
      <c r="E3" s="36" t="n">
        <v>10</v>
      </c>
      <c r="F3" s="37" t="n">
        <v>1766.58</v>
      </c>
      <c r="G3" s="38" t="n">
        <f aca="false">E3*F3</f>
        <v>17665.8</v>
      </c>
    </row>
    <row r="4" customFormat="false" ht="37.3" hidden="false" customHeight="false" outlineLevel="0" collapsed="false">
      <c r="A4" s="31"/>
      <c r="B4" s="34" t="n">
        <v>129</v>
      </c>
      <c r="C4" s="35" t="s">
        <v>62</v>
      </c>
      <c r="D4" s="34" t="s">
        <v>61</v>
      </c>
      <c r="E4" s="36" t="n">
        <v>21</v>
      </c>
      <c r="F4" s="37" t="n">
        <v>2440</v>
      </c>
      <c r="G4" s="38" t="n">
        <f aca="false">E4*F4</f>
        <v>51240</v>
      </c>
    </row>
    <row r="5" customFormat="false" ht="61.15" hidden="false" customHeight="false" outlineLevel="0" collapsed="false">
      <c r="A5" s="31"/>
      <c r="B5" s="34" t="n">
        <v>130</v>
      </c>
      <c r="C5" s="35" t="s">
        <v>63</v>
      </c>
      <c r="D5" s="34" t="s">
        <v>61</v>
      </c>
      <c r="E5" s="36" t="n">
        <v>4</v>
      </c>
      <c r="F5" s="37" t="n">
        <v>1900</v>
      </c>
      <c r="G5" s="38" t="n">
        <f aca="false">E5*F5</f>
        <v>7600</v>
      </c>
    </row>
    <row r="6" customFormat="false" ht="61.15" hidden="false" customHeight="false" outlineLevel="0" collapsed="false">
      <c r="A6" s="31"/>
      <c r="B6" s="34" t="n">
        <v>131</v>
      </c>
      <c r="C6" s="35" t="s">
        <v>64</v>
      </c>
      <c r="D6" s="34" t="s">
        <v>61</v>
      </c>
      <c r="E6" s="36" t="n">
        <v>33</v>
      </c>
      <c r="F6" s="37" t="n">
        <v>2064.5</v>
      </c>
      <c r="G6" s="38" t="n">
        <f aca="false">E6*F6</f>
        <v>68128.5</v>
      </c>
    </row>
    <row r="7" customFormat="false" ht="61.15" hidden="false" customHeight="false" outlineLevel="0" collapsed="false">
      <c r="A7" s="31"/>
      <c r="B7" s="34" t="n">
        <v>132</v>
      </c>
      <c r="C7" s="35" t="s">
        <v>65</v>
      </c>
      <c r="D7" s="34" t="s">
        <v>61</v>
      </c>
      <c r="E7" s="36" t="n">
        <v>70</v>
      </c>
      <c r="F7" s="37" t="n">
        <v>3015.05</v>
      </c>
      <c r="G7" s="38" t="n">
        <f aca="false">E7*F7</f>
        <v>211053.5</v>
      </c>
    </row>
    <row r="8" customFormat="false" ht="61.15" hidden="false" customHeight="false" outlineLevel="0" collapsed="false">
      <c r="A8" s="31"/>
      <c r="B8" s="34" t="n">
        <v>133</v>
      </c>
      <c r="C8" s="35" t="s">
        <v>66</v>
      </c>
      <c r="D8" s="34" t="s">
        <v>61</v>
      </c>
      <c r="E8" s="36" t="n">
        <v>20</v>
      </c>
      <c r="F8" s="37" t="n">
        <v>3844.65</v>
      </c>
      <c r="G8" s="38" t="n">
        <f aca="false">E8*F8</f>
        <v>76893</v>
      </c>
    </row>
    <row r="9" customFormat="false" ht="61.15" hidden="false" customHeight="false" outlineLevel="0" collapsed="false">
      <c r="A9" s="31"/>
      <c r="B9" s="34" t="n">
        <v>134</v>
      </c>
      <c r="C9" s="35" t="s">
        <v>67</v>
      </c>
      <c r="D9" s="34" t="s">
        <v>61</v>
      </c>
      <c r="E9" s="36" t="n">
        <v>5</v>
      </c>
      <c r="F9" s="37" t="n">
        <v>5198.4</v>
      </c>
      <c r="G9" s="38" t="n">
        <f aca="false">E9*F9</f>
        <v>25992</v>
      </c>
    </row>
    <row r="10" customFormat="false" ht="61.15" hidden="false" customHeight="false" outlineLevel="0" collapsed="false">
      <c r="A10" s="31"/>
      <c r="B10" s="34" t="n">
        <v>135</v>
      </c>
      <c r="C10" s="35" t="s">
        <v>68</v>
      </c>
      <c r="D10" s="34" t="s">
        <v>61</v>
      </c>
      <c r="E10" s="36" t="n">
        <v>10</v>
      </c>
      <c r="F10" s="37" t="n">
        <v>7799.49</v>
      </c>
      <c r="G10" s="38" t="n">
        <f aca="false">E10*F10</f>
        <v>77994.9</v>
      </c>
    </row>
    <row r="11" customFormat="false" ht="61.15" hidden="false" customHeight="false" outlineLevel="0" collapsed="false">
      <c r="A11" s="31"/>
      <c r="B11" s="34" t="n">
        <v>136</v>
      </c>
      <c r="C11" s="35" t="s">
        <v>69</v>
      </c>
      <c r="D11" s="34" t="s">
        <v>61</v>
      </c>
      <c r="E11" s="36" t="n">
        <v>1</v>
      </c>
      <c r="F11" s="37" t="n">
        <v>9144.5</v>
      </c>
      <c r="G11" s="38" t="n">
        <f aca="false">E11*F11</f>
        <v>9144.5</v>
      </c>
    </row>
    <row r="12" customFormat="false" ht="61.15" hidden="false" customHeight="false" outlineLevel="0" collapsed="false">
      <c r="A12" s="31"/>
      <c r="B12" s="34" t="n">
        <v>137</v>
      </c>
      <c r="C12" s="35" t="s">
        <v>70</v>
      </c>
      <c r="D12" s="34" t="s">
        <v>61</v>
      </c>
      <c r="E12" s="36" t="n">
        <v>3</v>
      </c>
      <c r="F12" s="37" t="n">
        <v>10470</v>
      </c>
      <c r="G12" s="38" t="n">
        <f aca="false">E12*F12</f>
        <v>31410</v>
      </c>
    </row>
    <row r="13" customFormat="false" ht="61.15" hidden="false" customHeight="false" outlineLevel="0" collapsed="false">
      <c r="A13" s="31"/>
      <c r="B13" s="34" t="n">
        <v>138</v>
      </c>
      <c r="C13" s="35" t="s">
        <v>100</v>
      </c>
      <c r="D13" s="34" t="s">
        <v>61</v>
      </c>
      <c r="E13" s="36" t="n">
        <v>20</v>
      </c>
      <c r="F13" s="37" t="n">
        <v>5546.99</v>
      </c>
      <c r="G13" s="38" t="n">
        <f aca="false">E13*F13</f>
        <v>110939.8</v>
      </c>
    </row>
    <row r="14" customFormat="false" ht="61.15" hidden="false" customHeight="false" outlineLevel="0" collapsed="false">
      <c r="A14" s="31"/>
      <c r="B14" s="34" t="n">
        <v>139</v>
      </c>
      <c r="C14" s="35" t="s">
        <v>105</v>
      </c>
      <c r="D14" s="34" t="s">
        <v>61</v>
      </c>
      <c r="E14" s="36" t="n">
        <v>3</v>
      </c>
      <c r="F14" s="37" t="n">
        <v>8547</v>
      </c>
      <c r="G14" s="38" t="n">
        <f aca="false">E14*F14</f>
        <v>25641</v>
      </c>
    </row>
    <row r="15" customFormat="false" ht="49.25" hidden="false" customHeight="false" outlineLevel="0" collapsed="false">
      <c r="A15" s="31"/>
      <c r="B15" s="34" t="n">
        <v>140</v>
      </c>
      <c r="C15" s="35" t="s">
        <v>71</v>
      </c>
      <c r="D15" s="34" t="s">
        <v>61</v>
      </c>
      <c r="E15" s="36" t="n">
        <v>13</v>
      </c>
      <c r="F15" s="37" t="n">
        <v>2710.5</v>
      </c>
      <c r="G15" s="38" t="n">
        <f aca="false">E15*F15</f>
        <v>35236.5</v>
      </c>
    </row>
    <row r="16" customFormat="false" ht="46.25" hidden="false" customHeight="false" outlineLevel="0" collapsed="false">
      <c r="A16" s="39" t="s">
        <v>72</v>
      </c>
      <c r="B16" s="39"/>
      <c r="C16" s="39"/>
      <c r="D16" s="39"/>
      <c r="E16" s="40" t="n">
        <v>213</v>
      </c>
      <c r="F16" s="40" t="s">
        <v>73</v>
      </c>
      <c r="G16" s="41" t="n">
        <f aca="false">SUM(G3:G15)</f>
        <v>748939.5</v>
      </c>
    </row>
    <row r="17" customFormat="false" ht="37.3" hidden="false" customHeight="false" outlineLevel="0" collapsed="false">
      <c r="A17" s="39"/>
      <c r="B17" s="32" t="s">
        <v>54</v>
      </c>
      <c r="C17" s="33" t="s">
        <v>55</v>
      </c>
      <c r="D17" s="32" t="s">
        <v>56</v>
      </c>
      <c r="E17" s="32" t="s">
        <v>57</v>
      </c>
      <c r="F17" s="32" t="s">
        <v>74</v>
      </c>
      <c r="G17" s="32" t="s">
        <v>34</v>
      </c>
      <c r="H17" s="32" t="s">
        <v>75</v>
      </c>
    </row>
    <row r="18" customFormat="false" ht="25.35" hidden="false" customHeight="true" outlineLevel="0" collapsed="false">
      <c r="A18" s="31" t="s">
        <v>114</v>
      </c>
      <c r="B18" s="34" t="n">
        <v>141</v>
      </c>
      <c r="C18" s="35" t="s">
        <v>77</v>
      </c>
      <c r="D18" s="34" t="s">
        <v>61</v>
      </c>
      <c r="E18" s="36" t="n">
        <v>4</v>
      </c>
      <c r="F18" s="37" t="n">
        <v>62.57</v>
      </c>
      <c r="G18" s="42" t="n">
        <f aca="false">Início!C$59</f>
        <v>0.274</v>
      </c>
      <c r="H18" s="38" t="n">
        <f aca="false">E18*F18*(1+G18)</f>
        <v>318.85672</v>
      </c>
    </row>
    <row r="19" customFormat="false" ht="25.35" hidden="false" customHeight="true" outlineLevel="0" collapsed="false">
      <c r="A19" s="31"/>
      <c r="B19" s="34" t="n">
        <v>142</v>
      </c>
      <c r="C19" s="35" t="s">
        <v>78</v>
      </c>
      <c r="D19" s="34" t="s">
        <v>61</v>
      </c>
      <c r="E19" s="36" t="n">
        <v>74</v>
      </c>
      <c r="F19" s="37" t="n">
        <v>208.55</v>
      </c>
      <c r="G19" s="42" t="n">
        <f aca="false">Início!C$59</f>
        <v>0.274</v>
      </c>
      <c r="H19" s="38" t="n">
        <f aca="false">E19*F19*(1+G19)</f>
        <v>19661.2598</v>
      </c>
    </row>
    <row r="20" customFormat="false" ht="25.35" hidden="false" customHeight="false" outlineLevel="0" collapsed="false">
      <c r="A20" s="31"/>
      <c r="B20" s="34" t="n">
        <v>143</v>
      </c>
      <c r="C20" s="35" t="s">
        <v>79</v>
      </c>
      <c r="D20" s="34" t="s">
        <v>61</v>
      </c>
      <c r="E20" s="36" t="n">
        <v>8</v>
      </c>
      <c r="F20" s="37" t="n">
        <v>635.34</v>
      </c>
      <c r="G20" s="42" t="n">
        <f aca="false">Início!C$59</f>
        <v>0.274</v>
      </c>
      <c r="H20" s="38" t="n">
        <f aca="false">E20*F20*(1+G20)</f>
        <v>6475.38528</v>
      </c>
    </row>
    <row r="21" customFormat="false" ht="37.3" hidden="false" customHeight="false" outlineLevel="0" collapsed="false">
      <c r="A21" s="31"/>
      <c r="B21" s="34" t="n">
        <v>144</v>
      </c>
      <c r="C21" s="35" t="s">
        <v>80</v>
      </c>
      <c r="D21" s="34" t="s">
        <v>81</v>
      </c>
      <c r="E21" s="36" t="n">
        <v>392</v>
      </c>
      <c r="F21" s="37" t="n">
        <v>24.28</v>
      </c>
      <c r="G21" s="42" t="n">
        <f aca="false">Início!D$59</f>
        <v>0.215</v>
      </c>
      <c r="H21" s="38" t="n">
        <f aca="false">E21*F21*(1+G21)</f>
        <v>11564.0784</v>
      </c>
    </row>
    <row r="22" customFormat="false" ht="37.3" hidden="false" customHeight="false" outlineLevel="0" collapsed="false">
      <c r="A22" s="31"/>
      <c r="B22" s="34" t="n">
        <v>145</v>
      </c>
      <c r="C22" s="35" t="s">
        <v>82</v>
      </c>
      <c r="D22" s="34" t="s">
        <v>81</v>
      </c>
      <c r="E22" s="36" t="n">
        <v>104</v>
      </c>
      <c r="F22" s="37" t="n">
        <v>35.3</v>
      </c>
      <c r="G22" s="42" t="n">
        <f aca="false">Início!D$59</f>
        <v>0.215</v>
      </c>
      <c r="H22" s="38" t="n">
        <f aca="false">E22*F22*(1+G22)</f>
        <v>4460.508</v>
      </c>
    </row>
    <row r="23" customFormat="false" ht="37.3" hidden="false" customHeight="false" outlineLevel="0" collapsed="false">
      <c r="A23" s="31"/>
      <c r="B23" s="34" t="n">
        <v>146</v>
      </c>
      <c r="C23" s="35" t="s">
        <v>83</v>
      </c>
      <c r="D23" s="34" t="s">
        <v>81</v>
      </c>
      <c r="E23" s="36" t="n">
        <v>165</v>
      </c>
      <c r="F23" s="37" t="n">
        <v>45.94</v>
      </c>
      <c r="G23" s="42" t="n">
        <f aca="false">Início!D$59</f>
        <v>0.215</v>
      </c>
      <c r="H23" s="38" t="n">
        <f aca="false">E23*F23*(1+G23)</f>
        <v>9209.8215</v>
      </c>
    </row>
    <row r="24" customFormat="false" ht="37.3" hidden="false" customHeight="false" outlineLevel="0" collapsed="false">
      <c r="A24" s="31"/>
      <c r="B24" s="34" t="n">
        <v>147</v>
      </c>
      <c r="C24" s="35" t="s">
        <v>84</v>
      </c>
      <c r="D24" s="34" t="s">
        <v>81</v>
      </c>
      <c r="E24" s="36" t="n">
        <v>328</v>
      </c>
      <c r="F24" s="37" t="n">
        <v>54.82</v>
      </c>
      <c r="G24" s="42" t="n">
        <f aca="false">Início!D$59</f>
        <v>0.215</v>
      </c>
      <c r="H24" s="38" t="n">
        <f aca="false">E24*F24*(1+G24)</f>
        <v>21846.8664</v>
      </c>
    </row>
    <row r="25" customFormat="false" ht="37.3" hidden="false" customHeight="false" outlineLevel="0" collapsed="false">
      <c r="A25" s="31"/>
      <c r="B25" s="34" t="n">
        <v>148</v>
      </c>
      <c r="C25" s="35" t="s">
        <v>85</v>
      </c>
      <c r="D25" s="34" t="s">
        <v>81</v>
      </c>
      <c r="E25" s="36" t="n">
        <v>37</v>
      </c>
      <c r="F25" s="37" t="n">
        <v>66.85</v>
      </c>
      <c r="G25" s="42" t="n">
        <f aca="false">Início!D$59</f>
        <v>0.215</v>
      </c>
      <c r="H25" s="38" t="n">
        <f aca="false">E25*F25*(1+G25)</f>
        <v>3005.24175</v>
      </c>
    </row>
    <row r="26" customFormat="false" ht="37.3" hidden="false" customHeight="false" outlineLevel="0" collapsed="false">
      <c r="A26" s="31"/>
      <c r="B26" s="34" t="n">
        <v>149</v>
      </c>
      <c r="C26" s="35" t="s">
        <v>86</v>
      </c>
      <c r="D26" s="34" t="s">
        <v>81</v>
      </c>
      <c r="E26" s="36" t="n">
        <v>11</v>
      </c>
      <c r="F26" s="37" t="n">
        <v>92.25</v>
      </c>
      <c r="G26" s="42" t="n">
        <f aca="false">Início!D$59</f>
        <v>0.215</v>
      </c>
      <c r="H26" s="38" t="n">
        <f aca="false">E26*F26*(1+G26)</f>
        <v>1232.92125</v>
      </c>
    </row>
    <row r="27" customFormat="false" ht="37.3" hidden="false" customHeight="false" outlineLevel="0" collapsed="false">
      <c r="A27" s="31"/>
      <c r="B27" s="34" t="n">
        <v>150</v>
      </c>
      <c r="C27" s="35" t="s">
        <v>87</v>
      </c>
      <c r="D27" s="34" t="s">
        <v>81</v>
      </c>
      <c r="E27" s="36" t="n">
        <v>408</v>
      </c>
      <c r="F27" s="37" t="n">
        <v>19.94</v>
      </c>
      <c r="G27" s="42" t="n">
        <f aca="false">Início!C$59</f>
        <v>0.274</v>
      </c>
      <c r="H27" s="38" t="n">
        <f aca="false">E27*F27*(1+G27)</f>
        <v>10364.65248</v>
      </c>
    </row>
    <row r="28" customFormat="false" ht="37.3" hidden="false" customHeight="false" outlineLevel="0" collapsed="false">
      <c r="A28" s="31"/>
      <c r="B28" s="34" t="n">
        <v>151</v>
      </c>
      <c r="C28" s="35" t="s">
        <v>88</v>
      </c>
      <c r="D28" s="34" t="s">
        <v>81</v>
      </c>
      <c r="E28" s="36" t="n">
        <v>48</v>
      </c>
      <c r="F28" s="37" t="n">
        <v>25.4</v>
      </c>
      <c r="G28" s="42" t="n">
        <f aca="false">Início!C$59</f>
        <v>0.274</v>
      </c>
      <c r="H28" s="38" t="n">
        <f aca="false">E28*F28*(1+G28)</f>
        <v>1553.2608</v>
      </c>
    </row>
    <row r="29" customFormat="false" ht="25.35" hidden="false" customHeight="false" outlineLevel="0" collapsed="false">
      <c r="A29" s="31"/>
      <c r="B29" s="34" t="n">
        <v>152</v>
      </c>
      <c r="C29" s="35" t="s">
        <v>89</v>
      </c>
      <c r="D29" s="34" t="s">
        <v>90</v>
      </c>
      <c r="E29" s="36" t="n">
        <v>1.8</v>
      </c>
      <c r="F29" s="37" t="n">
        <v>41.81</v>
      </c>
      <c r="G29" s="42" t="n">
        <f aca="false">Início!D$59</f>
        <v>0.215</v>
      </c>
      <c r="H29" s="38" t="n">
        <f aca="false">E29*F29*(1+G29)</f>
        <v>91.43847</v>
      </c>
    </row>
    <row r="30" customFormat="false" ht="25.35" hidden="false" customHeight="false" outlineLevel="0" collapsed="false">
      <c r="A30" s="31"/>
      <c r="B30" s="34" t="n">
        <v>153</v>
      </c>
      <c r="C30" s="35" t="s">
        <v>91</v>
      </c>
      <c r="D30" s="34" t="s">
        <v>90</v>
      </c>
      <c r="E30" s="36" t="n">
        <v>4.5</v>
      </c>
      <c r="F30" s="37" t="n">
        <v>132.75</v>
      </c>
      <c r="G30" s="42" t="n">
        <f aca="false">Início!D$59</f>
        <v>0.215</v>
      </c>
      <c r="H30" s="38" t="n">
        <f aca="false">E30*F30*(1+G30)</f>
        <v>725.810625</v>
      </c>
    </row>
    <row r="31" customFormat="false" ht="25.35" hidden="false" customHeight="false" outlineLevel="0" collapsed="false">
      <c r="A31" s="31"/>
      <c r="B31" s="34" t="n">
        <v>154</v>
      </c>
      <c r="C31" s="35" t="s">
        <v>102</v>
      </c>
      <c r="D31" s="34" t="s">
        <v>61</v>
      </c>
      <c r="E31" s="36" t="n">
        <v>4</v>
      </c>
      <c r="F31" s="37" t="n">
        <v>423.14</v>
      </c>
      <c r="G31" s="42" t="n">
        <f aca="false">Início!D$59</f>
        <v>0.215</v>
      </c>
      <c r="H31" s="38" t="n">
        <f aca="false">E31*F31*(1+G31)</f>
        <v>2056.4604</v>
      </c>
    </row>
    <row r="32" customFormat="false" ht="37.3" hidden="false" customHeight="false" outlineLevel="0" collapsed="false">
      <c r="A32" s="31"/>
      <c r="B32" s="34" t="n">
        <v>155</v>
      </c>
      <c r="C32" s="35" t="s">
        <v>92</v>
      </c>
      <c r="D32" s="34" t="s">
        <v>61</v>
      </c>
      <c r="E32" s="36" t="n">
        <v>82</v>
      </c>
      <c r="F32" s="37" t="n">
        <v>38.81</v>
      </c>
      <c r="G32" s="42" t="n">
        <f aca="false">Início!C$59</f>
        <v>0.274</v>
      </c>
      <c r="H32" s="38" t="n">
        <f aca="false">E32*F32*(1+G32)</f>
        <v>4054.40308</v>
      </c>
    </row>
    <row r="33" customFormat="false" ht="15" hidden="false" customHeight="false" outlineLevel="0" collapsed="false">
      <c r="A33" s="39" t="s">
        <v>93</v>
      </c>
      <c r="B33" s="39"/>
      <c r="C33" s="39"/>
      <c r="D33" s="39"/>
      <c r="E33" s="43" t="n">
        <f aca="false">SUM(E18:E32)</f>
        <v>1671.3</v>
      </c>
      <c r="F33" s="40" t="s">
        <v>73</v>
      </c>
      <c r="G33" s="41"/>
      <c r="H33" s="41" t="n">
        <f aca="false">SUM(H18:H32)</f>
        <v>96620.964955</v>
      </c>
    </row>
    <row r="34" customFormat="false" ht="12.8" hidden="false" customHeight="false" outlineLevel="0" collapsed="false">
      <c r="G34" s="44"/>
    </row>
  </sheetData>
  <mergeCells count="5">
    <mergeCell ref="A1:G1"/>
    <mergeCell ref="A2:A15"/>
    <mergeCell ref="A16:C16"/>
    <mergeCell ref="A18:A32"/>
    <mergeCell ref="A33:C33"/>
  </mergeCells>
  <conditionalFormatting sqref="E34:E1048576 E1:E16 D17:E17 D2 E18:E3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95" zoomScalePageLayoutView="100" workbookViewId="0">
      <selection pane="topLeft" activeCell="A32" activeCellId="0" sqref="A3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3.4"/>
  </cols>
  <sheetData>
    <row r="1" customFormat="false" ht="22.05" hidden="false" customHeight="false" outlineLevel="0" collapsed="false">
      <c r="A1" s="30" t="s">
        <v>115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116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156</v>
      </c>
      <c r="C3" s="35" t="s">
        <v>60</v>
      </c>
      <c r="D3" s="34" t="s">
        <v>61</v>
      </c>
      <c r="E3" s="36" t="n">
        <v>4</v>
      </c>
      <c r="F3" s="37" t="n">
        <v>1766.58</v>
      </c>
      <c r="G3" s="38" t="n">
        <f aca="false">E3*F3</f>
        <v>7066.32</v>
      </c>
    </row>
    <row r="4" customFormat="false" ht="37.3" hidden="false" customHeight="false" outlineLevel="0" collapsed="false">
      <c r="A4" s="31"/>
      <c r="B4" s="34" t="n">
        <v>157</v>
      </c>
      <c r="C4" s="35" t="s">
        <v>62</v>
      </c>
      <c r="D4" s="34" t="s">
        <v>61</v>
      </c>
      <c r="E4" s="36" t="n">
        <v>11</v>
      </c>
      <c r="F4" s="37" t="n">
        <v>2440</v>
      </c>
      <c r="G4" s="38" t="n">
        <f aca="false">E4*F4</f>
        <v>26840</v>
      </c>
    </row>
    <row r="5" customFormat="false" ht="61.15" hidden="false" customHeight="false" outlineLevel="0" collapsed="false">
      <c r="A5" s="31"/>
      <c r="B5" s="34" t="n">
        <v>158</v>
      </c>
      <c r="C5" s="35" t="s">
        <v>63</v>
      </c>
      <c r="D5" s="34" t="s">
        <v>61</v>
      </c>
      <c r="E5" s="36" t="n">
        <v>11</v>
      </c>
      <c r="F5" s="37" t="n">
        <v>1900</v>
      </c>
      <c r="G5" s="38" t="n">
        <f aca="false">E5*F5</f>
        <v>20900</v>
      </c>
    </row>
    <row r="6" customFormat="false" ht="61.15" hidden="false" customHeight="false" outlineLevel="0" collapsed="false">
      <c r="A6" s="31"/>
      <c r="B6" s="34" t="n">
        <v>159</v>
      </c>
      <c r="C6" s="35" t="s">
        <v>64</v>
      </c>
      <c r="D6" s="34" t="s">
        <v>61</v>
      </c>
      <c r="E6" s="36" t="n">
        <v>10</v>
      </c>
      <c r="F6" s="37" t="n">
        <v>2064.5</v>
      </c>
      <c r="G6" s="38" t="n">
        <f aca="false">E6*F6</f>
        <v>20645</v>
      </c>
    </row>
    <row r="7" customFormat="false" ht="61.15" hidden="false" customHeight="false" outlineLevel="0" collapsed="false">
      <c r="A7" s="31"/>
      <c r="B7" s="34" t="n">
        <v>160</v>
      </c>
      <c r="C7" s="35" t="s">
        <v>65</v>
      </c>
      <c r="D7" s="34" t="s">
        <v>61</v>
      </c>
      <c r="E7" s="36" t="n">
        <v>34</v>
      </c>
      <c r="F7" s="37" t="n">
        <v>3015.05</v>
      </c>
      <c r="G7" s="38" t="n">
        <f aca="false">E7*F7</f>
        <v>102511.7</v>
      </c>
    </row>
    <row r="8" customFormat="false" ht="61.15" hidden="false" customHeight="false" outlineLevel="0" collapsed="false">
      <c r="A8" s="31"/>
      <c r="B8" s="34" t="n">
        <v>161</v>
      </c>
      <c r="C8" s="35" t="s">
        <v>66</v>
      </c>
      <c r="D8" s="34" t="s">
        <v>61</v>
      </c>
      <c r="E8" s="36" t="n">
        <v>1</v>
      </c>
      <c r="F8" s="37" t="n">
        <v>3844.65</v>
      </c>
      <c r="G8" s="38" t="n">
        <f aca="false">E8*F8</f>
        <v>3844.65</v>
      </c>
    </row>
    <row r="9" customFormat="false" ht="61.15" hidden="false" customHeight="false" outlineLevel="0" collapsed="false">
      <c r="A9" s="31"/>
      <c r="B9" s="34" t="n">
        <v>162</v>
      </c>
      <c r="C9" s="35" t="s">
        <v>67</v>
      </c>
      <c r="D9" s="34" t="s">
        <v>61</v>
      </c>
      <c r="E9" s="36" t="n">
        <v>2</v>
      </c>
      <c r="F9" s="37" t="n">
        <v>5198.4</v>
      </c>
      <c r="G9" s="38" t="n">
        <f aca="false">E9*F9</f>
        <v>10396.8</v>
      </c>
    </row>
    <row r="10" customFormat="false" ht="61.15" hidden="false" customHeight="false" outlineLevel="0" collapsed="false">
      <c r="A10" s="31"/>
      <c r="B10" s="34" t="n">
        <v>163</v>
      </c>
      <c r="C10" s="35" t="s">
        <v>68</v>
      </c>
      <c r="D10" s="34" t="s">
        <v>61</v>
      </c>
      <c r="E10" s="36" t="n">
        <v>2</v>
      </c>
      <c r="F10" s="37" t="n">
        <v>7799.49</v>
      </c>
      <c r="G10" s="38" t="n">
        <f aca="false">E10*F10</f>
        <v>15598.98</v>
      </c>
    </row>
    <row r="11" customFormat="false" ht="61.15" hidden="false" customHeight="false" outlineLevel="0" collapsed="false">
      <c r="A11" s="31"/>
      <c r="B11" s="34" t="n">
        <v>164</v>
      </c>
      <c r="C11" s="35" t="s">
        <v>69</v>
      </c>
      <c r="D11" s="34" t="s">
        <v>61</v>
      </c>
      <c r="E11" s="36" t="n">
        <v>3</v>
      </c>
      <c r="F11" s="37" t="n">
        <v>9144.5</v>
      </c>
      <c r="G11" s="38" t="n">
        <f aca="false">E11*F11</f>
        <v>27433.5</v>
      </c>
    </row>
    <row r="12" customFormat="false" ht="61.15" hidden="false" customHeight="false" outlineLevel="0" collapsed="false">
      <c r="A12" s="31"/>
      <c r="B12" s="34" t="n">
        <v>165</v>
      </c>
      <c r="C12" s="35" t="s">
        <v>70</v>
      </c>
      <c r="D12" s="34" t="s">
        <v>61</v>
      </c>
      <c r="E12" s="36" t="n">
        <v>2</v>
      </c>
      <c r="F12" s="37" t="n">
        <v>10470</v>
      </c>
      <c r="G12" s="38" t="n">
        <f aca="false">E12*F12</f>
        <v>20940</v>
      </c>
    </row>
    <row r="13" customFormat="false" ht="61.15" hidden="false" customHeight="false" outlineLevel="0" collapsed="false">
      <c r="A13" s="31"/>
      <c r="B13" s="34" t="n">
        <v>166</v>
      </c>
      <c r="C13" s="35" t="s">
        <v>100</v>
      </c>
      <c r="D13" s="34" t="s">
        <v>61</v>
      </c>
      <c r="E13" s="36" t="n">
        <v>1</v>
      </c>
      <c r="F13" s="37" t="n">
        <v>5546.99</v>
      </c>
      <c r="G13" s="38" t="n">
        <f aca="false">E13*F13</f>
        <v>5546.99</v>
      </c>
    </row>
    <row r="14" customFormat="false" ht="61.15" hidden="false" customHeight="false" outlineLevel="0" collapsed="false">
      <c r="A14" s="31"/>
      <c r="B14" s="34" t="n">
        <v>167</v>
      </c>
      <c r="C14" s="35" t="s">
        <v>105</v>
      </c>
      <c r="D14" s="34" t="s">
        <v>61</v>
      </c>
      <c r="E14" s="36" t="n">
        <v>2</v>
      </c>
      <c r="F14" s="37" t="n">
        <v>8547</v>
      </c>
      <c r="G14" s="38" t="n">
        <f aca="false">E14*F14</f>
        <v>17094</v>
      </c>
    </row>
    <row r="15" customFormat="false" ht="61.15" hidden="false" customHeight="false" outlineLevel="0" collapsed="false">
      <c r="A15" s="31"/>
      <c r="B15" s="34" t="n">
        <v>168</v>
      </c>
      <c r="C15" s="35" t="s">
        <v>106</v>
      </c>
      <c r="D15" s="34" t="s">
        <v>61</v>
      </c>
      <c r="E15" s="36" t="n">
        <v>2</v>
      </c>
      <c r="F15" s="37" t="n">
        <v>13000</v>
      </c>
      <c r="G15" s="38" t="n">
        <f aca="false">E15*F15</f>
        <v>26000</v>
      </c>
    </row>
    <row r="16" customFormat="false" ht="49.25" hidden="false" customHeight="false" outlineLevel="0" collapsed="false">
      <c r="A16" s="31"/>
      <c r="B16" s="34" t="n">
        <v>169</v>
      </c>
      <c r="C16" s="35" t="s">
        <v>96</v>
      </c>
      <c r="D16" s="34" t="s">
        <v>61</v>
      </c>
      <c r="E16" s="36" t="n">
        <v>7</v>
      </c>
      <c r="F16" s="37" t="n">
        <v>2484</v>
      </c>
      <c r="G16" s="38" t="n">
        <f aca="false">E16*F16</f>
        <v>17388</v>
      </c>
    </row>
    <row r="17" customFormat="false" ht="15" hidden="false" customHeight="false" outlineLevel="0" collapsed="false">
      <c r="A17" s="39" t="s">
        <v>72</v>
      </c>
      <c r="B17" s="39"/>
      <c r="C17" s="39"/>
      <c r="D17" s="39"/>
      <c r="E17" s="40" t="n">
        <v>92</v>
      </c>
      <c r="F17" s="40" t="s">
        <v>73</v>
      </c>
      <c r="G17" s="41" t="n">
        <f aca="false">SUM(G3:G16)</f>
        <v>322205.94</v>
      </c>
    </row>
    <row r="18" customFormat="false" ht="37.3" hidden="false" customHeight="false" outlineLevel="0" collapsed="false">
      <c r="A18" s="39"/>
      <c r="B18" s="32" t="s">
        <v>54</v>
      </c>
      <c r="C18" s="33" t="s">
        <v>55</v>
      </c>
      <c r="D18" s="32" t="s">
        <v>56</v>
      </c>
      <c r="E18" s="32" t="s">
        <v>57</v>
      </c>
      <c r="F18" s="32" t="s">
        <v>74</v>
      </c>
      <c r="G18" s="32" t="s">
        <v>34</v>
      </c>
      <c r="H18" s="32" t="s">
        <v>75</v>
      </c>
    </row>
    <row r="19" customFormat="false" ht="25.35" hidden="false" customHeight="true" outlineLevel="0" collapsed="false">
      <c r="A19" s="31" t="s">
        <v>117</v>
      </c>
      <c r="B19" s="34" t="n">
        <v>170</v>
      </c>
      <c r="C19" s="35" t="s">
        <v>77</v>
      </c>
      <c r="D19" s="34" t="s">
        <v>61</v>
      </c>
      <c r="E19" s="36" t="n">
        <v>3</v>
      </c>
      <c r="F19" s="37" t="n">
        <v>62.57</v>
      </c>
      <c r="G19" s="42" t="n">
        <f aca="false">Início!C$59</f>
        <v>0.274</v>
      </c>
      <c r="H19" s="38" t="n">
        <f aca="false">E19*F19*(1+G19)</f>
        <v>239.14254</v>
      </c>
    </row>
    <row r="20" customFormat="false" ht="25.35" hidden="false" customHeight="true" outlineLevel="0" collapsed="false">
      <c r="A20" s="31"/>
      <c r="B20" s="34" t="n">
        <v>171</v>
      </c>
      <c r="C20" s="35" t="s">
        <v>78</v>
      </c>
      <c r="D20" s="34" t="s">
        <v>61</v>
      </c>
      <c r="E20" s="36" t="n">
        <v>28</v>
      </c>
      <c r="F20" s="37" t="n">
        <v>192.68</v>
      </c>
      <c r="G20" s="42" t="n">
        <f aca="false">Início!C$59</f>
        <v>0.274</v>
      </c>
      <c r="H20" s="38" t="n">
        <f aca="false">E20*F20*(1+G20)</f>
        <v>6873.28096</v>
      </c>
    </row>
    <row r="21" customFormat="false" ht="25.35" hidden="false" customHeight="false" outlineLevel="0" collapsed="false">
      <c r="A21" s="31"/>
      <c r="B21" s="34" t="n">
        <v>172</v>
      </c>
      <c r="C21" s="35" t="s">
        <v>79</v>
      </c>
      <c r="D21" s="34" t="s">
        <v>61</v>
      </c>
      <c r="E21" s="36" t="n">
        <v>4</v>
      </c>
      <c r="F21" s="37" t="n">
        <v>607.45</v>
      </c>
      <c r="G21" s="42" t="n">
        <f aca="false">Início!C$59</f>
        <v>0.274</v>
      </c>
      <c r="H21" s="38" t="n">
        <f aca="false">E21*F21*(1+G21)</f>
        <v>3095.5652</v>
      </c>
    </row>
    <row r="22" customFormat="false" ht="37.3" hidden="false" customHeight="false" outlineLevel="0" collapsed="false">
      <c r="A22" s="31"/>
      <c r="B22" s="34" t="n">
        <v>173</v>
      </c>
      <c r="C22" s="35" t="s">
        <v>80</v>
      </c>
      <c r="D22" s="34" t="s">
        <v>81</v>
      </c>
      <c r="E22" s="36" t="n">
        <v>134</v>
      </c>
      <c r="F22" s="37" t="n">
        <v>22.5</v>
      </c>
      <c r="G22" s="42" t="n">
        <f aca="false">Início!D$59</f>
        <v>0.215</v>
      </c>
      <c r="H22" s="38" t="n">
        <f aca="false">E22*F22*(1+G22)</f>
        <v>3663.225</v>
      </c>
    </row>
    <row r="23" customFormat="false" ht="37.3" hidden="false" customHeight="false" outlineLevel="0" collapsed="false">
      <c r="A23" s="31"/>
      <c r="B23" s="34" t="n">
        <v>174</v>
      </c>
      <c r="C23" s="35" t="s">
        <v>82</v>
      </c>
      <c r="D23" s="34" t="s">
        <v>81</v>
      </c>
      <c r="E23" s="36" t="n">
        <v>22</v>
      </c>
      <c r="F23" s="37" t="n">
        <v>33.14</v>
      </c>
      <c r="G23" s="42" t="n">
        <f aca="false">Início!D$59</f>
        <v>0.215</v>
      </c>
      <c r="H23" s="38" t="n">
        <f aca="false">E23*F23*(1+G23)</f>
        <v>885.8322</v>
      </c>
    </row>
    <row r="24" customFormat="false" ht="37.3" hidden="false" customHeight="false" outlineLevel="0" collapsed="false">
      <c r="A24" s="31"/>
      <c r="B24" s="34" t="n">
        <v>175</v>
      </c>
      <c r="C24" s="35" t="s">
        <v>83</v>
      </c>
      <c r="D24" s="34" t="s">
        <v>81</v>
      </c>
      <c r="E24" s="36" t="n">
        <v>50</v>
      </c>
      <c r="F24" s="37" t="n">
        <v>43.65</v>
      </c>
      <c r="G24" s="42" t="n">
        <f aca="false">Início!D$59</f>
        <v>0.215</v>
      </c>
      <c r="H24" s="38" t="n">
        <f aca="false">E24*F24*(1+G24)</f>
        <v>2651.7375</v>
      </c>
    </row>
    <row r="25" customFormat="false" ht="37.3" hidden="false" customHeight="false" outlineLevel="0" collapsed="false">
      <c r="A25" s="31"/>
      <c r="B25" s="34" t="n">
        <v>176</v>
      </c>
      <c r="C25" s="35" t="s">
        <v>84</v>
      </c>
      <c r="D25" s="34" t="s">
        <v>81</v>
      </c>
      <c r="E25" s="36" t="n">
        <v>106</v>
      </c>
      <c r="F25" s="37" t="n">
        <v>54.05</v>
      </c>
      <c r="G25" s="42" t="n">
        <f aca="false">Início!D$59</f>
        <v>0.215</v>
      </c>
      <c r="H25" s="38" t="n">
        <f aca="false">E25*F25*(1+G25)</f>
        <v>6961.0995</v>
      </c>
    </row>
    <row r="26" customFormat="false" ht="37.3" hidden="false" customHeight="false" outlineLevel="0" collapsed="false">
      <c r="A26" s="31"/>
      <c r="B26" s="34" t="n">
        <v>177</v>
      </c>
      <c r="C26" s="35" t="s">
        <v>85</v>
      </c>
      <c r="D26" s="34" t="s">
        <v>81</v>
      </c>
      <c r="E26" s="36" t="n">
        <v>10</v>
      </c>
      <c r="F26" s="37" t="n">
        <v>63.98</v>
      </c>
      <c r="G26" s="42" t="n">
        <f aca="false">Início!D$59</f>
        <v>0.215</v>
      </c>
      <c r="H26" s="38" t="n">
        <f aca="false">E26*F26*(1+G26)</f>
        <v>777.357</v>
      </c>
    </row>
    <row r="27" customFormat="false" ht="37.3" hidden="false" customHeight="false" outlineLevel="0" collapsed="false">
      <c r="A27" s="31"/>
      <c r="B27" s="34" t="n">
        <v>178</v>
      </c>
      <c r="C27" s="35" t="s">
        <v>86</v>
      </c>
      <c r="D27" s="34" t="s">
        <v>81</v>
      </c>
      <c r="E27" s="36" t="n">
        <v>13</v>
      </c>
      <c r="F27" s="37" t="n">
        <v>91.71</v>
      </c>
      <c r="G27" s="42" t="n">
        <f aca="false">Início!D$59</f>
        <v>0.215</v>
      </c>
      <c r="H27" s="38" t="n">
        <f aca="false">E27*F27*(1+G27)</f>
        <v>1448.55945</v>
      </c>
    </row>
    <row r="28" customFormat="false" ht="37.3" hidden="false" customHeight="false" outlineLevel="0" collapsed="false">
      <c r="A28" s="31"/>
      <c r="B28" s="34" t="n">
        <v>179</v>
      </c>
      <c r="C28" s="35" t="s">
        <v>87</v>
      </c>
      <c r="D28" s="34" t="s">
        <v>81</v>
      </c>
      <c r="E28" s="36" t="n">
        <v>142</v>
      </c>
      <c r="F28" s="37" t="n">
        <v>20.87</v>
      </c>
      <c r="G28" s="42" t="n">
        <f aca="false">Início!C$59</f>
        <v>0.274</v>
      </c>
      <c r="H28" s="38" t="n">
        <f aca="false">E28*F28*(1+G28)</f>
        <v>3775.54996</v>
      </c>
    </row>
    <row r="29" customFormat="false" ht="37.3" hidden="false" customHeight="false" outlineLevel="0" collapsed="false">
      <c r="A29" s="31"/>
      <c r="B29" s="34" t="n">
        <v>180</v>
      </c>
      <c r="C29" s="35" t="s">
        <v>88</v>
      </c>
      <c r="D29" s="34" t="s">
        <v>81</v>
      </c>
      <c r="E29" s="36" t="n">
        <v>9</v>
      </c>
      <c r="F29" s="37" t="n">
        <v>26.33</v>
      </c>
      <c r="G29" s="42" t="n">
        <f aca="false">Início!C$59</f>
        <v>0.274</v>
      </c>
      <c r="H29" s="38" t="n">
        <f aca="false">E29*F29*(1+G29)</f>
        <v>301.89978</v>
      </c>
    </row>
    <row r="30" customFormat="false" ht="25.35" hidden="false" customHeight="false" outlineLevel="0" collapsed="false">
      <c r="A30" s="31"/>
      <c r="B30" s="34" t="n">
        <v>181</v>
      </c>
      <c r="C30" s="35" t="s">
        <v>89</v>
      </c>
      <c r="D30" s="34" t="s">
        <v>90</v>
      </c>
      <c r="E30" s="36" t="n">
        <v>0.7</v>
      </c>
      <c r="F30" s="37" t="n">
        <v>41.81</v>
      </c>
      <c r="G30" s="42" t="n">
        <f aca="false">Início!D$59</f>
        <v>0.215</v>
      </c>
      <c r="H30" s="38" t="n">
        <f aca="false">E30*F30*(1+G30)</f>
        <v>35.559405</v>
      </c>
    </row>
    <row r="31" customFormat="false" ht="25.35" hidden="false" customHeight="false" outlineLevel="0" collapsed="false">
      <c r="A31" s="31"/>
      <c r="B31" s="34" t="n">
        <v>182</v>
      </c>
      <c r="C31" s="35" t="s">
        <v>91</v>
      </c>
      <c r="D31" s="34" t="s">
        <v>90</v>
      </c>
      <c r="E31" s="36" t="n">
        <v>1.8</v>
      </c>
      <c r="F31" s="37" t="n">
        <v>134.79</v>
      </c>
      <c r="G31" s="42" t="n">
        <f aca="false">Início!D$59</f>
        <v>0.215</v>
      </c>
      <c r="H31" s="38" t="n">
        <f aca="false">E31*F31*(1+G31)</f>
        <v>294.78573</v>
      </c>
    </row>
    <row r="32" customFormat="false" ht="37.3" hidden="false" customHeight="false" outlineLevel="0" collapsed="false">
      <c r="A32" s="31"/>
      <c r="B32" s="34" t="n">
        <v>183</v>
      </c>
      <c r="C32" s="35" t="s">
        <v>92</v>
      </c>
      <c r="D32" s="34" t="s">
        <v>61</v>
      </c>
      <c r="E32" s="36" t="n">
        <v>32</v>
      </c>
      <c r="F32" s="37" t="n">
        <v>36.27</v>
      </c>
      <c r="G32" s="42" t="n">
        <f aca="false">Início!C$59</f>
        <v>0.274</v>
      </c>
      <c r="H32" s="38" t="n">
        <f aca="false">E32*F32*(1+G32)</f>
        <v>1478.65536</v>
      </c>
    </row>
    <row r="33" customFormat="false" ht="15" hidden="false" customHeight="false" outlineLevel="0" collapsed="false">
      <c r="A33" s="39" t="s">
        <v>93</v>
      </c>
      <c r="B33" s="39"/>
      <c r="C33" s="39"/>
      <c r="D33" s="39"/>
      <c r="E33" s="43" t="n">
        <f aca="false">SUM(E19:E32)</f>
        <v>555.5</v>
      </c>
      <c r="F33" s="40" t="s">
        <v>73</v>
      </c>
      <c r="G33" s="41"/>
      <c r="H33" s="41" t="n">
        <f aca="false">SUM(H19:H32)</f>
        <v>32482.249585</v>
      </c>
    </row>
    <row r="34" customFormat="false" ht="12.8" hidden="false" customHeight="false" outlineLevel="0" collapsed="false">
      <c r="G34" s="44"/>
    </row>
  </sheetData>
  <mergeCells count="5">
    <mergeCell ref="A1:G1"/>
    <mergeCell ref="A2:A16"/>
    <mergeCell ref="A17:C17"/>
    <mergeCell ref="A19:A32"/>
    <mergeCell ref="A33:C33"/>
  </mergeCells>
  <conditionalFormatting sqref="E34:E1048576 E1:E17 D18:E18 D2 E19:E3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5" zoomScalePageLayoutView="100" workbookViewId="0">
      <selection pane="topLeft" activeCell="G36" activeCellId="0" sqref="G36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8.34"/>
    <col collapsed="false" customWidth="true" hidden="false" outlineLevel="0" max="3" min="3" style="1" width="82.2"/>
    <col collapsed="false" customWidth="true" hidden="false" outlineLevel="0" max="5" min="4" style="1" width="12.23"/>
    <col collapsed="false" customWidth="true" hidden="false" outlineLevel="0" max="6" min="6" style="1" width="13.89"/>
    <col collapsed="false" customWidth="true" hidden="false" outlineLevel="0" max="7" min="7" style="1" width="15.42"/>
    <col collapsed="false" customWidth="true" hidden="false" outlineLevel="0" max="8" min="8" style="0" width="14.51"/>
  </cols>
  <sheetData>
    <row r="1" customFormat="false" ht="22.05" hidden="false" customHeight="false" outlineLevel="0" collapsed="false">
      <c r="A1" s="30" t="s">
        <v>118</v>
      </c>
      <c r="B1" s="30"/>
      <c r="C1" s="30"/>
      <c r="D1" s="30"/>
      <c r="E1" s="30"/>
      <c r="F1" s="30"/>
      <c r="G1" s="30"/>
    </row>
    <row r="2" customFormat="false" ht="37.3" hidden="false" customHeight="true" outlineLevel="0" collapsed="false">
      <c r="A2" s="31" t="s">
        <v>119</v>
      </c>
      <c r="B2" s="32" t="s">
        <v>54</v>
      </c>
      <c r="C2" s="33" t="s">
        <v>55</v>
      </c>
      <c r="D2" s="32" t="s">
        <v>56</v>
      </c>
      <c r="E2" s="32" t="s">
        <v>57</v>
      </c>
      <c r="F2" s="32" t="s">
        <v>58</v>
      </c>
      <c r="G2" s="32" t="s">
        <v>59</v>
      </c>
    </row>
    <row r="3" customFormat="false" ht="37.3" hidden="false" customHeight="false" outlineLevel="0" collapsed="false">
      <c r="A3" s="31"/>
      <c r="B3" s="34" t="n">
        <v>184</v>
      </c>
      <c r="C3" s="35" t="s">
        <v>60</v>
      </c>
      <c r="D3" s="34" t="s">
        <v>61</v>
      </c>
      <c r="E3" s="36" t="n">
        <v>10</v>
      </c>
      <c r="F3" s="37" t="n">
        <v>1766.58</v>
      </c>
      <c r="G3" s="38" t="n">
        <f aca="false">E3*F3</f>
        <v>17665.8</v>
      </c>
    </row>
    <row r="4" customFormat="false" ht="37.3" hidden="false" customHeight="false" outlineLevel="0" collapsed="false">
      <c r="A4" s="31"/>
      <c r="B4" s="34" t="n">
        <v>185</v>
      </c>
      <c r="C4" s="35" t="s">
        <v>62</v>
      </c>
      <c r="D4" s="34" t="s">
        <v>61</v>
      </c>
      <c r="E4" s="36" t="n">
        <v>33</v>
      </c>
      <c r="F4" s="37" t="n">
        <v>2440</v>
      </c>
      <c r="G4" s="38" t="n">
        <f aca="false">E4*F4</f>
        <v>80520</v>
      </c>
    </row>
    <row r="5" customFormat="false" ht="61.15" hidden="false" customHeight="false" outlineLevel="0" collapsed="false">
      <c r="A5" s="31"/>
      <c r="B5" s="34" t="n">
        <v>186</v>
      </c>
      <c r="C5" s="35" t="s">
        <v>63</v>
      </c>
      <c r="D5" s="34" t="s">
        <v>61</v>
      </c>
      <c r="E5" s="36" t="n">
        <v>32</v>
      </c>
      <c r="F5" s="37" t="n">
        <v>1900</v>
      </c>
      <c r="G5" s="38" t="n">
        <f aca="false">E5*F5</f>
        <v>60800</v>
      </c>
    </row>
    <row r="6" customFormat="false" ht="61.15" hidden="false" customHeight="false" outlineLevel="0" collapsed="false">
      <c r="A6" s="31"/>
      <c r="B6" s="34" t="n">
        <v>187</v>
      </c>
      <c r="C6" s="35" t="s">
        <v>64</v>
      </c>
      <c r="D6" s="34" t="s">
        <v>61</v>
      </c>
      <c r="E6" s="36" t="n">
        <v>28</v>
      </c>
      <c r="F6" s="37" t="n">
        <v>2064.5</v>
      </c>
      <c r="G6" s="38" t="n">
        <f aca="false">E6*F6</f>
        <v>57806</v>
      </c>
    </row>
    <row r="7" customFormat="false" ht="61.15" hidden="false" customHeight="false" outlineLevel="0" collapsed="false">
      <c r="A7" s="31"/>
      <c r="B7" s="34" t="n">
        <v>188</v>
      </c>
      <c r="C7" s="35" t="s">
        <v>65</v>
      </c>
      <c r="D7" s="34" t="s">
        <v>61</v>
      </c>
      <c r="E7" s="36" t="n">
        <v>35</v>
      </c>
      <c r="F7" s="37" t="n">
        <v>3015.05</v>
      </c>
      <c r="G7" s="38" t="n">
        <f aca="false">E7*F7</f>
        <v>105526.75</v>
      </c>
    </row>
    <row r="8" customFormat="false" ht="61.15" hidden="false" customHeight="false" outlineLevel="0" collapsed="false">
      <c r="A8" s="31"/>
      <c r="B8" s="34" t="n">
        <v>189</v>
      </c>
      <c r="C8" s="35" t="s">
        <v>66</v>
      </c>
      <c r="D8" s="34" t="s">
        <v>61</v>
      </c>
      <c r="E8" s="36" t="n">
        <v>15</v>
      </c>
      <c r="F8" s="37" t="n">
        <v>3844.65</v>
      </c>
      <c r="G8" s="38" t="n">
        <f aca="false">E8*F8</f>
        <v>57669.75</v>
      </c>
    </row>
    <row r="9" customFormat="false" ht="61.15" hidden="false" customHeight="false" outlineLevel="0" collapsed="false">
      <c r="A9" s="31"/>
      <c r="B9" s="34" t="n">
        <v>190</v>
      </c>
      <c r="C9" s="35" t="s">
        <v>67</v>
      </c>
      <c r="D9" s="34" t="s">
        <v>61</v>
      </c>
      <c r="E9" s="36" t="n">
        <v>5</v>
      </c>
      <c r="F9" s="37" t="n">
        <v>5198.4</v>
      </c>
      <c r="G9" s="38" t="n">
        <f aca="false">E9*F9</f>
        <v>25992</v>
      </c>
    </row>
    <row r="10" customFormat="false" ht="61.15" hidden="false" customHeight="false" outlineLevel="0" collapsed="false">
      <c r="A10" s="31"/>
      <c r="B10" s="34" t="n">
        <v>191</v>
      </c>
      <c r="C10" s="35" t="s">
        <v>68</v>
      </c>
      <c r="D10" s="34" t="s">
        <v>61</v>
      </c>
      <c r="E10" s="36" t="n">
        <v>12</v>
      </c>
      <c r="F10" s="37" t="n">
        <v>7799.49</v>
      </c>
      <c r="G10" s="38" t="n">
        <f aca="false">E10*F10</f>
        <v>93593.88</v>
      </c>
    </row>
    <row r="11" customFormat="false" ht="61.15" hidden="false" customHeight="false" outlineLevel="0" collapsed="false">
      <c r="A11" s="31"/>
      <c r="B11" s="34" t="n">
        <v>192</v>
      </c>
      <c r="C11" s="35" t="s">
        <v>69</v>
      </c>
      <c r="D11" s="34" t="s">
        <v>61</v>
      </c>
      <c r="E11" s="36" t="n">
        <v>8</v>
      </c>
      <c r="F11" s="37" t="n">
        <v>9144.5</v>
      </c>
      <c r="G11" s="38" t="n">
        <f aca="false">E11*F11</f>
        <v>73156</v>
      </c>
    </row>
    <row r="12" customFormat="false" ht="61.15" hidden="false" customHeight="false" outlineLevel="0" collapsed="false">
      <c r="A12" s="31"/>
      <c r="B12" s="34" t="n">
        <v>193</v>
      </c>
      <c r="C12" s="35" t="s">
        <v>70</v>
      </c>
      <c r="D12" s="34" t="s">
        <v>61</v>
      </c>
      <c r="E12" s="36" t="n">
        <v>8</v>
      </c>
      <c r="F12" s="37" t="n">
        <v>10470</v>
      </c>
      <c r="G12" s="38" t="n">
        <f aca="false">E12*F12</f>
        <v>83760</v>
      </c>
    </row>
    <row r="13" customFormat="false" ht="61.15" hidden="false" customHeight="false" outlineLevel="0" collapsed="false">
      <c r="A13" s="31"/>
      <c r="B13" s="34" t="n">
        <v>194</v>
      </c>
      <c r="C13" s="35" t="s">
        <v>100</v>
      </c>
      <c r="D13" s="34" t="s">
        <v>61</v>
      </c>
      <c r="E13" s="36" t="n">
        <v>9</v>
      </c>
      <c r="F13" s="37" t="n">
        <v>5546.99</v>
      </c>
      <c r="G13" s="38" t="n">
        <f aca="false">E13*F13</f>
        <v>49922.91</v>
      </c>
    </row>
    <row r="14" customFormat="false" ht="61.15" hidden="false" customHeight="false" outlineLevel="0" collapsed="false">
      <c r="A14" s="31"/>
      <c r="B14" s="34" t="n">
        <v>195</v>
      </c>
      <c r="C14" s="35" t="s">
        <v>105</v>
      </c>
      <c r="D14" s="34" t="s">
        <v>61</v>
      </c>
      <c r="E14" s="36" t="n">
        <v>9</v>
      </c>
      <c r="F14" s="37" t="n">
        <v>8547</v>
      </c>
      <c r="G14" s="38" t="n">
        <f aca="false">E14*F14</f>
        <v>76923</v>
      </c>
    </row>
    <row r="15" customFormat="false" ht="61.15" hidden="false" customHeight="false" outlineLevel="0" collapsed="false">
      <c r="A15" s="31"/>
      <c r="B15" s="34" t="n">
        <v>196</v>
      </c>
      <c r="C15" s="35" t="s">
        <v>106</v>
      </c>
      <c r="D15" s="34" t="s">
        <v>61</v>
      </c>
      <c r="E15" s="36" t="n">
        <v>1</v>
      </c>
      <c r="F15" s="37" t="n">
        <v>13000</v>
      </c>
      <c r="G15" s="38" t="n">
        <f aca="false">E15*F15</f>
        <v>13000</v>
      </c>
    </row>
    <row r="16" customFormat="false" ht="61.15" hidden="false" customHeight="false" outlineLevel="0" collapsed="false">
      <c r="A16" s="31"/>
      <c r="B16" s="34" t="n">
        <v>197</v>
      </c>
      <c r="C16" s="35" t="s">
        <v>107</v>
      </c>
      <c r="D16" s="34" t="s">
        <v>61</v>
      </c>
      <c r="E16" s="36" t="n">
        <v>3</v>
      </c>
      <c r="F16" s="37" t="n">
        <v>11858.2</v>
      </c>
      <c r="G16" s="38" t="n">
        <f aca="false">E16*F16</f>
        <v>35574.6</v>
      </c>
    </row>
    <row r="17" customFormat="false" ht="49.25" hidden="false" customHeight="false" outlineLevel="0" collapsed="false">
      <c r="A17" s="31"/>
      <c r="B17" s="34" t="n">
        <v>198</v>
      </c>
      <c r="C17" s="35" t="s">
        <v>71</v>
      </c>
      <c r="D17" s="34" t="s">
        <v>61</v>
      </c>
      <c r="E17" s="36" t="n">
        <v>13</v>
      </c>
      <c r="F17" s="37" t="n">
        <v>2710.5</v>
      </c>
      <c r="G17" s="38" t="n">
        <f aca="false">E17*F17</f>
        <v>35236.5</v>
      </c>
    </row>
    <row r="18" customFormat="false" ht="15" hidden="false" customHeight="false" outlineLevel="0" collapsed="false">
      <c r="A18" s="39" t="s">
        <v>72</v>
      </c>
      <c r="B18" s="39"/>
      <c r="C18" s="39"/>
      <c r="D18" s="39"/>
      <c r="E18" s="40" t="n">
        <v>221</v>
      </c>
      <c r="F18" s="40" t="s">
        <v>73</v>
      </c>
      <c r="G18" s="41" t="n">
        <f aca="false">SUM(G3:G17)</f>
        <v>867147.19</v>
      </c>
    </row>
    <row r="19" customFormat="false" ht="37.3" hidden="false" customHeight="false" outlineLevel="0" collapsed="false">
      <c r="A19" s="39"/>
      <c r="B19" s="32" t="s">
        <v>54</v>
      </c>
      <c r="C19" s="33" t="s">
        <v>55</v>
      </c>
      <c r="D19" s="32" t="s">
        <v>56</v>
      </c>
      <c r="E19" s="32" t="s">
        <v>57</v>
      </c>
      <c r="F19" s="32" t="s">
        <v>74</v>
      </c>
      <c r="G19" s="32" t="s">
        <v>34</v>
      </c>
      <c r="H19" s="32" t="s">
        <v>75</v>
      </c>
    </row>
    <row r="20" customFormat="false" ht="25.35" hidden="false" customHeight="true" outlineLevel="0" collapsed="false">
      <c r="A20" s="31" t="s">
        <v>120</v>
      </c>
      <c r="B20" s="34" t="n">
        <v>199</v>
      </c>
      <c r="C20" s="35" t="s">
        <v>77</v>
      </c>
      <c r="D20" s="34" t="s">
        <v>61</v>
      </c>
      <c r="E20" s="36" t="n">
        <v>5</v>
      </c>
      <c r="F20" s="37" t="n">
        <v>62.57</v>
      </c>
      <c r="G20" s="42" t="n">
        <f aca="false">Início!C$59</f>
        <v>0.274</v>
      </c>
      <c r="H20" s="38" t="n">
        <f aca="false">E20*F20*(1+G20)</f>
        <v>398.5709</v>
      </c>
    </row>
    <row r="21" customFormat="false" ht="25.35" hidden="false" customHeight="true" outlineLevel="0" collapsed="false">
      <c r="A21" s="31"/>
      <c r="B21" s="34" t="n">
        <v>200</v>
      </c>
      <c r="C21" s="35" t="s">
        <v>78</v>
      </c>
      <c r="D21" s="34" t="s">
        <v>61</v>
      </c>
      <c r="E21" s="36" t="n">
        <v>67</v>
      </c>
      <c r="F21" s="37" t="n">
        <v>196.43</v>
      </c>
      <c r="G21" s="42" t="n">
        <f aca="false">Início!C$59</f>
        <v>0.274</v>
      </c>
      <c r="H21" s="38" t="n">
        <f aca="false">E21*F21*(1+G21)</f>
        <v>16766.87194</v>
      </c>
    </row>
    <row r="22" customFormat="false" ht="25.35" hidden="false" customHeight="false" outlineLevel="0" collapsed="false">
      <c r="A22" s="31"/>
      <c r="B22" s="34" t="n">
        <v>201</v>
      </c>
      <c r="C22" s="35" t="s">
        <v>79</v>
      </c>
      <c r="D22" s="34" t="s">
        <v>61</v>
      </c>
      <c r="E22" s="36" t="n">
        <v>17</v>
      </c>
      <c r="F22" s="37" t="n">
        <v>617.77</v>
      </c>
      <c r="G22" s="42" t="n">
        <f aca="false">Início!C$59</f>
        <v>0.274</v>
      </c>
      <c r="H22" s="38" t="n">
        <f aca="false">E22*F22*(1+G22)</f>
        <v>13379.66266</v>
      </c>
    </row>
    <row r="23" customFormat="false" ht="37.3" hidden="false" customHeight="false" outlineLevel="0" collapsed="false">
      <c r="A23" s="31"/>
      <c r="B23" s="34" t="n">
        <v>202</v>
      </c>
      <c r="C23" s="35" t="s">
        <v>80</v>
      </c>
      <c r="D23" s="34" t="s">
        <v>81</v>
      </c>
      <c r="E23" s="36" t="n">
        <v>336</v>
      </c>
      <c r="F23" s="37" t="n">
        <v>22.89</v>
      </c>
      <c r="G23" s="42" t="n">
        <f aca="false">Início!D$59</f>
        <v>0.215</v>
      </c>
      <c r="H23" s="38" t="n">
        <f aca="false">E23*F23*(1+G23)</f>
        <v>9344.6136</v>
      </c>
    </row>
    <row r="24" customFormat="false" ht="37.3" hidden="false" customHeight="false" outlineLevel="0" collapsed="false">
      <c r="A24" s="31"/>
      <c r="B24" s="34" t="n">
        <v>203</v>
      </c>
      <c r="C24" s="35" t="s">
        <v>82</v>
      </c>
      <c r="D24" s="34" t="s">
        <v>81</v>
      </c>
      <c r="E24" s="36" t="n">
        <v>221</v>
      </c>
      <c r="F24" s="37" t="n">
        <v>33.6</v>
      </c>
      <c r="G24" s="42" t="n">
        <f aca="false">Início!D$59</f>
        <v>0.215</v>
      </c>
      <c r="H24" s="38" t="n">
        <f aca="false">E24*F24*(1+G24)</f>
        <v>9022.104</v>
      </c>
    </row>
    <row r="25" customFormat="false" ht="37.3" hidden="false" customHeight="false" outlineLevel="0" collapsed="false">
      <c r="A25" s="31"/>
      <c r="B25" s="34" t="n">
        <v>204</v>
      </c>
      <c r="C25" s="35" t="s">
        <v>83</v>
      </c>
      <c r="D25" s="34" t="s">
        <v>81</v>
      </c>
      <c r="E25" s="36" t="n">
        <v>140</v>
      </c>
      <c r="F25" s="37" t="n">
        <v>44.13</v>
      </c>
      <c r="G25" s="42" t="n">
        <f aca="false">Início!D$59</f>
        <v>0.215</v>
      </c>
      <c r="H25" s="38" t="n">
        <f aca="false">E25*F25*(1+G25)</f>
        <v>7506.513</v>
      </c>
    </row>
    <row r="26" customFormat="false" ht="37.3" hidden="false" customHeight="false" outlineLevel="0" collapsed="false">
      <c r="A26" s="31"/>
      <c r="B26" s="34" t="n">
        <v>205</v>
      </c>
      <c r="C26" s="35" t="s">
        <v>84</v>
      </c>
      <c r="D26" s="34" t="s">
        <v>81</v>
      </c>
      <c r="E26" s="36" t="n">
        <v>215</v>
      </c>
      <c r="F26" s="37" t="n">
        <v>54.32</v>
      </c>
      <c r="G26" s="42" t="n">
        <f aca="false">Início!D$59</f>
        <v>0.215</v>
      </c>
      <c r="H26" s="38" t="n">
        <f aca="false">E26*F26*(1+G26)</f>
        <v>14189.742</v>
      </c>
    </row>
    <row r="27" customFormat="false" ht="37.3" hidden="false" customHeight="false" outlineLevel="0" collapsed="false">
      <c r="A27" s="31"/>
      <c r="B27" s="34" t="n">
        <v>206</v>
      </c>
      <c r="C27" s="35" t="s">
        <v>85</v>
      </c>
      <c r="D27" s="34" t="s">
        <v>81</v>
      </c>
      <c r="E27" s="36" t="n">
        <v>53</v>
      </c>
      <c r="F27" s="37" t="n">
        <v>64.55</v>
      </c>
      <c r="G27" s="42" t="n">
        <f aca="false">Início!D$59</f>
        <v>0.215</v>
      </c>
      <c r="H27" s="38" t="n">
        <f aca="false">E27*F27*(1+G27)</f>
        <v>4156.69725</v>
      </c>
    </row>
    <row r="28" customFormat="false" ht="37.3" hidden="false" customHeight="false" outlineLevel="0" collapsed="false">
      <c r="A28" s="31"/>
      <c r="B28" s="34" t="n">
        <v>207</v>
      </c>
      <c r="C28" s="35" t="s">
        <v>86</v>
      </c>
      <c r="D28" s="34" t="s">
        <v>81</v>
      </c>
      <c r="E28" s="36" t="n">
        <v>64</v>
      </c>
      <c r="F28" s="37" t="n">
        <v>91.98</v>
      </c>
      <c r="G28" s="42" t="n">
        <f aca="false">Início!D$59</f>
        <v>0.215</v>
      </c>
      <c r="H28" s="38" t="n">
        <f aca="false">E28*F28*(1+G28)</f>
        <v>7152.3648</v>
      </c>
    </row>
    <row r="29" customFormat="false" ht="37.3" hidden="false" customHeight="false" outlineLevel="0" collapsed="false">
      <c r="A29" s="31"/>
      <c r="B29" s="34" t="n">
        <v>208</v>
      </c>
      <c r="C29" s="35" t="s">
        <v>87</v>
      </c>
      <c r="D29" s="34" t="s">
        <v>81</v>
      </c>
      <c r="E29" s="36" t="n">
        <v>352</v>
      </c>
      <c r="F29" s="37" t="n">
        <v>17.62</v>
      </c>
      <c r="G29" s="42" t="n">
        <f aca="false">Início!C$59</f>
        <v>0.274</v>
      </c>
      <c r="H29" s="38" t="n">
        <f aca="false">E29*F29*(1+G29)</f>
        <v>7901.65376</v>
      </c>
    </row>
    <row r="30" customFormat="false" ht="37.3" hidden="false" customHeight="false" outlineLevel="0" collapsed="false">
      <c r="A30" s="31"/>
      <c r="B30" s="34" t="n">
        <v>209</v>
      </c>
      <c r="C30" s="35" t="s">
        <v>88</v>
      </c>
      <c r="D30" s="34" t="s">
        <v>81</v>
      </c>
      <c r="E30" s="36" t="n">
        <v>117</v>
      </c>
      <c r="F30" s="37" t="n">
        <v>23.08</v>
      </c>
      <c r="G30" s="42" t="n">
        <f aca="false">Início!C$59</f>
        <v>0.274</v>
      </c>
      <c r="H30" s="38" t="n">
        <f aca="false">E30*F30*(1+G30)</f>
        <v>3440.25864</v>
      </c>
    </row>
    <row r="31" customFormat="false" ht="25.35" hidden="false" customHeight="false" outlineLevel="0" collapsed="false">
      <c r="A31" s="31"/>
      <c r="B31" s="34" t="n">
        <v>210</v>
      </c>
      <c r="C31" s="35" t="s">
        <v>89</v>
      </c>
      <c r="D31" s="34" t="s">
        <v>90</v>
      </c>
      <c r="E31" s="36" t="n">
        <v>2.1</v>
      </c>
      <c r="F31" s="37" t="n">
        <v>41.81</v>
      </c>
      <c r="G31" s="42" t="n">
        <f aca="false">Início!D$59</f>
        <v>0.215</v>
      </c>
      <c r="H31" s="38" t="n">
        <f aca="false">E31*F31*(1+G31)</f>
        <v>106.678215</v>
      </c>
    </row>
    <row r="32" customFormat="false" ht="25.35" hidden="false" customHeight="false" outlineLevel="0" collapsed="false">
      <c r="A32" s="31"/>
      <c r="B32" s="34" t="n">
        <v>211</v>
      </c>
      <c r="C32" s="35" t="s">
        <v>91</v>
      </c>
      <c r="D32" s="34" t="s">
        <v>90</v>
      </c>
      <c r="E32" s="36" t="n">
        <v>5</v>
      </c>
      <c r="F32" s="37" t="n">
        <v>132.99</v>
      </c>
      <c r="G32" s="42" t="n">
        <f aca="false">Início!D$59</f>
        <v>0.215</v>
      </c>
      <c r="H32" s="38" t="n">
        <f aca="false">E32*F32*(1+G32)</f>
        <v>807.91425</v>
      </c>
    </row>
    <row r="33" customFormat="false" ht="25.35" hidden="false" customHeight="false" outlineLevel="0" collapsed="false">
      <c r="A33" s="31"/>
      <c r="B33" s="34" t="n">
        <v>212</v>
      </c>
      <c r="C33" s="35" t="s">
        <v>102</v>
      </c>
      <c r="D33" s="34" t="s">
        <v>61</v>
      </c>
      <c r="E33" s="36" t="n">
        <v>6</v>
      </c>
      <c r="F33" s="37" t="n">
        <v>423.02</v>
      </c>
      <c r="G33" s="42" t="n">
        <f aca="false">Início!D$59</f>
        <v>0.215</v>
      </c>
      <c r="H33" s="38" t="n">
        <f aca="false">E33*F33*(1+G33)</f>
        <v>3083.8158</v>
      </c>
    </row>
    <row r="34" customFormat="false" ht="37.3" hidden="false" customHeight="false" outlineLevel="0" collapsed="false">
      <c r="A34" s="31"/>
      <c r="B34" s="34" t="n">
        <v>213</v>
      </c>
      <c r="C34" s="35" t="s">
        <v>92</v>
      </c>
      <c r="D34" s="34" t="s">
        <v>61</v>
      </c>
      <c r="E34" s="36" t="n">
        <v>84</v>
      </c>
      <c r="F34" s="37" t="n">
        <v>41.24</v>
      </c>
      <c r="G34" s="42" t="n">
        <f aca="false">Início!C$59</f>
        <v>0.274</v>
      </c>
      <c r="H34" s="38" t="n">
        <f aca="false">E34*F34*(1+G34)</f>
        <v>4413.33984</v>
      </c>
    </row>
    <row r="35" customFormat="false" ht="15" hidden="false" customHeight="false" outlineLevel="0" collapsed="false">
      <c r="A35" s="39" t="s">
        <v>93</v>
      </c>
      <c r="B35" s="39"/>
      <c r="C35" s="39"/>
      <c r="D35" s="39"/>
      <c r="E35" s="43" t="n">
        <f aca="false">SUM(E20:E34)</f>
        <v>1684.1</v>
      </c>
      <c r="F35" s="40" t="s">
        <v>73</v>
      </c>
      <c r="G35" s="41"/>
      <c r="H35" s="41" t="n">
        <f aca="false">SUM(H20:H34)</f>
        <v>101670.800655</v>
      </c>
    </row>
    <row r="36" customFormat="false" ht="12.8" hidden="false" customHeight="false" outlineLevel="0" collapsed="false">
      <c r="G36" s="44"/>
    </row>
    <row r="38" customFormat="false" ht="12.8" hidden="false" customHeight="false" outlineLevel="0" collapsed="false">
      <c r="H38" s="45"/>
    </row>
    <row r="41" customFormat="false" ht="12.8" hidden="false" customHeight="false" outlineLevel="0" collapsed="false">
      <c r="H41" s="45"/>
    </row>
  </sheetData>
  <mergeCells count="5">
    <mergeCell ref="A1:G1"/>
    <mergeCell ref="A2:A17"/>
    <mergeCell ref="A18:C18"/>
    <mergeCell ref="A20:A34"/>
    <mergeCell ref="A35:C35"/>
  </mergeCells>
  <conditionalFormatting sqref="E36:E1048576 E1:E18 D19:E19 D2 E20:E3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Roman,Normal"&amp;12&amp;F</oddHeader>
    <oddFooter>&amp;L&amp;A&amp;R&amp;"Times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4506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2023-11-23T15:48:33Z</dcterms:created>
  <dc:creator>thiago Martins D`Albuquerque</dc:creator>
  <dc:description/>
  <dc:language>pt-BR</dc:language>
  <cp:lastModifiedBy/>
  <dcterms:modified xsi:type="dcterms:W3CDTF">2024-10-24T17:20:21Z</dcterms:modified>
  <cp:revision>152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0x010100ECBCBC00BE725B408C196D063545436B</vt:lpwstr>
  </property>
  <property fmtid="{D5CDD505-2E9C-101B-9397-08002B2CF9AE}" pid="3" name="MediaServiceImageTags">
    <vt:lpwstr/>
  </property>
</Properties>
</file>