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/>
  <mc:AlternateContent xmlns:mc="http://schemas.openxmlformats.org/markup-compatibility/2006">
    <mc:Choice Requires="x15">
      <x15ac:absPath xmlns:x15ac="http://schemas.microsoft.com/office/spreadsheetml/2010/11/ac" url="D:\Trabalho\1- Processos INSS\Ar condicionado\Processos 2025\Maranhão\Planilha atualizadas Maranhão\OneDrive_1_20-03-2026\"/>
    </mc:Choice>
  </mc:AlternateContent>
  <xr:revisionPtr revIDLastSave="382" documentId="13_ncr:1_{E086A2A9-B5C7-4E75-9882-316F8ACC3CF2}" xr6:coauthVersionLast="47" xr6:coauthVersionMax="47" xr10:uidLastSave="{3FFE6A14-2C18-4C50-82CD-30370F5D39F4}"/>
  <bookViews>
    <workbookView xWindow="-108" yWindow="-108" windowWidth="23256" windowHeight="12456" tabRatio="728" firstSheet="1" activeTab="2" xr2:uid="{DD00EE9B-3891-456B-A4D3-9CC82E7CE47A}"/>
  </bookViews>
  <sheets>
    <sheet name="Anexo V-B - Consolidado" sheetId="1" r:id="rId1"/>
    <sheet name="Anexo V-B.1 - Memória_Cálculo" sheetId="3" r:id="rId2"/>
    <sheet name="Anexo V-B.2 - Mão_de_Obra" sheetId="2" r:id="rId3"/>
    <sheet name="Anexo V-B.3Transporte_+_Diárias" sheetId="4" r:id="rId4"/>
    <sheet name="Anexo V-B.4-Materiais_e_Ins" sheetId="18" r:id="rId5"/>
    <sheet name="Anexo V-B.5- Equipam. Trabalh" sheetId="5" r:id="rId6"/>
    <sheet name="Anexo V-B.6 - Peças sob Demanda" sheetId="6" r:id="rId7"/>
    <sheet name="Anexo V-B.7- Serviços_Eventuais" sheetId="7" r:id="rId8"/>
    <sheet name="Anexo V-B.8- BDI" sheetId="8" r:id="rId9"/>
  </sheets>
  <definedNames>
    <definedName name="_xlnm.Print_Area" localSheetId="3">'Anexo V-B.3Transporte_+_Diárias'!$A$1:$J$21</definedName>
    <definedName name="_xlnm.Print_Area" localSheetId="4">'Anexo V-B.4-Materiais_e_Ins'!$A$1:$K$46</definedName>
    <definedName name="_xlnm.Print_Area" localSheetId="5">'Anexo V-B.5- Equipam. Trabalh'!$A$1:$L$23</definedName>
    <definedName name="_xlnm.Print_Area" localSheetId="6">'Anexo V-B.6 - Peças sob Demanda'!$A$1:$AP$89</definedName>
    <definedName name="_xlnm.Print_Area" localSheetId="7">'Anexo V-B.7- Serviços_Eventuais'!$A$1:$K$18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" i="4" l="1"/>
  <c r="H16" i="4"/>
  <c r="H5" i="4"/>
  <c r="J16" i="4"/>
  <c r="J5" i="4"/>
  <c r="J42" i="4"/>
  <c r="H9" i="4" s="1"/>
  <c r="J9" i="4" s="1"/>
  <c r="J38" i="4"/>
  <c r="H8" i="4" s="1"/>
  <c r="J8" i="4" s="1"/>
  <c r="J34" i="4"/>
  <c r="J30" i="4"/>
  <c r="E17" i="1"/>
  <c r="C16" i="1"/>
  <c r="C15" i="1"/>
  <c r="H48" i="4"/>
  <c r="I48" i="4" s="1"/>
  <c r="H49" i="4"/>
  <c r="I49" i="4" s="1"/>
  <c r="H50" i="4"/>
  <c r="I50" i="4" s="1"/>
  <c r="H51" i="4"/>
  <c r="I51" i="4" s="1"/>
  <c r="G48" i="4"/>
  <c r="G49" i="4"/>
  <c r="G50" i="4"/>
  <c r="G51" i="4"/>
  <c r="H47" i="4"/>
  <c r="I47" i="4" s="1"/>
  <c r="G47" i="4"/>
  <c r="C17" i="1"/>
  <c r="H10" i="18"/>
  <c r="H31" i="18"/>
  <c r="H32" i="18"/>
  <c r="H33" i="18"/>
  <c r="H34" i="18"/>
  <c r="H35" i="18"/>
  <c r="H36" i="18"/>
  <c r="H37" i="18"/>
  <c r="H38" i="18"/>
  <c r="H39" i="18"/>
  <c r="H40" i="18"/>
  <c r="H41" i="18"/>
  <c r="H11" i="18"/>
  <c r="H12" i="18"/>
  <c r="H13" i="18"/>
  <c r="H14" i="18"/>
  <c r="H15" i="18"/>
  <c r="H16" i="18"/>
  <c r="H17" i="18"/>
  <c r="H18" i="18"/>
  <c r="H19" i="18"/>
  <c r="H20" i="18"/>
  <c r="H21" i="18"/>
  <c r="H22" i="18"/>
  <c r="H23" i="18"/>
  <c r="H24" i="18"/>
  <c r="H25" i="18"/>
  <c r="H26" i="18"/>
  <c r="H27" i="18"/>
  <c r="H28" i="18"/>
  <c r="H11" i="5"/>
  <c r="H12" i="5"/>
  <c r="H13" i="5"/>
  <c r="H14" i="5"/>
  <c r="H15" i="5"/>
  <c r="H16" i="5"/>
  <c r="H17" i="5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10" i="7"/>
  <c r="H9" i="7"/>
  <c r="I31" i="8"/>
  <c r="H18" i="4" l="1"/>
  <c r="J18" i="4" s="1"/>
  <c r="H7" i="4"/>
  <c r="J7" i="4" s="1"/>
  <c r="H17" i="4"/>
  <c r="J17" i="4" s="1"/>
  <c r="H6" i="4"/>
  <c r="J6" i="4" s="1"/>
  <c r="J10" i="4"/>
  <c r="J12" i="4" s="1"/>
  <c r="J19" i="4"/>
  <c r="J21" i="4" s="1"/>
  <c r="G53" i="4"/>
  <c r="G54" i="4" s="1"/>
  <c r="J47" i="4"/>
  <c r="J51" i="4"/>
  <c r="J50" i="4"/>
  <c r="J49" i="4"/>
  <c r="J48" i="4"/>
  <c r="I30" i="18"/>
  <c r="I10" i="5"/>
  <c r="J11" i="5" s="1"/>
  <c r="K11" i="5" s="1"/>
  <c r="J38" i="18"/>
  <c r="K38" i="18" s="1"/>
  <c r="J39" i="18"/>
  <c r="K39" i="18" s="1"/>
  <c r="J40" i="18"/>
  <c r="K40" i="18" s="1"/>
  <c r="J31" i="18"/>
  <c r="K31" i="18" s="1"/>
  <c r="J32" i="18"/>
  <c r="K32" i="18" s="1"/>
  <c r="J33" i="18"/>
  <c r="K33" i="18" s="1"/>
  <c r="J34" i="18"/>
  <c r="K34" i="18" s="1"/>
  <c r="J35" i="18"/>
  <c r="K35" i="18" s="1"/>
  <c r="J36" i="18"/>
  <c r="K36" i="18" s="1"/>
  <c r="J41" i="18"/>
  <c r="K41" i="18" s="1"/>
  <c r="J30" i="18"/>
  <c r="K30" i="18" s="1"/>
  <c r="J37" i="18"/>
  <c r="K37" i="18" s="1"/>
  <c r="J13" i="5"/>
  <c r="K13" i="5" s="1"/>
  <c r="J17" i="5"/>
  <c r="K17" i="5" s="1"/>
  <c r="F25" i="1"/>
  <c r="J16" i="5"/>
  <c r="K16" i="5" s="1"/>
  <c r="I16" i="6"/>
  <c r="J15" i="5"/>
  <c r="K15" i="5" s="1"/>
  <c r="J14" i="5"/>
  <c r="K14" i="5" s="1"/>
  <c r="J12" i="5"/>
  <c r="K12" i="5" s="1"/>
  <c r="I10" i="18"/>
  <c r="H12" i="7"/>
  <c r="J10" i="5"/>
  <c r="K10" i="5" s="1"/>
  <c r="B73" i="3"/>
  <c r="B61" i="3"/>
  <c r="B37" i="3"/>
  <c r="B49" i="3" s="1"/>
  <c r="E50" i="2"/>
  <c r="D50" i="2"/>
  <c r="B35" i="2"/>
  <c r="B67" i="2"/>
  <c r="B66" i="2"/>
  <c r="H30" i="18"/>
  <c r="D22" i="2"/>
  <c r="D28" i="2" s="1"/>
  <c r="C50" i="2"/>
  <c r="C22" i="2"/>
  <c r="C29" i="2"/>
  <c r="C68" i="2" s="1"/>
  <c r="E22" i="2"/>
  <c r="E29" i="2" s="1"/>
  <c r="E66" i="2" s="1"/>
  <c r="B36" i="2"/>
  <c r="B58" i="2" s="1"/>
  <c r="B47" i="2"/>
  <c r="B59" i="2" s="1"/>
  <c r="C51" i="2"/>
  <c r="D51" i="2"/>
  <c r="E51" i="2"/>
  <c r="B83" i="2"/>
  <c r="C93" i="2"/>
  <c r="C101" i="2"/>
  <c r="E1" i="6"/>
  <c r="F1" i="6"/>
  <c r="G1" i="6"/>
  <c r="H1" i="6"/>
  <c r="J1" i="6"/>
  <c r="K1" i="6"/>
  <c r="D2" i="6"/>
  <c r="G2" i="6"/>
  <c r="H2" i="6"/>
  <c r="J2" i="6"/>
  <c r="K2" i="6"/>
  <c r="D3" i="6"/>
  <c r="K3" i="6"/>
  <c r="D4" i="6"/>
  <c r="G4" i="6"/>
  <c r="H4" i="6"/>
  <c r="J4" i="6"/>
  <c r="D31" i="8"/>
  <c r="E2" i="6"/>
  <c r="F2" i="6"/>
  <c r="E3" i="6"/>
  <c r="F4" i="6"/>
  <c r="B84" i="2"/>
  <c r="B85" i="2"/>
  <c r="K4" i="6"/>
  <c r="B69" i="2"/>
  <c r="E4" i="6"/>
  <c r="C66" i="2"/>
  <c r="B71" i="2"/>
  <c r="C65" i="2"/>
  <c r="F3" i="6"/>
  <c r="G3" i="6"/>
  <c r="J3" i="6"/>
  <c r="H3" i="6"/>
  <c r="C69" i="2"/>
  <c r="K29" i="18" l="1"/>
  <c r="E56" i="2"/>
  <c r="E60" i="2" s="1"/>
  <c r="J18" i="18"/>
  <c r="K18" i="18" s="1"/>
  <c r="J19" i="18"/>
  <c r="K19" i="18" s="1"/>
  <c r="J20" i="18"/>
  <c r="K20" i="18" s="1"/>
  <c r="J11" i="18"/>
  <c r="K11" i="18" s="1"/>
  <c r="J12" i="18"/>
  <c r="K12" i="18" s="1"/>
  <c r="J24" i="18"/>
  <c r="K24" i="18" s="1"/>
  <c r="J13" i="18"/>
  <c r="K13" i="18" s="1"/>
  <c r="J25" i="18"/>
  <c r="K25" i="18" s="1"/>
  <c r="J21" i="18"/>
  <c r="K21" i="18" s="1"/>
  <c r="J14" i="18"/>
  <c r="K14" i="18" s="1"/>
  <c r="J26" i="18"/>
  <c r="K26" i="18" s="1"/>
  <c r="J15" i="18"/>
  <c r="K15" i="18" s="1"/>
  <c r="J27" i="18"/>
  <c r="K27" i="18" s="1"/>
  <c r="J16" i="18"/>
  <c r="K16" i="18" s="1"/>
  <c r="J28" i="18"/>
  <c r="K28" i="18" s="1"/>
  <c r="J23" i="18"/>
  <c r="K23" i="18" s="1"/>
  <c r="J17" i="18"/>
  <c r="K17" i="18" s="1"/>
  <c r="J10" i="18"/>
  <c r="K10" i="18" s="1"/>
  <c r="J22" i="18"/>
  <c r="K22" i="18" s="1"/>
  <c r="J28" i="6"/>
  <c r="K28" i="6" s="1"/>
  <c r="J40" i="6"/>
  <c r="K40" i="6" s="1"/>
  <c r="J52" i="6"/>
  <c r="K52" i="6" s="1"/>
  <c r="J64" i="6"/>
  <c r="K64" i="6" s="1"/>
  <c r="J76" i="6"/>
  <c r="K76" i="6" s="1"/>
  <c r="J17" i="6"/>
  <c r="K17" i="6" s="1"/>
  <c r="J29" i="6"/>
  <c r="K29" i="6" s="1"/>
  <c r="J41" i="6"/>
  <c r="K41" i="6" s="1"/>
  <c r="J53" i="6"/>
  <c r="K53" i="6" s="1"/>
  <c r="J65" i="6"/>
  <c r="K65" i="6" s="1"/>
  <c r="J77" i="6"/>
  <c r="K77" i="6" s="1"/>
  <c r="J18" i="6"/>
  <c r="K18" i="6" s="1"/>
  <c r="J30" i="6"/>
  <c r="K30" i="6" s="1"/>
  <c r="J66" i="6"/>
  <c r="K66" i="6" s="1"/>
  <c r="J31" i="6"/>
  <c r="K31" i="6" s="1"/>
  <c r="J20" i="6"/>
  <c r="K20" i="6" s="1"/>
  <c r="J80" i="6"/>
  <c r="K80" i="6" s="1"/>
  <c r="J57" i="6"/>
  <c r="K57" i="6" s="1"/>
  <c r="J22" i="6"/>
  <c r="K22" i="6" s="1"/>
  <c r="J34" i="6"/>
  <c r="K34" i="6" s="1"/>
  <c r="J46" i="6"/>
  <c r="K46" i="6" s="1"/>
  <c r="J58" i="6"/>
  <c r="K58" i="6" s="1"/>
  <c r="J70" i="6"/>
  <c r="K70" i="6" s="1"/>
  <c r="J82" i="6"/>
  <c r="K82" i="6" s="1"/>
  <c r="J16" i="6"/>
  <c r="J23" i="6"/>
  <c r="K23" i="6" s="1"/>
  <c r="J35" i="6"/>
  <c r="K35" i="6" s="1"/>
  <c r="J47" i="6"/>
  <c r="K47" i="6" s="1"/>
  <c r="J59" i="6"/>
  <c r="K59" i="6" s="1"/>
  <c r="J71" i="6"/>
  <c r="K71" i="6" s="1"/>
  <c r="J83" i="6"/>
  <c r="K83" i="6" s="1"/>
  <c r="J42" i="6"/>
  <c r="K42" i="6" s="1"/>
  <c r="J78" i="6"/>
  <c r="K78" i="6" s="1"/>
  <c r="J43" i="6"/>
  <c r="K43" i="6" s="1"/>
  <c r="J68" i="6"/>
  <c r="K68" i="6" s="1"/>
  <c r="J33" i="6"/>
  <c r="K33" i="6" s="1"/>
  <c r="J81" i="6"/>
  <c r="K81" i="6" s="1"/>
  <c r="J24" i="6"/>
  <c r="K24" i="6" s="1"/>
  <c r="J36" i="6"/>
  <c r="K36" i="6" s="1"/>
  <c r="J48" i="6"/>
  <c r="K48" i="6" s="1"/>
  <c r="J60" i="6"/>
  <c r="K60" i="6" s="1"/>
  <c r="J72" i="6"/>
  <c r="K72" i="6" s="1"/>
  <c r="J84" i="6"/>
  <c r="K84" i="6" s="1"/>
  <c r="J25" i="6"/>
  <c r="K25" i="6" s="1"/>
  <c r="J37" i="6"/>
  <c r="K37" i="6" s="1"/>
  <c r="J49" i="6"/>
  <c r="K49" i="6" s="1"/>
  <c r="J61" i="6"/>
  <c r="K61" i="6" s="1"/>
  <c r="J73" i="6"/>
  <c r="K73" i="6" s="1"/>
  <c r="J26" i="6"/>
  <c r="K26" i="6" s="1"/>
  <c r="J38" i="6"/>
  <c r="K38" i="6" s="1"/>
  <c r="J50" i="6"/>
  <c r="K50" i="6" s="1"/>
  <c r="J62" i="6"/>
  <c r="K62" i="6" s="1"/>
  <c r="J51" i="6"/>
  <c r="K51" i="6" s="1"/>
  <c r="J55" i="6"/>
  <c r="K55" i="6" s="1"/>
  <c r="J56" i="6"/>
  <c r="K56" i="6" s="1"/>
  <c r="J21" i="6"/>
  <c r="K21" i="6" s="1"/>
  <c r="J74" i="6"/>
  <c r="K74" i="6" s="1"/>
  <c r="J54" i="6"/>
  <c r="K54" i="6" s="1"/>
  <c r="J19" i="6"/>
  <c r="K19" i="6" s="1"/>
  <c r="J79" i="6"/>
  <c r="K79" i="6" s="1"/>
  <c r="J32" i="6"/>
  <c r="K32" i="6" s="1"/>
  <c r="J45" i="6"/>
  <c r="K45" i="6" s="1"/>
  <c r="J27" i="6"/>
  <c r="K27" i="6" s="1"/>
  <c r="J39" i="6"/>
  <c r="K39" i="6" s="1"/>
  <c r="J63" i="6"/>
  <c r="K63" i="6" s="1"/>
  <c r="J75" i="6"/>
  <c r="K75" i="6" s="1"/>
  <c r="J67" i="6"/>
  <c r="K67" i="6" s="1"/>
  <c r="J44" i="6"/>
  <c r="K44" i="6" s="1"/>
  <c r="J69" i="6"/>
  <c r="K69" i="6" s="1"/>
  <c r="E35" i="2"/>
  <c r="C67" i="2"/>
  <c r="E97" i="2"/>
  <c r="D29" i="2"/>
  <c r="D69" i="2" s="1"/>
  <c r="E34" i="2"/>
  <c r="E36" i="2" s="1"/>
  <c r="E68" i="2"/>
  <c r="E70" i="2"/>
  <c r="E65" i="2"/>
  <c r="E67" i="2"/>
  <c r="E69" i="2"/>
  <c r="D56" i="2"/>
  <c r="D60" i="2" s="1"/>
  <c r="D34" i="2"/>
  <c r="D65" i="2"/>
  <c r="D97" i="2"/>
  <c r="D35" i="2"/>
  <c r="D70" i="2"/>
  <c r="D66" i="2"/>
  <c r="C56" i="2"/>
  <c r="C60" i="2" s="1"/>
  <c r="C97" i="2"/>
  <c r="K18" i="5"/>
  <c r="K19" i="5" s="1"/>
  <c r="F24" i="1"/>
  <c r="H29" i="18"/>
  <c r="H9" i="18"/>
  <c r="H13" i="7"/>
  <c r="C36" i="1" s="1"/>
  <c r="C35" i="2"/>
  <c r="C34" i="2"/>
  <c r="C36" i="2" s="1"/>
  <c r="C70" i="2"/>
  <c r="C71" i="2" s="1"/>
  <c r="E93" i="2"/>
  <c r="E101" i="2" s="1"/>
  <c r="K9" i="18" l="1"/>
  <c r="K42" i="18" s="1"/>
  <c r="K43" i="18" s="1"/>
  <c r="D67" i="2"/>
  <c r="D68" i="2"/>
  <c r="D71" i="2" s="1"/>
  <c r="E41" i="2"/>
  <c r="E40" i="2"/>
  <c r="E42" i="2"/>
  <c r="E58" i="2"/>
  <c r="E44" i="2"/>
  <c r="E46" i="2"/>
  <c r="E39" i="2"/>
  <c r="E45" i="2"/>
  <c r="E43" i="2"/>
  <c r="E71" i="2"/>
  <c r="D36" i="2"/>
  <c r="D93" i="2"/>
  <c r="D101" i="2" s="1"/>
  <c r="J9" i="7"/>
  <c r="K9" i="7" s="1"/>
  <c r="J10" i="7"/>
  <c r="K10" i="7" s="1"/>
  <c r="H42" i="18"/>
  <c r="H43" i="18" s="1"/>
  <c r="C19" i="1" s="1"/>
  <c r="E15" i="1"/>
  <c r="C99" i="2"/>
  <c r="C58" i="2"/>
  <c r="C40" i="2"/>
  <c r="C45" i="2"/>
  <c r="C41" i="2"/>
  <c r="C44" i="2"/>
  <c r="C39" i="2"/>
  <c r="C42" i="2"/>
  <c r="C43" i="2"/>
  <c r="C46" i="2"/>
  <c r="C37" i="1"/>
  <c r="E36" i="1"/>
  <c r="E47" i="2" l="1"/>
  <c r="E59" i="2" s="1"/>
  <c r="E99" i="2"/>
  <c r="E61" i="2"/>
  <c r="E98" i="2" s="1"/>
  <c r="D58" i="2"/>
  <c r="D43" i="2"/>
  <c r="D39" i="2"/>
  <c r="D41" i="2"/>
  <c r="D40" i="2"/>
  <c r="D44" i="2"/>
  <c r="D46" i="2"/>
  <c r="D45" i="2"/>
  <c r="D42" i="2"/>
  <c r="D99" i="2"/>
  <c r="H15" i="7"/>
  <c r="H16" i="7" s="1"/>
  <c r="C47" i="2"/>
  <c r="C59" i="2" s="1"/>
  <c r="C61" i="2" s="1"/>
  <c r="C43" i="1"/>
  <c r="E43" i="1" s="1"/>
  <c r="E37" i="1"/>
  <c r="F36" i="1" s="1"/>
  <c r="E82" i="2" l="1"/>
  <c r="E80" i="2"/>
  <c r="E77" i="2"/>
  <c r="E76" i="2"/>
  <c r="E81" i="2"/>
  <c r="E78" i="2"/>
  <c r="E79" i="2"/>
  <c r="E84" i="2"/>
  <c r="D47" i="2"/>
  <c r="D59" i="2" s="1"/>
  <c r="D61" i="2" s="1"/>
  <c r="C98" i="2"/>
  <c r="C80" i="2"/>
  <c r="C77" i="2"/>
  <c r="C84" i="2"/>
  <c r="C79" i="2"/>
  <c r="C82" i="2"/>
  <c r="C81" i="2"/>
  <c r="C78" i="2"/>
  <c r="C76" i="2"/>
  <c r="C83" i="2" l="1"/>
  <c r="C85" i="2" s="1"/>
  <c r="C100" i="2" s="1"/>
  <c r="E83" i="2"/>
  <c r="E85" i="2" s="1"/>
  <c r="E100" i="2" s="1"/>
  <c r="E102" i="2" s="1"/>
  <c r="E105" i="2" s="1"/>
  <c r="D98" i="2"/>
  <c r="D76" i="2"/>
  <c r="D80" i="2"/>
  <c r="D84" i="2"/>
  <c r="D78" i="2"/>
  <c r="D77" i="2"/>
  <c r="D79" i="2"/>
  <c r="D81" i="2"/>
  <c r="D82" i="2"/>
  <c r="C102" i="2"/>
  <c r="C105" i="2" s="1"/>
  <c r="D83" i="2" l="1"/>
  <c r="D85" i="2" s="1"/>
  <c r="D100" i="2" s="1"/>
  <c r="D102" i="2"/>
  <c r="D105" i="2" s="1"/>
  <c r="C10" i="1" s="1"/>
  <c r="E10" i="1" s="1"/>
  <c r="C9" i="1"/>
  <c r="C12" i="1" l="1"/>
  <c r="E9" i="1"/>
  <c r="E12" i="1" s="1"/>
  <c r="F10" i="1" s="1"/>
  <c r="F9" i="1" l="1"/>
  <c r="F12" i="1" s="1"/>
  <c r="E16" i="1" l="1"/>
  <c r="H10" i="5" l="1"/>
  <c r="H18" i="5" l="1"/>
  <c r="H19" i="5" s="1"/>
  <c r="C20" i="1" s="1"/>
  <c r="E20" i="1" l="1"/>
  <c r="C21" i="1"/>
  <c r="C28" i="1" s="1"/>
  <c r="E19" i="1"/>
  <c r="E21" i="1" l="1"/>
  <c r="F20" i="1" s="1"/>
  <c r="E28" i="1"/>
  <c r="C29" i="1"/>
  <c r="C39" i="1" s="1"/>
  <c r="F17" i="1" l="1"/>
  <c r="F18" i="1"/>
  <c r="F16" i="1"/>
  <c r="F15" i="1"/>
  <c r="F19" i="1"/>
  <c r="E29" i="1"/>
  <c r="F28" i="1" s="1"/>
  <c r="F21" i="1" l="1"/>
  <c r="E39" i="1"/>
  <c r="H16" i="6"/>
  <c r="K16" i="6"/>
  <c r="K85" i="6" l="1"/>
  <c r="K86" i="6" s="1"/>
  <c r="H85" i="6"/>
  <c r="H86" i="6" l="1"/>
  <c r="C32" i="1" s="1"/>
  <c r="C33" i="1" s="1"/>
  <c r="E32" i="1" l="1"/>
  <c r="C41" i="1" l="1"/>
  <c r="C46" i="1" s="1"/>
  <c r="E33" i="1"/>
  <c r="F32" i="1" s="1"/>
  <c r="E50" i="1" l="1"/>
  <c r="E49" i="1"/>
  <c r="E41" i="1"/>
  <c r="E46" i="1" l="1"/>
  <c r="F41" i="1" s="1"/>
  <c r="F39" i="1" l="1"/>
  <c r="F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ADAILTON AQUINO DO CARMO</author>
  </authors>
  <commentList>
    <comment ref="C20" authorId="0" shapeId="0" xr:uid="{2C1DF940-D3DC-4787-A55B-2B2CFC8D82DF}">
      <text>
        <r>
          <rPr>
            <sz val="10"/>
            <color indexed="8"/>
            <rFont val="Arial"/>
            <family val="2"/>
          </rPr>
          <t>Valor multiplicado por número de equipes.</t>
        </r>
      </text>
    </comment>
  </commentList>
</comments>
</file>

<file path=xl/sharedStrings.xml><?xml version="1.0" encoding="utf-8"?>
<sst xmlns="http://schemas.openxmlformats.org/spreadsheetml/2006/main" count="913" uniqueCount="529">
  <si>
    <t>ANEXO V-B – MODELO PLANILHA ESTIMATIVA DE CUSTOS CONSOLIDADA - SÃO LUÍS</t>
  </si>
  <si>
    <t>QUADRO RESUMO DO CUSTO ANUAL COM MÃO-DE-OBRA, INSUMOS E DEMAIS COMPONENTES</t>
  </si>
  <si>
    <t>Item</t>
  </si>
  <si>
    <t>Discriminação</t>
  </si>
  <si>
    <t>Custo Mensal (R$)</t>
  </si>
  <si>
    <t>Meses</t>
  </si>
  <si>
    <t>Custo Anual (R$)</t>
  </si>
  <si>
    <t>% do Custo</t>
  </si>
  <si>
    <t>MÃO-DE-OBRA (SERVIÇOS PREVENTIVOS E CORRETIVOS) - ANEXO V-B.2</t>
  </si>
  <si>
    <t>1.1</t>
  </si>
  <si>
    <t>Equipe  Técnica Administrativa  - ANEXO V-B.2</t>
  </si>
  <si>
    <t>1.2</t>
  </si>
  <si>
    <t>Equipe Técnica - ANEXO V-B.2</t>
  </si>
  <si>
    <t>TOTAL MÃO-DE-OBRA</t>
  </si>
  <si>
    <t>DEMAIS INSUMOS</t>
  </si>
  <si>
    <t>2.1</t>
  </si>
  <si>
    <t>Estimativa de Pernoite e Alimentação (Jantar)  - ANEXO V-B.3</t>
  </si>
  <si>
    <t>2.2</t>
  </si>
  <si>
    <t>Estimativa – Desloc. Veículo Manut.  - ANEXO V-B.3</t>
  </si>
  <si>
    <t>2.3</t>
  </si>
  <si>
    <t>Estimativa - Pedágio e outras Tarifas  - ANEXO V-B.3</t>
  </si>
  <si>
    <t>2.4</t>
  </si>
  <si>
    <t>Estimativa p/Despesas c/Transporte - Ônibus Rodoviário  - ANEXO V-B.3</t>
  </si>
  <si>
    <t>2.5</t>
  </si>
  <si>
    <t>Materiais e Insumos (Circulante)  - ANEXO V-B.4</t>
  </si>
  <si>
    <t>2.6</t>
  </si>
  <si>
    <t>Equipamentos Gerais / Equipamentos de Proteção e Sinalização  - ANEXO V-B.5</t>
  </si>
  <si>
    <t>TOTAL OUTROS INSUMOS</t>
  </si>
  <si>
    <t>TAXA DE BENEFÍCIOS E DESPESAS INDIRETAS – BDI - Anexo V-B.8</t>
  </si>
  <si>
    <t>3.1</t>
  </si>
  <si>
    <t>BDI Referencial</t>
  </si>
  <si>
    <t>3.2</t>
  </si>
  <si>
    <t>BDI Diferenciado</t>
  </si>
  <si>
    <t>SERVIÇOS PREVENTIVOS E CORRETIVOS - Anexos V-B.1 a V-B.5</t>
  </si>
  <si>
    <t>4.1</t>
  </si>
  <si>
    <t>Custos dos Serviços Preventivos e Corretivos S/ BDI</t>
  </si>
  <si>
    <t>4.2</t>
  </si>
  <si>
    <t>Custos dos Serviços Preventivos e Corretivos C/ BDI</t>
  </si>
  <si>
    <t>PEÇAS SOB DEMANDA  - Anexo V-B.6</t>
  </si>
  <si>
    <t>5.1</t>
  </si>
  <si>
    <t>Custos das Peças sob Demanda S/ BDI  - ANEXO V-B.6</t>
  </si>
  <si>
    <t>5.2</t>
  </si>
  <si>
    <t>Custos das Peças sob Demanda C/ BDI – ANEXO V-B.6</t>
  </si>
  <si>
    <t>SERVIÇOS EVENTUAIS - Anexo V-B.7</t>
  </si>
  <si>
    <t>6.1</t>
  </si>
  <si>
    <t>Custos dos Serviços Eventuais S/ BDI - ANEXO V-B.7</t>
  </si>
  <si>
    <t>6.2</t>
  </si>
  <si>
    <t>Custos dos Serviços Eventuais C/ BDI – ANEXO V-B.7</t>
  </si>
  <si>
    <t>VALOR TOTAL DOS SERVIÇOS PREVENTIVOS E CORRETIVOS (S/ SERVIÇOS EVENTUAIS E S/ PEÇAS SOB DEMANDA)  - Anexos V-B.1 a V-B.3</t>
  </si>
  <si>
    <t>VALOR TOTAL DAS PEÇAS SOB DEMANDA - Anexo V-B.6</t>
  </si>
  <si>
    <t>8.1</t>
  </si>
  <si>
    <t>DESCONTO OFERECIDO PELA LICITANTE EM PERCENTUAL</t>
  </si>
  <si>
    <t>______%</t>
  </si>
  <si>
    <t>VALOR TOTAL DOS SERVIÇOS EVENTUAIS  - Anexo V-B.7</t>
  </si>
  <si>
    <t>9.1</t>
  </si>
  <si>
    <t>VALOR TOTAL DOS SERVIÇOS PREVENTIVOS E CORRETIVOS (C/ SERVIÇOS EVENTUAIS E C/ PEÇAS SOB DEMANDA)</t>
  </si>
  <si>
    <t>TOTAL DE EQUIPAMENTOS</t>
  </si>
  <si>
    <t>Equipamentos</t>
  </si>
  <si>
    <t>CUSTO MÉDIO MENSAL POR EQUIPAMENTO</t>
  </si>
  <si>
    <t>R$/Equip.</t>
  </si>
  <si>
    <t>CUSTO MÉDIO MENSAL POR EQUIPAMENTO - Sem SERVIÇOS EVENTUAIS</t>
  </si>
  <si>
    <t>ANEXO V-B.1 – MODELO PLANILHA ESTIMATIVA DE CUSTOS CONSOLIDADA - SÃO LUÍS</t>
  </si>
  <si>
    <t>MEMÓRIA DE CÁLCULO - PLANILHA DE CUSTOS E FORMAÇÃO DE PREÇOS DE MÃO DE OBRA</t>
  </si>
  <si>
    <t>REFERÊNCIAS PARA O SALÁRIO NORMATIVO:</t>
  </si>
  <si>
    <t>PROFISSIONAIS NECESSÁRIOS</t>
  </si>
  <si>
    <t>FUNCIONÁRIO (CBO)</t>
  </si>
  <si>
    <t>SALÁRIO NORMATIVO DA CATEGORIA</t>
  </si>
  <si>
    <t>SALÁRIO NORMATIVO</t>
  </si>
  <si>
    <t>FONTE</t>
  </si>
  <si>
    <t>CUSTOS</t>
  </si>
  <si>
    <t>PERCENTUAIS E VALORES DE REFERÊNCIA</t>
  </si>
  <si>
    <t>MÓDULO 1: COMPOSIÇÃO DA REMUNERAÇÃO</t>
  </si>
  <si>
    <t>1 - Composição da Remuneração</t>
  </si>
  <si>
    <t>Valor (R$)</t>
  </si>
  <si>
    <t xml:space="preserve">    A - Salário Base</t>
  </si>
  <si>
    <t xml:space="preserve">    B - Adicional por atividade CCT</t>
  </si>
  <si>
    <t xml:space="preserve">    C - Adicional insalubridade / periculosidade</t>
  </si>
  <si>
    <t>ADICIONAL POR ATIVIDADE</t>
  </si>
  <si>
    <t xml:space="preserve">    D - Adicional noturno</t>
  </si>
  <si>
    <t xml:space="preserve">    E - Adicional de Hora Noturna Reduzida</t>
  </si>
  <si>
    <t xml:space="preserve">    F - Adicional de Hora Extra no Feriado Trabalhado</t>
  </si>
  <si>
    <t xml:space="preserve">    G - Outros (especificar)</t>
  </si>
  <si>
    <t>Convenção Coletiva de Trabalho ( Profisional Qualificado)</t>
  </si>
  <si>
    <t>TOTAL DO MÓDULO 1 (COMPOSIÇÃO DA REMUNERAÇÃO)</t>
  </si>
  <si>
    <t>SOMA DOS VALORES DO MÓDULO</t>
  </si>
  <si>
    <t>MÓDULO 2: ENCARGOS E BENEFÍCIOS ANUAIS, MENSAIS E DIÁRIOS</t>
  </si>
  <si>
    <t>Submódulo 2.1 - 13º Salário e Adicional de Férias</t>
  </si>
  <si>
    <t>2.1 - 13º Salário, Férias e Adicional de Férias</t>
  </si>
  <si>
    <t xml:space="preserve">    A - 13º salário</t>
  </si>
  <si>
    <t>1/12 = 8,33</t>
  </si>
  <si>
    <t xml:space="preserve">    B – Férias + Adicional de Férias</t>
  </si>
  <si>
    <t>1/12*1/3 = 2,78</t>
  </si>
  <si>
    <t>TOTAL DE 13º SALÁRIO E ADICIONAL DE FÉRIAS</t>
  </si>
  <si>
    <t>SOMA 2.1</t>
  </si>
  <si>
    <t>Submódulo 2.2 - Encargos previdenciários e FGTS</t>
  </si>
  <si>
    <t>2.2 - Encargos previdenciários e FGTS (incide sobre modulo 1 e submódulo 2.2)</t>
  </si>
  <si>
    <t xml:space="preserve">    A - INSS</t>
  </si>
  <si>
    <t>DESONERADA / NÃO DESONERADA</t>
  </si>
  <si>
    <t xml:space="preserve">    B - Salário Educação</t>
  </si>
  <si>
    <t>Fundamentação: art. 3º, inciso I, do Decreto nº 87.043/8</t>
  </si>
  <si>
    <t xml:space="preserve">    C - Seguro Acidente do Trabalho/SAT/INSS</t>
  </si>
  <si>
    <t>art. 22, inciso II, alíneas ‘b’ e ‘c’, da Lei nº 8.212/91</t>
  </si>
  <si>
    <t xml:space="preserve">    D - SESI ou SESC</t>
  </si>
  <si>
    <t>art. 30 da Lei nº 8.036/90 e art. 1º da Lei nº 8.154/90.</t>
  </si>
  <si>
    <t xml:space="preserve">    E - SENAI ou SENAC</t>
  </si>
  <si>
    <t>Decreto-Lei nº 2.318/86</t>
  </si>
  <si>
    <t xml:space="preserve">    F - SEBRAE</t>
  </si>
  <si>
    <t>Lei nº 8.029/90, alterada pela Lei nº 8.154/90.</t>
  </si>
  <si>
    <t xml:space="preserve">    G - INCRA</t>
  </si>
  <si>
    <t>art. 1º, inciso I, do Decreto-Lei nº 1.146/70</t>
  </si>
  <si>
    <t xml:space="preserve">    F - FGTS</t>
  </si>
  <si>
    <t>art. 15 da Lei nº 8.036/90 e art. 7º, inciso III, da Constituição Federal de 1988.</t>
  </si>
  <si>
    <t>TOTAL DE ENCARGOS PREVIDENCIÁRIOS E FGTS</t>
  </si>
  <si>
    <t>SOMA 2.2</t>
  </si>
  <si>
    <t>Submódulo 2.3 – Benefícios Mensais e Diários</t>
  </si>
  <si>
    <t>2.3 - Benefícios Mensais e Diários</t>
  </si>
  <si>
    <t xml:space="preserve">Valor (R$)             </t>
  </si>
  <si>
    <t xml:space="preserve">    A - Transporte</t>
  </si>
  <si>
    <t>VALOR TRANSPORTE OFICIAL</t>
  </si>
  <si>
    <t xml:space="preserve">    B - Auxílio alimentação (Vales, cesta básica etc.)</t>
  </si>
  <si>
    <t>VALOR CONVENÇÃO COLETIVA</t>
  </si>
  <si>
    <t xml:space="preserve">    C - Assistência médica e familiar</t>
  </si>
  <si>
    <t xml:space="preserve">    D - Auxílio creche</t>
  </si>
  <si>
    <t xml:space="preserve">    E - Seguro de vida, invalidez e funeral</t>
  </si>
  <si>
    <t xml:space="preserve">    F - Outros (especificar)</t>
  </si>
  <si>
    <t>TOTAL DOS BENEFÍCIOS MENSAIS E DIÁRIOS</t>
  </si>
  <si>
    <t>SOMA 2.3</t>
  </si>
  <si>
    <t>QUADRO RESUMO - MÓDULO 2- ENCARGOS E BENEFÍCIOS ANUAIS, MENSAIS E DIÁRIOS</t>
  </si>
  <si>
    <t>2.1 - 13º Salário e Adicional de Férias</t>
  </si>
  <si>
    <t>2.2 - Encargos previdenciários e FGTS</t>
  </si>
  <si>
    <t>TOTAL DO MÓDULO 2 (ENCARGOS E BENEFÍCIOS ANUAIS, MENSAIS E DIÁRIOS)</t>
  </si>
  <si>
    <t>MÓDULO 3: PROVISÃO PARA RESCISÃO</t>
  </si>
  <si>
    <t>3 - Provisão para Rescisão</t>
  </si>
  <si>
    <t xml:space="preserve">    A - Aviso prévio indenizado</t>
  </si>
  <si>
    <t>1 SALÁRIO X 1/12 SALÁRIO NÃO TRABALHADO X 5 % (ESTAÍSTICA) = 0,42</t>
  </si>
  <si>
    <t>1 SALÁRIO X 1/12 SALÁRIO NÃO TRABALHADO X 5 % (ESTATÍSTICA)</t>
  </si>
  <si>
    <t xml:space="preserve">    B - Incidência do FGTS sobre Aviso Prévio Indenizado</t>
  </si>
  <si>
    <t xml:space="preserve">8% FGTS X AVISO PRÉVIO INDENIZADO </t>
  </si>
  <si>
    <t xml:space="preserve">    C - Multa do FGTS  e Contribuição Social sobre o aviso prévio indenizado</t>
  </si>
  <si>
    <t>AVISO PRÉVIO INDENIZADO x FGTS x 40%</t>
  </si>
  <si>
    <t xml:space="preserve">    D - Aviso prévio trabalhado</t>
  </si>
  <si>
    <t>((1 remuneração integral / 30 dias) x 7 dias) / 12 meses</t>
  </si>
  <si>
    <t xml:space="preserve">    E - Incidência de GPS, FGTS e outras contribuições (submódulo 2.2) sobre o Aviso Prévio Trabalhado</t>
  </si>
  <si>
    <t>SOMA 2.2 x Aviso Prévio Trabalhado</t>
  </si>
  <si>
    <t xml:space="preserve">    F -Multa do FGTS e contribuição social sobre o Aviso Prévio Trabalhado</t>
  </si>
  <si>
    <t>FGTS 8% X 40% MULTA X 0,9 (ESTATISTICA) X (1 + 1/12 +1/12 + 1/3*1/12)( SALÁRIO + DECIMO TERCEIRO + FÉRIAS + ADICIONAL)</t>
  </si>
  <si>
    <t>TOTAL DO MÓDULO 3 (PROVISÃO PARA RESCISÃO)</t>
  </si>
  <si>
    <t>MÓDULO 4: CUSTO DE REPOSIÇÃO DO PROFISSIONAL AUSENTE</t>
  </si>
  <si>
    <t>Submódulo 4.1 – Ausências Legais</t>
  </si>
  <si>
    <t>4.1 - Substituto nas Ausências Legais (incide sobre os modulos 1,2 e 3)</t>
  </si>
  <si>
    <t xml:space="preserve">    A - Substituto na Cobertura de Férias</t>
  </si>
  <si>
    <t xml:space="preserve">    B - Substituto na Cobertura de Ausências Legais</t>
  </si>
  <si>
    <t>ENCARGOS SOCIAIS SINAPI ( TABELA MARANHÃO - VIGÊNCIA 01/2026)</t>
  </si>
  <si>
    <t xml:space="preserve">    C - Substituto na Cobertura de Licença Paternidade</t>
  </si>
  <si>
    <t xml:space="preserve">    D - Substituto na Cobertura de Ausência por Acidente de Trabalho</t>
  </si>
  <si>
    <t xml:space="preserve">    E - Substituto na Cobertura de Afastamento Maternidade</t>
  </si>
  <si>
    <t xml:space="preserve">    F - Substituto na Cobertura de Doenças</t>
  </si>
  <si>
    <t xml:space="preserve">    G - Substituto na Cobertura de Outras Ausências (testemunho, doação de sangue, etc.)</t>
  </si>
  <si>
    <t>TOTAL DOS CUSTOS DE REPOSIÇÃO DO PROFISSIONAL AUSENTE</t>
  </si>
  <si>
    <t>SOMA 4.1</t>
  </si>
  <si>
    <t>4.2 - Incidência do Submódulo 2.2 sobre o Módulo 4</t>
  </si>
  <si>
    <t>SOMA 2.2 X SOMA 4.1</t>
  </si>
  <si>
    <t>TOTAL DO MÓDULO 4 (CUSTO DE REPOSIÇÃO DO PROFISSIONAL AUSENTE)</t>
  </si>
  <si>
    <t>MÓDULO 5: INSUMOS DIVERSOS</t>
  </si>
  <si>
    <t>5 – INSUMOS DIVERSOS</t>
  </si>
  <si>
    <t xml:space="preserve">    A – Uniformes</t>
  </si>
  <si>
    <t xml:space="preserve">    B – Materiais</t>
  </si>
  <si>
    <t xml:space="preserve">    C – Equipamentos</t>
  </si>
  <si>
    <t xml:space="preserve">    D - Outros (especificar)</t>
  </si>
  <si>
    <t>TOTAL DO MÓDULO 5 (INSUMOS DIVERSOS)</t>
  </si>
  <si>
    <t>QUADRO RESUMO DO CUSTO MENSAL POR EMPREGADO</t>
  </si>
  <si>
    <t>Mão-de-obra vinculada à execução contratual (valor por empregado)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</si>
  <si>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</si>
  <si>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</si>
  <si>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</si>
  <si>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– MÓDULO 4 - CUSTO DE REPOSIÇÃO DO PROFISSIONAL AUSENTE</t>
  </si>
  <si>
    <t xml:space="preserve">    D - MÓDULO 5 - INSUMOS DIVERSOS</t>
  </si>
  <si>
    <t>VALOR TOTAL POR EMPREGADO</t>
  </si>
  <si>
    <t>PERCENTUAL MENSAL POR EMPREGADO</t>
  </si>
  <si>
    <t>VALOR TOTAL MENSAL POR EMPREGADO</t>
  </si>
  <si>
    <t>OBSERVAÇÃO: A LICITANTE É RESPONSÁVEL PELO CORRETO PREENCHIMENTO, INCLUSIVE QUANTO A VERIFICAÇÃO DE FÓRMULAS DE CÁLCULO DA PLANILHA.</t>
  </si>
  <si>
    <t>A licitante deve adotar a correta tributação à qual esteja vinculada e caso tenha havido erro, e a tributação real seja pela CPRB, será promovido o reequilíbrio dos valores pactuados para correção da falha, caso contrário a empresa deve arcar com o ônus de seu equívoco, conforme notas introdutórias das minutas padrão do INSS;</t>
  </si>
  <si>
    <t>Acórdão nº 1.186/2017 - Plenário, segundo o qual, nas licitações para contratação de mão de obra terceirizada, a Administração "deve estabelecer na minuta do contrato que a parcela mensal a título de aviso prévio trabalhado será no percentual máximo de 1,94% no primeiro ano, e, em caso de prorrogação do contrato, o percentual máximo dessa parcela será de 0,194% a cada ano de prorrogação, a ser incluído por ocasião da formulação do aditivo da prorrogação do contrato, conforme a Lei 12.506/2011" (Enunciado do Boletim de Jurisprudência nº 176/2017)</t>
  </si>
  <si>
    <t>ANEXO V-B.2 –MODELO PLANILHA DE CUSTOS E FORMAÇÃO DE PREÇOS DE MÃO DE OBRA - SÃO LUÍS</t>
  </si>
  <si>
    <t>PLANILHA DE CUSTOS E FORMAÇÃO DE PREÇOS DE MÃO DE OBRA</t>
  </si>
  <si>
    <t>SÃO LUÍS</t>
  </si>
  <si>
    <t>NÚMERO DE  REGISTRO:</t>
  </si>
  <si>
    <t>DATA BASE DA CATEGORIA:</t>
  </si>
  <si>
    <t>EQUIPE TÉCNICA ADMINISTRATIVA</t>
  </si>
  <si>
    <t>EQUIPE TÉCNICA</t>
  </si>
  <si>
    <t xml:space="preserve">1) Supervisor / Encarregado de manutenção de aparelhos térmicos, de climatização e de refrigeração (CBO-9101-10)                                 </t>
  </si>
  <si>
    <t>2) Mecânico de refrigeração –  (CBO 7257-05)</t>
  </si>
  <si>
    <t>3) Auxiliar técnico de refrigeração (CBO 9112-05 )</t>
  </si>
  <si>
    <t xml:space="preserve">    B - Adicional por atividade (CCT)</t>
  </si>
  <si>
    <t xml:space="preserve">    C - Adicional Periculosidade</t>
  </si>
  <si>
    <t xml:space="preserve">    G - Outros (especificar) - </t>
  </si>
  <si>
    <t xml:space="preserve">    A - INSS </t>
  </si>
  <si>
    <t>B - Auxílio alimentação (Vales, cesta básica etc.)</t>
  </si>
  <si>
    <t>4.1 - Substituto nas Ausências Legais</t>
  </si>
  <si>
    <r>
      <rPr>
        <sz val="11"/>
        <color indexed="8"/>
        <rFont val="Calibri"/>
        <family val="2"/>
      </rPr>
      <t xml:space="preserve">    A - Substituto na Cobertura de Férias </t>
    </r>
    <r>
      <rPr>
        <sz val="11"/>
        <color indexed="10"/>
        <rFont val="Calibri"/>
        <family val="2"/>
      </rPr>
      <t xml:space="preserve"> </t>
    </r>
  </si>
  <si>
    <t>A – Uniformes/EPI</t>
  </si>
  <si>
    <t>C – Equipamentos / Ferramentas</t>
  </si>
  <si>
    <t xml:space="preserve">    E - MÓDULO 5 - INSUMOS DIVERSOS</t>
  </si>
  <si>
    <t>COTAÇÃO DE PREÇO DO DESLOCAMENTO</t>
  </si>
  <si>
    <t>COMPOSIÇÃO – CAMINHONETE CABINE SIMPLES COM MOTOR 1.6 FLEX, CÂMBIO MANUAL - 2 PORTAS - CHP DIURNO. (H)</t>
  </si>
  <si>
    <t>GRUPO</t>
  </si>
  <si>
    <t>CÓDIGO</t>
  </si>
  <si>
    <t>DESCRIÇÃO</t>
  </si>
  <si>
    <t>UNIDADE</t>
  </si>
  <si>
    <t>PREÇO UNITÁRIO</t>
  </si>
  <si>
    <t>ÍNDICE</t>
  </si>
  <si>
    <t>PREÇO TOTAL</t>
  </si>
  <si>
    <t>-</t>
  </si>
  <si>
    <t>CAMINHONETE CABINE SIMPLES COM MOTOR 1.6 FLEX, CÂMBIO MANUAL - 2 PORTAS- DEPRECIAÇÃO.</t>
  </si>
  <si>
    <t>H</t>
  </si>
  <si>
    <t>CAMINHONETE CABINE SIMPLES COM MOTOR 1.6 FLEX, CÂMBIO MANUAL - 2 PORTAS- JUROS.</t>
  </si>
  <si>
    <t>CAMINHONETE CABINE SIMPLES COM MOTOR 1.6 FLEX, CÂMBIO MANUAL - 2 PORTAS - IMPOSTOS E SEGUROS.</t>
  </si>
  <si>
    <t>CAMINHONETE CABINE SIMPLES COM MOTOR 1.6 FLEX, CÂMBIO MANUAL - 2 PORTAS- MANUTENÇÃO.</t>
  </si>
  <si>
    <t>CAMINHONETE CABINE SIMPLES COM MOTOR 1.6 FLEX, CÂMBIO MANUAL - 2 PORTAS - MATERIAIS NA OPERAÇÃO.</t>
  </si>
  <si>
    <t>TOTAL POR HORA PRODUTIVA</t>
  </si>
  <si>
    <t>QUANTIDADE DE HORAS PRODUTIVAS</t>
  </si>
  <si>
    <t>ESTIMATIVA TOTAL DE HORAS PRODUTIVAS</t>
  </si>
  <si>
    <t>COMPOSIÇÃO – CAMINHONETE CABINE SIMPLES COM MOTOR 1.6 FLEX, CÂMBIO MANUAL - 2 PORTAS - CHI DIURNO. (H)</t>
  </si>
  <si>
    <t>CAMINHONETE CABINE SIMPLES COM MOTOR 1.6 FLEX, CÂMBIO MANUAL - 2 PORTAS - DEPRECIAÇÃO</t>
  </si>
  <si>
    <t>CAMINHONETE CABINE SIMPLES COM MOTOR 1.6 FLEX, CÂMBIO MANUAL - 2 PORTAS - JUROS.</t>
  </si>
  <si>
    <t>TOTAL POR HORA IMPRODUTIVA</t>
  </si>
  <si>
    <t>QUANTIDADE DE HORAS IMPRODUTIVAS</t>
  </si>
  <si>
    <t>ESTIMATIVA TOTAL DE HORAS IMPRODUTIVAS</t>
  </si>
  <si>
    <t>CAMINHONETE CABINE SIMPLES COM MOTOR 1.6 FLEX, CÂMBIO MANUAL - 2 PORTAS - DEPRECIAÇÃO. (H)</t>
  </si>
  <si>
    <t>COEFICIENTE</t>
  </si>
  <si>
    <t>CUSTO UNITÁRIO VEÍCULO</t>
  </si>
  <si>
    <t>CUSTO TOTAL</t>
  </si>
  <si>
    <t>CAMINHONETE CABINE SIMPLES COM MOTOR 1.6 FLEX, CÂMBIO MANUAL - 2 PORTAS</t>
  </si>
  <si>
    <t>UN</t>
  </si>
  <si>
    <t>CAMINHONETE CABINE SIMPLES COM MOTOR 1.6 FLEX, CÂMBIO MANUAL - 2 PORTAS - JUROS. (H)</t>
  </si>
  <si>
    <t>CAMINHONETE CABINE SIMPLES COM MOTOR 1.6 FLEX, CÂMBIO MANUAL - 2 PORTAS - IMPOSTOS E SEGUROS. (H)</t>
  </si>
  <si>
    <t>CAMINHONETE CABINE SIMPLES COM MOTOR 1.6 FLEX, CÂMBIO MANUAL - 2 PORTAS - MANUTENÇÃO. (H)</t>
  </si>
  <si>
    <t>CAMINHONETE CABINE SIMPLES COM MOTOR FLEX, CÂMBIO MANUAL, 2 PORTAS - MATERIAIS NA OPERAÇÃO. (H)</t>
  </si>
  <si>
    <t>CUSTO UNITÁRIO</t>
  </si>
  <si>
    <t>Gasolina Comum</t>
  </si>
  <si>
    <t>L</t>
  </si>
  <si>
    <t>RESUMO DAS ESTIMATIVAS DE DESLOCAMENTOS E DIÁRIAS</t>
  </si>
  <si>
    <t>ITEM</t>
  </si>
  <si>
    <t>QUANTIDADE MENSAL</t>
  </si>
  <si>
    <t>CUSTO MENSAL (SEM BDI)</t>
  </si>
  <si>
    <t>QUANTIDADE ANUAL</t>
  </si>
  <si>
    <t>VALOR ANUAL (SEM BDI)</t>
  </si>
  <si>
    <t>%</t>
  </si>
  <si>
    <t>ESTIMATIVA DE PERNOITE E ALIMENTAÇÃO (JANTAR)</t>
  </si>
  <si>
    <t>ESTIMATIVA - PEDÁGIO E OUTRAS TARIFAS</t>
  </si>
  <si>
    <t>ESTIMATIVA P/DESPESAS C/TRANSPORTE - ÔNIBUS RODOVIÁRIO</t>
  </si>
  <si>
    <t>ESTIMATIVA TOTAL DE HORAS PRODUTIVAS DESLOCAMENTO VEÍCULO MANUTENÇÃO AR CONDICIONADO</t>
  </si>
  <si>
    <t>ESTIMATIVA TOTAL DE HORAS IMPRODUTIVAS DESLOCAMENTO VEÍCULO MANUTENÇÃO AR CONDICIONADO</t>
  </si>
  <si>
    <t>ESTIMATIVA TOTAL ANUAL</t>
  </si>
  <si>
    <t>ESTIMATIVA TOTAL MENSAL</t>
  </si>
  <si>
    <t>ANEXO V-B.4 – MODELO PLANILHA DE CUSTOS DE MATERIAIS E INSUMOS - Por ano</t>
  </si>
  <si>
    <t>PLANILHA ESTIMATIVA DE CUSTOS DE MATERIAIS E INSUMOS</t>
  </si>
  <si>
    <t>UNID</t>
  </si>
  <si>
    <t>QUANTIDADE</t>
  </si>
  <si>
    <t>PREÇO UNITÁRIO S/BDI</t>
  </si>
  <si>
    <t>PREÇO PARCIAL ( C/BDI)</t>
  </si>
  <si>
    <t>BDI</t>
  </si>
  <si>
    <t>Preço Unitário ( C/BDI )</t>
  </si>
  <si>
    <t>PREÇO TOTAL ( C/BDI)</t>
  </si>
  <si>
    <t>MATERIAIS / COMPONENTES DE DRENAGEM</t>
  </si>
  <si>
    <t xml:space="preserve">CURVA DE PVC 90 GRAUS, SOLDAVEL, 20 MM, COR MARROM, PARA AGUA FRIA PREDIAL      </t>
  </si>
  <si>
    <t>CURVA DE PVC 90 GRAUS, SOLDAVEL, 25 MM, COR MARROM, PARA AGUA FRIA PREDIAL</t>
  </si>
  <si>
    <t>1.3</t>
  </si>
  <si>
    <t xml:space="preserve">CURVA DE PVC 90 GRAUS, SOLDAVEL, 32 MM, COR MARROM, PARA AGUA FRIA PREDIAL           </t>
  </si>
  <si>
    <t>1.4</t>
  </si>
  <si>
    <t>TUBO PVC, SOLDAVEL, DE 20 MM, AGUA FRIA (NBR-5648)</t>
  </si>
  <si>
    <t>M</t>
  </si>
  <si>
    <t>1.5</t>
  </si>
  <si>
    <t xml:space="preserve">TUBO PVC, SOLDAVEL, DE 25 MM, AGUA FRIA (NBR-5648)   </t>
  </si>
  <si>
    <t>1.6</t>
  </si>
  <si>
    <t xml:space="preserve">TUBO PVC, SOLDAVEL, DE 32 MM, AGUA FRIA (NBR-5648)       </t>
  </si>
  <si>
    <t>1.7</t>
  </si>
  <si>
    <t xml:space="preserve">JOELHO, PVC SOLDAVEL, 45 GRAUS, 20 MM, COR MARROM, PARA AGUA FRIA PREDIAL  </t>
  </si>
  <si>
    <t>1.8</t>
  </si>
  <si>
    <t xml:space="preserve">JOELHO, PVC SOLDAVEL, 45 GRAUS, 25 MM, COR MARROM, PARA AGUA FRIA PREDIAL       </t>
  </si>
  <si>
    <t>1.9</t>
  </si>
  <si>
    <t>JOELHO, PVC SOLDAVEL, 45 GRAUS, 32 MM, COR MARROM, PARA AGUA FRIA PREDIAL</t>
  </si>
  <si>
    <t>1.10</t>
  </si>
  <si>
    <t xml:space="preserve">TE SOLDAVEL, PVC, 90 GRAUS, 20 MM, PARA AGUA FRIA PREDIAL (NBR 5648)    </t>
  </si>
  <si>
    <t>1.11</t>
  </si>
  <si>
    <t xml:space="preserve">TE SOLDAVEL, PVC, 90 GRAUS, 25 MM, PARA AGUA FRIA PREDIAL (NBR 5648)     </t>
  </si>
  <si>
    <t>1.12</t>
  </si>
  <si>
    <t xml:space="preserve">TE SOLDAVEL, PVC, 90 GRAUS, 32 MM, PARA AGUA FRIA PREDIAL (NBR 5648)   </t>
  </si>
  <si>
    <t>1.13</t>
  </si>
  <si>
    <t xml:space="preserve">TE DE REDUCAO, PVC, SOLDAVEL, 90 GRAUS, 32 MM X 25 MM, PARA AGUA FRIA PREDIAL     </t>
  </si>
  <si>
    <t>1.14</t>
  </si>
  <si>
    <t>TE DE REDUCAO, PVC, SOLDAVEL, 90 GRAUS, 25 MM X 20 MM, PARA AGUA FRIA PREDIAL</t>
  </si>
  <si>
    <t>1.16</t>
  </si>
  <si>
    <t>LUVA PVC SOLDAVEL, 20 MM, PARA AGUA FRIA PREDIAL</t>
  </si>
  <si>
    <t>1.17</t>
  </si>
  <si>
    <t>LUVA PVC SOLDAVEL, 25 MM, PARA AGUA FRIA PREDIAL</t>
  </si>
  <si>
    <t>1.18</t>
  </si>
  <si>
    <t>LUVA PVC SOLDAVEL, 32 MM, PARA AGUA FRIA PREDIAL</t>
  </si>
  <si>
    <t>1.19</t>
  </si>
  <si>
    <t xml:space="preserve">LUVA DE REDUCAO SOLDAVEL, PVC, 25 MM X 20 MM, PARA AGUA FRIA PREDIAL   </t>
  </si>
  <si>
    <t>1.20</t>
  </si>
  <si>
    <t xml:space="preserve">LUVA DE REDUCAO SOLDAVEL, PVC, 32 MM X 25 MM, PARA AGUA FRIA PREDIAL    </t>
  </si>
  <si>
    <t>MATERIAIS DE CONSUMO GERAIS</t>
  </si>
  <si>
    <t>SOLDA EM VARETA FOSCOPER, D = *2,5* MM X COMPRIMENTO 500 MM</t>
  </si>
  <si>
    <t>KG</t>
  </si>
  <si>
    <t>PASTA PARA SOLDA DE TUBOS E CONEXOES DE COBRE (EMBALAGEM COM 250 G)</t>
  </si>
  <si>
    <t>Cilindro refil de gás MAPP bernzomatic - 400g</t>
  </si>
  <si>
    <t>ESTOPA</t>
  </si>
  <si>
    <t>TRINCHA CERDAS GRIS 1.1/2" (38 MM)</t>
  </si>
  <si>
    <t>Manta Filtrante Classe G3/G4 - Rolo 20 Metros</t>
  </si>
  <si>
    <t>2.7</t>
  </si>
  <si>
    <t>DETERGENTE NEUTRO USO GERAL, CONCENTRADO</t>
  </si>
  <si>
    <t>2.8</t>
  </si>
  <si>
    <t>CLORO LÍQUIDO</t>
  </si>
  <si>
    <t>2.9</t>
  </si>
  <si>
    <t>FITA ISOLANTE DE BORRACHA AUTOFUSAO, USO ATE 69 KV (ALTA TENSAO), LARGURA DE 19 MM</t>
  </si>
  <si>
    <t>2.10</t>
  </si>
  <si>
    <t xml:space="preserve">FITA ISOLANTE ADESIVA ANTICHAMA, USO ATE 750 V, EM ROLO DE 19 MM X 20 M  </t>
  </si>
  <si>
    <t>2.11</t>
  </si>
  <si>
    <t>Fita PVC  10m x 0,10m Branca para isolamento das linhas dos sistema de ar condicionado</t>
  </si>
  <si>
    <t>2.12</t>
  </si>
  <si>
    <t>Pilha ou bateria para controle remoto</t>
  </si>
  <si>
    <t>TOTAL ANUAL</t>
  </si>
  <si>
    <t>TOTAL MENSAL</t>
  </si>
  <si>
    <t>*OBS: A QUANTIDADE DE MATERIAL É UMA ESTIMATIVA QUE NÃO IMPEDE A UTILIZAÇÃO DE OUTROS MATERIAIS NÃO LISTADOS NESTA RELAÇÃO DEPENDENDO DA NECESSIDADE.</t>
  </si>
  <si>
    <t>IMPORTANTE: O CORRETO PREENCHIMENTO DAS PLANILHAS, INCLUSIVE QUANTO A FÓRMULAS, É DE RESPONSABILIDADE ÚNICA E EXCLUSIVA DA LICITANTE.</t>
  </si>
  <si>
    <t>ANEXO V-B.5 – PLANILHA DE CUSTOS EQUIPAMENTOS GERAIS - Por equipe</t>
  </si>
  <si>
    <t>PLANILHA ESTIMATIVA DE CUSTOS DE EQUIPAMENTOS GERAIS</t>
  </si>
  <si>
    <t>Custo Mensal Unitário (R$/mês) S/BDI</t>
  </si>
  <si>
    <t>PREÇO PARCIAL ( S/BDI)</t>
  </si>
  <si>
    <t>Custo Mensal (R$/mês) C/BDI</t>
  </si>
  <si>
    <t>EQUIPAMENTOS GERAIS / EQUIPAMENTOS DE PROTEÇÃO E SINALIZAÇÃO</t>
  </si>
  <si>
    <t>CONE DE SINALIZACAO EM PVC RIGIDO COM FAIXA REFLETIVA, H = 70 / 76 CM</t>
  </si>
  <si>
    <t>CORDA DE POLIAMIDA 12 MM TIPO BOMBEIRO, PARA TRABALHO EM ALTURA (100M)</t>
  </si>
  <si>
    <t>CABO DE ACO GALVANIZADO, DIAMETRO 12,7 MM (1/2"), COM ALMA DE FIBRA 6 X 25 F</t>
  </si>
  <si>
    <t>TABUA APARELHADA *2,5 X 25* CM, EM MACARANDUBA/MASSARANDUBA, ANGELIM OU EQUIVALENTE DA REGIAO</t>
  </si>
  <si>
    <t>BOMBA DE VÁCUO 12 CFM DUPLO ESTÁGIO BIVOLT</t>
  </si>
  <si>
    <t xml:space="preserve">LAVADORA DE ALTA PRESSAO (LAVA - JATO) PARA AGUA FRIA, PRESSAO DE OPERACAO ENTRE 1400 E 1900 LIB/POL2, VAZAO MAXIMA ENTRE 400 E 700 L/H, POTENCIA DE OPERACAO ENTRE 2,50 E 3,00 CV  </t>
  </si>
  <si>
    <t>KIT MAÇARICO PORTÁTIL PARA SOLDA SERVIÇOS AR CONDICIONADO</t>
  </si>
  <si>
    <t xml:space="preserve">ESCADA EXTENSIVEL EM ALUMINIO, COM SAPATAS DE BORRACHA, ALTURA FECHADA 3,60 M, ALTURA ESTENDIDA DE 6,0 A 6,30 M, LARGURA MINIMA DE 35 CM, CACIDADE *120* KG   </t>
  </si>
  <si>
    <t>O CUSTO MENSAL UNITÁRIO ESTÁ RELACIONADO AO VALOR DO OBJETO DIVIDIDO POR SEU TEMPO DE VIDA ÚTIL.</t>
  </si>
  <si>
    <t>ANEXO V-B.6 – PLANILHA DE CUSTOS DE PEÇAS SOB DEMANDA</t>
  </si>
  <si>
    <t>PLANILHA ESTIMATIVA DE CUSTOS DE PEÇAS SOB DEMANDA</t>
  </si>
  <si>
    <t>TOTAL S/BDI</t>
  </si>
  <si>
    <t>PREÇO UNITÁRIO C/BDI</t>
  </si>
  <si>
    <t>TOTAL C/BDI</t>
  </si>
  <si>
    <t>PEÇAS / COMPONENTES</t>
  </si>
  <si>
    <t>CAPACITORES PARA APARELHOS DE AR CONDICIONADO COM CAPACIDADE DE 9.000 A 12.000 Btus</t>
  </si>
  <si>
    <t>CAPACITORES PARA APARELHOS DE AR CONDICIONADO COM CAPACIDADE DE 18.000 A 30.000 Btus</t>
  </si>
  <si>
    <t>CAPACITORES PARA APARELHOS DE AR CONDICIONADO COM CAPACIDADE DE 36.000 A 60.000 Btus</t>
  </si>
  <si>
    <t>CONTATOR TRIPOLAR, CORRENTE DE 25 A, TENSAO NOMINAL DE *500* V, CATEGORIA AC-2 E AC-3</t>
  </si>
  <si>
    <t>CONTATOR TRIPOLAR, CORRENTE DE 32 A, TENSAO NOMINAL DE *500* V, CATEGORIA AC-2 E AC-3</t>
  </si>
  <si>
    <t>CONTATOR TRIPOLAR, CORRENTE DE 45 A, TENSAO NOMINAL DE *500* V, CATEGORIA AC-2 E AC-3</t>
  </si>
  <si>
    <t>PLACA ELETRÔNICA PRINCIPAL PARA APARELHOS DE AR CONDICIONADO DE QUALQUER CAPACIDADE</t>
  </si>
  <si>
    <t>PLACA ELETRÔNICA UNIVERSAL COM CONTROLE PARA APARELHOS DE AR CONDICIONADO DE QUALQUER CAPACIDADE</t>
  </si>
  <si>
    <t>SENSOR DE TEMPERATURA</t>
  </si>
  <si>
    <t>COMPRESSOR PARA AR CONDICIONADO ATÉ 9.000 BTU/H</t>
  </si>
  <si>
    <t xml:space="preserve">COMPRESSOR PARA AR CONDICIONADO DE 12.000 BTU/H. </t>
  </si>
  <si>
    <t>COMPRESSOR PARA AR CONDICIONADO DE 18.000 BTU/H</t>
  </si>
  <si>
    <t>COMPRESSOR PARA AR CONDICIONADO DE 24.000 BTU/H</t>
  </si>
  <si>
    <t xml:space="preserve">COMPRESSOR PARA AR CONDICIONADO DE 30.000 BTU/H. </t>
  </si>
  <si>
    <t>1.15</t>
  </si>
  <si>
    <t xml:space="preserve">COMPRESSOR PARA AR CONDICIONADO DE 36.000 BTU/H. </t>
  </si>
  <si>
    <t xml:space="preserve">COMPRESSOR PARA AR CONDICIONADO DE 48.000 BTU/H. . </t>
  </si>
  <si>
    <t>COMPRESSOR PARA AR CONDICIONADO DE 58-60.000 BTU/H..</t>
  </si>
  <si>
    <t>COMPRESSOR PARA BEBEDOURO COLUNA DE QUALQUER CAPACIDADE.</t>
  </si>
  <si>
    <t>COMPRESSOR PARA GELADEIRA DE QUALQUER CAPACIDADE.</t>
  </si>
  <si>
    <t>TURBINA DE EVAPORADORA DE SPLIT E ACJ COM CAPACIDADE DE 7.000 ATÉ 12.000 BTU/H</t>
  </si>
  <si>
    <t>1.21</t>
  </si>
  <si>
    <t>TURBINA DE EVAPORADORA DE SPLIT E ACJ COM CAPACIDADE DE 18.000 ATÉ 30.000 BTU/H</t>
  </si>
  <si>
    <t>1.22</t>
  </si>
  <si>
    <t>TURBINA DE EVAPORADORA DE SPLIT E ACJ COM CAPACIDADE DE 36.000 ATÉ 60.000 BTU/H</t>
  </si>
  <si>
    <t>1.23</t>
  </si>
  <si>
    <t>TURBINA DE EVAPORADORA DO TIPO CASSETE COM CAPACIDADE ATÉ 30.000 BTUS</t>
  </si>
  <si>
    <t>1.24</t>
  </si>
  <si>
    <t>TURBINA DE EVAPORADORA DE CASSETE COM CAPACIDADE DE 36 - 60.000 BTUS</t>
  </si>
  <si>
    <t>1.25</t>
  </si>
  <si>
    <t>HÉLICE DE CONDENSADORA DE CASSETE, SPLIT E ACJ COM CAPACIDADE DE 7.500 ATÉ 12.000 BTU/H</t>
  </si>
  <si>
    <t>1.26</t>
  </si>
  <si>
    <t>HÉLICE DE CONDENSADORA DE CASSETE, SPLIT E ACJ COM CAPACIDADE DE 18.000 ATÉ 36.000 BTU/H</t>
  </si>
  <si>
    <t>1.27</t>
  </si>
  <si>
    <t>HÉLICE DE CONDENSADORA DE CASSETE, SPLIT E ACJ COM CAPACIDADE DE 48.000 ATÉ 60.000 BTU/H</t>
  </si>
  <si>
    <t>1.28</t>
  </si>
  <si>
    <t>MOTORES VENTILADORES DA EVAPORADORA DE EQUIPAMENTOS COM  CAPACIDADE DE ATÉ 12.000 BTUS</t>
  </si>
  <si>
    <t>1.29</t>
  </si>
  <si>
    <t>MOTORES VENTILADORES DA EVAPORADORA DE EQUIPAMENTOS  COM CAPACIDADE ACIMA DE 12.000 ATÉ 24.000 BTUS</t>
  </si>
  <si>
    <t>1.30</t>
  </si>
  <si>
    <t>MOTORES VENTILADORES DA EVAPORADORA DE EQUIPAMENTOS  COM CAPACIDADE ACIMA DE 24.000 ATÉ 36.000 BTUS</t>
  </si>
  <si>
    <t>1.31</t>
  </si>
  <si>
    <t>MOTORES VENTILADORES DA EVAPORADORA DE EQUIPAMENTOS  COM CAPACIDADE ACIMA DE 36.000 ATÉ 60.000 BTUS.</t>
  </si>
  <si>
    <t>1.32</t>
  </si>
  <si>
    <t>MOTORES VENTILADORES DA CONDENSADORA DE EQUIPAMENTOS COM CAPACIDADE DE ATÉ 12.000 BTUS..</t>
  </si>
  <si>
    <t>1.33</t>
  </si>
  <si>
    <t>MOTORES VENTILADORES DA CONDENSADORA DE EQUIPAMENTOS COM CAPACIDADE ACIMA DE 12.000BTUS ATÉ 30.000 BTUS.</t>
  </si>
  <si>
    <t>1.34</t>
  </si>
  <si>
    <t>MOTORES VENTILADORES DA CONDENSADORA DE EQUIPAMENTOS COM CAPACIDADE ACIMA DE 30.000BTUS ATÉ 60.000 BTUS</t>
  </si>
  <si>
    <t>1.35</t>
  </si>
  <si>
    <t>BOMBA DE DRENO DE EQUIPAMENTOS DE AR CONDICIONADO.</t>
  </si>
  <si>
    <t>1.36</t>
  </si>
  <si>
    <t>SERPENTINA DE COBRE PARA CONDENSADORAS DE APARELHOS DE 9.000 BTUS ATÉ 12.000 BTUS</t>
  </si>
  <si>
    <t>1.37</t>
  </si>
  <si>
    <t>SERPENTINA DE COBRE PARA CONDENSADORAS DE APARELHOS DE 18.000 BTUS ATÉ 24.000 BTUS</t>
  </si>
  <si>
    <t>1.38</t>
  </si>
  <si>
    <t>SERPENTINA DE COBRE PARA CONDESADORAS DE APARELHOS DE 30.000 BTUS ATÉ 36.000 BTUS</t>
  </si>
  <si>
    <t>1.39</t>
  </si>
  <si>
    <t>SERPENTINA DE COBRE PARA CONDENSADORAS DE APARELHOS DE 48.000 BTUS ATÉ 60.000 BTUS</t>
  </si>
  <si>
    <t>1.40</t>
  </si>
  <si>
    <t xml:space="preserve">CABO DE COBRE, FLEXIVEL, CLASSE 4 OU 5, ISOLACAO EM PVC/A, ANTICHAMA BWF-B, COBERTURA PVC-ST1, ANTICHAMA BWF-B, 1 CONDUTOR, 0,6/1 KV, SECAO NOMINAL 2,5 MM2  </t>
  </si>
  <si>
    <t>1.41</t>
  </si>
  <si>
    <t>CABO DE COBRE, FLEXIVEL, CLASSE 4 OU 5, ISOLACAO EM PVC/A, ANTICHAMA BWF-B, COBERTURA PVC-ST1, ANTICHAMA BWF-B, 1 CONDUTOR, 0,6/1 KV, SECAO NOMINAL 4 MM2</t>
  </si>
  <si>
    <t>1.42</t>
  </si>
  <si>
    <t>CABO DE COBRE, FLEXIVEL, CLASSE 4 OU 5, ISOLACAO EM PVC/A, ANTICHAMA BWF-B, COBERTURA PVC-ST1, ANTICHAMA BWF-B, 1 CONDUTOR, 0,6/1 KV, SECAO NOMINAL 6 MM2</t>
  </si>
  <si>
    <t>1.43</t>
  </si>
  <si>
    <t>CABO MULTIPOLAR DE COBRE, FLEXIVEL, CLASSE 4 OU 5, ISOLACAO EM HEPR, COBERTURA EM PVC-ST2, ANTICHAMA BWF-B, 0,6/1 KV, 3 CONDUTORES DE 1,5 MM2</t>
  </si>
  <si>
    <t>1.44</t>
  </si>
  <si>
    <t>CABO MULTIPOLAR DE COBRE, FLEXIVEL, CLASSE 4 OU 5, ISOLACAO EM HEPR, COBERTURA EM PVC-ST2, ANTICHAMA BWF-B, 0,6/1 KV, 3 CONDUTORES DE 2,5 MM2</t>
  </si>
  <si>
    <t>1.45</t>
  </si>
  <si>
    <t>CABO MULTIPOLAR DE COBRE, FLEXIVEL, CLASSE 4 OU 5, ISOLACAO EM HEPR, COBERTURA EM PVC-ST2, ANTICHAMA BWF-B, 0,6/1 KV, 3 CONDUTORES DE 4 MM2</t>
  </si>
  <si>
    <t>1.46</t>
  </si>
  <si>
    <t>CABO MULTIPOLAR DE COBRE, FLEXIVEL, CLASSE 4 OU 5, ISOLACAO EM HEPR, COBERTURA EM PVC-ST2, ANTICHAMA BWF-B, 0,6/1 KV, 3 CONDUTORES DE 6 MM2</t>
  </si>
  <si>
    <t>1.47</t>
  </si>
  <si>
    <t>CABO DE COBRE PP CORDPLAST 4 X 2,5 MM2, 450/750V M</t>
  </si>
  <si>
    <t>1.48</t>
  </si>
  <si>
    <t>CABO DE COBRE PP CORDPLAST 4 X 4,0 MM2, 450/750V M</t>
  </si>
  <si>
    <t>1.49</t>
  </si>
  <si>
    <t>CABO DE COBRE PP CORDPLAST 4 X 6,0 MM2, 450/750V</t>
  </si>
  <si>
    <t>1.50</t>
  </si>
  <si>
    <t>TUBO DE COBRE FLEXÍVEL Ø 7/8" - 22,23MM, E= 1MM</t>
  </si>
  <si>
    <t>1.51</t>
  </si>
  <si>
    <t>TUBO DE COBRE FLEXIVEL, D = 5/8 ", E = 0,79 MM, PARA AR-CONDICIONADO/ INSTALACOES GAS RESIDENCIAIS E COMERCIAIS</t>
  </si>
  <si>
    <t>1.52</t>
  </si>
  <si>
    <t>TUBO DE COBRE FLEXIVEL, D = 3/4 ", E = 0,79 MM, PARA AR-CONDICIONADO/ INSTALACOES GAS RESIDENCIAIS E COMERCIAIS</t>
  </si>
  <si>
    <t>1.53</t>
  </si>
  <si>
    <t>TUBO DE COBRE FLEXIVEL, D = 1/2 ", E = 0,79 MM, PARA AR-CONDICIONADO/ INSTALACOES GAS RESIDENCIAIS E COMERCIAIS</t>
  </si>
  <si>
    <t>1.54</t>
  </si>
  <si>
    <t>TUBO DE COBRE FLEXIVEL, D = 3/8 ", E = 0,79 MM, PARA AR-CONDICIONADO/ INSTALACOES GAS RESIDENCIAIS E COMERCIAIS</t>
  </si>
  <si>
    <t>1.55</t>
  </si>
  <si>
    <t>TUBO DE COBRE FLEXIVEL, D = 1/4 ", E = 0,79 MM, PARA AR-CONDICIONADO/ INSTALACOES GAS RESIDENCIAIS E COMERCIAIS</t>
  </si>
  <si>
    <t>1.56</t>
  </si>
  <si>
    <t>TUBO DE ESPUMA DE POLIETILENO EXPANDIDO FLEXIVEL PARA ISOLAMENTO TERMICO DE TUBULACAO DE AR CONDICIONADO, AGUA QUENTE, DN 1/2", E= 10 MM</t>
  </si>
  <si>
    <t>1.57</t>
  </si>
  <si>
    <t>TUBO DE ESPUMA DE POLIETILENO EXPANDIDO FLEXIVEL PARA ISOLAMENTO TERMICO DE TUBULACAO DE AR CONDICIONADO, AGUA QUENTE, DN 1/4", E= 10 MM</t>
  </si>
  <si>
    <t>1.58</t>
  </si>
  <si>
    <t>TUBO DE ESPUMA DE POLIETILENO EXPANDIDO FLEXIVEL PARA ISOLAMENTO TERMICO DE TUBULACAO DE AR CONDICIONADO, AGUA QUENTE, DN 1", E= 10 MM</t>
  </si>
  <si>
    <t>1.59</t>
  </si>
  <si>
    <t>TUBO DE ESPUMA DE POLIETILENO EXPANDIDO FLEXIVEL PARA ISOLAMENTO TERMICO DE TUBULACAO DE AR CONDICIONADO, AGUA QUENTE, DN 3/4", E= 10 MM</t>
  </si>
  <si>
    <t>1.60</t>
  </si>
  <si>
    <t>TUBO DE ESPUMA DE POLIETILENO EXPANDIDO FLEXIVEL PARA ISOLAMENTO TERMICO DE TUBULACAO DE AR CONDICIONADO, AGUA QUENTE, DN 3/8", E= 10 MM</t>
  </si>
  <si>
    <t>1.61</t>
  </si>
  <si>
    <t xml:space="preserve"> TUBO DE ESPUMA DE POLIETILENO EXPANDIDO FLEXIVEL PARA ISOLAMENTO TERMICO DE TUBULACAO DE AR CONDICIONADO, AGUA QUENTE, DN 7/8", E= 10 MM</t>
  </si>
  <si>
    <t>1.62</t>
  </si>
  <si>
    <r>
      <rPr>
        <sz val="11"/>
        <color rgb="FF000000"/>
        <rFont val="Arial"/>
        <family val="2"/>
      </rPr>
      <t xml:space="preserve"> SUPORTE MAO-FRANCESA(PAR) EM ACO, ABAS IGUAIS 40 CM, CAPACIDADE MINIMA 70 KG, BRANCO - </t>
    </r>
    <r>
      <rPr>
        <sz val="11"/>
        <color theme="1"/>
        <rFont val="Arial"/>
        <family val="2"/>
      </rPr>
      <t xml:space="preserve">COM CAPACIDADE DE 9.000 A 30.000 Btus. </t>
    </r>
  </si>
  <si>
    <t xml:space="preserve">UN    </t>
  </si>
  <si>
    <t>1.63</t>
  </si>
  <si>
    <t xml:space="preserve">SUPORTE MAO-FRANCESA(PAR)  PARA CONDENSADORA DE AR CONDICIONADO COM CAPACIDADE DE 36.000 A 60.000 Btus. </t>
  </si>
  <si>
    <t>1.64</t>
  </si>
  <si>
    <t>FILTRO DE AR PARA EQUIPAMENTOS SPLIT HI WALL DE QUALQUER CAPACIDADE</t>
  </si>
  <si>
    <t>1.65</t>
  </si>
  <si>
    <t>FILTRO DE AR PARA EQUIPAMENTOS SPLIT PISO TETO DE QUALQUER CAPACIDADE</t>
  </si>
  <si>
    <t>1.66</t>
  </si>
  <si>
    <t>CONTROLE REMOTO UNIVERSAL COM DISPLAY PARA APARELHOS DE AR CONDICIONADO</t>
  </si>
  <si>
    <t>1.67</t>
  </si>
  <si>
    <t>GÁS REFRIGERANTE R22</t>
  </si>
  <si>
    <t>1.68</t>
  </si>
  <si>
    <t>GÁS REFRIGERANTE R410A</t>
  </si>
  <si>
    <t>1.69</t>
  </si>
  <si>
    <t>GÁS REFRIGERANTE R32</t>
  </si>
  <si>
    <t>*OBS: A QUANTIDADE DE MATERIAL DESTA LISTA É UMA ESTIMATIVA.</t>
  </si>
  <si>
    <t>O percentual de desconto ofertado pela licitante deverá incidir linearmente sobre as planilhas de composições de custos, preços unitários com BDI utilizados na formação dos preços das Peças e dos serviços sob demanda, preservando-se a proporcionalidade entre os componentes da composição de custos e a coerência entre a proposta comercial e a futura execução contratual.</t>
  </si>
  <si>
    <t>ANEXO V- B.7– PLANILHA DE CUSTOS DOS SERVIÇOS EVENTUAIS</t>
  </si>
  <si>
    <t>PLANILHA DE CUSTOS DOS SERVIÇOS EVENTUAIS</t>
  </si>
  <si>
    <t>Descrição</t>
  </si>
  <si>
    <t>Unid.</t>
  </si>
  <si>
    <t>Quant.</t>
  </si>
  <si>
    <t>Preço Unitário (R$) S/ BDI</t>
  </si>
  <si>
    <t>Preço Total ( S/BDI)</t>
  </si>
  <si>
    <t>Preço Unitário C/ BDI</t>
  </si>
  <si>
    <t>Preço Total C/ BDI (R$)</t>
  </si>
  <si>
    <t>SERVIÇOS PRELIMINARES</t>
  </si>
  <si>
    <r>
      <t xml:space="preserve">Serviços de Coleta e Análise Bacteriológica e Microbiológica do Ar - </t>
    </r>
    <r>
      <rPr>
        <b/>
        <sz val="10"/>
        <color rgb="FF000000"/>
        <rFont val="Arial"/>
        <family val="2"/>
      </rPr>
      <t>Anexo V</t>
    </r>
  </si>
  <si>
    <t>SV</t>
  </si>
  <si>
    <t>Limpeza e dutos de ar condicionado/renovação de ar e exaustores</t>
  </si>
  <si>
    <t xml:space="preserve">Considerou duas limpezas por ano sendo 50 metros de dutos </t>
  </si>
  <si>
    <t>TOTAL GERAL ANUAL S/ BDI (R$) =</t>
  </si>
  <si>
    <t>TOTAL MENSAL S/ BDI (R$) =</t>
  </si>
  <si>
    <t>TOTAL GERAL ANUAL C/ BDI (R$) =</t>
  </si>
  <si>
    <t>TOTAL MENSAL C/ BDI (R$) =</t>
  </si>
  <si>
    <t>ANEXO V-B.8 - MODELO DE COMPOSIÇÃO DA TAXA DE BDI</t>
  </si>
  <si>
    <t>REGIME ADOTADO</t>
  </si>
  <si>
    <t xml:space="preserve">DESONERADO (   )  NÃO DESONERADO (   ) </t>
  </si>
  <si>
    <t>CÁLCULO DO B D I REFERENCIAL</t>
  </si>
  <si>
    <t>CÁLCULO DO B D I DIFERENCIADO</t>
  </si>
  <si>
    <t>(SERVIÇOS PREVENTIVOS E CORRETIVOS)</t>
  </si>
  <si>
    <t>COMPONENTE</t>
  </si>
  <si>
    <t>INCIDÊNCIA</t>
  </si>
  <si>
    <t>A</t>
  </si>
  <si>
    <t>DESPESAS INDIRETAS</t>
  </si>
  <si>
    <t>Administração Central</t>
  </si>
  <si>
    <t>Seguros + Garantias</t>
  </si>
  <si>
    <t>Riscos</t>
  </si>
  <si>
    <t>Despesas Financeiras</t>
  </si>
  <si>
    <t>B</t>
  </si>
  <si>
    <t>TRIBUTOS</t>
  </si>
  <si>
    <t>COFINS - Contribuição financiamento seguridade social</t>
  </si>
  <si>
    <t>PIS - Programa de Integração Social</t>
  </si>
  <si>
    <t>ISS - Imposto sobre serviço de qualquer natureza</t>
  </si>
  <si>
    <t>Contribuição Previdenciária sobre Receita Bruta ( CPRB)</t>
  </si>
  <si>
    <t>C</t>
  </si>
  <si>
    <t>BONIFICAÇÃO</t>
  </si>
  <si>
    <t>Lucro</t>
  </si>
  <si>
    <t>B D I CALCULADO (%)</t>
  </si>
  <si>
    <t>Observação</t>
  </si>
  <si>
    <t>(*) % % de ISS adotado: A licitante deverá informar, na composição do BDI, a alíquota de ISSQN adotada e seu respectivo fundamento legal, mediante indicação da legislação aplicável.</t>
  </si>
  <si>
    <t>Obs.: Os índices utilizados foram colhidos do ACÓRDÃO Nº 2622/2013 – TCU – Plenário.</t>
  </si>
  <si>
    <t>FÓRMULA UTILIZADA PARA CÁLCULO DO BDI</t>
  </si>
  <si>
    <t>AC</t>
  </si>
  <si>
    <t>Taxa representativa das despesas de rateio da Administração Central</t>
  </si>
  <si>
    <t>S</t>
  </si>
  <si>
    <t>Taxa representativa de Seguros</t>
  </si>
  <si>
    <t>R</t>
  </si>
  <si>
    <t>Taxa representativa de Riscos</t>
  </si>
  <si>
    <t>G</t>
  </si>
  <si>
    <t>Taxa representativa de Garantias</t>
  </si>
  <si>
    <t>DF</t>
  </si>
  <si>
    <t>Taxa representativa das Despesas Financeiras</t>
  </si>
  <si>
    <t>Taxa representativa do Lucro</t>
  </si>
  <si>
    <t>I</t>
  </si>
  <si>
    <t>Taxa representativa da incidência de Impostos</t>
  </si>
  <si>
    <t>Taxa representativa da incidência de impostos é aplicada sobre o preço de venda da prestação do serviço, enquanto que as demais taxas são aplicadas sobre o custo.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</si>
</sst>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8" formatCode="&quot;R$&quot;\ #,##0.00;[Red]\-&quot;R$&quot;\ #,##0.00"/>
    <numFmt numFmtId="43" formatCode="_-* #,##0.00_-;\-* #,##0.00_-;_-* &quot;-&quot;??_-;_-@_-"/>
    <numFmt numFmtId="164" formatCode="[$R$-416]\ #,##0.00\ ;\-[$R$-416]\ #,##0.00\ ;[$R$-416]&quot; -&quot;00\ ;@\ "/>
    <numFmt numFmtId="165" formatCode="_-&quot;R$ &quot;* #,##0.00_-;&quot;-R$ &quot;* #,##0.00_-;_-&quot;R$ &quot;* \-??_-;_-@_-"/>
    <numFmt numFmtId="166" formatCode="[$R$-416]\ #,##0.00;[Red]\-[$R$-416]\ #,##0.00"/>
    <numFmt numFmtId="167" formatCode="#,##0.00\ ;\-#,##0.00\ ;&quot; -&quot;#\ ;@\ "/>
    <numFmt numFmtId="168" formatCode="&quot;R$ &quot;#,##0.00;[Red]&quot;-R$ &quot;#,##0.00"/>
    <numFmt numFmtId="169" formatCode="#,##0.00\ ;\-#,##0.00\ ;\-00\ ;@\ "/>
    <numFmt numFmtId="170" formatCode="[$R$-416]\ #,##0.00;[Red][$R$-416]\ #,##0.00"/>
    <numFmt numFmtId="171" formatCode="&quot; R$ &quot;#,##0.00\ ;&quot;-R$ &quot;#,##0.00\ ;&quot; R$ -&quot;00\ ;@\ "/>
    <numFmt numFmtId="172" formatCode="_-[$R$-416]\ * #,##0.00_-;\-[$R$-416]\ * #,##0.00_-;_-[$R$-416]\ * &quot;-&quot;??_-;_-@_-"/>
    <numFmt numFmtId="173" formatCode="_-* #,##0_-;\-* #,##0_-;_-* &quot;-&quot;??_-;_-@_-"/>
    <numFmt numFmtId="174" formatCode="0.0"/>
    <numFmt numFmtId="175" formatCode="#,##0\ ;\-#,##0\ ;\-00\ ;@\ "/>
  </numFmts>
  <fonts count="100">
    <font>
      <sz val="10"/>
      <color indexed="8"/>
      <name val="Arial"/>
      <family val="2"/>
    </font>
    <font>
      <sz val="10"/>
      <name val="Arial"/>
    </font>
    <font>
      <sz val="10"/>
      <color indexed="9"/>
      <name val="Liberation Sans1"/>
    </font>
    <font>
      <sz val="10"/>
      <color indexed="9"/>
      <name val="Arial"/>
      <family val="2"/>
    </font>
    <font>
      <sz val="11"/>
      <color indexed="8"/>
      <name val="Liberation Sans1"/>
    </font>
    <font>
      <b/>
      <sz val="10"/>
      <color indexed="8"/>
      <name val="Arial"/>
      <family val="2"/>
    </font>
    <font>
      <b/>
      <sz val="10"/>
      <color indexed="8"/>
      <name val="Liberation Sans1"/>
    </font>
    <font>
      <sz val="10"/>
      <color indexed="10"/>
      <name val="Arial"/>
      <family val="2"/>
    </font>
    <font>
      <sz val="10"/>
      <color indexed="10"/>
      <name val="Liberation Sans1"/>
    </font>
    <font>
      <sz val="10"/>
      <color indexed="17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Liberation Sans1"/>
    </font>
    <font>
      <i/>
      <sz val="10"/>
      <color indexed="23"/>
      <name val="Liberation Sans1"/>
    </font>
    <font>
      <sz val="10"/>
      <color indexed="17"/>
      <name val="Liberation Sans1"/>
    </font>
    <font>
      <b/>
      <i/>
      <sz val="16"/>
      <color indexed="8"/>
      <name val="Liberation Sans1"/>
    </font>
    <font>
      <sz val="18"/>
      <color indexed="8"/>
      <name val="Arial"/>
      <family val="2"/>
    </font>
    <font>
      <b/>
      <i/>
      <sz val="16"/>
      <color indexed="8"/>
      <name val="Liberation Sans11"/>
    </font>
    <font>
      <sz val="12"/>
      <color indexed="8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Liberation Sans1"/>
    </font>
    <font>
      <sz val="11"/>
      <color indexed="8"/>
      <name val="Liberation Sans11"/>
    </font>
    <font>
      <sz val="10"/>
      <color indexed="60"/>
      <name val="Liberation Sans1"/>
    </font>
    <font>
      <sz val="10"/>
      <color indexed="60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63"/>
      <name val="Liberation Sans1"/>
    </font>
    <font>
      <b/>
      <i/>
      <u/>
      <sz val="11"/>
      <color indexed="8"/>
      <name val="Liberation Sans11"/>
    </font>
    <font>
      <b/>
      <i/>
      <u/>
      <sz val="11"/>
      <color indexed="8"/>
      <name val="Liberation Sans1"/>
    </font>
    <font>
      <b/>
      <i/>
      <u/>
      <sz val="10"/>
      <color indexed="8"/>
      <name val="Arial"/>
      <family val="2"/>
    </font>
    <font>
      <b/>
      <sz val="18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8"/>
      <name val="Calibri1"/>
    </font>
    <font>
      <sz val="11"/>
      <color indexed="8"/>
      <name val="Calibri1"/>
    </font>
    <font>
      <b/>
      <sz val="11"/>
      <color indexed="8"/>
      <name val="Calibri1"/>
    </font>
    <font>
      <sz val="11"/>
      <color indexed="8"/>
      <name val="Calibri1"/>
      <family val="2"/>
    </font>
    <font>
      <b/>
      <sz val="16"/>
      <color indexed="8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2"/>
      <color indexed="8"/>
      <name val="Ebrima"/>
    </font>
    <font>
      <b/>
      <sz val="11"/>
      <color indexed="8"/>
      <name val="Ebrima"/>
    </font>
    <font>
      <sz val="11"/>
      <color indexed="8"/>
      <name val="Ebrima"/>
    </font>
    <font>
      <sz val="10"/>
      <color indexed="8"/>
      <name val="Ebrima"/>
    </font>
    <font>
      <b/>
      <sz val="11"/>
      <color indexed="63"/>
      <name val="Ebrima"/>
    </font>
    <font>
      <b/>
      <sz val="11"/>
      <color indexed="8"/>
      <name val="Calibri"/>
    </font>
    <font>
      <sz val="11"/>
      <color indexed="8"/>
      <name val="Calibri"/>
    </font>
    <font>
      <sz val="10"/>
      <color indexed="8"/>
      <name val="Arial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5"/>
      <name val="Calibri"/>
      <family val="2"/>
    </font>
    <font>
      <sz val="10"/>
      <color rgb="FFFF0000"/>
      <name val="Arial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1"/>
    </font>
    <font>
      <b/>
      <sz val="14"/>
      <color indexed="8"/>
      <name val="Arial"/>
      <family val="2"/>
    </font>
    <font>
      <b/>
      <sz val="12"/>
      <color indexed="8"/>
      <name val="Calibri"/>
    </font>
    <font>
      <sz val="11"/>
      <color indexed="10"/>
      <name val="Calibri"/>
    </font>
    <font>
      <sz val="11"/>
      <color indexed="17"/>
      <name val="Calibri"/>
    </font>
    <font>
      <b/>
      <sz val="16"/>
      <color indexed="8"/>
      <name val="Arial"/>
      <family val="2"/>
    </font>
    <font>
      <b/>
      <sz val="16"/>
      <color indexed="8"/>
      <name val="Ebrima"/>
    </font>
    <font>
      <sz val="11"/>
      <color rgb="FF0070C0"/>
      <name val="Ebrima"/>
    </font>
    <font>
      <b/>
      <sz val="11"/>
      <color rgb="FF0070C0"/>
      <name val="Ebrima"/>
    </font>
    <font>
      <sz val="11"/>
      <color rgb="FF0070C0"/>
      <name val="Calibri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indexed="8"/>
      <name val="Arial"/>
      <family val="2"/>
    </font>
    <font>
      <sz val="11"/>
      <color indexed="10"/>
      <name val="Arial"/>
      <family val="2"/>
    </font>
    <font>
      <sz val="16"/>
      <color indexed="8"/>
      <name val="Arial"/>
      <family val="2"/>
    </font>
    <font>
      <sz val="11"/>
      <color rgb="FF0070C0"/>
      <name val="Arial"/>
      <family val="2"/>
    </font>
    <font>
      <b/>
      <sz val="16"/>
      <color rgb="FF0070C0"/>
      <name val="Arial"/>
      <family val="2"/>
    </font>
    <font>
      <b/>
      <sz val="12"/>
      <color rgb="FF0070C0"/>
      <name val="Arial"/>
      <family val="2"/>
    </font>
    <font>
      <b/>
      <sz val="11"/>
      <color rgb="FF0070C0"/>
      <name val="Calibri"/>
      <family val="2"/>
    </font>
    <font>
      <sz val="10"/>
      <color rgb="FF0070C0"/>
      <name val="Arial"/>
      <family val="2"/>
    </font>
    <font>
      <sz val="11"/>
      <color theme="1"/>
      <name val="Arial"/>
      <family val="2"/>
    </font>
    <font>
      <sz val="11"/>
      <color theme="1"/>
      <name val="Calibri1"/>
      <family val="2"/>
    </font>
    <font>
      <b/>
      <sz val="11"/>
      <color theme="1"/>
      <name val="Calibri"/>
      <family val="2"/>
    </font>
    <font>
      <b/>
      <sz val="10"/>
      <color rgb="FF0070C0"/>
      <name val="Arial"/>
      <family val="2"/>
    </font>
    <font>
      <b/>
      <sz val="10"/>
      <name val="Arial"/>
      <family val="2"/>
    </font>
    <font>
      <b/>
      <sz val="16"/>
      <color rgb="FF0070C0"/>
      <name val="Calibri1"/>
    </font>
    <font>
      <b/>
      <sz val="13.5"/>
      <color indexed="8"/>
      <name val="Calibri"/>
      <charset val="1"/>
    </font>
    <font>
      <b/>
      <sz val="10"/>
      <color indexed="8"/>
      <name val="Calibri"/>
      <charset val="1"/>
    </font>
    <font>
      <sz val="10"/>
      <color indexed="8"/>
      <name val="Calibri"/>
      <charset val="1"/>
    </font>
    <font>
      <sz val="10"/>
      <color rgb="FF000000"/>
      <name val="Arial"/>
      <charset val="1"/>
    </font>
    <font>
      <b/>
      <sz val="10"/>
      <color rgb="FF00CCFF"/>
      <name val="Calibri"/>
      <charset val="1"/>
    </font>
    <font>
      <b/>
      <sz val="10"/>
      <color rgb="FF000000"/>
      <name val="Calibri"/>
      <charset val="1"/>
    </font>
    <font>
      <sz val="10"/>
      <color indexed="8"/>
      <name val="Arial"/>
      <charset val="1"/>
    </font>
    <font>
      <b/>
      <sz val="10"/>
      <color rgb="FF00CCFF"/>
      <name val="Arial"/>
      <charset val="1"/>
    </font>
    <font>
      <b/>
      <sz val="10"/>
      <color rgb="FF000000"/>
      <name val="Arial"/>
      <charset val="1"/>
    </font>
    <font>
      <sz val="10"/>
      <color rgb="FF00B0F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2"/>
        <b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10"/>
        <bgColor indexed="2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8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55"/>
      </left>
      <right style="thin">
        <color indexed="8"/>
      </right>
      <top style="thin">
        <color indexed="55"/>
      </top>
      <bottom style="thin">
        <color indexed="55"/>
      </bottom>
      <diagonal/>
    </border>
    <border>
      <left style="thin">
        <color indexed="8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8"/>
      </right>
      <top style="thin">
        <color indexed="55"/>
      </top>
      <bottom style="thin">
        <color indexed="55"/>
      </bottom>
      <diagonal/>
    </border>
    <border>
      <left/>
      <right style="thin">
        <color indexed="8"/>
      </right>
      <top style="thin">
        <color indexed="55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55"/>
      </bottom>
      <diagonal/>
    </border>
    <border>
      <left style="thin">
        <color indexed="8"/>
      </left>
      <right/>
      <top style="thin">
        <color indexed="55"/>
      </top>
      <bottom style="thin">
        <color indexed="55"/>
      </bottom>
      <diagonal/>
    </border>
    <border>
      <left style="thin">
        <color indexed="8"/>
      </left>
      <right style="thin">
        <color indexed="8"/>
      </right>
      <top style="thin">
        <color indexed="55"/>
      </top>
      <bottom style="thin">
        <color indexed="55"/>
      </bottom>
      <diagonal/>
    </border>
    <border>
      <left style="thin">
        <color indexed="8"/>
      </left>
      <right/>
      <top style="thin">
        <color indexed="55"/>
      </top>
      <bottom style="thin">
        <color indexed="8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8"/>
      </right>
      <top style="medium">
        <color rgb="FF000000"/>
      </top>
      <bottom style="thin">
        <color indexed="8"/>
      </bottom>
      <diagonal/>
    </border>
    <border>
      <left style="thin">
        <color indexed="8"/>
      </left>
      <right/>
      <top style="medium">
        <color rgb="FF000000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rgb="FF000000"/>
      </top>
      <bottom style="thin">
        <color indexed="8"/>
      </bottom>
      <diagonal/>
    </border>
    <border>
      <left/>
      <right style="thin">
        <color indexed="8"/>
      </right>
      <top style="medium">
        <color rgb="FF000000"/>
      </top>
      <bottom style="thin">
        <color indexed="8"/>
      </bottom>
      <diagonal/>
    </border>
    <border>
      <left style="thin">
        <color indexed="8"/>
      </left>
      <right style="medium">
        <color rgb="FF000000"/>
      </right>
      <top style="medium">
        <color rgb="FF000000"/>
      </top>
      <bottom style="thin">
        <color indexed="8"/>
      </bottom>
      <diagonal/>
    </border>
    <border>
      <left style="medium">
        <color rgb="FF000000"/>
      </left>
      <right style="thin">
        <color indexed="8"/>
      </right>
      <top style="thin">
        <color indexed="8"/>
      </top>
      <bottom style="medium">
        <color rgb="FF000000"/>
      </bottom>
      <diagonal/>
    </border>
    <border>
      <left style="thin">
        <color indexed="8"/>
      </left>
      <right/>
      <top style="thin">
        <color indexed="8"/>
      </top>
      <bottom style="medium">
        <color rgb="FF00000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rgb="FF000000"/>
      </bottom>
      <diagonal/>
    </border>
    <border>
      <left style="medium">
        <color indexed="8"/>
      </left>
      <right style="medium">
        <color rgb="FF000000"/>
      </right>
      <top style="thin">
        <color indexed="8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14">
    <xf numFmtId="0" fontId="0" fillId="0" borderId="0"/>
    <xf numFmtId="0" fontId="2" fillId="2" borderId="0"/>
    <xf numFmtId="0" fontId="2" fillId="2" borderId="0"/>
    <xf numFmtId="0" fontId="3" fillId="2" borderId="0"/>
    <xf numFmtId="0" fontId="2" fillId="3" borderId="0"/>
    <xf numFmtId="0" fontId="2" fillId="3" borderId="0"/>
    <xf numFmtId="0" fontId="3" fillId="3" borderId="0"/>
    <xf numFmtId="0" fontId="4" fillId="4" borderId="0"/>
    <xf numFmtId="0" fontId="4" fillId="4" borderId="0"/>
    <xf numFmtId="0" fontId="5" fillId="4" borderId="0"/>
    <xf numFmtId="0" fontId="6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8" fillId="5" borderId="0"/>
    <xf numFmtId="0" fontId="8" fillId="5" borderId="0"/>
    <xf numFmtId="0" fontId="9" fillId="6" borderId="0"/>
    <xf numFmtId="0" fontId="9" fillId="6" borderId="0"/>
    <xf numFmtId="0" fontId="3" fillId="2" borderId="0"/>
    <xf numFmtId="0" fontId="10" fillId="2" borderId="0"/>
    <xf numFmtId="0" fontId="3" fillId="3" borderId="0"/>
    <xf numFmtId="0" fontId="10" fillId="3" borderId="0"/>
    <xf numFmtId="0" fontId="5" fillId="4" borderId="0"/>
    <xf numFmtId="0" fontId="5" fillId="4" borderId="0"/>
    <xf numFmtId="0" fontId="5" fillId="0" borderId="0"/>
    <xf numFmtId="0" fontId="5" fillId="0" borderId="0"/>
    <xf numFmtId="0" fontId="10" fillId="7" borderId="0"/>
    <xf numFmtId="0" fontId="10" fillId="7" borderId="0"/>
    <xf numFmtId="0" fontId="11" fillId="7" borderId="0"/>
    <xf numFmtId="0" fontId="11" fillId="7" borderId="0"/>
    <xf numFmtId="0" fontId="12" fillId="0" borderId="0"/>
    <xf numFmtId="0" fontId="12" fillId="0" borderId="0"/>
    <xf numFmtId="0" fontId="13" fillId="6" borderId="0"/>
    <xf numFmtId="0" fontId="13" fillId="6" borderId="0"/>
    <xf numFmtId="0" fontId="14" fillId="0" borderId="0">
      <alignment horizontal="center" textRotation="90"/>
    </xf>
    <xf numFmtId="0" fontId="14" fillId="0" borderId="0">
      <alignment horizontal="center" textRotation="90"/>
    </xf>
    <xf numFmtId="0" fontId="15" fillId="0" borderId="0"/>
    <xf numFmtId="0" fontId="16" fillId="0" borderId="0">
      <alignment horizontal="center"/>
    </xf>
    <xf numFmtId="0" fontId="16" fillId="0" borderId="0">
      <alignment horizontal="center"/>
    </xf>
    <xf numFmtId="0" fontId="17" fillId="0" borderId="0"/>
    <xf numFmtId="0" fontId="14" fillId="0" borderId="0">
      <alignment horizontal="center"/>
    </xf>
    <xf numFmtId="0" fontId="14" fillId="0" borderId="0">
      <alignment horizontal="center"/>
    </xf>
    <xf numFmtId="0" fontId="16" fillId="0" borderId="0">
      <alignment horizontal="center" textRotation="90"/>
    </xf>
    <xf numFmtId="0" fontId="16" fillId="0" borderId="0">
      <alignment horizontal="center" textRotation="90"/>
    </xf>
    <xf numFmtId="0" fontId="14" fillId="0" borderId="0">
      <alignment horizontal="center" textRotation="90"/>
    </xf>
    <xf numFmtId="0" fontId="18" fillId="0" borderId="0"/>
    <xf numFmtId="0" fontId="19" fillId="0" borderId="0"/>
    <xf numFmtId="0" fontId="19" fillId="0" borderId="0"/>
    <xf numFmtId="165" fontId="1" fillId="0" borderId="0" applyFill="0" applyBorder="0" applyAlignment="0" applyProtection="0"/>
    <xf numFmtId="164" fontId="20" fillId="0" borderId="0"/>
    <xf numFmtId="164" fontId="20" fillId="0" borderId="0"/>
    <xf numFmtId="164" fontId="4" fillId="0" borderId="0"/>
    <xf numFmtId="164" fontId="4" fillId="0" borderId="0"/>
    <xf numFmtId="164" fontId="4" fillId="0" borderId="0"/>
    <xf numFmtId="165" fontId="55" fillId="0" borderId="0" applyFill="0" applyBorder="0" applyAlignment="0" applyProtection="0"/>
    <xf numFmtId="0" fontId="21" fillId="8" borderId="0"/>
    <xf numFmtId="0" fontId="21" fillId="8" borderId="0"/>
    <xf numFmtId="0" fontId="22" fillId="8" borderId="0"/>
    <xf numFmtId="0" fontId="22" fillId="8" borderId="0"/>
    <xf numFmtId="0" fontId="20" fillId="0" borderId="0"/>
    <xf numFmtId="0" fontId="20" fillId="0" borderId="0"/>
    <xf numFmtId="0" fontId="55" fillId="0" borderId="0"/>
    <xf numFmtId="0" fontId="55" fillId="0" borderId="0"/>
    <xf numFmtId="0" fontId="23" fillId="0" borderId="0"/>
    <xf numFmtId="0" fontId="23" fillId="0" borderId="0"/>
    <xf numFmtId="0" fontId="24" fillId="0" borderId="0"/>
    <xf numFmtId="0" fontId="55" fillId="0" borderId="0"/>
    <xf numFmtId="0" fontId="25" fillId="0" borderId="0"/>
    <xf numFmtId="0" fontId="23" fillId="0" borderId="0"/>
    <xf numFmtId="0" fontId="57" fillId="0" borderId="0"/>
    <xf numFmtId="0" fontId="26" fillId="8" borderId="1"/>
    <xf numFmtId="0" fontId="26" fillId="8" borderId="1"/>
    <xf numFmtId="0" fontId="27" fillId="0" borderId="0"/>
    <xf numFmtId="0" fontId="27" fillId="0" borderId="0"/>
    <xf numFmtId="0" fontId="28" fillId="8" borderId="1"/>
    <xf numFmtId="0" fontId="28" fillId="8" borderId="1"/>
    <xf numFmtId="9" fontId="37" fillId="0" borderId="0"/>
    <xf numFmtId="9" fontId="24" fillId="0" borderId="0" applyBorder="0" applyProtection="0"/>
    <xf numFmtId="9" fontId="55" fillId="0" borderId="0" applyFill="0" applyBorder="0" applyAlignment="0" applyProtection="0"/>
    <xf numFmtId="0" fontId="29" fillId="0" borderId="0"/>
    <xf numFmtId="0" fontId="29" fillId="0" borderId="0"/>
    <xf numFmtId="0" fontId="30" fillId="0" borderId="0"/>
    <xf numFmtId="0" fontId="30" fillId="0" borderId="0"/>
    <xf numFmtId="0" fontId="31" fillId="0" borderId="0"/>
    <xf numFmtId="166" fontId="29" fillId="0" borderId="0"/>
    <xf numFmtId="166" fontId="29" fillId="0" borderId="0"/>
    <xf numFmtId="166" fontId="30" fillId="0" borderId="0"/>
    <xf numFmtId="0" fontId="31" fillId="0" borderId="0"/>
    <xf numFmtId="166" fontId="30" fillId="0" borderId="0"/>
    <xf numFmtId="0" fontId="7" fillId="5" borderId="0"/>
    <xf numFmtId="0" fontId="7" fillId="5" borderId="0"/>
    <xf numFmtId="0" fontId="55" fillId="0" borderId="0"/>
    <xf numFmtId="0" fontId="55" fillId="0" borderId="0"/>
    <xf numFmtId="0" fontId="4" fillId="0" borderId="0"/>
    <xf numFmtId="0" fontId="4" fillId="0" borderId="0"/>
    <xf numFmtId="0" fontId="55" fillId="0" borderId="0"/>
    <xf numFmtId="0" fontId="23" fillId="0" borderId="0"/>
    <xf numFmtId="0" fontId="55" fillId="0" borderId="0"/>
    <xf numFmtId="0" fontId="4" fillId="0" borderId="0"/>
    <xf numFmtId="0" fontId="4" fillId="0" borderId="0"/>
    <xf numFmtId="0" fontId="55" fillId="0" borderId="0"/>
    <xf numFmtId="0" fontId="23" fillId="0" borderId="0"/>
    <xf numFmtId="0" fontId="55" fillId="0" borderId="0"/>
    <xf numFmtId="0" fontId="55" fillId="0" borderId="0"/>
    <xf numFmtId="0" fontId="55" fillId="0" borderId="0"/>
    <xf numFmtId="0" fontId="24" fillId="0" borderId="0"/>
    <xf numFmtId="0" fontId="15" fillId="0" borderId="0"/>
    <xf numFmtId="0" fontId="32" fillId="0" borderId="0"/>
    <xf numFmtId="0" fontId="17" fillId="0" borderId="0"/>
    <xf numFmtId="0" fontId="33" fillId="0" borderId="0"/>
    <xf numFmtId="0" fontId="8" fillId="0" borderId="0"/>
    <xf numFmtId="0" fontId="8" fillId="0" borderId="0"/>
    <xf numFmtId="0" fontId="56" fillId="0" borderId="0" applyNumberFormat="0" applyFill="0" applyBorder="0" applyAlignment="0" applyProtection="0"/>
  </cellStyleXfs>
  <cellXfs count="510">
    <xf numFmtId="0" fontId="0" fillId="0" borderId="0" xfId="0"/>
    <xf numFmtId="0" fontId="35" fillId="4" borderId="2" xfId="0" applyFont="1" applyFill="1" applyBorder="1" applyAlignment="1">
      <alignment horizontal="center" wrapText="1"/>
    </xf>
    <xf numFmtId="0" fontId="36" fillId="9" borderId="3" xfId="0" applyFont="1" applyFill="1" applyBorder="1" applyAlignment="1">
      <alignment horizontal="left" vertical="center"/>
    </xf>
    <xf numFmtId="0" fontId="35" fillId="0" borderId="4" xfId="0" applyFont="1" applyBorder="1" applyAlignment="1">
      <alignment horizontal="left" vertical="center"/>
    </xf>
    <xf numFmtId="0" fontId="35" fillId="0" borderId="4" xfId="0" applyFont="1" applyBorder="1"/>
    <xf numFmtId="167" fontId="0" fillId="0" borderId="4" xfId="0" applyNumberFormat="1" applyBorder="1"/>
    <xf numFmtId="10" fontId="24" fillId="0" borderId="5" xfId="66" applyNumberFormat="1" applyBorder="1"/>
    <xf numFmtId="0" fontId="35" fillId="0" borderId="3" xfId="0" applyFont="1" applyBorder="1" applyAlignment="1">
      <alignment horizontal="left" vertical="center"/>
    </xf>
    <xf numFmtId="0" fontId="35" fillId="0" borderId="3" xfId="0" applyFont="1" applyBorder="1"/>
    <xf numFmtId="167" fontId="0" fillId="0" borderId="3" xfId="0" applyNumberFormat="1" applyBorder="1"/>
    <xf numFmtId="10" fontId="0" fillId="0" borderId="3" xfId="0" applyNumberFormat="1" applyBorder="1"/>
    <xf numFmtId="0" fontId="0" fillId="0" borderId="2" xfId="0" applyBorder="1" applyAlignment="1">
      <alignment horizontal="left" vertical="center"/>
    </xf>
    <xf numFmtId="0" fontId="35" fillId="0" borderId="2" xfId="0" applyFont="1" applyBorder="1"/>
    <xf numFmtId="167" fontId="36" fillId="0" borderId="4" xfId="0" applyNumberFormat="1" applyFont="1" applyBorder="1"/>
    <xf numFmtId="0" fontId="36" fillId="0" borderId="2" xfId="0" applyFont="1" applyBorder="1"/>
    <xf numFmtId="167" fontId="36" fillId="0" borderId="2" xfId="0" applyNumberFormat="1" applyFont="1" applyBorder="1"/>
    <xf numFmtId="10" fontId="36" fillId="0" borderId="2" xfId="0" applyNumberFormat="1" applyFont="1" applyBorder="1"/>
    <xf numFmtId="0" fontId="0" fillId="0" borderId="3" xfId="0" applyBorder="1"/>
    <xf numFmtId="10" fontId="0" fillId="0" borderId="4" xfId="0" applyNumberFormat="1" applyBorder="1"/>
    <xf numFmtId="0" fontId="0" fillId="9" borderId="3" xfId="0" applyFill="1" applyBorder="1" applyAlignment="1">
      <alignment horizontal="left" vertical="center"/>
    </xf>
    <xf numFmtId="167" fontId="0" fillId="0" borderId="2" xfId="0" applyNumberFormat="1" applyBorder="1"/>
    <xf numFmtId="10" fontId="0" fillId="0" borderId="2" xfId="0" applyNumberFormat="1" applyBorder="1"/>
    <xf numFmtId="9" fontId="35" fillId="0" borderId="4" xfId="77" applyFont="1" applyBorder="1"/>
    <xf numFmtId="9" fontId="35" fillId="0" borderId="2" xfId="77" applyFont="1" applyBorder="1"/>
    <xf numFmtId="0" fontId="36" fillId="9" borderId="3" xfId="0" applyFont="1" applyFill="1" applyBorder="1" applyAlignment="1">
      <alignment wrapText="1"/>
    </xf>
    <xf numFmtId="167" fontId="36" fillId="0" borderId="3" xfId="0" applyNumberFormat="1" applyFont="1" applyBorder="1"/>
    <xf numFmtId="0" fontId="36" fillId="0" borderId="3" xfId="0" applyFont="1" applyBorder="1"/>
    <xf numFmtId="10" fontId="36" fillId="0" borderId="3" xfId="77" applyNumberFormat="1" applyFont="1" applyBorder="1"/>
    <xf numFmtId="0" fontId="36" fillId="0" borderId="0" xfId="0" applyFont="1"/>
    <xf numFmtId="0" fontId="36" fillId="9" borderId="6" xfId="0" applyFont="1" applyFill="1" applyBorder="1" applyAlignment="1">
      <alignment horizontal="left" vertical="center"/>
    </xf>
    <xf numFmtId="0" fontId="36" fillId="9" borderId="3" xfId="0" applyFont="1" applyFill="1" applyBorder="1"/>
    <xf numFmtId="0" fontId="35" fillId="0" borderId="7" xfId="0" applyFont="1" applyBorder="1" applyAlignment="1">
      <alignment horizontal="left" vertical="center"/>
    </xf>
    <xf numFmtId="0" fontId="35" fillId="0" borderId="3" xfId="0" applyFont="1" applyBorder="1" applyAlignment="1">
      <alignment horizontal="center" vertical="center" wrapText="1"/>
    </xf>
    <xf numFmtId="9" fontId="36" fillId="0" borderId="8" xfId="77" applyFont="1" applyBorder="1"/>
    <xf numFmtId="9" fontId="36" fillId="0" borderId="3" xfId="77" applyFont="1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vertical="center"/>
    </xf>
    <xf numFmtId="0" fontId="25" fillId="0" borderId="0" xfId="0" applyFont="1"/>
    <xf numFmtId="0" fontId="25" fillId="0" borderId="0" xfId="0" applyFont="1" applyAlignment="1">
      <alignment vertical="center"/>
    </xf>
    <xf numFmtId="0" fontId="0" fillId="0" borderId="17" xfId="0" applyBorder="1"/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wrapText="1"/>
    </xf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41" fillId="0" borderId="11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7" xfId="0" applyBorder="1" applyAlignment="1">
      <alignment wrapText="1"/>
    </xf>
    <xf numFmtId="0" fontId="0" fillId="0" borderId="7" xfId="0" applyBorder="1" applyAlignment="1">
      <alignment wrapText="1"/>
    </xf>
    <xf numFmtId="169" fontId="0" fillId="0" borderId="27" xfId="0" applyNumberFormat="1" applyBorder="1" applyAlignment="1">
      <alignment wrapText="1"/>
    </xf>
    <xf numFmtId="169" fontId="0" fillId="0" borderId="3" xfId="0" applyNumberFormat="1" applyBorder="1" applyAlignment="1">
      <alignment wrapText="1"/>
    </xf>
    <xf numFmtId="169" fontId="0" fillId="0" borderId="14" xfId="0" applyNumberFormat="1" applyBorder="1" applyAlignment="1">
      <alignment wrapText="1"/>
    </xf>
    <xf numFmtId="169" fontId="0" fillId="0" borderId="8" xfId="0" applyNumberFormat="1" applyBorder="1" applyAlignment="1">
      <alignment wrapText="1"/>
    </xf>
    <xf numFmtId="9" fontId="0" fillId="0" borderId="7" xfId="77" applyFont="1" applyBorder="1" applyAlignment="1">
      <alignment wrapText="1"/>
    </xf>
    <xf numFmtId="9" fontId="9" fillId="0" borderId="7" xfId="0" applyNumberFormat="1" applyFont="1" applyBorder="1" applyAlignment="1">
      <alignment wrapText="1"/>
    </xf>
    <xf numFmtId="169" fontId="7" fillId="0" borderId="27" xfId="0" applyNumberFormat="1" applyFont="1" applyBorder="1" applyAlignment="1">
      <alignment wrapText="1"/>
    </xf>
    <xf numFmtId="169" fontId="42" fillId="0" borderId="8" xfId="0" applyNumberFormat="1" applyFont="1" applyBorder="1" applyAlignment="1">
      <alignment wrapText="1"/>
    </xf>
    <xf numFmtId="169" fontId="42" fillId="0" borderId="3" xfId="0" applyNumberFormat="1" applyFont="1" applyBorder="1" applyAlignment="1">
      <alignment wrapText="1"/>
    </xf>
    <xf numFmtId="0" fontId="0" fillId="0" borderId="28" xfId="0" applyBorder="1" applyAlignment="1">
      <alignment wrapText="1"/>
    </xf>
    <xf numFmtId="169" fontId="0" fillId="0" borderId="28" xfId="0" applyNumberFormat="1" applyBorder="1" applyAlignment="1">
      <alignment wrapText="1"/>
    </xf>
    <xf numFmtId="169" fontId="0" fillId="0" borderId="2" xfId="0" applyNumberFormat="1" applyBorder="1" applyAlignment="1">
      <alignment wrapText="1"/>
    </xf>
    <xf numFmtId="169" fontId="0" fillId="0" borderId="31" xfId="0" applyNumberFormat="1" applyBorder="1" applyAlignment="1">
      <alignment wrapText="1"/>
    </xf>
    <xf numFmtId="0" fontId="41" fillId="0" borderId="19" xfId="0" applyFont="1" applyBorder="1" applyAlignment="1">
      <alignment wrapText="1"/>
    </xf>
    <xf numFmtId="0" fontId="41" fillId="0" borderId="32" xfId="0" applyFont="1" applyBorder="1" applyAlignment="1">
      <alignment wrapText="1"/>
    </xf>
    <xf numFmtId="169" fontId="41" fillId="0" borderId="19" xfId="0" applyNumberFormat="1" applyFont="1" applyBorder="1" applyAlignment="1">
      <alignment wrapText="1"/>
    </xf>
    <xf numFmtId="169" fontId="41" fillId="0" borderId="20" xfId="0" applyNumberFormat="1" applyFont="1" applyBorder="1" applyAlignment="1">
      <alignment wrapText="1"/>
    </xf>
    <xf numFmtId="0" fontId="25" fillId="0" borderId="22" xfId="0" applyFont="1" applyBorder="1" applyAlignment="1">
      <alignment wrapText="1"/>
    </xf>
    <xf numFmtId="0" fontId="25" fillId="0" borderId="23" xfId="0" applyFont="1" applyBorder="1" applyAlignment="1">
      <alignment wrapText="1"/>
    </xf>
    <xf numFmtId="0" fontId="25" fillId="0" borderId="24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27" xfId="0" applyFont="1" applyBorder="1" applyAlignment="1">
      <alignment wrapText="1"/>
    </xf>
    <xf numFmtId="169" fontId="25" fillId="0" borderId="27" xfId="0" applyNumberFormat="1" applyFont="1" applyBorder="1" applyAlignment="1">
      <alignment wrapText="1"/>
    </xf>
    <xf numFmtId="169" fontId="25" fillId="0" borderId="3" xfId="0" applyNumberFormat="1" applyFont="1" applyBorder="1" applyAlignment="1">
      <alignment wrapText="1"/>
    </xf>
    <xf numFmtId="0" fontId="41" fillId="0" borderId="28" xfId="0" applyFont="1" applyBorder="1" applyAlignment="1">
      <alignment wrapText="1"/>
    </xf>
    <xf numFmtId="10" fontId="41" fillId="0" borderId="29" xfId="77" applyNumberFormat="1" applyFont="1" applyBorder="1" applyAlignment="1">
      <alignment wrapText="1"/>
    </xf>
    <xf numFmtId="169" fontId="41" fillId="0" borderId="33" xfId="0" applyNumberFormat="1" applyFont="1" applyBorder="1" applyAlignment="1">
      <alignment wrapText="1"/>
    </xf>
    <xf numFmtId="169" fontId="41" fillId="0" borderId="16" xfId="0" applyNumberFormat="1" applyFont="1" applyBorder="1" applyAlignment="1">
      <alignment wrapText="1"/>
    </xf>
    <xf numFmtId="10" fontId="0" fillId="0" borderId="23" xfId="77" applyNumberFormat="1" applyFont="1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41" fillId="0" borderId="0" xfId="0" applyFont="1"/>
    <xf numFmtId="9" fontId="0" fillId="0" borderId="23" xfId="77" applyFont="1" applyBorder="1" applyAlignment="1">
      <alignment wrapText="1"/>
    </xf>
    <xf numFmtId="170" fontId="0" fillId="0" borderId="22" xfId="0" applyNumberForma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2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9" fontId="43" fillId="0" borderId="27" xfId="0" applyNumberFormat="1" applyFont="1" applyBorder="1" applyAlignment="1">
      <alignment wrapText="1"/>
    </xf>
    <xf numFmtId="2" fontId="0" fillId="0" borderId="7" xfId="77" applyNumberFormat="1" applyFont="1" applyBorder="1" applyAlignment="1">
      <alignment wrapText="1"/>
    </xf>
    <xf numFmtId="2" fontId="0" fillId="0" borderId="29" xfId="77" applyNumberFormat="1" applyFont="1" applyBorder="1" applyAlignment="1">
      <alignment wrapText="1"/>
    </xf>
    <xf numFmtId="9" fontId="41" fillId="0" borderId="32" xfId="77" applyFont="1" applyBorder="1" applyAlignment="1">
      <alignment wrapText="1"/>
    </xf>
    <xf numFmtId="2" fontId="41" fillId="0" borderId="19" xfId="0" applyNumberFormat="1" applyFont="1" applyBorder="1" applyAlignment="1">
      <alignment wrapText="1"/>
    </xf>
    <xf numFmtId="0" fontId="0" fillId="0" borderId="22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10" fontId="0" fillId="0" borderId="35" xfId="77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0" fillId="0" borderId="30" xfId="0" applyNumberFormat="1" applyBorder="1" applyAlignment="1">
      <alignment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25" fillId="0" borderId="28" xfId="0" applyFont="1" applyBorder="1" applyAlignment="1">
      <alignment wrapText="1"/>
    </xf>
    <xf numFmtId="0" fontId="0" fillId="0" borderId="36" xfId="0" applyBorder="1" applyAlignment="1">
      <alignment wrapText="1"/>
    </xf>
    <xf numFmtId="169" fontId="0" fillId="0" borderId="36" xfId="0" applyNumberFormat="1" applyBorder="1" applyAlignment="1">
      <alignment wrapText="1"/>
    </xf>
    <xf numFmtId="0" fontId="40" fillId="0" borderId="7" xfId="0" applyFont="1" applyBorder="1" applyAlignment="1">
      <alignment wrapText="1"/>
    </xf>
    <xf numFmtId="2" fontId="43" fillId="0" borderId="27" xfId="0" applyNumberFormat="1" applyFont="1" applyBorder="1" applyAlignment="1">
      <alignment wrapText="1"/>
    </xf>
    <xf numFmtId="2" fontId="43" fillId="0" borderId="3" xfId="0" applyNumberFormat="1" applyFont="1" applyBorder="1" applyAlignment="1">
      <alignment wrapText="1"/>
    </xf>
    <xf numFmtId="0" fontId="40" fillId="0" borderId="29" xfId="0" applyFont="1" applyBorder="1" applyAlignment="1">
      <alignment wrapText="1"/>
    </xf>
    <xf numFmtId="2" fontId="43" fillId="0" borderId="28" xfId="0" applyNumberFormat="1" applyFont="1" applyBorder="1" applyAlignment="1">
      <alignment wrapText="1"/>
    </xf>
    <xf numFmtId="2" fontId="43" fillId="0" borderId="2" xfId="0" applyNumberFormat="1" applyFont="1" applyBorder="1" applyAlignment="1">
      <alignment wrapText="1"/>
    </xf>
    <xf numFmtId="0" fontId="0" fillId="0" borderId="32" xfId="0" applyBorder="1" applyAlignment="1">
      <alignment wrapText="1"/>
    </xf>
    <xf numFmtId="2" fontId="0" fillId="0" borderId="33" xfId="0" applyNumberFormat="1" applyBorder="1" applyAlignment="1">
      <alignment wrapText="1"/>
    </xf>
    <xf numFmtId="2" fontId="0" fillId="0" borderId="15" xfId="0" applyNumberFormat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0" borderId="14" xfId="0" applyNumberFormat="1" applyBorder="1" applyAlignment="1">
      <alignment wrapText="1"/>
    </xf>
    <xf numFmtId="0" fontId="41" fillId="0" borderId="24" xfId="0" applyFont="1" applyBorder="1" applyAlignment="1">
      <alignment wrapText="1"/>
    </xf>
    <xf numFmtId="9" fontId="41" fillId="0" borderId="13" xfId="77" applyFont="1" applyBorder="1" applyAlignment="1">
      <alignment wrapText="1"/>
    </xf>
    <xf numFmtId="0" fontId="41" fillId="0" borderId="33" xfId="0" applyFont="1" applyBorder="1" applyAlignment="1">
      <alignment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68" fontId="25" fillId="0" borderId="14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1" fillId="0" borderId="19" xfId="0" applyFont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wrapText="1"/>
    </xf>
    <xf numFmtId="0" fontId="0" fillId="0" borderId="3" xfId="0" applyBorder="1" applyAlignment="1">
      <alignment wrapText="1"/>
    </xf>
    <xf numFmtId="169" fontId="0" fillId="0" borderId="14" xfId="0" applyNumberFormat="1" applyBorder="1" applyAlignment="1">
      <alignment horizontal="center" vertical="center" wrapText="1"/>
    </xf>
    <xf numFmtId="9" fontId="0" fillId="0" borderId="3" xfId="77" applyFont="1" applyBorder="1" applyAlignment="1">
      <alignment wrapText="1"/>
    </xf>
    <xf numFmtId="9" fontId="0" fillId="0" borderId="3" xfId="0" applyNumberFormat="1" applyBorder="1" applyAlignment="1">
      <alignment wrapText="1"/>
    </xf>
    <xf numFmtId="0" fontId="0" fillId="0" borderId="2" xfId="0" applyBorder="1" applyAlignment="1">
      <alignment wrapText="1"/>
    </xf>
    <xf numFmtId="169" fontId="0" fillId="0" borderId="30" xfId="0" applyNumberFormat="1" applyBorder="1" applyAlignment="1">
      <alignment horizontal="center" vertical="center" wrapText="1"/>
    </xf>
    <xf numFmtId="0" fontId="41" fillId="0" borderId="18" xfId="0" applyFont="1" applyBorder="1" applyAlignment="1">
      <alignment wrapText="1"/>
    </xf>
    <xf numFmtId="169" fontId="41" fillId="0" borderId="2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5" fillId="0" borderId="3" xfId="0" applyFont="1" applyBorder="1" applyAlignment="1">
      <alignment wrapText="1"/>
    </xf>
    <xf numFmtId="0" fontId="25" fillId="0" borderId="14" xfId="0" applyFont="1" applyBorder="1" applyAlignment="1">
      <alignment horizontal="center" vertical="center" wrapText="1"/>
    </xf>
    <xf numFmtId="10" fontId="25" fillId="0" borderId="3" xfId="77" applyNumberFormat="1" applyFont="1" applyBorder="1" applyAlignment="1">
      <alignment wrapText="1"/>
    </xf>
    <xf numFmtId="169" fontId="25" fillId="0" borderId="14" xfId="0" applyNumberFormat="1" applyFont="1" applyBorder="1" applyAlignment="1">
      <alignment horizontal="center" vertical="center" wrapText="1"/>
    </xf>
    <xf numFmtId="0" fontId="41" fillId="0" borderId="27" xfId="0" applyFont="1" applyBorder="1" applyAlignment="1">
      <alignment wrapText="1"/>
    </xf>
    <xf numFmtId="10" fontId="41" fillId="0" borderId="3" xfId="77" applyNumberFormat="1" applyFont="1" applyBorder="1" applyAlignment="1">
      <alignment wrapText="1"/>
    </xf>
    <xf numFmtId="169" fontId="41" fillId="0" borderId="3" xfId="0" applyNumberFormat="1" applyFont="1" applyBorder="1" applyAlignment="1">
      <alignment horizontal="center" vertical="center" wrapText="1"/>
    </xf>
    <xf numFmtId="10" fontId="0" fillId="0" borderId="3" xfId="77" applyNumberFormat="1" applyFont="1" applyBorder="1" applyAlignment="1">
      <alignment wrapText="1"/>
    </xf>
    <xf numFmtId="169" fontId="41" fillId="0" borderId="14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2" fontId="0" fillId="0" borderId="3" xfId="77" applyNumberFormat="1" applyFont="1" applyBorder="1" applyAlignment="1">
      <alignment wrapText="1"/>
    </xf>
    <xf numFmtId="9" fontId="41" fillId="0" borderId="3" xfId="77" applyFont="1" applyBorder="1" applyAlignment="1">
      <alignment wrapText="1"/>
    </xf>
    <xf numFmtId="9" fontId="0" fillId="0" borderId="34" xfId="77" applyFont="1" applyBorder="1" applyAlignment="1">
      <alignment wrapText="1"/>
    </xf>
    <xf numFmtId="2" fontId="0" fillId="0" borderId="16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16" fontId="25" fillId="0" borderId="0" xfId="0" applyNumberFormat="1" applyFont="1" applyAlignment="1">
      <alignment wrapText="1"/>
    </xf>
    <xf numFmtId="10" fontId="41" fillId="0" borderId="3" xfId="0" applyNumberFormat="1" applyFont="1" applyBorder="1" applyAlignment="1">
      <alignment wrapText="1"/>
    </xf>
    <xf numFmtId="10" fontId="0" fillId="0" borderId="2" xfId="77" applyNumberFormat="1" applyFont="1" applyBorder="1" applyAlignment="1">
      <alignment wrapText="1"/>
    </xf>
    <xf numFmtId="10" fontId="41" fillId="0" borderId="18" xfId="0" applyNumberFormat="1" applyFont="1" applyBorder="1" applyAlignment="1">
      <alignment wrapText="1"/>
    </xf>
    <xf numFmtId="0" fontId="0" fillId="0" borderId="18" xfId="0" applyBorder="1" applyAlignment="1">
      <alignment wrapText="1"/>
    </xf>
    <xf numFmtId="2" fontId="0" fillId="0" borderId="20" xfId="0" applyNumberForma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37" xfId="0" applyBorder="1" applyAlignment="1">
      <alignment wrapText="1"/>
    </xf>
    <xf numFmtId="0" fontId="41" fillId="0" borderId="36" xfId="0" applyFont="1" applyBorder="1" applyAlignment="1">
      <alignment wrapText="1"/>
    </xf>
    <xf numFmtId="0" fontId="41" fillId="0" borderId="6" xfId="0" applyFont="1" applyBorder="1" applyAlignment="1">
      <alignment wrapText="1"/>
    </xf>
    <xf numFmtId="169" fontId="41" fillId="0" borderId="37" xfId="0" applyNumberFormat="1" applyFont="1" applyBorder="1" applyAlignment="1">
      <alignment wrapText="1"/>
    </xf>
    <xf numFmtId="0" fontId="41" fillId="0" borderId="25" xfId="0" applyFont="1" applyBorder="1" applyAlignment="1">
      <alignment wrapText="1"/>
    </xf>
    <xf numFmtId="0" fontId="41" fillId="0" borderId="34" xfId="0" applyFont="1" applyBorder="1" applyAlignment="1">
      <alignment wrapText="1"/>
    </xf>
    <xf numFmtId="0" fontId="39" fillId="0" borderId="0" xfId="0" applyFont="1"/>
    <xf numFmtId="0" fontId="25" fillId="0" borderId="3" xfId="0" applyFont="1" applyBorder="1" applyAlignment="1">
      <alignment horizontal="center" vertical="center"/>
    </xf>
    <xf numFmtId="169" fontId="25" fillId="0" borderId="3" xfId="0" applyNumberFormat="1" applyFont="1" applyBorder="1" applyAlignment="1">
      <alignment horizontal="center" vertical="center"/>
    </xf>
    <xf numFmtId="166" fontId="0" fillId="0" borderId="0" xfId="0" applyNumberFormat="1"/>
    <xf numFmtId="3" fontId="0" fillId="0" borderId="0" xfId="0" applyNumberFormat="1" applyAlignment="1">
      <alignment horizontal="center" vertical="center"/>
    </xf>
    <xf numFmtId="169" fontId="39" fillId="0" borderId="0" xfId="0" applyNumberFormat="1" applyFont="1" applyAlignment="1">
      <alignment horizontal="center" vertical="center"/>
    </xf>
    <xf numFmtId="169" fontId="0" fillId="0" borderId="0" xfId="0" applyNumberFormat="1" applyAlignment="1">
      <alignment horizontal="right" vertical="center"/>
    </xf>
    <xf numFmtId="169" fontId="0" fillId="0" borderId="0" xfId="0" applyNumberFormat="1" applyAlignment="1">
      <alignment horizontal="center" vertical="center"/>
    </xf>
    <xf numFmtId="0" fontId="45" fillId="0" borderId="0" xfId="0" applyFont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10" fontId="0" fillId="0" borderId="0" xfId="0" applyNumberFormat="1"/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38" fillId="0" borderId="0" xfId="0" applyFont="1"/>
    <xf numFmtId="0" fontId="46" fillId="0" borderId="0" xfId="0" applyFont="1"/>
    <xf numFmtId="0" fontId="48" fillId="0" borderId="39" xfId="0" applyFont="1" applyBorder="1" applyAlignment="1">
      <alignment horizontal="center" vertical="center"/>
    </xf>
    <xf numFmtId="0" fontId="49" fillId="0" borderId="40" xfId="0" applyFont="1" applyBorder="1" applyAlignment="1">
      <alignment vertical="center"/>
    </xf>
    <xf numFmtId="0" fontId="48" fillId="0" borderId="41" xfId="0" applyFont="1" applyBorder="1" applyAlignment="1">
      <alignment horizontal="center" vertical="center"/>
    </xf>
    <xf numFmtId="0" fontId="50" fillId="0" borderId="41" xfId="0" applyFont="1" applyBorder="1" applyAlignment="1">
      <alignment vertical="center"/>
    </xf>
    <xf numFmtId="10" fontId="49" fillId="0" borderId="39" xfId="0" applyNumberFormat="1" applyFont="1" applyBorder="1" applyAlignment="1">
      <alignment vertical="center"/>
    </xf>
    <xf numFmtId="10" fontId="48" fillId="4" borderId="42" xfId="0" applyNumberFormat="1" applyFont="1" applyFill="1" applyBorder="1" applyAlignment="1">
      <alignment horizontal="center" vertical="center"/>
    </xf>
    <xf numFmtId="0" fontId="48" fillId="0" borderId="45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46" xfId="0" applyFont="1" applyBorder="1" applyAlignment="1">
      <alignment horizontal="center" vertical="center"/>
    </xf>
    <xf numFmtId="0" fontId="50" fillId="0" borderId="41" xfId="0" applyFont="1" applyBorder="1" applyAlignment="1">
      <alignment horizontal="center" vertical="center"/>
    </xf>
    <xf numFmtId="0" fontId="50" fillId="0" borderId="41" xfId="0" applyFont="1" applyBorder="1" applyAlignment="1">
      <alignment vertical="center" wrapText="1"/>
    </xf>
    <xf numFmtId="0" fontId="0" fillId="0" borderId="0" xfId="0" applyAlignment="1">
      <alignment horizontal="center"/>
    </xf>
    <xf numFmtId="9" fontId="37" fillId="0" borderId="0" xfId="77"/>
    <xf numFmtId="0" fontId="45" fillId="0" borderId="0" xfId="0" applyFont="1" applyAlignment="1">
      <alignment horizontal="center" vertical="center"/>
    </xf>
    <xf numFmtId="0" fontId="59" fillId="0" borderId="59" xfId="0" applyFont="1" applyBorder="1" applyAlignment="1">
      <alignment horizontal="center" vertical="center" wrapText="1"/>
    </xf>
    <xf numFmtId="0" fontId="59" fillId="0" borderId="60" xfId="0" applyFont="1" applyBorder="1" applyAlignment="1">
      <alignment horizontal="center" vertical="center" wrapText="1"/>
    </xf>
    <xf numFmtId="9" fontId="0" fillId="0" borderId="0" xfId="0" applyNumberFormat="1"/>
    <xf numFmtId="4" fontId="0" fillId="0" borderId="0" xfId="0" applyNumberFormat="1"/>
    <xf numFmtId="9" fontId="0" fillId="0" borderId="0" xfId="0" applyNumberFormat="1" applyAlignment="1">
      <alignment horizontal="center" vertical="center"/>
    </xf>
    <xf numFmtId="43" fontId="0" fillId="0" borderId="0" xfId="0" applyNumberFormat="1"/>
    <xf numFmtId="0" fontId="53" fillId="0" borderId="27" xfId="0" applyFont="1" applyBorder="1" applyAlignment="1">
      <alignment wrapText="1"/>
    </xf>
    <xf numFmtId="0" fontId="54" fillId="0" borderId="27" xfId="0" applyFont="1" applyBorder="1" applyAlignment="1">
      <alignment wrapText="1"/>
    </xf>
    <xf numFmtId="0" fontId="41" fillId="0" borderId="61" xfId="0" applyFont="1" applyBorder="1" applyAlignment="1">
      <alignment wrapText="1"/>
    </xf>
    <xf numFmtId="0" fontId="41" fillId="0" borderId="62" xfId="0" applyFont="1" applyBorder="1" applyAlignment="1">
      <alignment wrapText="1"/>
    </xf>
    <xf numFmtId="0" fontId="41" fillId="0" borderId="66" xfId="0" applyFont="1" applyBorder="1" applyAlignment="1">
      <alignment wrapText="1"/>
    </xf>
    <xf numFmtId="0" fontId="41" fillId="0" borderId="67" xfId="0" applyFont="1" applyBorder="1" applyAlignment="1">
      <alignment wrapText="1"/>
    </xf>
    <xf numFmtId="169" fontId="41" fillId="0" borderId="68" xfId="0" applyNumberFormat="1" applyFont="1" applyBorder="1" applyAlignment="1">
      <alignment wrapText="1"/>
    </xf>
    <xf numFmtId="169" fontId="41" fillId="0" borderId="69" xfId="0" applyNumberFormat="1" applyFont="1" applyBorder="1" applyAlignment="1">
      <alignment wrapText="1"/>
    </xf>
    <xf numFmtId="0" fontId="0" fillId="0" borderId="11" xfId="0" applyBorder="1" applyAlignment="1">
      <alignment horizontal="center" wrapText="1"/>
    </xf>
    <xf numFmtId="0" fontId="25" fillId="10" borderId="3" xfId="0" applyFont="1" applyFill="1" applyBorder="1" applyAlignment="1">
      <alignment horizontal="center" vertical="center"/>
    </xf>
    <xf numFmtId="0" fontId="63" fillId="0" borderId="3" xfId="0" applyFont="1" applyBorder="1" applyAlignment="1">
      <alignment horizontal="center" vertical="center"/>
    </xf>
    <xf numFmtId="169" fontId="63" fillId="0" borderId="3" xfId="0" applyNumberFormat="1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3" fillId="0" borderId="0" xfId="0" applyFont="1"/>
    <xf numFmtId="0" fontId="25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53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9" fontId="25" fillId="0" borderId="0" xfId="0" applyNumberFormat="1" applyFont="1"/>
    <xf numFmtId="16" fontId="25" fillId="0" borderId="0" xfId="0" applyNumberFormat="1" applyFont="1" applyAlignment="1">
      <alignment horizontal="center"/>
    </xf>
    <xf numFmtId="1" fontId="25" fillId="0" borderId="0" xfId="0" applyNumberFormat="1" applyFont="1"/>
    <xf numFmtId="1" fontId="25" fillId="0" borderId="0" xfId="0" applyNumberFormat="1" applyFont="1" applyAlignment="1">
      <alignment horizontal="center"/>
    </xf>
    <xf numFmtId="1" fontId="25" fillId="0" borderId="0" xfId="0" applyNumberFormat="1" applyFont="1" applyAlignment="1">
      <alignment horizontal="center" vertical="center"/>
    </xf>
    <xf numFmtId="1" fontId="41" fillId="0" borderId="0" xfId="0" applyNumberFormat="1" applyFont="1" applyAlignment="1">
      <alignment horizontal="center" vertical="center"/>
    </xf>
    <xf numFmtId="1" fontId="0" fillId="0" borderId="0" xfId="0" applyNumberFormat="1"/>
    <xf numFmtId="9" fontId="0" fillId="0" borderId="0" xfId="0" applyNumberFormat="1" applyAlignment="1">
      <alignment horizontal="center"/>
    </xf>
    <xf numFmtId="9" fontId="25" fillId="0" borderId="0" xfId="0" applyNumberFormat="1" applyFont="1" applyAlignment="1">
      <alignment horizontal="center"/>
    </xf>
    <xf numFmtId="173" fontId="25" fillId="0" borderId="0" xfId="0" applyNumberFormat="1" applyFont="1" applyAlignment="1">
      <alignment vertical="center"/>
    </xf>
    <xf numFmtId="173" fontId="53" fillId="0" borderId="0" xfId="0" applyNumberFormat="1" applyFont="1" applyAlignment="1">
      <alignment vertical="center"/>
    </xf>
    <xf numFmtId="9" fontId="0" fillId="0" borderId="0" xfId="0" applyNumberFormat="1" applyAlignment="1">
      <alignment horizontal="left"/>
    </xf>
    <xf numFmtId="173" fontId="53" fillId="0" borderId="0" xfId="0" applyNumberFormat="1" applyFont="1"/>
    <xf numFmtId="173" fontId="0" fillId="0" borderId="0" xfId="0" applyNumberFormat="1"/>
    <xf numFmtId="9" fontId="0" fillId="0" borderId="2" xfId="0" applyNumberFormat="1" applyBorder="1" applyAlignment="1">
      <alignment wrapText="1"/>
    </xf>
    <xf numFmtId="0" fontId="64" fillId="0" borderId="4" xfId="0" applyFont="1" applyBorder="1"/>
    <xf numFmtId="0" fontId="41" fillId="0" borderId="3" xfId="0" applyFont="1" applyBorder="1" applyAlignment="1">
      <alignment horizontal="center" vertical="center" wrapText="1"/>
    </xf>
    <xf numFmtId="0" fontId="66" fillId="0" borderId="0" xfId="0" applyFont="1"/>
    <xf numFmtId="0" fontId="67" fillId="0" borderId="0" xfId="0" applyFont="1"/>
    <xf numFmtId="169" fontId="67" fillId="0" borderId="0" xfId="0" applyNumberFormat="1" applyFont="1" applyAlignment="1">
      <alignment horizontal="center" vertical="center"/>
    </xf>
    <xf numFmtId="10" fontId="25" fillId="0" borderId="2" xfId="77" applyNumberFormat="1" applyFont="1" applyBorder="1" applyAlignment="1">
      <alignment wrapText="1"/>
    </xf>
    <xf numFmtId="10" fontId="41" fillId="0" borderId="18" xfId="77" applyNumberFormat="1" applyFont="1" applyBorder="1" applyAlignment="1">
      <alignment wrapText="1"/>
    </xf>
    <xf numFmtId="0" fontId="25" fillId="0" borderId="36" xfId="0" applyFont="1" applyBorder="1" applyAlignment="1">
      <alignment wrapText="1"/>
    </xf>
    <xf numFmtId="10" fontId="25" fillId="0" borderId="6" xfId="77" applyNumberFormat="1" applyFont="1" applyBorder="1" applyAlignment="1">
      <alignment wrapText="1"/>
    </xf>
    <xf numFmtId="0" fontId="25" fillId="0" borderId="37" xfId="0" applyFont="1" applyBorder="1" applyAlignment="1">
      <alignment wrapText="1"/>
    </xf>
    <xf numFmtId="0" fontId="25" fillId="0" borderId="14" xfId="0" applyFont="1" applyBorder="1" applyAlignment="1">
      <alignment horizontal="center" wrapText="1"/>
    </xf>
    <xf numFmtId="10" fontId="25" fillId="0" borderId="7" xfId="0" applyNumberFormat="1" applyFont="1" applyBorder="1" applyAlignment="1">
      <alignment wrapText="1"/>
    </xf>
    <xf numFmtId="10" fontId="68" fillId="0" borderId="7" xfId="0" applyNumberFormat="1" applyFont="1" applyBorder="1" applyAlignment="1">
      <alignment wrapText="1"/>
    </xf>
    <xf numFmtId="10" fontId="25" fillId="0" borderId="29" xfId="0" applyNumberFormat="1" applyFont="1" applyBorder="1" applyAlignment="1">
      <alignment wrapText="1"/>
    </xf>
    <xf numFmtId="10" fontId="71" fillId="0" borderId="39" xfId="0" applyNumberFormat="1" applyFont="1" applyBorder="1" applyAlignment="1">
      <alignment vertical="center"/>
    </xf>
    <xf numFmtId="10" fontId="72" fillId="4" borderId="43" xfId="0" applyNumberFormat="1" applyFont="1" applyFill="1" applyBorder="1" applyAlignment="1">
      <alignment horizontal="center" vertical="center"/>
    </xf>
    <xf numFmtId="10" fontId="71" fillId="9" borderId="39" xfId="0" applyNumberFormat="1" applyFont="1" applyFill="1" applyBorder="1" applyAlignment="1">
      <alignment vertical="center"/>
    </xf>
    <xf numFmtId="0" fontId="74" fillId="0" borderId="3" xfId="63" applyFont="1" applyBorder="1" applyAlignment="1">
      <alignment horizontal="center" vertical="center"/>
    </xf>
    <xf numFmtId="169" fontId="77" fillId="0" borderId="0" xfId="0" applyNumberFormat="1" applyFont="1" applyAlignment="1">
      <alignment horizontal="center" vertical="center"/>
    </xf>
    <xf numFmtId="0" fontId="69" fillId="0" borderId="0" xfId="0" applyFont="1" applyAlignment="1">
      <alignment horizontal="center"/>
    </xf>
    <xf numFmtId="0" fontId="7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7" fillId="0" borderId="3" xfId="0" applyFont="1" applyBorder="1"/>
    <xf numFmtId="3" fontId="76" fillId="0" borderId="3" xfId="0" applyNumberFormat="1" applyFont="1" applyBorder="1" applyAlignment="1">
      <alignment horizontal="center" vertical="center"/>
    </xf>
    <xf numFmtId="166" fontId="76" fillId="0" borderId="3" xfId="0" applyNumberFormat="1" applyFont="1" applyBorder="1" applyAlignment="1">
      <alignment horizontal="center" vertical="center"/>
    </xf>
    <xf numFmtId="3" fontId="74" fillId="9" borderId="3" xfId="63" applyNumberFormat="1" applyFont="1" applyFill="1" applyBorder="1" applyAlignment="1">
      <alignment horizontal="center" vertical="center"/>
    </xf>
    <xf numFmtId="3" fontId="33" fillId="0" borderId="3" xfId="0" applyNumberFormat="1" applyFont="1" applyBorder="1" applyAlignment="1">
      <alignment vertical="center"/>
    </xf>
    <xf numFmtId="166" fontId="79" fillId="0" borderId="3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66" fontId="73" fillId="0" borderId="3" xfId="0" applyNumberFormat="1" applyFont="1" applyBorder="1" applyAlignment="1">
      <alignment horizontal="center" vertical="center"/>
    </xf>
    <xf numFmtId="166" fontId="81" fillId="0" borderId="3" xfId="0" applyNumberFormat="1" applyFont="1" applyBorder="1" applyAlignment="1">
      <alignment horizontal="center" vertical="center"/>
    </xf>
    <xf numFmtId="3" fontId="33" fillId="0" borderId="3" xfId="0" applyNumberFormat="1" applyFont="1" applyBorder="1" applyAlignment="1">
      <alignment horizontal="center" vertical="center"/>
    </xf>
    <xf numFmtId="3" fontId="76" fillId="0" borderId="3" xfId="0" applyNumberFormat="1" applyFon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2" fontId="23" fillId="0" borderId="3" xfId="0" applyNumberFormat="1" applyFont="1" applyBorder="1" applyAlignment="1">
      <alignment horizontal="center" vertical="center" wrapText="1"/>
    </xf>
    <xf numFmtId="165" fontId="58" fillId="0" borderId="3" xfId="49" applyFont="1" applyBorder="1" applyAlignment="1">
      <alignment horizontal="center" vertical="center"/>
    </xf>
    <xf numFmtId="172" fontId="0" fillId="0" borderId="3" xfId="0" applyNumberFormat="1" applyBorder="1" applyAlignment="1">
      <alignment horizontal="center" vertical="center" wrapText="1"/>
    </xf>
    <xf numFmtId="0" fontId="65" fillId="0" borderId="0" xfId="0" applyFont="1" applyAlignment="1">
      <alignment horizontal="center" wrapText="1"/>
    </xf>
    <xf numFmtId="171" fontId="65" fillId="0" borderId="0" xfId="0" applyNumberFormat="1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9" fillId="0" borderId="0" xfId="0" applyFont="1" applyAlignment="1">
      <alignment horizontal="center" vertical="center"/>
    </xf>
    <xf numFmtId="166" fontId="45" fillId="0" borderId="3" xfId="0" applyNumberFormat="1" applyFont="1" applyBorder="1" applyAlignment="1">
      <alignment horizontal="center" vertical="center"/>
    </xf>
    <xf numFmtId="165" fontId="58" fillId="0" borderId="3" xfId="49" applyFont="1" applyBorder="1" applyAlignment="1">
      <alignment horizontal="left" vertical="center" indent="3"/>
    </xf>
    <xf numFmtId="3" fontId="41" fillId="0" borderId="3" xfId="0" applyNumberFormat="1" applyFont="1" applyBorder="1" applyAlignment="1">
      <alignment horizontal="center" vertical="center"/>
    </xf>
    <xf numFmtId="3" fontId="25" fillId="0" borderId="3" xfId="0" applyNumberFormat="1" applyFont="1" applyBorder="1" applyAlignment="1">
      <alignment horizontal="center" vertical="center"/>
    </xf>
    <xf numFmtId="165" fontId="1" fillId="0" borderId="3" xfId="49" applyBorder="1" applyAlignment="1">
      <alignment horizontal="left" indent="2" shrinkToFit="1"/>
    </xf>
    <xf numFmtId="165" fontId="1" fillId="0" borderId="3" xfId="49" applyBorder="1" applyAlignment="1">
      <alignment shrinkToFit="1"/>
    </xf>
    <xf numFmtId="165" fontId="1" fillId="0" borderId="3" xfId="49" applyBorder="1"/>
    <xf numFmtId="3" fontId="53" fillId="0" borderId="3" xfId="0" applyNumberFormat="1" applyFont="1" applyBorder="1" applyAlignment="1">
      <alignment horizontal="center" vertical="center"/>
    </xf>
    <xf numFmtId="165" fontId="87" fillId="0" borderId="3" xfId="49" applyFont="1" applyBorder="1" applyAlignment="1">
      <alignment horizontal="left" indent="2" shrinkToFit="1"/>
    </xf>
    <xf numFmtId="165" fontId="88" fillId="0" borderId="3" xfId="49" applyFont="1" applyBorder="1" applyAlignment="1">
      <alignment horizontal="left" indent="2" shrinkToFit="1"/>
    </xf>
    <xf numFmtId="10" fontId="83" fillId="0" borderId="7" xfId="77" applyNumberFormat="1" applyFont="1" applyBorder="1" applyAlignment="1">
      <alignment wrapText="1"/>
    </xf>
    <xf numFmtId="10" fontId="83" fillId="0" borderId="29" xfId="77" applyNumberFormat="1" applyFont="1" applyBorder="1" applyAlignment="1">
      <alignment wrapText="1"/>
    </xf>
    <xf numFmtId="10" fontId="73" fillId="0" borderId="7" xfId="77" applyNumberFormat="1" applyFont="1" applyBorder="1" applyAlignment="1">
      <alignment wrapText="1"/>
    </xf>
    <xf numFmtId="10" fontId="73" fillId="10" borderId="7" xfId="77" applyNumberFormat="1" applyFont="1" applyFill="1" applyBorder="1" applyAlignment="1">
      <alignment wrapText="1"/>
    </xf>
    <xf numFmtId="166" fontId="73" fillId="0" borderId="7" xfId="77" applyNumberFormat="1" applyFont="1" applyBorder="1" applyAlignment="1">
      <alignment wrapText="1"/>
    </xf>
    <xf numFmtId="166" fontId="73" fillId="10" borderId="7" xfId="77" applyNumberFormat="1" applyFont="1" applyFill="1" applyBorder="1" applyAlignment="1">
      <alignment wrapText="1"/>
    </xf>
    <xf numFmtId="10" fontId="82" fillId="0" borderId="29" xfId="77" applyNumberFormat="1" applyFont="1" applyBorder="1" applyAlignment="1">
      <alignment wrapText="1"/>
    </xf>
    <xf numFmtId="10" fontId="73" fillId="0" borderId="7" xfId="0" applyNumberFormat="1" applyFont="1" applyBorder="1" applyAlignment="1">
      <alignment wrapText="1"/>
    </xf>
    <xf numFmtId="10" fontId="73" fillId="0" borderId="29" xfId="0" applyNumberFormat="1" applyFont="1" applyBorder="1" applyAlignment="1">
      <alignment wrapText="1"/>
    </xf>
    <xf numFmtId="2" fontId="73" fillId="0" borderId="7" xfId="0" applyNumberFormat="1" applyFont="1" applyBorder="1" applyAlignment="1">
      <alignment horizontal="center" wrapText="1"/>
    </xf>
    <xf numFmtId="2" fontId="73" fillId="0" borderId="7" xfId="0" applyNumberFormat="1" applyFont="1" applyBorder="1" applyAlignment="1">
      <alignment wrapText="1"/>
    </xf>
    <xf numFmtId="168" fontId="73" fillId="0" borderId="59" xfId="0" applyNumberFormat="1" applyFont="1" applyBorder="1" applyAlignment="1">
      <alignment horizontal="center" vertical="center" wrapText="1"/>
    </xf>
    <xf numFmtId="168" fontId="83" fillId="0" borderId="59" xfId="0" applyNumberFormat="1" applyFont="1" applyBorder="1" applyAlignment="1">
      <alignment horizontal="center" vertical="center" wrapText="1"/>
    </xf>
    <xf numFmtId="168" fontId="73" fillId="0" borderId="60" xfId="0" applyNumberFormat="1" applyFont="1" applyBorder="1" applyAlignment="1">
      <alignment horizontal="center" vertical="center" wrapText="1"/>
    </xf>
    <xf numFmtId="0" fontId="63" fillId="0" borderId="57" xfId="0" applyFont="1" applyBorder="1" applyAlignment="1">
      <alignment horizontal="center" vertical="top" wrapText="1"/>
    </xf>
    <xf numFmtId="0" fontId="63" fillId="0" borderId="58" xfId="0" applyFont="1" applyBorder="1" applyAlignment="1">
      <alignment horizontal="center" vertical="top" wrapText="1"/>
    </xf>
    <xf numFmtId="9" fontId="83" fillId="0" borderId="29" xfId="0" applyNumberFormat="1" applyFont="1" applyBorder="1" applyAlignment="1">
      <alignment horizontal="center" vertical="center" wrapText="1"/>
    </xf>
    <xf numFmtId="9" fontId="86" fillId="0" borderId="63" xfId="77" applyFont="1" applyBorder="1" applyAlignment="1">
      <alignment wrapText="1"/>
    </xf>
    <xf numFmtId="9" fontId="86" fillId="0" borderId="64" xfId="77" applyFont="1" applyBorder="1" applyAlignment="1">
      <alignment wrapText="1"/>
    </xf>
    <xf numFmtId="9" fontId="86" fillId="0" borderId="65" xfId="77" applyFont="1" applyBorder="1" applyAlignment="1">
      <alignment wrapText="1"/>
    </xf>
    <xf numFmtId="2" fontId="73" fillId="0" borderId="27" xfId="0" applyNumberFormat="1" applyFont="1" applyBorder="1" applyAlignment="1">
      <alignment wrapText="1"/>
    </xf>
    <xf numFmtId="2" fontId="73" fillId="0" borderId="3" xfId="0" applyNumberFormat="1" applyFont="1" applyBorder="1" applyAlignment="1">
      <alignment wrapText="1"/>
    </xf>
    <xf numFmtId="174" fontId="23" fillId="0" borderId="3" xfId="0" applyNumberFormat="1" applyFont="1" applyBorder="1" applyAlignment="1">
      <alignment horizontal="center" vertical="center"/>
    </xf>
    <xf numFmtId="0" fontId="57" fillId="0" borderId="28" xfId="0" applyFont="1" applyBorder="1" applyAlignment="1">
      <alignment wrapText="1"/>
    </xf>
    <xf numFmtId="0" fontId="57" fillId="0" borderId="22" xfId="0" applyFont="1" applyBorder="1" applyAlignment="1">
      <alignment wrapText="1"/>
    </xf>
    <xf numFmtId="0" fontId="57" fillId="0" borderId="27" xfId="0" applyFont="1" applyBorder="1" applyAlignment="1">
      <alignment wrapText="1"/>
    </xf>
    <xf numFmtId="0" fontId="62" fillId="0" borderId="27" xfId="0" applyFont="1" applyBorder="1" applyAlignment="1">
      <alignment wrapText="1"/>
    </xf>
    <xf numFmtId="10" fontId="82" fillId="0" borderId="32" xfId="77" applyNumberFormat="1" applyFont="1" applyBorder="1" applyAlignment="1">
      <alignment wrapText="1"/>
    </xf>
    <xf numFmtId="10" fontId="82" fillId="0" borderId="32" xfId="0" applyNumberFormat="1" applyFont="1" applyBorder="1" applyAlignment="1">
      <alignment wrapText="1"/>
    </xf>
    <xf numFmtId="3" fontId="58" fillId="10" borderId="3" xfId="0" applyNumberFormat="1" applyFont="1" applyFill="1" applyBorder="1" applyAlignment="1">
      <alignment horizontal="center" vertical="center"/>
    </xf>
    <xf numFmtId="2" fontId="0" fillId="10" borderId="3" xfId="0" applyNumberFormat="1" applyFill="1" applyBorder="1" applyAlignment="1">
      <alignment horizontal="center" vertical="center"/>
    </xf>
    <xf numFmtId="174" fontId="23" fillId="10" borderId="3" xfId="0" applyNumberFormat="1" applyFont="1" applyFill="1" applyBorder="1" applyAlignment="1">
      <alignment horizontal="center" vertical="center"/>
    </xf>
    <xf numFmtId="175" fontId="43" fillId="0" borderId="7" xfId="63" applyNumberFormat="1" applyFont="1" applyBorder="1" applyAlignment="1">
      <alignment horizontal="center" vertical="center"/>
    </xf>
    <xf numFmtId="175" fontId="43" fillId="0" borderId="23" xfId="63" applyNumberFormat="1" applyFont="1" applyBorder="1" applyAlignment="1">
      <alignment horizontal="center" vertical="center"/>
    </xf>
    <xf numFmtId="169" fontId="43" fillId="0" borderId="7" xfId="63" applyNumberFormat="1" applyFont="1" applyBorder="1" applyAlignment="1">
      <alignment horizontal="center" vertical="center"/>
    </xf>
    <xf numFmtId="0" fontId="58" fillId="0" borderId="57" xfId="0" applyFont="1" applyBorder="1" applyAlignment="1">
      <alignment horizontal="center" vertical="center" wrapText="1"/>
    </xf>
    <xf numFmtId="10" fontId="89" fillId="0" borderId="0" xfId="77" applyNumberFormat="1" applyFont="1" applyAlignment="1">
      <alignment horizontal="center"/>
    </xf>
    <xf numFmtId="10" fontId="83" fillId="11" borderId="7" xfId="77" applyNumberFormat="1" applyFont="1" applyFill="1" applyBorder="1" applyAlignment="1">
      <alignment wrapText="1"/>
    </xf>
    <xf numFmtId="8" fontId="0" fillId="0" borderId="0" xfId="0" applyNumberFormat="1" applyAlignment="1">
      <alignment vertical="center"/>
    </xf>
    <xf numFmtId="0" fontId="53" fillId="0" borderId="0" xfId="0" applyFont="1" applyAlignment="1">
      <alignment vertical="center"/>
    </xf>
    <xf numFmtId="0" fontId="53" fillId="0" borderId="0" xfId="68" applyFont="1"/>
    <xf numFmtId="0" fontId="53" fillId="0" borderId="0" xfId="68" applyFont="1" applyAlignment="1">
      <alignment vertical="center"/>
    </xf>
    <xf numFmtId="0" fontId="33" fillId="0" borderId="0" xfId="0" applyFont="1"/>
    <xf numFmtId="166" fontId="53" fillId="0" borderId="0" xfId="68" applyNumberFormat="1" applyFont="1" applyAlignment="1">
      <alignment vertical="center"/>
    </xf>
    <xf numFmtId="165" fontId="42" fillId="0" borderId="0" xfId="49" applyFont="1" applyFill="1" applyBorder="1" applyAlignment="1">
      <alignment vertical="center"/>
    </xf>
    <xf numFmtId="0" fontId="92" fillId="0" borderId="80" xfId="0" quotePrefix="1" applyFont="1" applyBorder="1"/>
    <xf numFmtId="8" fontId="92" fillId="0" borderId="80" xfId="0" applyNumberFormat="1" applyFont="1" applyBorder="1"/>
    <xf numFmtId="0" fontId="96" fillId="0" borderId="0" xfId="0" applyFont="1"/>
    <xf numFmtId="0" fontId="93" fillId="15" borderId="80" xfId="0" applyFont="1" applyFill="1" applyBorder="1"/>
    <xf numFmtId="0" fontId="92" fillId="0" borderId="80" xfId="0" applyFont="1" applyBorder="1" applyAlignment="1">
      <alignment horizontal="center"/>
    </xf>
    <xf numFmtId="2" fontId="92" fillId="0" borderId="80" xfId="0" applyNumberFormat="1" applyFont="1" applyBorder="1"/>
    <xf numFmtId="0" fontId="98" fillId="16" borderId="80" xfId="0" applyFont="1" applyFill="1" applyBorder="1" applyAlignment="1">
      <alignment horizontal="center"/>
    </xf>
    <xf numFmtId="0" fontId="91" fillId="14" borderId="80" xfId="0" applyFont="1" applyFill="1" applyBorder="1" applyAlignment="1">
      <alignment horizontal="center"/>
    </xf>
    <xf numFmtId="8" fontId="93" fillId="0" borderId="80" xfId="0" applyNumberFormat="1" applyFont="1" applyBorder="1"/>
    <xf numFmtId="8" fontId="91" fillId="0" borderId="80" xfId="0" applyNumberFormat="1" applyFont="1" applyBorder="1"/>
    <xf numFmtId="8" fontId="97" fillId="15" borderId="80" xfId="0" applyNumberFormat="1" applyFont="1" applyFill="1" applyBorder="1"/>
    <xf numFmtId="0" fontId="92" fillId="15" borderId="80" xfId="0" applyFont="1" applyFill="1" applyBorder="1"/>
    <xf numFmtId="8" fontId="94" fillId="15" borderId="80" xfId="0" applyNumberFormat="1" applyFont="1" applyFill="1" applyBorder="1"/>
    <xf numFmtId="0" fontId="91" fillId="0" borderId="80" xfId="0" applyFont="1" applyBorder="1" applyAlignment="1">
      <alignment horizontal="center"/>
    </xf>
    <xf numFmtId="0" fontId="91" fillId="0" borderId="80" xfId="0" applyFont="1" applyBorder="1" applyAlignment="1">
      <alignment horizontal="center" vertical="center" wrapText="1"/>
    </xf>
    <xf numFmtId="0" fontId="94" fillId="0" borderId="80" xfId="0" applyFont="1" applyBorder="1" applyAlignment="1">
      <alignment horizontal="center"/>
    </xf>
    <xf numFmtId="8" fontId="97" fillId="0" borderId="80" xfId="0" applyNumberFormat="1" applyFont="1" applyBorder="1" applyAlignment="1">
      <alignment horizontal="center"/>
    </xf>
    <xf numFmtId="8" fontId="92" fillId="0" borderId="80" xfId="0" applyNumberFormat="1" applyFont="1" applyBorder="1" applyAlignment="1">
      <alignment horizontal="center"/>
    </xf>
    <xf numFmtId="10" fontId="92" fillId="0" borderId="80" xfId="0" applyNumberFormat="1" applyFont="1" applyBorder="1" applyAlignment="1">
      <alignment horizontal="center"/>
    </xf>
    <xf numFmtId="2" fontId="94" fillId="0" borderId="80" xfId="0" applyNumberFormat="1" applyFont="1" applyBorder="1"/>
    <xf numFmtId="0" fontId="0" fillId="0" borderId="33" xfId="0" applyBorder="1" applyAlignment="1">
      <alignment horizontal="center" vertical="center" wrapText="1"/>
    </xf>
    <xf numFmtId="0" fontId="41" fillId="0" borderId="11" xfId="0" applyFont="1" applyBorder="1" applyAlignment="1">
      <alignment horizontal="left" wrapText="1"/>
    </xf>
    <xf numFmtId="0" fontId="65" fillId="0" borderId="0" xfId="0" applyFont="1" applyAlignment="1">
      <alignment horizontal="center"/>
    </xf>
    <xf numFmtId="0" fontId="44" fillId="0" borderId="0" xfId="0" applyFont="1" applyAlignment="1">
      <alignment horizontal="left" vertical="top" wrapText="1"/>
    </xf>
    <xf numFmtId="0" fontId="41" fillId="0" borderId="48" xfId="0" applyFont="1" applyBorder="1" applyAlignment="1">
      <alignment horizontal="left" wrapText="1"/>
    </xf>
    <xf numFmtId="0" fontId="41" fillId="0" borderId="49" xfId="0" applyFont="1" applyBorder="1" applyAlignment="1">
      <alignment horizontal="left" wrapText="1"/>
    </xf>
    <xf numFmtId="0" fontId="38" fillId="0" borderId="11" xfId="0" applyFont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25" fillId="0" borderId="48" xfId="0" applyFont="1" applyBorder="1" applyAlignment="1">
      <alignment horizontal="left" wrapText="1"/>
    </xf>
    <xf numFmtId="0" fontId="34" fillId="0" borderId="0" xfId="0" applyFont="1" applyAlignment="1">
      <alignment horizontal="center"/>
    </xf>
    <xf numFmtId="0" fontId="35" fillId="4" borderId="3" xfId="0" applyFont="1" applyFill="1" applyBorder="1" applyAlignment="1">
      <alignment horizontal="center"/>
    </xf>
    <xf numFmtId="0" fontId="36" fillId="9" borderId="3" xfId="0" applyFont="1" applyFill="1" applyBorder="1" applyAlignment="1">
      <alignment horizontal="center"/>
    </xf>
    <xf numFmtId="0" fontId="35" fillId="0" borderId="3" xfId="0" applyFont="1" applyBorder="1" applyAlignment="1">
      <alignment horizontal="left"/>
    </xf>
    <xf numFmtId="0" fontId="36" fillId="9" borderId="3" xfId="0" applyFont="1" applyFill="1" applyBorder="1" applyAlignment="1">
      <alignment horizontal="center" vertical="center"/>
    </xf>
    <xf numFmtId="0" fontId="35" fillId="0" borderId="4" xfId="0" applyFont="1" applyBorder="1" applyAlignment="1">
      <alignment horizontal="left"/>
    </xf>
    <xf numFmtId="0" fontId="35" fillId="0" borderId="3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78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0" fillId="0" borderId="56" xfId="0" applyFont="1" applyBorder="1" applyAlignment="1">
      <alignment horizontal="center" vertical="center"/>
    </xf>
    <xf numFmtId="0" fontId="60" fillId="0" borderId="72" xfId="0" applyFont="1" applyBorder="1" applyAlignment="1">
      <alignment horizontal="center" vertical="center"/>
    </xf>
    <xf numFmtId="0" fontId="60" fillId="0" borderId="77" xfId="0" applyFont="1" applyBorder="1" applyAlignment="1">
      <alignment horizontal="center" vertical="center" wrapText="1"/>
    </xf>
    <xf numFmtId="0" fontId="60" fillId="0" borderId="73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11" xfId="0" applyBorder="1" applyAlignment="1">
      <alignment horizontal="left" wrapText="1"/>
    </xf>
    <xf numFmtId="0" fontId="92" fillId="0" borderId="80" xfId="0" applyFont="1" applyBorder="1" applyAlignment="1">
      <alignment wrapText="1"/>
    </xf>
    <xf numFmtId="8" fontId="90" fillId="0" borderId="80" xfId="0" applyNumberFormat="1" applyFont="1" applyBorder="1" applyAlignment="1">
      <alignment horizontal="center"/>
    </xf>
    <xf numFmtId="0" fontId="91" fillId="0" borderId="80" xfId="0" applyFont="1" applyBorder="1" applyAlignment="1">
      <alignment horizontal="center"/>
    </xf>
    <xf numFmtId="0" fontId="91" fillId="0" borderId="80" xfId="0" applyFont="1" applyBorder="1" applyAlignment="1">
      <alignment horizontal="center" vertical="center" wrapText="1"/>
    </xf>
    <xf numFmtId="0" fontId="98" fillId="16" borderId="80" xfId="0" applyFont="1" applyFill="1" applyBorder="1" applyAlignment="1">
      <alignment horizontal="center"/>
    </xf>
    <xf numFmtId="0" fontId="95" fillId="16" borderId="80" xfId="0" applyFont="1" applyFill="1" applyBorder="1" applyAlignment="1">
      <alignment horizontal="center"/>
    </xf>
    <xf numFmtId="0" fontId="96" fillId="15" borderId="81" xfId="0" applyFont="1" applyFill="1" applyBorder="1" applyAlignment="1">
      <alignment horizontal="center"/>
    </xf>
    <xf numFmtId="0" fontId="96" fillId="15" borderId="82" xfId="0" applyFont="1" applyFill="1" applyBorder="1" applyAlignment="1">
      <alignment horizontal="center"/>
    </xf>
    <xf numFmtId="0" fontId="96" fillId="15" borderId="55" xfId="0" applyFont="1" applyFill="1" applyBorder="1" applyAlignment="1">
      <alignment horizontal="center"/>
    </xf>
    <xf numFmtId="0" fontId="91" fillId="14" borderId="80" xfId="0" applyFont="1" applyFill="1" applyBorder="1" applyAlignment="1">
      <alignment horizontal="center"/>
    </xf>
    <xf numFmtId="0" fontId="90" fillId="0" borderId="80" xfId="0" applyFont="1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3" fontId="7" fillId="0" borderId="0" xfId="0" applyNumberFormat="1" applyFont="1" applyAlignment="1">
      <alignment horizontal="left" vertical="top" wrapText="1"/>
    </xf>
    <xf numFmtId="3" fontId="0" fillId="0" borderId="0" xfId="0" applyNumberFormat="1" applyAlignment="1">
      <alignment horizontal="left" vertical="top" wrapText="1"/>
    </xf>
    <xf numFmtId="0" fontId="25" fillId="0" borderId="3" xfId="0" applyFont="1" applyBorder="1" applyAlignment="1">
      <alignment horizontal="left" vertical="center" wrapText="1"/>
    </xf>
    <xf numFmtId="10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7" fillId="0" borderId="3" xfId="0" applyFont="1" applyBorder="1" applyAlignment="1">
      <alignment horizontal="left"/>
    </xf>
    <xf numFmtId="0" fontId="53" fillId="0" borderId="3" xfId="0" applyFont="1" applyBorder="1" applyAlignment="1">
      <alignment horizontal="left" vertical="center" wrapText="1"/>
    </xf>
    <xf numFmtId="3" fontId="45" fillId="0" borderId="3" xfId="0" applyNumberFormat="1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63" fillId="0" borderId="3" xfId="0" applyFont="1" applyBorder="1" applyAlignment="1">
      <alignment horizontal="left" vertical="center" wrapText="1"/>
    </xf>
    <xf numFmtId="0" fontId="41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0" fontId="17" fillId="0" borderId="3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11" borderId="0" xfId="0" applyNumberFormat="1" applyFill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0" fillId="0" borderId="79" xfId="0" applyBorder="1" applyAlignment="1">
      <alignment horizontal="center" vertical="center"/>
    </xf>
    <xf numFmtId="0" fontId="65" fillId="0" borderId="0" xfId="0" applyFont="1" applyAlignment="1">
      <alignment horizontal="right"/>
    </xf>
    <xf numFmtId="3" fontId="33" fillId="0" borderId="7" xfId="0" applyNumberFormat="1" applyFont="1" applyBorder="1" applyAlignment="1">
      <alignment horizontal="center" vertical="center"/>
    </xf>
    <xf numFmtId="3" fontId="33" fillId="0" borderId="44" xfId="0" applyNumberFormat="1" applyFont="1" applyBorder="1" applyAlignment="1">
      <alignment horizontal="center" vertical="center"/>
    </xf>
    <xf numFmtId="3" fontId="33" fillId="0" borderId="8" xfId="0" applyNumberFormat="1" applyFont="1" applyBorder="1" applyAlignment="1">
      <alignment horizontal="center" vertical="center"/>
    </xf>
    <xf numFmtId="10" fontId="78" fillId="0" borderId="0" xfId="77" applyNumberFormat="1" applyFont="1" applyAlignment="1">
      <alignment horizontal="center" vertical="center"/>
    </xf>
    <xf numFmtId="0" fontId="74" fillId="0" borderId="7" xfId="63" applyFont="1" applyBorder="1" applyAlignment="1">
      <alignment horizontal="left" vertical="center" wrapText="1"/>
    </xf>
    <xf numFmtId="0" fontId="74" fillId="0" borderId="44" xfId="63" applyFont="1" applyBorder="1" applyAlignment="1">
      <alignment horizontal="left" vertical="center" wrapText="1"/>
    </xf>
    <xf numFmtId="0" fontId="74" fillId="0" borderId="8" xfId="63" applyFont="1" applyBorder="1" applyAlignment="1">
      <alignment horizontal="left" vertical="center" wrapText="1"/>
    </xf>
    <xf numFmtId="0" fontId="42" fillId="0" borderId="7" xfId="65" applyFont="1" applyBorder="1" applyAlignment="1">
      <alignment horizontal="left" vertical="center" wrapText="1"/>
    </xf>
    <xf numFmtId="0" fontId="42" fillId="0" borderId="44" xfId="65" applyFont="1" applyBorder="1" applyAlignment="1">
      <alignment horizontal="left" vertical="center" wrapText="1"/>
    </xf>
    <xf numFmtId="0" fontId="42" fillId="0" borderId="8" xfId="65" applyFont="1" applyBorder="1" applyAlignment="1">
      <alignment horizontal="left" vertical="center" wrapText="1"/>
    </xf>
    <xf numFmtId="0" fontId="74" fillId="0" borderId="7" xfId="63" applyFont="1" applyBorder="1" applyAlignment="1">
      <alignment horizontal="left" vertical="top" wrapText="1"/>
    </xf>
    <xf numFmtId="0" fontId="74" fillId="0" borderId="44" xfId="63" applyFont="1" applyBorder="1" applyAlignment="1">
      <alignment horizontal="left" vertical="top" wrapText="1"/>
    </xf>
    <xf numFmtId="0" fontId="74" fillId="0" borderId="8" xfId="63" applyFont="1" applyBorder="1" applyAlignment="1">
      <alignment horizontal="left" vertical="top" wrapText="1"/>
    </xf>
    <xf numFmtId="0" fontId="52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69" fillId="0" borderId="0" xfId="0" applyFont="1" applyAlignment="1">
      <alignment horizontal="center"/>
    </xf>
    <xf numFmtId="0" fontId="69" fillId="0" borderId="3" xfId="0" applyFont="1" applyBorder="1" applyAlignment="1">
      <alignment horizontal="center"/>
    </xf>
    <xf numFmtId="0" fontId="76" fillId="0" borderId="3" xfId="0" applyFont="1" applyBorder="1" applyAlignment="1">
      <alignment horizontal="center" vertical="center"/>
    </xf>
    <xf numFmtId="0" fontId="74" fillId="0" borderId="7" xfId="0" applyFont="1" applyBorder="1" applyAlignment="1">
      <alignment horizontal="left" wrapText="1"/>
    </xf>
    <xf numFmtId="0" fontId="74" fillId="0" borderId="44" xfId="0" applyFont="1" applyBorder="1" applyAlignment="1">
      <alignment horizontal="left" wrapText="1"/>
    </xf>
    <xf numFmtId="0" fontId="74" fillId="0" borderId="8" xfId="0" applyFont="1" applyBorder="1" applyAlignment="1">
      <alignment horizontal="left" wrapText="1"/>
    </xf>
    <xf numFmtId="0" fontId="57" fillId="0" borderId="0" xfId="0" applyFont="1" applyAlignment="1">
      <alignment horizontal="left" vertical="center" wrapText="1"/>
    </xf>
    <xf numFmtId="0" fontId="41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3" fillId="0" borderId="0" xfId="0" applyFont="1" applyAlignment="1">
      <alignment horizontal="center"/>
    </xf>
    <xf numFmtId="0" fontId="38" fillId="0" borderId="0" xfId="0" applyFont="1" applyAlignment="1">
      <alignment horizontal="center" wrapText="1"/>
    </xf>
    <xf numFmtId="0" fontId="76" fillId="0" borderId="3" xfId="0" applyFont="1" applyBorder="1" applyAlignment="1">
      <alignment horizontal="center" wrapText="1"/>
    </xf>
    <xf numFmtId="0" fontId="65" fillId="0" borderId="3" xfId="0" applyFont="1" applyBorder="1" applyAlignment="1">
      <alignment horizontal="center" wrapText="1"/>
    </xf>
    <xf numFmtId="0" fontId="57" fillId="0" borderId="3" xfId="64" applyFont="1" applyBorder="1" applyAlignment="1">
      <alignment horizontal="left" vertical="center" wrapText="1"/>
    </xf>
    <xf numFmtId="0" fontId="0" fillId="0" borderId="3" xfId="64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10" fontId="85" fillId="0" borderId="3" xfId="77" applyNumberFormat="1" applyFont="1" applyBorder="1" applyAlignment="1">
      <alignment horizontal="center" vertical="center"/>
    </xf>
    <xf numFmtId="171" fontId="65" fillId="0" borderId="7" xfId="0" applyNumberFormat="1" applyFont="1" applyBorder="1" applyAlignment="1">
      <alignment horizontal="center" vertical="center" wrapText="1"/>
    </xf>
    <xf numFmtId="171" fontId="65" fillId="0" borderId="44" xfId="0" applyNumberFormat="1" applyFont="1" applyBorder="1" applyAlignment="1">
      <alignment horizontal="center" vertical="center" wrapText="1"/>
    </xf>
    <xf numFmtId="171" fontId="65" fillId="0" borderId="8" xfId="0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right" vertical="center" wrapText="1"/>
    </xf>
    <xf numFmtId="171" fontId="65" fillId="0" borderId="3" xfId="0" applyNumberFormat="1" applyFont="1" applyBorder="1" applyAlignment="1">
      <alignment horizontal="center" vertical="center" wrapText="1"/>
    </xf>
    <xf numFmtId="10" fontId="80" fillId="0" borderId="3" xfId="0" applyNumberFormat="1" applyFont="1" applyBorder="1" applyAlignment="1">
      <alignment horizontal="center" vertical="center" wrapText="1"/>
    </xf>
    <xf numFmtId="0" fontId="49" fillId="0" borderId="45" xfId="0" applyFont="1" applyBorder="1" applyAlignment="1">
      <alignment horizontal="left" vertical="top" wrapText="1"/>
    </xf>
    <xf numFmtId="0" fontId="49" fillId="0" borderId="0" xfId="0" applyFont="1" applyAlignment="1">
      <alignment horizontal="left" vertical="top" wrapText="1"/>
    </xf>
    <xf numFmtId="0" fontId="48" fillId="0" borderId="45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5" fillId="12" borderId="0" xfId="0" applyFont="1" applyFill="1" applyAlignment="1">
      <alignment horizontal="center"/>
    </xf>
    <xf numFmtId="0" fontId="5" fillId="12" borderId="0" xfId="0" applyFont="1" applyFill="1" applyAlignment="1">
      <alignment horizontal="left"/>
    </xf>
    <xf numFmtId="0" fontId="47" fillId="0" borderId="4" xfId="0" applyFont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3" xfId="0" applyFont="1" applyBorder="1" applyAlignment="1">
      <alignment horizontal="center" vertical="center" wrapText="1"/>
    </xf>
    <xf numFmtId="0" fontId="48" fillId="0" borderId="40" xfId="0" applyFont="1" applyBorder="1" applyAlignment="1">
      <alignment horizontal="center" vertical="center"/>
    </xf>
    <xf numFmtId="0" fontId="48" fillId="4" borderId="40" xfId="0" applyFont="1" applyFill="1" applyBorder="1" applyAlignment="1">
      <alignment horizontal="center" vertical="center"/>
    </xf>
    <xf numFmtId="0" fontId="48" fillId="4" borderId="39" xfId="0" applyFont="1" applyFill="1" applyBorder="1" applyAlignment="1">
      <alignment horizontal="left" vertical="center"/>
    </xf>
    <xf numFmtId="0" fontId="48" fillId="4" borderId="51" xfId="0" applyFont="1" applyFill="1" applyBorder="1" applyAlignment="1">
      <alignment horizontal="right" vertical="center"/>
    </xf>
    <xf numFmtId="0" fontId="70" fillId="0" borderId="0" xfId="0" applyFont="1" applyAlignment="1">
      <alignment horizontal="center" vertical="center"/>
    </xf>
    <xf numFmtId="0" fontId="48" fillId="4" borderId="53" xfId="0" applyFont="1" applyFill="1" applyBorder="1" applyAlignment="1">
      <alignment horizontal="center" vertical="center"/>
    </xf>
    <xf numFmtId="0" fontId="50" fillId="0" borderId="41" xfId="0" applyFont="1" applyBorder="1" applyAlignment="1">
      <alignment horizontal="justify" vertical="center" wrapText="1"/>
    </xf>
    <xf numFmtId="0" fontId="49" fillId="0" borderId="54" xfId="0" applyFont="1" applyBorder="1" applyAlignment="1">
      <alignment horizontal="left" vertical="top" wrapText="1"/>
    </xf>
    <xf numFmtId="0" fontId="51" fillId="0" borderId="41" xfId="0" applyFont="1" applyBorder="1" applyAlignment="1">
      <alignment horizontal="center" vertical="center"/>
    </xf>
    <xf numFmtId="3" fontId="0" fillId="0" borderId="0" xfId="0" applyNumberFormat="1" applyAlignment="1">
      <alignment horizontal="left" vertical="center" wrapText="1"/>
    </xf>
    <xf numFmtId="0" fontId="76" fillId="0" borderId="7" xfId="0" applyFont="1" applyBorder="1" applyAlignment="1">
      <alignment horizontal="center" wrapText="1"/>
    </xf>
    <xf numFmtId="0" fontId="76" fillId="0" borderId="44" xfId="0" applyFont="1" applyBorder="1" applyAlignment="1">
      <alignment horizontal="center" wrapText="1"/>
    </xf>
    <xf numFmtId="0" fontId="76" fillId="0" borderId="8" xfId="0" applyFont="1" applyBorder="1" applyAlignment="1">
      <alignment horizontal="center" wrapText="1"/>
    </xf>
    <xf numFmtId="10" fontId="99" fillId="0" borderId="3" xfId="77" applyNumberFormat="1" applyFont="1" applyBorder="1" applyAlignment="1">
      <alignment wrapText="1"/>
    </xf>
    <xf numFmtId="169" fontId="99" fillId="0" borderId="14" xfId="0" applyNumberFormat="1" applyFont="1" applyBorder="1" applyAlignment="1">
      <alignment horizontal="center" vertical="center" wrapText="1"/>
    </xf>
    <xf numFmtId="0" fontId="0" fillId="0" borderId="3" xfId="0" applyBorder="1" applyAlignment="1"/>
    <xf numFmtId="0" fontId="0" fillId="0" borderId="6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0" fillId="0" borderId="38" xfId="0" applyBorder="1" applyAlignment="1"/>
    <xf numFmtId="0" fontId="0" fillId="0" borderId="47" xfId="0" applyBorder="1" applyAlignment="1"/>
    <xf numFmtId="0" fontId="91" fillId="13" borderId="80" xfId="0" applyFont="1" applyFill="1" applyBorder="1" applyAlignment="1"/>
    <xf numFmtId="0" fontId="91" fillId="0" borderId="80" xfId="0" applyFont="1" applyBorder="1" applyAlignment="1"/>
    <xf numFmtId="0" fontId="95" fillId="0" borderId="80" xfId="0" applyFont="1" applyBorder="1" applyAlignment="1"/>
    <xf numFmtId="0" fontId="96" fillId="0" borderId="80" xfId="0" applyFont="1" applyBorder="1" applyAlignment="1"/>
    <xf numFmtId="0" fontId="93" fillId="15" borderId="80" xfId="0" applyFont="1" applyFill="1" applyBorder="1" applyAlignment="1"/>
    <xf numFmtId="0" fontId="90" fillId="0" borderId="80" xfId="0" applyFont="1" applyBorder="1" applyAlignment="1"/>
    <xf numFmtId="0" fontId="0" fillId="0" borderId="2" xfId="0" applyBorder="1" applyAlignment="1"/>
    <xf numFmtId="0" fontId="0" fillId="0" borderId="50" xfId="0" applyBorder="1" applyAlignment="1"/>
    <xf numFmtId="0" fontId="0" fillId="0" borderId="52" xfId="0" applyBorder="1" applyAlignment="1"/>
    <xf numFmtId="0" fontId="0" fillId="0" borderId="41" xfId="0" applyBorder="1" applyAlignment="1"/>
  </cellXfs>
  <cellStyles count="114">
    <cellStyle name="Accent 1 2" xfId="1" xr:uid="{FB04771D-5BC5-4B94-BBAE-1C781D065E7D}"/>
    <cellStyle name="Accent 1 3" xfId="2" xr:uid="{ACBC5CEE-0290-42F0-888F-29CD059FC1D5}"/>
    <cellStyle name="Accent 1 4" xfId="3" xr:uid="{C3FD203C-1736-4428-B657-27ACB5CCD3B1}"/>
    <cellStyle name="Accent 2 2" xfId="4" xr:uid="{2DA2A90F-6F47-4385-A364-6F92946494EC}"/>
    <cellStyle name="Accent 2 3" xfId="5" xr:uid="{4CFDDACA-6836-40DD-9782-23FD035A5418}"/>
    <cellStyle name="Accent 2 4" xfId="6" xr:uid="{FEA3E0A0-A795-481C-A696-3B5EC0CB5EE4}"/>
    <cellStyle name="Accent 3 2" xfId="7" xr:uid="{09F99EF7-F31A-40B2-B0C6-845A31FE4430}"/>
    <cellStyle name="Accent 3 3" xfId="8" xr:uid="{47232D6D-FD3D-458A-B376-6A193CC85B3A}"/>
    <cellStyle name="Accent 3 4" xfId="9" xr:uid="{05AFBAE0-C32D-457B-8B24-4F90768F0A43}"/>
    <cellStyle name="Accent 4" xfId="10" xr:uid="{BF465D91-6C72-49D9-B574-76BEF64175AD}"/>
    <cellStyle name="Accent 5" xfId="11" xr:uid="{B4934CBD-4B50-4CFC-A7AB-D1005C87475E}"/>
    <cellStyle name="Accent 6" xfId="12" xr:uid="{50C8F1E7-9F14-4243-98C7-CA7C4132E0D2}"/>
    <cellStyle name="Atenção 1" xfId="13" xr:uid="{49DA46EF-6DA5-44F7-90C7-262F0496D0FD}"/>
    <cellStyle name="Atenção 2" xfId="14" xr:uid="{401CBC4E-8C04-471A-BD5F-45243BB8F9D8}"/>
    <cellStyle name="Bad 2" xfId="15" xr:uid="{72B5A747-EFF7-443F-AC8B-2CB7716BC8DB}"/>
    <cellStyle name="Bad 3" xfId="16" xr:uid="{B564A456-C874-4A54-B065-6E2D9F9460B2}"/>
    <cellStyle name="Bom 1" xfId="17" xr:uid="{06BB8120-7B17-44D9-A21D-1580DC3E1902}"/>
    <cellStyle name="Bom 2" xfId="18" xr:uid="{199EDA62-4E42-4ED6-9823-BE1BD33FEE25}"/>
    <cellStyle name="Destaque 1 1" xfId="19" xr:uid="{603EF5A0-3482-4993-8CCA-19C2259C9102}"/>
    <cellStyle name="Destaque 1 2" xfId="20" xr:uid="{743A87D6-C507-4547-BA82-DEAC7C80749C}"/>
    <cellStyle name="Destaque 2 1" xfId="21" xr:uid="{9F68B1E9-2080-447A-AD3E-F443BF02A084}"/>
    <cellStyle name="Destaque 2 2" xfId="22" xr:uid="{84E22BCB-9BA3-4858-A8E2-9B8EA974CE6B}"/>
    <cellStyle name="Destaque 3 1" xfId="23" xr:uid="{39399ED5-71E7-411A-9AC6-277065E757A0}"/>
    <cellStyle name="Destaque 3 2" xfId="24" xr:uid="{D15D7DDE-D72C-43AA-9591-D3E96DA3FC1C}"/>
    <cellStyle name="Destaque 4" xfId="25" xr:uid="{ED671F2B-8A1A-4741-B81E-14FDE651B54D}"/>
    <cellStyle name="Destaque 5" xfId="26" xr:uid="{BBCF96DC-5503-4D7F-A240-306BD9BEA588}"/>
    <cellStyle name="Erro 1" xfId="27" xr:uid="{5F7DB301-20B2-4CDE-BC6C-4E21C30A659F}"/>
    <cellStyle name="Erro 2" xfId="28" xr:uid="{F09D819E-DFE2-4789-AC8F-B346288FEA3D}"/>
    <cellStyle name="Error 2" xfId="29" xr:uid="{851BD079-4887-4869-9C33-DD857D9810E0}"/>
    <cellStyle name="Error 3" xfId="30" xr:uid="{68BC9F18-7597-45D1-B513-842F823D931D}"/>
    <cellStyle name="Footnote 2" xfId="31" xr:uid="{0949694F-CB0E-43D8-BB2D-24B36370091D}"/>
    <cellStyle name="Footnote 3" xfId="32" xr:uid="{19D5FCEE-5947-47C5-B03B-071E0CD8B93D}"/>
    <cellStyle name="Good 2" xfId="33" xr:uid="{5BF26C15-7304-467E-A1AC-02482CEAF9E8}"/>
    <cellStyle name="Good 3" xfId="34" xr:uid="{AD3A9CE5-3BD8-412E-ABD1-EF4A160CF18A}"/>
    <cellStyle name="Heading 1 2" xfId="35" xr:uid="{28099267-E7BD-47E7-8431-9C2BD4561A65}"/>
    <cellStyle name="Heading 1 3" xfId="36" xr:uid="{9268E2CB-6EF9-4CB3-9EFE-161C50559520}"/>
    <cellStyle name="Heading 1 4" xfId="37" xr:uid="{4953E25D-D231-489E-93A2-E01CB74E21A3}"/>
    <cellStyle name="Heading 2 2" xfId="38" xr:uid="{6D9900F0-1CD1-4C59-8630-4209B501966C}"/>
    <cellStyle name="Heading 2 3" xfId="39" xr:uid="{56AF7778-9B0E-4283-A73B-ADECB4330FB3}"/>
    <cellStyle name="Heading 2 4" xfId="40" xr:uid="{8C862C80-D80F-4780-B086-F228705C443E}"/>
    <cellStyle name="Heading 3" xfId="41" xr:uid="{56A26BD3-B2EB-4490-9D13-C4B3A953850B}"/>
    <cellStyle name="Heading 4" xfId="42" xr:uid="{EAC10D9B-C07A-4222-8E04-87B42087D7E5}"/>
    <cellStyle name="Heading1 2" xfId="43" xr:uid="{5FFF3FD7-3DA3-427F-829A-4F3F3BC4A3B1}"/>
    <cellStyle name="Heading1 2 2" xfId="44" xr:uid="{B2BBB943-5610-4649-94E1-6B592A522999}"/>
    <cellStyle name="Heading1 3" xfId="45" xr:uid="{2D25DED4-630E-45D2-B410-374986584A37}"/>
    <cellStyle name="Hiperlink 1" xfId="46" xr:uid="{DF2C3CEF-A08C-4F74-8B0C-7224CC530589}"/>
    <cellStyle name="Hyperlink" xfId="113" xr:uid="{00000000-000B-0000-0000-000008000000}"/>
    <cellStyle name="Hyperlink 2" xfId="47" xr:uid="{0C876065-6506-438D-9281-5F069A0BA9B0}"/>
    <cellStyle name="Hyperlink 3" xfId="48" xr:uid="{30D4122C-AFC5-4306-8ADB-8BCBB8D6EDBB}"/>
    <cellStyle name="Moeda" xfId="49" builtinId="4"/>
    <cellStyle name="Moeda 2" xfId="50" xr:uid="{FA29DC31-6C7A-4989-A442-D9BF2695DE9E}"/>
    <cellStyle name="Moeda 2 2" xfId="51" xr:uid="{47754885-6E56-45CA-8514-D1913E7F65E3}"/>
    <cellStyle name="Moeda 3" xfId="52" xr:uid="{8704731F-3FC0-497C-8093-C2C76A569EC9}"/>
    <cellStyle name="Moeda 4" xfId="53" xr:uid="{D8EB61B7-30A7-45BB-B235-51207D36235D}"/>
    <cellStyle name="Moeda 5" xfId="54" xr:uid="{9E94CA66-D687-4F87-B62D-567137A2779D}"/>
    <cellStyle name="Moeda 6" xfId="55" xr:uid="{D1A54CAC-3F5C-4E0D-A892-CE60FADF11FA}"/>
    <cellStyle name="Neutral 2" xfId="56" xr:uid="{776A3606-36D5-4F5E-AAA9-72ACB5553F08}"/>
    <cellStyle name="Neutral 3" xfId="57" xr:uid="{8B054C6A-3339-4784-BE2F-9EFA0D55C0FD}"/>
    <cellStyle name="Neutro 1" xfId="58" xr:uid="{01B1E01E-B3DA-40F0-80B2-FC14A23D93C7}"/>
    <cellStyle name="Neutro 2" xfId="59" xr:uid="{75EC0D0D-A69A-4AE3-A309-A1092EEABA14}"/>
    <cellStyle name="Normal" xfId="0" builtinId="0"/>
    <cellStyle name="Normal 2" xfId="60" xr:uid="{9230B9BA-8F24-433E-BB3D-FD82B7B8E8A1}"/>
    <cellStyle name="Normal 2 2" xfId="61" xr:uid="{60E21724-6D31-4264-B434-ED3D4FA3E369}"/>
    <cellStyle name="Normal 3" xfId="62" xr:uid="{81FB4E08-FB8E-4332-A18E-78A8B0668176}"/>
    <cellStyle name="Normal 3 2" xfId="63" xr:uid="{3C425F96-1096-4420-8172-FF8B45BB7443}"/>
    <cellStyle name="Normal 4" xfId="64" xr:uid="{395566EF-3FD6-4FC0-B82C-416CD456CF71}"/>
    <cellStyle name="Normal 4 2" xfId="65" xr:uid="{1815590D-C245-4DE3-A769-D203CE5169F4}"/>
    <cellStyle name="Normal 5" xfId="66" xr:uid="{63EFDF4B-0415-4F2D-9A30-552409C75D8B}"/>
    <cellStyle name="Normal 6" xfId="67" xr:uid="{BD5B1772-FCFB-42FC-B248-4588C60DE2CE}"/>
    <cellStyle name="Normal 7" xfId="68" xr:uid="{B41D9B0B-FA00-4FF4-B760-1FDE5DE87C2D}"/>
    <cellStyle name="Normal 8" xfId="69" xr:uid="{CEA2856E-0AC3-4135-B193-4FB7AEDD599C}"/>
    <cellStyle name="Normal 9" xfId="70" xr:uid="{02EEC6DA-347B-44A2-82CA-DB7DE7C0C2E2}"/>
    <cellStyle name="Nota 1" xfId="71" xr:uid="{7FA91D87-4458-49BC-8011-4031DEE52A32}"/>
    <cellStyle name="Nota 2" xfId="72" xr:uid="{B03DD516-1C76-4E7A-8F8E-311E9C300023}"/>
    <cellStyle name="Nota de rodapé 1" xfId="73" xr:uid="{DD246053-EEEA-4999-912F-215E9A3F8590}"/>
    <cellStyle name="Nota de rodapé 2" xfId="74" xr:uid="{453D895E-62D1-4796-9128-6BBFD2E3BA07}"/>
    <cellStyle name="Note 2" xfId="75" xr:uid="{F6D7F9DB-EA57-4242-9F22-2E8C92105485}"/>
    <cellStyle name="Note 3" xfId="76" xr:uid="{F628B6EA-A2AE-46D5-ADF0-8A2CE8236A23}"/>
    <cellStyle name="Porcentagem" xfId="77" builtinId="5"/>
    <cellStyle name="Porcentagem 2" xfId="78" xr:uid="{B447C2B8-A8E9-4288-A6D8-01FA1C6BC1AB}"/>
    <cellStyle name="Porcentagem 3" xfId="79" xr:uid="{D1974B00-77C3-4236-9355-5E248F905A1B}"/>
    <cellStyle name="Result 2" xfId="80" xr:uid="{900CE9B0-8CC4-4FEC-8982-DF4707F3F58D}"/>
    <cellStyle name="Result 2 2" xfId="81" xr:uid="{840281B3-A322-435A-BD99-0938CB7443BA}"/>
    <cellStyle name="Result 3" xfId="82" xr:uid="{E8FA3709-8E5C-45A6-90F6-83ADCF689B22}"/>
    <cellStyle name="Result 4" xfId="83" xr:uid="{6FBF4289-CD15-44C7-9BB3-11A35CE6F5B6}"/>
    <cellStyle name="Result 5" xfId="84" xr:uid="{705AD6CF-07E2-433D-83CF-F284F4911A7E}"/>
    <cellStyle name="Result2 2" xfId="85" xr:uid="{47286CB3-05D0-4EAB-A170-8F3970817482}"/>
    <cellStyle name="Result2 2 2" xfId="86" xr:uid="{4D718D5B-1A7B-4AEB-9990-139C48DEB39D}"/>
    <cellStyle name="Result2 3" xfId="87" xr:uid="{F7FB4DA3-3FB0-4340-A0BB-D3CF2B15F177}"/>
    <cellStyle name="Resultado 1" xfId="88" xr:uid="{2670D59D-F0E9-48DE-A071-7109B41E0956}"/>
    <cellStyle name="Resultado2" xfId="89" xr:uid="{B6A9F5DD-D53F-4010-B16F-605773611E74}"/>
    <cellStyle name="Ruim 1" xfId="90" xr:uid="{E636533C-110B-4494-9A70-7B89C77B1010}"/>
    <cellStyle name="Ruim 2" xfId="91" xr:uid="{1066A45C-187B-4A36-B518-B4511FB90150}"/>
    <cellStyle name="Status 1" xfId="92" xr:uid="{3D285B2F-8D16-433F-B58F-0E79AB19D264}"/>
    <cellStyle name="Status 1 2" xfId="93" xr:uid="{C366CD54-DF74-4B53-86E5-19B430EE2754}"/>
    <cellStyle name="Status 2" xfId="94" xr:uid="{0F922E87-08BA-4E03-B6FC-9D15D893056A}"/>
    <cellStyle name="Status 3" xfId="95" xr:uid="{01D7E532-CE46-48D2-B0D0-06CD942569F6}"/>
    <cellStyle name="Status 4" xfId="96" xr:uid="{2860F502-8CDD-4D3E-8D0B-82D7016ED7A8}"/>
    <cellStyle name="Status 5" xfId="97" xr:uid="{DFEF2617-C341-4437-8E42-2D41A9B4C90D}"/>
    <cellStyle name="Status 6" xfId="98" xr:uid="{3C839CAE-0820-4AE5-9266-898C67FF0A2D}"/>
    <cellStyle name="Text 2" xfId="99" xr:uid="{CF7D544A-0186-4609-95CD-2F3A806453B3}"/>
    <cellStyle name="Text 3" xfId="100" xr:uid="{F20E0465-4556-4B79-A67B-40A23115C8B8}"/>
    <cellStyle name="Text 4" xfId="101" xr:uid="{608F43CD-CDA6-4D14-9528-59AD7B069649}"/>
    <cellStyle name="Text 5" xfId="102" xr:uid="{D7949720-8313-4D78-988D-077B5CB99861}"/>
    <cellStyle name="Texto 1" xfId="103" xr:uid="{B80A3CEE-18E7-4B94-A1FB-11496F2CED18}"/>
    <cellStyle name="Texto 1 2" xfId="104" xr:uid="{E78B0B9D-2215-4F6D-8902-F03F80813A13}"/>
    <cellStyle name="Texto 2" xfId="105" xr:uid="{E630B9EC-77B1-4332-8618-A51D5E478E2F}"/>
    <cellStyle name="Texto Explicativo 2" xfId="106" xr:uid="{5089834E-ADBF-4744-952A-C9CBB8800C01}"/>
    <cellStyle name="Título 1 1" xfId="107" xr:uid="{BF01E411-81EF-40CB-AF24-70F203FC0F75}"/>
    <cellStyle name="Título 1 2" xfId="108" xr:uid="{0970EBD2-AA9D-4585-ADE5-CE0CC3AE5804}"/>
    <cellStyle name="Título 2 1" xfId="109" xr:uid="{29C2A830-CF80-4CC8-BCEA-A6BD00CF37E0}"/>
    <cellStyle name="Título 2 2" xfId="110" xr:uid="{109948C6-7214-49F7-8D32-595D5E593133}"/>
    <cellStyle name="Warning 2" xfId="111" xr:uid="{1DFAC5A1-83D1-4FCC-A6D6-16FFC3AE1058}"/>
    <cellStyle name="Warning 3" xfId="112" xr:uid="{ABDC2D39-89CB-4F96-A72D-0658D59F1F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E7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2B2B2"/>
      <rgbColor rgb="00C9211E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DDDDD"/>
      <rgbColor rgb="00CCFFCC"/>
      <rgbColor rgb="00FFFF99"/>
      <rgbColor rgb="00CCCCCC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38</xdr:row>
      <xdr:rowOff>104775</xdr:rowOff>
    </xdr:from>
    <xdr:to>
      <xdr:col>5</xdr:col>
      <xdr:colOff>123825</xdr:colOff>
      <xdr:row>38</xdr:row>
      <xdr:rowOff>609600</xdr:rowOff>
    </xdr:to>
    <xdr:pic>
      <xdr:nvPicPr>
        <xdr:cNvPr id="8287" name="Picture 1">
          <a:extLst>
            <a:ext uri="{FF2B5EF4-FFF2-40B4-BE49-F238E27FC236}">
              <a16:creationId xmlns:a16="http://schemas.microsoft.com/office/drawing/2014/main" id="{15435B2A-117F-9002-04D2-B78B6D43E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8305800"/>
          <a:ext cx="6953250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DD869-CE48-4A25-B840-7375F56BF0BC}">
  <sheetPr>
    <tabColor theme="0"/>
  </sheetPr>
  <dimension ref="A2:I50"/>
  <sheetViews>
    <sheetView view="pageBreakPreview" zoomScaleNormal="75" zoomScaleSheetLayoutView="100" workbookViewId="0">
      <selection activeCell="H14" sqref="H14"/>
    </sheetView>
  </sheetViews>
  <sheetFormatPr defaultRowHeight="13.15"/>
  <cols>
    <col min="1" max="1" width="6.42578125" customWidth="1"/>
    <col min="2" max="2" width="82" customWidth="1"/>
    <col min="3" max="3" width="15.42578125" customWidth="1"/>
    <col min="4" max="4" width="11.42578125" customWidth="1"/>
    <col min="5" max="5" width="17.140625" customWidth="1"/>
    <col min="6" max="6" width="14.5703125" customWidth="1"/>
    <col min="7" max="7" width="11.42578125" customWidth="1"/>
    <col min="8" max="8" width="15.140625" customWidth="1"/>
    <col min="9" max="9" width="16" customWidth="1"/>
  </cols>
  <sheetData>
    <row r="2" spans="1:6" ht="21">
      <c r="A2" s="367" t="s">
        <v>0</v>
      </c>
      <c r="B2" s="367"/>
      <c r="C2" s="367"/>
      <c r="D2" s="367"/>
      <c r="E2" s="367"/>
      <c r="F2" s="367"/>
    </row>
    <row r="5" spans="1:6" ht="13.9">
      <c r="A5" s="368" t="s">
        <v>1</v>
      </c>
      <c r="B5" s="368"/>
      <c r="C5" s="368"/>
      <c r="D5" s="368"/>
      <c r="E5" s="368"/>
      <c r="F5" s="368"/>
    </row>
    <row r="7" spans="1:6" ht="27.6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</row>
    <row r="8" spans="1:6" ht="13.9">
      <c r="A8" s="2">
        <v>1</v>
      </c>
      <c r="B8" s="369" t="s">
        <v>8</v>
      </c>
      <c r="C8" s="369"/>
      <c r="D8" s="369"/>
      <c r="E8" s="369"/>
      <c r="F8" s="369"/>
    </row>
    <row r="9" spans="1:6" ht="14.45">
      <c r="A9" s="3" t="s">
        <v>9</v>
      </c>
      <c r="B9" s="242" t="s">
        <v>10</v>
      </c>
      <c r="C9" s="5">
        <f>'Anexo V-B.2 - Mão_de_Obra'!C105</f>
        <v>0</v>
      </c>
      <c r="D9" s="4">
        <v>12</v>
      </c>
      <c r="E9" s="5">
        <f>C9*D9</f>
        <v>0</v>
      </c>
      <c r="F9" s="6" t="e">
        <f>E9/$E$12</f>
        <v>#DIV/0!</v>
      </c>
    </row>
    <row r="10" spans="1:6" ht="14.45">
      <c r="A10" s="7" t="s">
        <v>11</v>
      </c>
      <c r="B10" s="8" t="s">
        <v>12</v>
      </c>
      <c r="C10" s="5">
        <f>'Anexo V-B.2 - Mão_de_Obra'!D105+'Anexo V-B.2 - Mão_de_Obra'!E105</f>
        <v>0</v>
      </c>
      <c r="D10" s="8">
        <v>12</v>
      </c>
      <c r="E10" s="9">
        <f>C10*D10</f>
        <v>0</v>
      </c>
      <c r="F10" s="6" t="e">
        <f>E10/$E$12</f>
        <v>#DIV/0!</v>
      </c>
    </row>
    <row r="11" spans="1:6" ht="13.9">
      <c r="A11" s="7"/>
      <c r="B11" s="8"/>
      <c r="C11" s="5"/>
      <c r="D11" s="8"/>
      <c r="E11" s="9">
        <v>0</v>
      </c>
      <c r="F11" s="10">
        <v>0</v>
      </c>
    </row>
    <row r="12" spans="1:6" ht="13.9">
      <c r="A12" s="11"/>
      <c r="B12" s="12" t="s">
        <v>13</v>
      </c>
      <c r="C12" s="13">
        <f>C9+C10</f>
        <v>0</v>
      </c>
      <c r="D12" s="14"/>
      <c r="E12" s="15">
        <f>E9+E10</f>
        <v>0</v>
      </c>
      <c r="F12" s="16" t="e">
        <f>SUM(F9:F11)</f>
        <v>#DIV/0!</v>
      </c>
    </row>
    <row r="13" spans="1:6">
      <c r="A13" s="494"/>
      <c r="B13" s="494"/>
      <c r="C13" s="494"/>
      <c r="D13" s="494"/>
      <c r="E13" s="494"/>
      <c r="F13" s="494"/>
    </row>
    <row r="14" spans="1:6" ht="13.9">
      <c r="A14" s="2">
        <v>2</v>
      </c>
      <c r="B14" s="369" t="s">
        <v>14</v>
      </c>
      <c r="C14" s="369"/>
      <c r="D14" s="369"/>
      <c r="E14" s="369"/>
      <c r="F14" s="369"/>
    </row>
    <row r="15" spans="1:6" ht="13.9">
      <c r="A15" s="3" t="s">
        <v>15</v>
      </c>
      <c r="B15" s="4" t="s">
        <v>16</v>
      </c>
      <c r="C15" s="5">
        <f>'Anexo V-B.3Transporte_+_Diárias'!G47</f>
        <v>0</v>
      </c>
      <c r="D15" s="4">
        <v>12</v>
      </c>
      <c r="E15" s="5">
        <f>C15*D15</f>
        <v>0</v>
      </c>
      <c r="F15" s="18" t="e">
        <f t="shared" ref="F15:F20" si="0">E15/$E$21</f>
        <v>#DIV/0!</v>
      </c>
    </row>
    <row r="16" spans="1:6" ht="13.9">
      <c r="A16" s="7" t="s">
        <v>17</v>
      </c>
      <c r="B16" s="8" t="s">
        <v>18</v>
      </c>
      <c r="C16" s="9">
        <f>'Anexo V-B.3Transporte_+_Diárias'!F50+'Anexo V-B.3Transporte_+_Diárias'!F51</f>
        <v>0</v>
      </c>
      <c r="D16" s="8">
        <v>12</v>
      </c>
      <c r="E16" s="5">
        <f>C16*D16</f>
        <v>0</v>
      </c>
      <c r="F16" s="18" t="e">
        <f t="shared" si="0"/>
        <v>#DIV/0!</v>
      </c>
    </row>
    <row r="17" spans="1:6" ht="13.9">
      <c r="A17" s="7" t="s">
        <v>19</v>
      </c>
      <c r="B17" s="8" t="s">
        <v>20</v>
      </c>
      <c r="C17" s="9">
        <f>'Anexo V-B.3Transporte_+_Diárias'!F16</f>
        <v>0</v>
      </c>
      <c r="D17" s="8">
        <v>12</v>
      </c>
      <c r="E17" s="5">
        <f>C17*D17</f>
        <v>0</v>
      </c>
      <c r="F17" s="18" t="e">
        <f t="shared" si="0"/>
        <v>#DIV/0!</v>
      </c>
    </row>
    <row r="18" spans="1:6" ht="13.9">
      <c r="A18" s="7" t="s">
        <v>21</v>
      </c>
      <c r="B18" s="8" t="s">
        <v>22</v>
      </c>
      <c r="C18" s="9">
        <v>0</v>
      </c>
      <c r="D18" s="8">
        <v>12</v>
      </c>
      <c r="E18" s="9">
        <v>0</v>
      </c>
      <c r="F18" s="18" t="e">
        <f t="shared" si="0"/>
        <v>#DIV/0!</v>
      </c>
    </row>
    <row r="19" spans="1:6" ht="13.9">
      <c r="A19" s="7" t="s">
        <v>23</v>
      </c>
      <c r="B19" s="8" t="s">
        <v>24</v>
      </c>
      <c r="C19" s="9">
        <f>'Anexo V-B.4-Materiais_e_Ins'!H43</f>
        <v>0</v>
      </c>
      <c r="D19" s="8">
        <v>12</v>
      </c>
      <c r="E19" s="9">
        <f>C19*D19</f>
        <v>0</v>
      </c>
      <c r="F19" s="18" t="e">
        <f t="shared" si="0"/>
        <v>#DIV/0!</v>
      </c>
    </row>
    <row r="20" spans="1:6" ht="13.9">
      <c r="A20" s="7" t="s">
        <v>25</v>
      </c>
      <c r="B20" s="8" t="s">
        <v>26</v>
      </c>
      <c r="C20" s="9">
        <f>'Anexo V-B.5- Equipam. Trabalh'!H19*1</f>
        <v>0</v>
      </c>
      <c r="D20" s="8">
        <v>12</v>
      </c>
      <c r="E20" s="9">
        <f>C20*D20</f>
        <v>0</v>
      </c>
      <c r="F20" s="18" t="e">
        <f t="shared" si="0"/>
        <v>#DIV/0!</v>
      </c>
    </row>
    <row r="21" spans="1:6" ht="13.9">
      <c r="A21" s="11"/>
      <c r="B21" s="12" t="s">
        <v>27</v>
      </c>
      <c r="C21" s="15">
        <f>SUM(C15:C20)</f>
        <v>0</v>
      </c>
      <c r="D21" s="14"/>
      <c r="E21" s="15">
        <f>SUM(E15:E20)</f>
        <v>0</v>
      </c>
      <c r="F21" s="16" t="e">
        <f>SUM(F15:F20)</f>
        <v>#DIV/0!</v>
      </c>
    </row>
    <row r="22" spans="1:6">
      <c r="A22" s="494"/>
      <c r="B22" s="494"/>
      <c r="C22" s="494"/>
      <c r="D22" s="494"/>
      <c r="E22" s="494"/>
      <c r="F22" s="494"/>
    </row>
    <row r="23" spans="1:6" ht="13.9">
      <c r="A23" s="2">
        <v>3</v>
      </c>
      <c r="B23" s="371" t="s">
        <v>28</v>
      </c>
      <c r="C23" s="371"/>
      <c r="D23" s="371"/>
      <c r="E23" s="371"/>
      <c r="F23" s="371"/>
    </row>
    <row r="24" spans="1:6" ht="13.9">
      <c r="A24" s="3" t="s">
        <v>29</v>
      </c>
      <c r="B24" s="372" t="s">
        <v>30</v>
      </c>
      <c r="C24" s="372"/>
      <c r="D24" s="372"/>
      <c r="E24" s="372"/>
      <c r="F24" s="18">
        <f>'Anexo V-B.8- BDI'!D31</f>
        <v>0</v>
      </c>
    </row>
    <row r="25" spans="1:6" ht="13.9">
      <c r="A25" s="3" t="s">
        <v>31</v>
      </c>
      <c r="B25" s="372" t="s">
        <v>32</v>
      </c>
      <c r="C25" s="372"/>
      <c r="D25" s="372"/>
      <c r="E25" s="372"/>
      <c r="F25" s="18">
        <f>'Anexo V-B.8- BDI'!I31</f>
        <v>0</v>
      </c>
    </row>
    <row r="26" spans="1:6">
      <c r="A26" s="494"/>
      <c r="B26" s="494"/>
      <c r="C26" s="494"/>
      <c r="D26" s="494"/>
      <c r="E26" s="494"/>
      <c r="F26" s="494"/>
    </row>
    <row r="27" spans="1:6" ht="13.9">
      <c r="A27" s="19">
        <v>4</v>
      </c>
      <c r="B27" s="369" t="s">
        <v>33</v>
      </c>
      <c r="C27" s="369"/>
      <c r="D27" s="369"/>
      <c r="E27" s="369"/>
      <c r="F27" s="369"/>
    </row>
    <row r="28" spans="1:6" ht="13.9">
      <c r="A28" s="3" t="s">
        <v>34</v>
      </c>
      <c r="B28" s="4" t="s">
        <v>35</v>
      </c>
      <c r="C28" s="5">
        <f>C12+C21</f>
        <v>0</v>
      </c>
      <c r="D28" s="4">
        <v>12</v>
      </c>
      <c r="E28" s="5">
        <f>C28*D28</f>
        <v>0</v>
      </c>
      <c r="F28" s="18" t="e">
        <f>E28/E29</f>
        <v>#DIV/0!</v>
      </c>
    </row>
    <row r="29" spans="1:6" ht="13.9">
      <c r="A29" s="11" t="s">
        <v>36</v>
      </c>
      <c r="B29" s="12" t="s">
        <v>37</v>
      </c>
      <c r="C29" s="20">
        <f>C28*(1+F24)</f>
        <v>0</v>
      </c>
      <c r="D29" s="12">
        <v>12</v>
      </c>
      <c r="E29" s="5">
        <f>C29*D29</f>
        <v>0</v>
      </c>
      <c r="F29" s="21">
        <v>1</v>
      </c>
    </row>
    <row r="30" spans="1:6">
      <c r="A30" s="494"/>
      <c r="B30" s="494"/>
      <c r="C30" s="494"/>
      <c r="D30" s="494"/>
      <c r="E30" s="494"/>
      <c r="F30" s="494"/>
    </row>
    <row r="31" spans="1:6" ht="13.9">
      <c r="A31" s="2">
        <v>5</v>
      </c>
      <c r="B31" s="369" t="s">
        <v>38</v>
      </c>
      <c r="C31" s="369"/>
      <c r="D31" s="369"/>
      <c r="E31" s="369"/>
      <c r="F31" s="369"/>
    </row>
    <row r="32" spans="1:6" ht="13.9">
      <c r="A32" s="3" t="s">
        <v>39</v>
      </c>
      <c r="B32" s="4" t="s">
        <v>40</v>
      </c>
      <c r="C32" s="5">
        <f>'Anexo V-B.6 - Peças sob Demanda'!H86</f>
        <v>0</v>
      </c>
      <c r="D32" s="4">
        <v>12</v>
      </c>
      <c r="E32" s="5">
        <f>C32*D32</f>
        <v>0</v>
      </c>
      <c r="F32" s="22" t="e">
        <f>E32/E33</f>
        <v>#DIV/0!</v>
      </c>
    </row>
    <row r="33" spans="1:9" ht="13.9">
      <c r="A33" s="11" t="s">
        <v>41</v>
      </c>
      <c r="B33" s="12" t="s">
        <v>42</v>
      </c>
      <c r="C33" s="20">
        <f>C32*(1+F25)</f>
        <v>0</v>
      </c>
      <c r="D33" s="12">
        <v>12</v>
      </c>
      <c r="E33" s="5">
        <f>C33*D33</f>
        <v>0</v>
      </c>
      <c r="F33" s="23">
        <v>1</v>
      </c>
    </row>
    <row r="34" spans="1:9">
      <c r="A34" s="494"/>
      <c r="B34" s="494"/>
      <c r="C34" s="494"/>
      <c r="D34" s="494"/>
      <c r="E34" s="494"/>
      <c r="F34" s="494"/>
    </row>
    <row r="35" spans="1:9" ht="13.9">
      <c r="A35" s="2">
        <v>6</v>
      </c>
      <c r="B35" s="369" t="s">
        <v>43</v>
      </c>
      <c r="C35" s="369"/>
      <c r="D35" s="369"/>
      <c r="E35" s="369"/>
      <c r="F35" s="369"/>
    </row>
    <row r="36" spans="1:9" ht="13.9">
      <c r="A36" s="3" t="s">
        <v>44</v>
      </c>
      <c r="B36" s="4" t="s">
        <v>45</v>
      </c>
      <c r="C36" s="5">
        <f>'Anexo V-B.7- Serviços_Eventuais'!H13</f>
        <v>0</v>
      </c>
      <c r="D36" s="4">
        <v>12</v>
      </c>
      <c r="E36" s="5">
        <f>C36*D36</f>
        <v>0</v>
      </c>
      <c r="F36" s="22" t="e">
        <f>E36/E37</f>
        <v>#DIV/0!</v>
      </c>
    </row>
    <row r="37" spans="1:9" ht="13.9">
      <c r="A37" s="11" t="s">
        <v>46</v>
      </c>
      <c r="B37" s="12" t="s">
        <v>47</v>
      </c>
      <c r="C37" s="20">
        <f>C36*(1+F24)</f>
        <v>0</v>
      </c>
      <c r="D37" s="12">
        <v>12</v>
      </c>
      <c r="E37" s="5">
        <f>C37*D37</f>
        <v>0</v>
      </c>
      <c r="F37" s="23">
        <v>1</v>
      </c>
    </row>
    <row r="38" spans="1:9">
      <c r="A38" s="494"/>
      <c r="B38" s="494"/>
      <c r="C38" s="494"/>
      <c r="D38" s="494"/>
      <c r="E38" s="494"/>
      <c r="F38" s="494"/>
    </row>
    <row r="39" spans="1:9" ht="27.6">
      <c r="A39" s="2">
        <v>7</v>
      </c>
      <c r="B39" s="24" t="s">
        <v>48</v>
      </c>
      <c r="C39" s="25">
        <f>C29</f>
        <v>0</v>
      </c>
      <c r="D39" s="26">
        <v>12</v>
      </c>
      <c r="E39" s="25">
        <f>C39*D39</f>
        <v>0</v>
      </c>
      <c r="F39" s="27" t="e">
        <f>E39/E46</f>
        <v>#DIV/0!</v>
      </c>
      <c r="G39" s="28"/>
      <c r="H39" s="28"/>
      <c r="I39" s="28"/>
    </row>
    <row r="40" spans="1:9">
      <c r="A40" s="494"/>
      <c r="B40" s="494"/>
      <c r="C40" s="494"/>
      <c r="D40" s="494"/>
      <c r="E40" s="494"/>
      <c r="F40" s="494"/>
    </row>
    <row r="41" spans="1:9" ht="13.9">
      <c r="A41" s="29">
        <v>8</v>
      </c>
      <c r="B41" s="30" t="s">
        <v>49</v>
      </c>
      <c r="C41" s="25">
        <f>C33</f>
        <v>0</v>
      </c>
      <c r="D41" s="26">
        <v>12</v>
      </c>
      <c r="E41" s="25">
        <f>C41*D41</f>
        <v>0</v>
      </c>
      <c r="F41" s="27" t="e">
        <f>E41/E46</f>
        <v>#DIV/0!</v>
      </c>
    </row>
    <row r="42" spans="1:9" ht="13.9">
      <c r="A42" s="31" t="s">
        <v>50</v>
      </c>
      <c r="B42" s="370" t="s">
        <v>51</v>
      </c>
      <c r="C42" s="370"/>
      <c r="D42" s="370"/>
      <c r="E42" s="32" t="s">
        <v>52</v>
      </c>
      <c r="F42" s="33"/>
      <c r="H42" s="203"/>
    </row>
    <row r="43" spans="1:9" ht="13.9">
      <c r="A43" s="2">
        <v>9</v>
      </c>
      <c r="B43" s="30" t="s">
        <v>53</v>
      </c>
      <c r="C43" s="25">
        <f>C37</f>
        <v>0</v>
      </c>
      <c r="D43" s="26">
        <v>12</v>
      </c>
      <c r="E43" s="25">
        <f>C43*D43</f>
        <v>0</v>
      </c>
      <c r="F43" s="27" t="e">
        <f>E43/E46</f>
        <v>#DIV/0!</v>
      </c>
    </row>
    <row r="44" spans="1:9" ht="13.9">
      <c r="A44" s="31" t="s">
        <v>54</v>
      </c>
      <c r="B44" s="370" t="s">
        <v>51</v>
      </c>
      <c r="C44" s="370"/>
      <c r="D44" s="370"/>
      <c r="E44" s="32" t="s">
        <v>52</v>
      </c>
      <c r="F44" s="33"/>
    </row>
    <row r="45" spans="1:9">
      <c r="A45" s="495"/>
      <c r="B45" s="495"/>
      <c r="C45" s="495"/>
      <c r="D45" s="495"/>
      <c r="E45" s="495"/>
      <c r="F45" s="495"/>
    </row>
    <row r="46" spans="1:9" ht="27.6">
      <c r="A46" s="2">
        <v>10</v>
      </c>
      <c r="B46" s="24" t="s">
        <v>55</v>
      </c>
      <c r="C46" s="25">
        <f>C39+C41+C43</f>
        <v>0</v>
      </c>
      <c r="D46" s="26">
        <v>12</v>
      </c>
      <c r="E46" s="25">
        <f>C46*D46</f>
        <v>0</v>
      </c>
      <c r="F46" s="34">
        <v>1</v>
      </c>
    </row>
    <row r="47" spans="1:9">
      <c r="A47" s="495"/>
      <c r="B47" s="495"/>
      <c r="C47" s="495"/>
      <c r="D47" s="495"/>
      <c r="E47" s="495"/>
      <c r="F47" s="495"/>
    </row>
    <row r="48" spans="1:9" ht="13.9">
      <c r="A48" s="373" t="s">
        <v>56</v>
      </c>
      <c r="B48" s="373"/>
      <c r="C48" s="373"/>
      <c r="D48" s="373"/>
      <c r="E48" s="322">
        <v>317</v>
      </c>
      <c r="F48" s="8" t="s">
        <v>57</v>
      </c>
    </row>
    <row r="49" spans="1:6" ht="13.9">
      <c r="A49" s="373" t="s">
        <v>58</v>
      </c>
      <c r="B49" s="373"/>
      <c r="C49" s="373"/>
      <c r="D49" s="373"/>
      <c r="E49" s="323">
        <f>C46/E48</f>
        <v>0</v>
      </c>
      <c r="F49" s="8" t="s">
        <v>59</v>
      </c>
    </row>
    <row r="50" spans="1:6" ht="16.5" customHeight="1">
      <c r="A50" s="373" t="s">
        <v>60</v>
      </c>
      <c r="B50" s="373"/>
      <c r="C50" s="373"/>
      <c r="D50" s="373"/>
      <c r="E50" s="323">
        <f>(C46-C43)/E48</f>
        <v>0</v>
      </c>
      <c r="F50" s="8" t="s">
        <v>59</v>
      </c>
    </row>
  </sheetData>
  <sheetProtection selectLockedCells="1" selectUnlockedCells="1"/>
  <mergeCells count="24">
    <mergeCell ref="A50:D50"/>
    <mergeCell ref="B44:D44"/>
    <mergeCell ref="A45:F45"/>
    <mergeCell ref="A47:F47"/>
    <mergeCell ref="A48:D48"/>
    <mergeCell ref="A49:D49"/>
    <mergeCell ref="A22:F22"/>
    <mergeCell ref="B42:D42"/>
    <mergeCell ref="B23:F23"/>
    <mergeCell ref="B24:E24"/>
    <mergeCell ref="B25:E25"/>
    <mergeCell ref="A26:F26"/>
    <mergeCell ref="B27:F27"/>
    <mergeCell ref="A30:F30"/>
    <mergeCell ref="B31:F31"/>
    <mergeCell ref="A34:F34"/>
    <mergeCell ref="B35:F35"/>
    <mergeCell ref="A38:F38"/>
    <mergeCell ref="A40:F40"/>
    <mergeCell ref="A2:F2"/>
    <mergeCell ref="A5:F5"/>
    <mergeCell ref="B8:F8"/>
    <mergeCell ref="A13:F13"/>
    <mergeCell ref="B14:F14"/>
  </mergeCells>
  <pageMargins left="0" right="0" top="0.39374999999999999" bottom="0.39374999999999999" header="0" footer="0"/>
  <pageSetup paperSize="9" scale="73" firstPageNumber="0" orientation="portrait" horizontalDpi="300" verticalDpi="300" r:id="rId1"/>
  <headerFooter alignWithMargins="0">
    <oddHeader>&amp;C&amp;A</oddHeader>
    <oddFooter>&amp;CPágina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DA698-A12A-4939-9840-0D34548B7319}">
  <sheetPr>
    <tabColor theme="0"/>
  </sheetPr>
  <dimension ref="A1:L99"/>
  <sheetViews>
    <sheetView view="pageBreakPreview" zoomScale="120" zoomScaleNormal="75" zoomScaleSheetLayoutView="120" workbookViewId="0">
      <selection activeCell="B58" sqref="B58:C58"/>
    </sheetView>
  </sheetViews>
  <sheetFormatPr defaultColWidth="8.7109375" defaultRowHeight="13.15"/>
  <cols>
    <col min="1" max="1" width="73" customWidth="1"/>
    <col min="2" max="2" width="17.85546875" customWidth="1"/>
    <col min="3" max="3" width="38.85546875" customWidth="1"/>
    <col min="4" max="4" width="0" hidden="1" customWidth="1"/>
    <col min="5" max="5" width="31.42578125" hidden="1" customWidth="1"/>
    <col min="7" max="7" width="11.5703125" customWidth="1"/>
  </cols>
  <sheetData>
    <row r="1" spans="1:12" ht="17.45">
      <c r="A1" s="360" t="s">
        <v>61</v>
      </c>
      <c r="B1" s="360"/>
      <c r="C1" s="360"/>
    </row>
    <row r="3" spans="1:12" ht="21">
      <c r="A3" s="364" t="s">
        <v>62</v>
      </c>
      <c r="B3" s="364"/>
      <c r="C3" s="364"/>
    </row>
    <row r="4" spans="1:12">
      <c r="A4" s="35"/>
      <c r="C4" s="36"/>
    </row>
    <row r="5" spans="1:12" s="42" customFormat="1" ht="30" customHeight="1">
      <c r="A5" s="365" t="s">
        <v>63</v>
      </c>
      <c r="B5" s="125" t="s">
        <v>64</v>
      </c>
      <c r="C5" s="126" t="s">
        <v>65</v>
      </c>
      <c r="D5" s="127"/>
      <c r="E5" s="127"/>
      <c r="F5" s="127"/>
      <c r="G5" s="127"/>
      <c r="H5" s="127"/>
      <c r="I5" s="127"/>
      <c r="J5" s="127"/>
      <c r="K5" s="127"/>
      <c r="L5" s="127"/>
    </row>
    <row r="6" spans="1:12" ht="30" customHeight="1">
      <c r="A6" s="365"/>
      <c r="B6" s="358" t="s">
        <v>66</v>
      </c>
      <c r="C6" s="128" t="s">
        <v>67</v>
      </c>
      <c r="D6" s="44"/>
      <c r="E6" s="44"/>
      <c r="F6" s="44"/>
      <c r="G6" s="44"/>
      <c r="H6" s="44"/>
      <c r="I6" s="44"/>
      <c r="J6" s="44"/>
      <c r="K6" s="44"/>
      <c r="L6" s="44"/>
    </row>
    <row r="7" spans="1:12">
      <c r="A7" s="365"/>
      <c r="B7" s="358"/>
      <c r="C7" s="129" t="s">
        <v>68</v>
      </c>
      <c r="D7" s="44"/>
      <c r="E7" s="44"/>
      <c r="F7" s="44"/>
      <c r="G7" s="44"/>
      <c r="H7" s="44"/>
      <c r="I7" s="44"/>
      <c r="J7" s="44"/>
      <c r="K7" s="44"/>
      <c r="L7" s="44"/>
    </row>
    <row r="8" spans="1:12">
      <c r="A8" s="43"/>
      <c r="B8" s="44"/>
      <c r="C8" s="45"/>
      <c r="D8" s="44"/>
      <c r="E8" s="44"/>
      <c r="F8" s="44"/>
      <c r="G8" s="44"/>
      <c r="H8" s="44"/>
      <c r="I8" s="44"/>
      <c r="J8" s="44"/>
      <c r="K8" s="44"/>
      <c r="L8" s="44"/>
    </row>
    <row r="9" spans="1:12" ht="66" customHeight="1">
      <c r="A9" s="130" t="s">
        <v>69</v>
      </c>
      <c r="B9" s="131" t="s">
        <v>70</v>
      </c>
      <c r="C9" s="132"/>
      <c r="D9" s="44"/>
      <c r="E9" s="44"/>
      <c r="F9" s="44"/>
      <c r="G9" s="44"/>
      <c r="H9" s="44"/>
      <c r="I9" s="44"/>
      <c r="J9" s="44"/>
      <c r="K9" s="44"/>
      <c r="L9" s="44"/>
    </row>
    <row r="10" spans="1:12" ht="15.75" customHeight="1">
      <c r="A10" s="359" t="s">
        <v>71</v>
      </c>
      <c r="B10" s="359"/>
      <c r="C10" s="359"/>
      <c r="D10" s="44"/>
      <c r="E10" s="44"/>
      <c r="F10" s="44"/>
      <c r="G10" s="44"/>
      <c r="H10" s="44"/>
      <c r="I10" s="44"/>
      <c r="J10" s="44"/>
      <c r="K10" s="44"/>
      <c r="L10" s="44"/>
    </row>
    <row r="11" spans="1:12">
      <c r="A11" s="48" t="s">
        <v>72</v>
      </c>
      <c r="B11" s="91"/>
      <c r="C11" s="54" t="s">
        <v>73</v>
      </c>
      <c r="D11" s="44"/>
      <c r="E11" s="44"/>
      <c r="F11" s="44"/>
      <c r="G11" s="44"/>
      <c r="H11" s="44"/>
      <c r="I11" s="44"/>
      <c r="J11" s="44"/>
      <c r="K11" s="44"/>
      <c r="L11" s="44"/>
    </row>
    <row r="12" spans="1:12">
      <c r="A12" s="55" t="s">
        <v>74</v>
      </c>
      <c r="B12" s="133"/>
      <c r="C12" s="134" t="s">
        <v>67</v>
      </c>
      <c r="D12" s="44"/>
      <c r="E12" s="44"/>
      <c r="F12" s="44"/>
      <c r="G12" s="44"/>
      <c r="H12" s="44"/>
      <c r="I12" s="44"/>
      <c r="J12" s="44"/>
      <c r="K12" s="44"/>
      <c r="L12" s="44"/>
    </row>
    <row r="13" spans="1:12">
      <c r="A13" s="55" t="s">
        <v>75</v>
      </c>
      <c r="B13" s="135"/>
      <c r="C13" s="134"/>
      <c r="D13" s="44"/>
      <c r="E13" s="44"/>
      <c r="F13" s="44"/>
      <c r="G13" s="44"/>
      <c r="H13" s="44"/>
      <c r="I13" s="44"/>
      <c r="J13" s="44"/>
      <c r="K13" s="44"/>
      <c r="L13" s="44"/>
    </row>
    <row r="14" spans="1:12">
      <c r="A14" s="55" t="s">
        <v>76</v>
      </c>
      <c r="B14" s="136"/>
      <c r="C14" s="134" t="s">
        <v>77</v>
      </c>
      <c r="D14" s="44"/>
      <c r="E14" s="44"/>
      <c r="F14" s="44"/>
      <c r="G14" s="44"/>
      <c r="H14" s="44"/>
      <c r="I14" s="44"/>
      <c r="J14" s="44"/>
      <c r="K14" s="44"/>
      <c r="L14" s="44"/>
    </row>
    <row r="15" spans="1:12">
      <c r="A15" s="55" t="s">
        <v>78</v>
      </c>
      <c r="B15" s="133"/>
      <c r="C15" s="134"/>
      <c r="D15" s="44"/>
      <c r="E15" s="44"/>
      <c r="F15" s="44"/>
      <c r="G15" s="44"/>
      <c r="H15" s="44"/>
      <c r="I15" s="44"/>
      <c r="J15" s="44"/>
      <c r="K15" s="44"/>
      <c r="L15" s="44"/>
    </row>
    <row r="16" spans="1:12">
      <c r="A16" s="55" t="s">
        <v>79</v>
      </c>
      <c r="B16" s="133"/>
      <c r="C16" s="134"/>
      <c r="D16" s="44"/>
      <c r="E16" s="44"/>
      <c r="F16" s="44"/>
      <c r="G16" s="44"/>
      <c r="H16" s="44"/>
      <c r="I16" s="44"/>
      <c r="J16" s="44"/>
      <c r="K16" s="44"/>
      <c r="L16" s="44"/>
    </row>
    <row r="17" spans="1:12">
      <c r="A17" s="55" t="s">
        <v>80</v>
      </c>
      <c r="B17" s="133"/>
      <c r="C17" s="134"/>
      <c r="D17" s="44"/>
      <c r="E17" s="44"/>
      <c r="F17" s="44"/>
      <c r="G17" s="44"/>
      <c r="H17" s="44"/>
      <c r="I17" s="44"/>
      <c r="J17" s="44"/>
      <c r="K17" s="44"/>
      <c r="L17" s="44"/>
    </row>
    <row r="18" spans="1:12" ht="26.45">
      <c r="A18" s="66" t="s">
        <v>81</v>
      </c>
      <c r="B18" s="241">
        <v>0.25</v>
      </c>
      <c r="C18" s="138" t="s">
        <v>82</v>
      </c>
      <c r="D18" s="44"/>
      <c r="E18" s="44"/>
      <c r="F18" s="44"/>
      <c r="G18" s="44"/>
      <c r="H18" s="44"/>
      <c r="I18" s="44"/>
      <c r="J18" s="44"/>
      <c r="K18" s="44"/>
      <c r="L18" s="44"/>
    </row>
    <row r="19" spans="1:12" ht="14.45">
      <c r="A19" s="70" t="s">
        <v>83</v>
      </c>
      <c r="B19" s="139"/>
      <c r="C19" s="140" t="s">
        <v>84</v>
      </c>
      <c r="D19" s="44"/>
      <c r="E19" s="44"/>
      <c r="F19" s="44"/>
      <c r="G19" s="44"/>
      <c r="H19" s="44"/>
      <c r="I19" s="44"/>
      <c r="J19" s="44"/>
      <c r="K19" s="44"/>
      <c r="L19" s="44"/>
    </row>
    <row r="20" spans="1:12">
      <c r="A20" s="496"/>
      <c r="B20" s="496"/>
      <c r="C20" s="496"/>
      <c r="D20" s="44"/>
      <c r="E20" s="44"/>
      <c r="F20" s="44"/>
      <c r="G20" s="44"/>
      <c r="H20" s="44"/>
      <c r="I20" s="44"/>
      <c r="J20" s="44"/>
      <c r="K20" s="44"/>
      <c r="L20" s="44"/>
    </row>
    <row r="21" spans="1:12" s="38" customFormat="1" ht="15.75" customHeight="1">
      <c r="A21" s="359" t="s">
        <v>85</v>
      </c>
      <c r="B21" s="359"/>
      <c r="C21" s="359"/>
      <c r="D21" s="141"/>
      <c r="E21" s="141"/>
      <c r="F21" s="141"/>
      <c r="G21" s="141"/>
      <c r="H21" s="141"/>
      <c r="I21" s="141"/>
      <c r="J21" s="141"/>
      <c r="K21" s="141"/>
      <c r="L21" s="141"/>
    </row>
    <row r="22" spans="1:12" ht="15" customHeight="1">
      <c r="A22" s="362" t="s">
        <v>86</v>
      </c>
      <c r="B22" s="362"/>
      <c r="C22" s="362"/>
      <c r="D22" s="141"/>
      <c r="E22" s="141"/>
      <c r="F22" s="141"/>
      <c r="G22" s="141"/>
      <c r="H22" s="141"/>
      <c r="I22" s="141"/>
      <c r="J22" s="141"/>
      <c r="K22" s="141"/>
      <c r="L22" s="141"/>
    </row>
    <row r="23" spans="1:12" ht="14.45">
      <c r="A23" s="78" t="s">
        <v>87</v>
      </c>
      <c r="B23" s="142"/>
      <c r="C23" s="143" t="s">
        <v>73</v>
      </c>
      <c r="D23" s="141"/>
      <c r="E23" s="141"/>
      <c r="F23" s="141"/>
      <c r="G23" s="141"/>
      <c r="H23" s="141"/>
      <c r="I23" s="141"/>
      <c r="J23" s="141"/>
      <c r="K23" s="141"/>
      <c r="L23" s="141"/>
    </row>
    <row r="24" spans="1:12" ht="14.45">
      <c r="A24" s="78" t="s">
        <v>88</v>
      </c>
      <c r="B24" s="144">
        <v>8.3299999999999999E-2</v>
      </c>
      <c r="C24" s="145" t="s">
        <v>89</v>
      </c>
      <c r="D24" s="141"/>
      <c r="E24" s="141"/>
      <c r="F24" s="141"/>
      <c r="G24" s="141"/>
      <c r="H24" s="141"/>
      <c r="I24" s="141"/>
      <c r="J24" s="141"/>
      <c r="K24" s="141"/>
      <c r="L24" s="141"/>
    </row>
    <row r="25" spans="1:12" ht="14.45">
      <c r="A25" s="78" t="s">
        <v>90</v>
      </c>
      <c r="B25" s="144">
        <v>2.77666666666667E-2</v>
      </c>
      <c r="C25" s="145" t="s">
        <v>91</v>
      </c>
      <c r="D25" s="141"/>
      <c r="F25" s="141"/>
      <c r="G25" s="141"/>
      <c r="H25" s="141"/>
      <c r="I25" s="141"/>
      <c r="J25" s="141"/>
      <c r="K25" s="141"/>
      <c r="L25" s="141"/>
    </row>
    <row r="26" spans="1:12" ht="14.45">
      <c r="A26" s="146" t="s">
        <v>92</v>
      </c>
      <c r="B26" s="147">
        <v>0.11106666666666699</v>
      </c>
      <c r="C26" s="148" t="s">
        <v>93</v>
      </c>
      <c r="D26" s="141"/>
      <c r="E26" s="141"/>
      <c r="F26" s="141"/>
      <c r="G26" s="141"/>
      <c r="H26" s="141"/>
      <c r="I26" s="141"/>
      <c r="J26" s="141"/>
      <c r="K26" s="141"/>
      <c r="L26" s="141"/>
    </row>
    <row r="27" spans="1:12" ht="15" customHeight="1">
      <c r="A27" s="363" t="s">
        <v>94</v>
      </c>
      <c r="B27" s="363"/>
      <c r="C27" s="363"/>
      <c r="D27" s="44"/>
      <c r="E27" s="44"/>
      <c r="F27" s="44"/>
      <c r="G27" s="44"/>
      <c r="H27" s="44"/>
      <c r="I27" s="44"/>
      <c r="J27" s="44"/>
      <c r="K27" s="44"/>
      <c r="L27" s="44"/>
    </row>
    <row r="28" spans="1:12">
      <c r="A28" s="55" t="s">
        <v>95</v>
      </c>
      <c r="B28" s="149"/>
      <c r="C28" s="95" t="s">
        <v>73</v>
      </c>
      <c r="D28" s="44"/>
      <c r="E28" s="44"/>
      <c r="F28" s="44"/>
      <c r="G28" s="44"/>
      <c r="H28" s="44"/>
      <c r="I28" s="44"/>
      <c r="J28" s="44"/>
      <c r="K28" s="44"/>
      <c r="L28" s="44"/>
    </row>
    <row r="29" spans="1:12" ht="12.75">
      <c r="A29" s="55" t="s">
        <v>96</v>
      </c>
      <c r="B29" s="492">
        <v>0.1</v>
      </c>
      <c r="C29" s="493" t="s">
        <v>97</v>
      </c>
      <c r="D29" s="44"/>
      <c r="E29" s="44"/>
      <c r="F29" s="44"/>
      <c r="G29" s="44"/>
      <c r="H29" s="44"/>
      <c r="I29" s="44"/>
      <c r="J29" s="44"/>
      <c r="K29" s="44"/>
      <c r="L29" s="44"/>
    </row>
    <row r="30" spans="1:12" ht="26.45">
      <c r="A30" s="55" t="s">
        <v>98</v>
      </c>
      <c r="B30" s="149">
        <v>2.5000000000000001E-2</v>
      </c>
      <c r="C30" s="134" t="s">
        <v>99</v>
      </c>
      <c r="D30" s="44"/>
      <c r="E30" s="44"/>
      <c r="F30" s="44"/>
      <c r="G30" s="44"/>
      <c r="H30" s="44"/>
      <c r="I30" s="44"/>
      <c r="J30" s="44"/>
      <c r="K30" s="44"/>
      <c r="L30" s="44"/>
    </row>
    <row r="31" spans="1:12" ht="26.45">
      <c r="A31" s="55" t="s">
        <v>100</v>
      </c>
      <c r="B31" s="149">
        <v>0.03</v>
      </c>
      <c r="C31" s="134" t="s">
        <v>101</v>
      </c>
      <c r="D31" s="44"/>
      <c r="E31" s="44"/>
      <c r="F31" s="44"/>
      <c r="G31" s="44"/>
      <c r="H31" s="44"/>
      <c r="I31" s="44"/>
      <c r="J31" s="44"/>
      <c r="K31" s="44"/>
      <c r="L31" s="44"/>
    </row>
    <row r="32" spans="1:12" ht="26.45">
      <c r="A32" s="55" t="s">
        <v>102</v>
      </c>
      <c r="B32" s="149">
        <v>1.4999999999999999E-2</v>
      </c>
      <c r="C32" s="134" t="s">
        <v>103</v>
      </c>
      <c r="D32" s="44"/>
      <c r="E32" s="44"/>
      <c r="F32" s="44"/>
      <c r="G32" s="44"/>
      <c r="H32" s="44"/>
      <c r="I32" s="44"/>
      <c r="J32" s="44"/>
      <c r="K32" s="44"/>
      <c r="L32" s="44"/>
    </row>
    <row r="33" spans="1:12">
      <c r="A33" s="55" t="s">
        <v>104</v>
      </c>
      <c r="B33" s="149">
        <v>0.01</v>
      </c>
      <c r="C33" s="134" t="s">
        <v>105</v>
      </c>
      <c r="D33" s="44"/>
      <c r="E33" s="44"/>
      <c r="F33" s="44"/>
      <c r="G33" s="44"/>
      <c r="H33" s="44"/>
      <c r="I33" s="44"/>
      <c r="J33" s="44"/>
      <c r="K33" s="44"/>
      <c r="L33" s="44"/>
    </row>
    <row r="34" spans="1:12">
      <c r="A34" s="55" t="s">
        <v>106</v>
      </c>
      <c r="B34" s="149">
        <v>6.0000000000000001E-3</v>
      </c>
      <c r="C34" s="134" t="s">
        <v>107</v>
      </c>
      <c r="D34" s="44"/>
      <c r="E34" s="44"/>
      <c r="F34" s="44"/>
      <c r="G34" s="44"/>
      <c r="H34" s="44"/>
      <c r="I34" s="44"/>
      <c r="J34" s="44"/>
      <c r="K34" s="44"/>
      <c r="L34" s="44"/>
    </row>
    <row r="35" spans="1:12">
      <c r="A35" s="55" t="s">
        <v>108</v>
      </c>
      <c r="B35" s="149">
        <v>2E-3</v>
      </c>
      <c r="C35" s="134" t="s">
        <v>109</v>
      </c>
      <c r="D35" s="44"/>
      <c r="E35" s="44"/>
      <c r="F35" s="44"/>
      <c r="G35" s="44"/>
      <c r="H35" s="44"/>
      <c r="I35" s="44"/>
      <c r="J35" s="44"/>
      <c r="K35" s="44"/>
      <c r="L35" s="44"/>
    </row>
    <row r="36" spans="1:12" ht="26.45">
      <c r="A36" s="55" t="s">
        <v>110</v>
      </c>
      <c r="B36" s="149">
        <v>0.08</v>
      </c>
      <c r="C36" s="134" t="s">
        <v>111</v>
      </c>
      <c r="D36" s="44"/>
      <c r="E36" s="44"/>
      <c r="F36" s="44"/>
      <c r="G36" s="44"/>
      <c r="H36" s="44"/>
      <c r="I36" s="44"/>
      <c r="J36" s="44"/>
      <c r="K36" s="44"/>
      <c r="L36" s="44"/>
    </row>
    <row r="37" spans="1:12" s="88" customFormat="1" ht="14.45">
      <c r="A37" s="146" t="s">
        <v>112</v>
      </c>
      <c r="B37" s="147">
        <f>SUM(B29:B36)</f>
        <v>0.26800000000000002</v>
      </c>
      <c r="C37" s="150" t="s">
        <v>113</v>
      </c>
      <c r="D37" s="151"/>
      <c r="E37" s="151"/>
      <c r="F37" s="151"/>
      <c r="G37" s="151"/>
      <c r="H37" s="151"/>
      <c r="I37" s="151"/>
      <c r="J37" s="151"/>
      <c r="K37" s="151"/>
      <c r="L37" s="151"/>
    </row>
    <row r="38" spans="1:12">
      <c r="A38" s="55" t="s">
        <v>114</v>
      </c>
      <c r="B38" s="135"/>
      <c r="C38" s="95"/>
      <c r="D38" s="44"/>
      <c r="E38" s="44"/>
      <c r="F38" s="44"/>
      <c r="G38" s="44"/>
      <c r="H38" s="44"/>
      <c r="I38" s="44"/>
      <c r="J38" s="44"/>
      <c r="K38" s="44"/>
      <c r="L38" s="44"/>
    </row>
    <row r="39" spans="1:12">
      <c r="A39" s="55" t="s">
        <v>115</v>
      </c>
      <c r="B39" s="135"/>
      <c r="C39" s="95" t="s">
        <v>116</v>
      </c>
      <c r="D39" s="44"/>
      <c r="E39" s="44"/>
      <c r="F39" s="44"/>
      <c r="G39" s="44"/>
      <c r="H39" s="44"/>
      <c r="I39" s="44"/>
      <c r="J39" s="44"/>
      <c r="K39" s="44"/>
      <c r="L39" s="44"/>
    </row>
    <row r="40" spans="1:12">
      <c r="A40" s="55" t="s">
        <v>117</v>
      </c>
      <c r="B40" s="152"/>
      <c r="C40" s="134" t="s">
        <v>118</v>
      </c>
      <c r="D40" s="44"/>
      <c r="E40" s="44"/>
      <c r="F40" s="44"/>
      <c r="G40" s="44"/>
      <c r="H40" s="44"/>
      <c r="I40" s="44"/>
      <c r="J40" s="44"/>
      <c r="K40" s="44"/>
      <c r="L40" s="44"/>
    </row>
    <row r="41" spans="1:12">
      <c r="A41" s="55" t="s">
        <v>119</v>
      </c>
      <c r="B41" s="152"/>
      <c r="C41" s="134" t="s">
        <v>120</v>
      </c>
      <c r="D41" s="44"/>
      <c r="E41" s="44"/>
      <c r="F41" s="44"/>
      <c r="G41" s="44"/>
      <c r="H41" s="44"/>
      <c r="I41" s="44"/>
      <c r="J41" s="44"/>
      <c r="K41" s="44"/>
      <c r="L41" s="44"/>
    </row>
    <row r="42" spans="1:12">
      <c r="A42" s="55" t="s">
        <v>121</v>
      </c>
      <c r="B42" s="152"/>
      <c r="C42" s="134">
        <v>0</v>
      </c>
      <c r="D42" s="44"/>
      <c r="E42" s="44"/>
      <c r="F42" s="44"/>
      <c r="G42" s="44"/>
      <c r="H42" s="44"/>
      <c r="I42" s="44"/>
      <c r="J42" s="44"/>
      <c r="K42" s="44"/>
      <c r="L42" s="44"/>
    </row>
    <row r="43" spans="1:12">
      <c r="A43" s="55" t="s">
        <v>122</v>
      </c>
      <c r="B43" s="152"/>
      <c r="C43" s="134">
        <v>0</v>
      </c>
      <c r="D43" s="44"/>
      <c r="E43" s="44"/>
      <c r="F43" s="44"/>
      <c r="G43" s="44"/>
      <c r="H43" s="44"/>
      <c r="I43" s="44"/>
      <c r="J43" s="44"/>
      <c r="K43" s="44"/>
      <c r="L43" s="44"/>
    </row>
    <row r="44" spans="1:12">
      <c r="A44" s="55" t="s">
        <v>123</v>
      </c>
      <c r="B44" s="152"/>
      <c r="C44" s="134">
        <v>0</v>
      </c>
      <c r="D44" s="44"/>
      <c r="E44" s="44"/>
      <c r="F44" s="44"/>
      <c r="G44" s="44"/>
      <c r="H44" s="44"/>
      <c r="I44" s="44"/>
      <c r="J44" s="44"/>
      <c r="K44" s="44"/>
      <c r="L44" s="44"/>
    </row>
    <row r="45" spans="1:12">
      <c r="A45" s="55" t="s">
        <v>124</v>
      </c>
      <c r="B45" s="152"/>
      <c r="C45" s="134">
        <v>0</v>
      </c>
      <c r="D45" s="44"/>
      <c r="E45" s="44"/>
      <c r="F45" s="44"/>
      <c r="G45" s="44"/>
      <c r="H45" s="44"/>
      <c r="I45" s="44"/>
      <c r="J45" s="44"/>
      <c r="K45" s="44"/>
      <c r="L45" s="44"/>
    </row>
    <row r="46" spans="1:12" s="88" customFormat="1" ht="14.45">
      <c r="A46" s="146" t="s">
        <v>125</v>
      </c>
      <c r="B46" s="153"/>
      <c r="C46" s="150" t="s">
        <v>126</v>
      </c>
      <c r="D46" s="151"/>
      <c r="E46" s="151"/>
      <c r="F46" s="151"/>
      <c r="G46" s="151"/>
      <c r="H46" s="151"/>
      <c r="I46" s="151"/>
      <c r="J46" s="151"/>
      <c r="K46" s="151"/>
      <c r="L46" s="151"/>
    </row>
    <row r="47" spans="1:12" ht="26.45">
      <c r="A47" s="55" t="s">
        <v>127</v>
      </c>
      <c r="B47" s="135"/>
      <c r="C47" s="95" t="s">
        <v>116</v>
      </c>
      <c r="D47" s="44"/>
      <c r="E47" s="44"/>
      <c r="F47" s="44"/>
      <c r="G47" s="44"/>
      <c r="H47" s="44"/>
      <c r="I47" s="44"/>
      <c r="J47" s="44"/>
      <c r="K47" s="44"/>
      <c r="L47" s="44"/>
    </row>
    <row r="48" spans="1:12">
      <c r="A48" s="55" t="s">
        <v>128</v>
      </c>
      <c r="B48" s="149">
        <v>0.11106666666666699</v>
      </c>
      <c r="C48" s="134" t="s">
        <v>93</v>
      </c>
      <c r="D48" s="44"/>
      <c r="E48" s="44"/>
      <c r="F48" s="44"/>
      <c r="G48" s="44"/>
      <c r="H48" s="44"/>
      <c r="I48" s="44"/>
      <c r="J48" s="44"/>
      <c r="K48" s="44"/>
      <c r="L48" s="44"/>
    </row>
    <row r="49" spans="1:12">
      <c r="A49" s="55" t="s">
        <v>129</v>
      </c>
      <c r="B49" s="149">
        <f>B37</f>
        <v>0.26800000000000002</v>
      </c>
      <c r="C49" s="134" t="s">
        <v>113</v>
      </c>
      <c r="D49" s="44"/>
      <c r="E49" s="44"/>
      <c r="F49" s="44"/>
      <c r="G49" s="44"/>
      <c r="H49" s="44"/>
      <c r="I49" s="44"/>
      <c r="J49" s="44"/>
      <c r="K49" s="44"/>
      <c r="L49" s="44"/>
    </row>
    <row r="50" spans="1:12">
      <c r="A50" s="102" t="s">
        <v>115</v>
      </c>
      <c r="B50" s="154"/>
      <c r="C50" s="155" t="s">
        <v>126</v>
      </c>
      <c r="D50" s="44"/>
      <c r="E50" s="44"/>
      <c r="F50" s="44"/>
      <c r="G50" s="44"/>
      <c r="H50" s="44"/>
      <c r="I50" s="44"/>
      <c r="J50" s="44"/>
      <c r="K50" s="44"/>
      <c r="L50" s="44"/>
    </row>
    <row r="51" spans="1:12" ht="14.45">
      <c r="A51" s="70" t="s">
        <v>130</v>
      </c>
      <c r="B51" s="139"/>
      <c r="C51" s="140" t="s">
        <v>84</v>
      </c>
      <c r="D51" s="44"/>
      <c r="E51" s="44"/>
      <c r="F51" s="44"/>
      <c r="G51" s="44"/>
      <c r="H51" s="44"/>
      <c r="I51" s="44"/>
      <c r="J51" s="44"/>
      <c r="K51" s="44"/>
      <c r="L51" s="44"/>
    </row>
    <row r="52" spans="1:12">
      <c r="A52" s="496"/>
      <c r="B52" s="496"/>
      <c r="C52" s="496"/>
      <c r="D52" s="44"/>
      <c r="E52" s="44"/>
      <c r="F52" s="44"/>
      <c r="G52" s="44"/>
      <c r="H52" s="44"/>
      <c r="I52" s="44"/>
      <c r="J52" s="44"/>
      <c r="K52" s="44"/>
      <c r="L52" s="44"/>
    </row>
    <row r="53" spans="1:12" ht="15.75" customHeight="1">
      <c r="A53" s="359" t="s">
        <v>131</v>
      </c>
      <c r="B53" s="359"/>
      <c r="C53" s="359"/>
      <c r="D53" s="44"/>
      <c r="E53" s="44"/>
      <c r="F53" s="44"/>
      <c r="G53" s="44"/>
      <c r="H53" s="44"/>
      <c r="I53" s="44"/>
      <c r="J53" s="44"/>
      <c r="K53" s="44"/>
      <c r="L53" s="44"/>
    </row>
    <row r="54" spans="1:12">
      <c r="A54" s="48" t="s">
        <v>132</v>
      </c>
      <c r="B54" s="91"/>
      <c r="C54" s="156" t="s">
        <v>116</v>
      </c>
      <c r="D54" s="44"/>
      <c r="E54" s="44"/>
      <c r="F54" s="44"/>
      <c r="G54" s="44"/>
      <c r="H54" s="44"/>
      <c r="I54" s="44"/>
      <c r="J54" s="44"/>
      <c r="K54" s="44"/>
      <c r="L54" s="44"/>
    </row>
    <row r="55" spans="1:12" ht="42.75" customHeight="1">
      <c r="A55" s="55" t="s">
        <v>133</v>
      </c>
      <c r="B55" s="149">
        <v>4.1999999999999997E-3</v>
      </c>
      <c r="C55" s="134" t="s">
        <v>134</v>
      </c>
      <c r="D55" s="44"/>
      <c r="E55" s="44" t="s">
        <v>135</v>
      </c>
      <c r="F55" s="44"/>
      <c r="G55" s="44"/>
      <c r="H55" s="44"/>
      <c r="I55" s="44"/>
      <c r="J55" s="44"/>
      <c r="K55" s="44"/>
      <c r="L55" s="44"/>
    </row>
    <row r="56" spans="1:12" ht="12.75">
      <c r="A56" s="55" t="s">
        <v>136</v>
      </c>
      <c r="B56" s="149">
        <v>2.9999999999999997E-4</v>
      </c>
      <c r="C56" s="134" t="s">
        <v>137</v>
      </c>
      <c r="D56" s="44"/>
      <c r="E56" s="44"/>
      <c r="F56" s="44"/>
      <c r="G56" s="44"/>
      <c r="H56" s="44"/>
      <c r="I56" s="44"/>
      <c r="J56" s="44"/>
      <c r="K56" s="44"/>
      <c r="L56" s="44"/>
    </row>
    <row r="57" spans="1:12" ht="26.25" customHeight="1">
      <c r="A57" s="55" t="s">
        <v>138</v>
      </c>
      <c r="B57" s="149">
        <v>1.3952000000000001E-3</v>
      </c>
      <c r="C57" s="134" t="s">
        <v>139</v>
      </c>
      <c r="D57" s="44"/>
      <c r="E57" s="44"/>
      <c r="F57" s="44"/>
      <c r="G57" s="44"/>
      <c r="H57" s="44"/>
      <c r="I57" s="44"/>
      <c r="J57" s="44"/>
      <c r="K57" s="44"/>
      <c r="L57" s="44"/>
    </row>
    <row r="58" spans="1:12" ht="24">
      <c r="A58" s="55" t="s">
        <v>140</v>
      </c>
      <c r="B58" s="149">
        <v>1.9400000000000001E-2</v>
      </c>
      <c r="C58" s="134" t="s">
        <v>141</v>
      </c>
      <c r="D58" s="44"/>
      <c r="E58" s="44" t="s">
        <v>141</v>
      </c>
      <c r="F58" s="44"/>
      <c r="G58" s="44"/>
      <c r="H58" s="44"/>
      <c r="I58" s="44"/>
      <c r="J58" s="44"/>
      <c r="K58" s="44"/>
      <c r="L58" s="44"/>
    </row>
    <row r="59" spans="1:12" s="38" customFormat="1" ht="30.75">
      <c r="A59" s="78" t="s">
        <v>142</v>
      </c>
      <c r="B59" s="144">
        <v>5.1999999999999998E-3</v>
      </c>
      <c r="C59" s="145" t="s">
        <v>143</v>
      </c>
      <c r="D59" s="141"/>
      <c r="E59" s="141"/>
      <c r="F59" s="141"/>
      <c r="G59" s="141"/>
      <c r="H59" s="141"/>
      <c r="I59" s="141"/>
      <c r="J59" s="141"/>
      <c r="K59" s="141"/>
      <c r="L59" s="141"/>
    </row>
    <row r="60" spans="1:12" ht="73.150000000000006" customHeight="1">
      <c r="A60" s="108" t="s">
        <v>144</v>
      </c>
      <c r="B60" s="247">
        <v>3.44E-2</v>
      </c>
      <c r="C60" s="145" t="s">
        <v>145</v>
      </c>
      <c r="D60" s="141"/>
      <c r="E60" s="141"/>
      <c r="F60" s="141"/>
      <c r="G60" s="141"/>
      <c r="H60" s="141"/>
      <c r="I60" s="141"/>
      <c r="J60" s="141"/>
      <c r="K60" s="141"/>
      <c r="L60" s="141"/>
    </row>
    <row r="61" spans="1:12" s="88" customFormat="1" ht="14.45">
      <c r="A61" s="70" t="s">
        <v>146</v>
      </c>
      <c r="B61" s="248">
        <f>SUM(B55:B60)</f>
        <v>6.48952E-2</v>
      </c>
      <c r="C61" s="140" t="s">
        <v>84</v>
      </c>
      <c r="D61" s="151"/>
      <c r="E61" s="151"/>
      <c r="F61" s="151"/>
      <c r="G61" s="151"/>
      <c r="H61" s="151"/>
      <c r="I61" s="151"/>
      <c r="J61" s="151"/>
      <c r="K61" s="151"/>
      <c r="L61" s="151"/>
    </row>
    <row r="62" spans="1:12" s="38" customFormat="1" ht="14.45">
      <c r="A62" s="249"/>
      <c r="B62" s="250"/>
      <c r="C62" s="251"/>
      <c r="D62" s="141"/>
      <c r="E62" s="141"/>
      <c r="F62" s="141"/>
      <c r="G62" s="141"/>
      <c r="H62" s="141"/>
      <c r="I62" s="141"/>
      <c r="J62" s="141"/>
      <c r="K62" s="141"/>
      <c r="L62" s="141"/>
    </row>
    <row r="63" spans="1:12" ht="15.75" customHeight="1">
      <c r="A63" s="359" t="s">
        <v>147</v>
      </c>
      <c r="B63" s="359"/>
      <c r="C63" s="359"/>
      <c r="D63" s="141"/>
      <c r="E63" s="141"/>
      <c r="F63" s="141"/>
      <c r="G63" s="141"/>
      <c r="H63" s="141"/>
      <c r="I63" s="141"/>
      <c r="J63" s="141"/>
      <c r="K63" s="141"/>
      <c r="L63" s="141"/>
    </row>
    <row r="64" spans="1:12" ht="15" customHeight="1">
      <c r="A64" s="366" t="s">
        <v>148</v>
      </c>
      <c r="B64" s="366"/>
      <c r="C64" s="366"/>
      <c r="D64" s="141"/>
      <c r="E64" s="141"/>
      <c r="F64" s="141"/>
      <c r="G64" s="141"/>
      <c r="H64" s="141"/>
      <c r="I64" s="141"/>
      <c r="J64" s="141"/>
      <c r="K64" s="141"/>
      <c r="L64" s="141"/>
    </row>
    <row r="65" spans="1:12" ht="14.45">
      <c r="A65" s="78" t="s">
        <v>149</v>
      </c>
      <c r="B65" s="142"/>
      <c r="C65" s="252" t="s">
        <v>116</v>
      </c>
      <c r="D65" s="141"/>
      <c r="E65" s="141"/>
      <c r="F65" s="141"/>
      <c r="G65" s="141"/>
      <c r="H65" s="141"/>
      <c r="I65" s="141"/>
      <c r="J65" s="141"/>
      <c r="K65" s="141"/>
      <c r="L65" s="141"/>
    </row>
    <row r="66" spans="1:12" ht="14.45">
      <c r="A66" s="78" t="s">
        <v>150</v>
      </c>
      <c r="B66" s="253">
        <v>8.3299999999999999E-2</v>
      </c>
      <c r="C66" s="145" t="s">
        <v>89</v>
      </c>
      <c r="D66" s="141"/>
      <c r="E66" s="157"/>
      <c r="F66" s="141"/>
      <c r="G66" s="141"/>
      <c r="H66" s="141"/>
      <c r="I66" s="141"/>
      <c r="J66" s="141"/>
      <c r="K66" s="141"/>
      <c r="L66" s="141"/>
    </row>
    <row r="67" spans="1:12" ht="26.45">
      <c r="A67" s="55" t="s">
        <v>151</v>
      </c>
      <c r="B67" s="253">
        <v>5.5999999999999999E-3</v>
      </c>
      <c r="C67" s="134" t="s">
        <v>152</v>
      </c>
      <c r="D67" s="44"/>
      <c r="E67" s="44"/>
      <c r="F67" s="44"/>
      <c r="G67" s="44"/>
      <c r="H67" s="44"/>
      <c r="I67" s="44"/>
      <c r="J67" s="44"/>
      <c r="K67" s="44"/>
      <c r="L67" s="44"/>
    </row>
    <row r="68" spans="1:12" ht="26.45">
      <c r="A68" s="55" t="s">
        <v>153</v>
      </c>
      <c r="B68" s="253">
        <v>5.0000000000000001E-4</v>
      </c>
      <c r="C68" s="134" t="s">
        <v>152</v>
      </c>
      <c r="D68" s="44"/>
      <c r="E68" s="44"/>
      <c r="F68" s="44"/>
      <c r="G68" s="44"/>
      <c r="H68" s="44"/>
      <c r="I68" s="44"/>
      <c r="J68" s="44"/>
      <c r="K68" s="44"/>
      <c r="L68" s="44"/>
    </row>
    <row r="69" spans="1:12" ht="26.45">
      <c r="A69" s="55" t="s">
        <v>154</v>
      </c>
      <c r="B69" s="254">
        <v>2.0000000000000001E-4</v>
      </c>
      <c r="C69" s="134" t="s">
        <v>152</v>
      </c>
      <c r="D69" s="44"/>
      <c r="E69" s="44"/>
      <c r="F69" s="44"/>
      <c r="G69" s="44"/>
      <c r="H69" s="44"/>
      <c r="I69" s="44"/>
      <c r="J69" s="44"/>
      <c r="K69" s="44"/>
      <c r="L69" s="44"/>
    </row>
    <row r="70" spans="1:12" ht="26.45">
      <c r="A70" s="55" t="s">
        <v>155</v>
      </c>
      <c r="B70" s="253">
        <v>2.9999999999999997E-4</v>
      </c>
      <c r="C70" s="134" t="s">
        <v>152</v>
      </c>
      <c r="D70" s="44"/>
      <c r="E70" s="44"/>
      <c r="F70" s="44"/>
      <c r="G70" s="44"/>
      <c r="H70" s="44"/>
      <c r="I70" s="44"/>
      <c r="J70" s="44"/>
      <c r="K70" s="44"/>
      <c r="L70" s="44"/>
    </row>
    <row r="71" spans="1:12" ht="26.45">
      <c r="A71" s="55" t="s">
        <v>156</v>
      </c>
      <c r="B71" s="254">
        <v>6.7000000000000002E-3</v>
      </c>
      <c r="C71" s="134" t="s">
        <v>152</v>
      </c>
      <c r="D71" s="44"/>
      <c r="E71" s="44"/>
      <c r="F71" s="44"/>
      <c r="G71" s="44"/>
      <c r="H71" s="44"/>
      <c r="I71" s="44"/>
      <c r="J71" s="44"/>
      <c r="K71" s="44"/>
      <c r="L71" s="44"/>
    </row>
    <row r="72" spans="1:12" ht="27">
      <c r="A72" s="55" t="s">
        <v>157</v>
      </c>
      <c r="B72" s="255">
        <v>0</v>
      </c>
      <c r="C72" s="134" t="s">
        <v>152</v>
      </c>
      <c r="D72" s="44"/>
      <c r="E72" s="44"/>
      <c r="F72" s="44"/>
      <c r="G72" s="44"/>
      <c r="H72" s="44"/>
      <c r="I72" s="44"/>
      <c r="J72" s="44"/>
      <c r="K72" s="44"/>
      <c r="L72" s="44"/>
    </row>
    <row r="73" spans="1:12" s="88" customFormat="1" ht="14.45">
      <c r="A73" s="146" t="s">
        <v>158</v>
      </c>
      <c r="B73" s="158">
        <f>SUM(B66:B72)</f>
        <v>9.6599999999999991E-2</v>
      </c>
      <c r="C73" s="150" t="s">
        <v>159</v>
      </c>
      <c r="D73" s="151"/>
      <c r="E73" s="151"/>
      <c r="F73" s="151"/>
      <c r="G73" s="151"/>
      <c r="H73" s="151"/>
      <c r="I73" s="151"/>
      <c r="J73" s="151"/>
      <c r="K73" s="151"/>
      <c r="L73" s="151"/>
    </row>
    <row r="74" spans="1:12">
      <c r="A74" s="66" t="s">
        <v>160</v>
      </c>
      <c r="B74" s="159">
        <v>2.5999999999999999E-2</v>
      </c>
      <c r="C74" s="138" t="s">
        <v>161</v>
      </c>
      <c r="D74" s="44"/>
      <c r="E74" s="44"/>
      <c r="F74" s="44"/>
      <c r="G74" s="44"/>
      <c r="H74" s="44"/>
      <c r="I74" s="44"/>
      <c r="J74" s="44"/>
      <c r="K74" s="44"/>
      <c r="L74" s="44"/>
    </row>
    <row r="75" spans="1:12" ht="14.45">
      <c r="A75" s="70" t="s">
        <v>162</v>
      </c>
      <c r="B75" s="160">
        <v>0.1229</v>
      </c>
      <c r="C75" s="140" t="s">
        <v>84</v>
      </c>
      <c r="D75" s="44"/>
      <c r="E75" s="44"/>
      <c r="F75" s="44"/>
      <c r="G75" s="44"/>
      <c r="H75" s="44"/>
      <c r="I75" s="44"/>
      <c r="J75" s="44"/>
      <c r="K75" s="44"/>
      <c r="L75" s="44"/>
    </row>
    <row r="76" spans="1:12">
      <c r="A76" s="496"/>
      <c r="B76" s="496"/>
      <c r="C76" s="496"/>
      <c r="D76" s="44"/>
      <c r="E76" s="44"/>
      <c r="F76" s="44"/>
      <c r="G76" s="44"/>
      <c r="H76" s="44"/>
      <c r="I76" s="44"/>
      <c r="J76" s="44"/>
      <c r="K76" s="44"/>
      <c r="L76" s="44"/>
    </row>
    <row r="77" spans="1:12" ht="15.75" customHeight="1">
      <c r="A77" s="359" t="s">
        <v>163</v>
      </c>
      <c r="B77" s="359"/>
      <c r="C77" s="359"/>
      <c r="D77" s="44"/>
      <c r="E77" s="44"/>
      <c r="F77" s="44"/>
      <c r="G77" s="44"/>
      <c r="H77" s="44"/>
      <c r="I77" s="44"/>
      <c r="J77" s="44"/>
      <c r="K77" s="44"/>
      <c r="L77" s="44"/>
    </row>
    <row r="78" spans="1:12">
      <c r="A78" s="48" t="s">
        <v>164</v>
      </c>
      <c r="B78" s="91"/>
      <c r="C78" s="54" t="s">
        <v>116</v>
      </c>
      <c r="D78" s="44"/>
      <c r="E78" s="44"/>
      <c r="F78" s="44"/>
      <c r="G78" s="44"/>
      <c r="H78" s="44"/>
      <c r="I78" s="44"/>
      <c r="J78" s="44"/>
      <c r="K78" s="44"/>
      <c r="L78" s="44"/>
    </row>
    <row r="79" spans="1:12">
      <c r="A79" s="55" t="s">
        <v>165</v>
      </c>
      <c r="B79" s="133"/>
      <c r="C79" s="121">
        <v>0</v>
      </c>
      <c r="D79" s="44"/>
      <c r="E79" s="44"/>
      <c r="F79" s="44"/>
      <c r="G79" s="44"/>
      <c r="H79" s="44"/>
      <c r="I79" s="44"/>
      <c r="J79" s="44"/>
      <c r="K79" s="44"/>
      <c r="L79" s="44"/>
    </row>
    <row r="80" spans="1:12">
      <c r="A80" s="55" t="s">
        <v>166</v>
      </c>
      <c r="B80" s="133"/>
      <c r="C80" s="121">
        <v>0</v>
      </c>
      <c r="D80" s="44"/>
      <c r="E80" s="44"/>
      <c r="F80" s="44"/>
      <c r="G80" s="44"/>
      <c r="H80" s="44"/>
      <c r="I80" s="44"/>
      <c r="J80" s="44"/>
      <c r="K80" s="44"/>
      <c r="L80" s="44"/>
    </row>
    <row r="81" spans="1:12">
      <c r="A81" s="55" t="s">
        <v>167</v>
      </c>
      <c r="B81" s="133"/>
      <c r="C81" s="121">
        <v>0</v>
      </c>
      <c r="D81" s="44"/>
      <c r="E81" s="44"/>
      <c r="F81" s="44"/>
      <c r="G81" s="44"/>
      <c r="H81" s="44"/>
      <c r="I81" s="44"/>
      <c r="J81" s="44"/>
      <c r="K81" s="44"/>
      <c r="L81" s="44"/>
    </row>
    <row r="82" spans="1:12">
      <c r="A82" s="66" t="s">
        <v>168</v>
      </c>
      <c r="B82" s="137"/>
      <c r="C82" s="105">
        <v>0</v>
      </c>
      <c r="D82" s="44"/>
      <c r="E82" s="44"/>
      <c r="F82" s="44"/>
      <c r="G82" s="44"/>
      <c r="H82" s="44"/>
      <c r="I82" s="44"/>
      <c r="J82" s="44"/>
      <c r="K82" s="44"/>
      <c r="L82" s="44"/>
    </row>
    <row r="83" spans="1:12" ht="14.45">
      <c r="A83" s="70" t="s">
        <v>169</v>
      </c>
      <c r="B83" s="161"/>
      <c r="C83" s="162">
        <v>0</v>
      </c>
      <c r="D83" s="44"/>
      <c r="E83" s="44"/>
      <c r="F83" s="44"/>
      <c r="G83" s="44"/>
      <c r="H83" s="44"/>
      <c r="I83" s="44"/>
      <c r="J83" s="44"/>
      <c r="K83" s="44"/>
      <c r="L83" s="44"/>
    </row>
    <row r="84" spans="1:12">
      <c r="A84" s="109"/>
      <c r="B84" s="163"/>
      <c r="C84" s="164"/>
      <c r="D84" s="44"/>
      <c r="E84" s="44"/>
      <c r="F84" s="44"/>
      <c r="G84" s="44"/>
      <c r="H84" s="44"/>
      <c r="I84" s="44"/>
      <c r="J84" s="44"/>
      <c r="K84" s="44"/>
      <c r="L84" s="44"/>
    </row>
    <row r="85" spans="1:12" ht="15.75" customHeight="1">
      <c r="A85" s="359" t="s">
        <v>170</v>
      </c>
      <c r="B85" s="359"/>
      <c r="C85" s="359"/>
      <c r="D85" s="44"/>
      <c r="E85" s="44"/>
      <c r="F85" s="44"/>
      <c r="G85" s="44"/>
      <c r="H85" s="44"/>
      <c r="I85" s="44"/>
      <c r="J85" s="44"/>
      <c r="K85" s="44"/>
      <c r="L85" s="44"/>
    </row>
    <row r="86" spans="1:12">
      <c r="A86" s="48" t="s">
        <v>171</v>
      </c>
      <c r="B86" s="91"/>
      <c r="C86" s="92" t="s">
        <v>116</v>
      </c>
      <c r="D86" s="44"/>
      <c r="E86" s="44"/>
      <c r="F86" s="44"/>
      <c r="G86" s="44"/>
      <c r="H86" s="44"/>
      <c r="I86" s="44"/>
      <c r="J86" s="44"/>
      <c r="K86" s="44"/>
      <c r="L86" s="44"/>
    </row>
    <row r="87" spans="1:12">
      <c r="A87" s="55" t="s">
        <v>172</v>
      </c>
      <c r="B87" s="133"/>
      <c r="C87" s="59" t="s">
        <v>84</v>
      </c>
      <c r="D87" s="44"/>
      <c r="E87" s="44"/>
      <c r="F87" s="44"/>
      <c r="G87" s="44"/>
      <c r="H87" s="44"/>
      <c r="I87" s="44"/>
      <c r="J87" s="44"/>
      <c r="K87" s="44"/>
      <c r="L87" s="44"/>
    </row>
    <row r="88" spans="1:12">
      <c r="A88" s="55" t="s">
        <v>173</v>
      </c>
      <c r="B88" s="133"/>
      <c r="C88" s="59" t="s">
        <v>84</v>
      </c>
      <c r="D88" s="44"/>
      <c r="E88" s="44"/>
      <c r="F88" s="44"/>
      <c r="G88" s="44"/>
      <c r="H88" s="44"/>
      <c r="I88" s="44"/>
      <c r="J88" s="44"/>
      <c r="K88" s="44"/>
      <c r="L88" s="44"/>
    </row>
    <row r="89" spans="1:12">
      <c r="A89" s="55" t="s">
        <v>174</v>
      </c>
      <c r="B89" s="133"/>
      <c r="C89" s="59" t="s">
        <v>84</v>
      </c>
      <c r="D89" s="44"/>
      <c r="E89" s="44"/>
      <c r="F89" s="44"/>
      <c r="G89" s="44"/>
      <c r="H89" s="44"/>
      <c r="I89" s="44"/>
      <c r="J89" s="44"/>
      <c r="K89" s="44"/>
      <c r="L89" s="44"/>
    </row>
    <row r="90" spans="1:12">
      <c r="A90" s="55" t="s">
        <v>175</v>
      </c>
      <c r="B90" s="133"/>
      <c r="C90" s="59" t="s">
        <v>84</v>
      </c>
      <c r="D90" s="44"/>
      <c r="E90" s="44"/>
      <c r="F90" s="44"/>
      <c r="G90" s="44"/>
      <c r="H90" s="44"/>
      <c r="I90" s="44"/>
      <c r="J90" s="44"/>
      <c r="K90" s="44"/>
      <c r="L90" s="44"/>
    </row>
    <row r="91" spans="1:12">
      <c r="A91" s="55" t="s">
        <v>176</v>
      </c>
      <c r="B91" s="133"/>
      <c r="C91" s="121">
        <v>0</v>
      </c>
      <c r="D91" s="44"/>
      <c r="E91" s="44"/>
      <c r="F91" s="44"/>
      <c r="G91" s="44"/>
      <c r="H91" s="44"/>
      <c r="I91" s="44"/>
      <c r="J91" s="44"/>
      <c r="K91" s="44"/>
      <c r="L91" s="44"/>
    </row>
    <row r="92" spans="1:12" ht="14.45">
      <c r="A92" s="70" t="s">
        <v>177</v>
      </c>
      <c r="B92" s="139"/>
      <c r="C92" s="73">
        <v>0</v>
      </c>
      <c r="D92" s="44"/>
      <c r="E92" s="44"/>
      <c r="F92" s="44"/>
      <c r="G92" s="44"/>
      <c r="H92" s="44"/>
      <c r="I92" s="44"/>
      <c r="J92" s="44"/>
      <c r="K92" s="44"/>
      <c r="L92" s="44"/>
    </row>
    <row r="93" spans="1:12" ht="14.45">
      <c r="A93" s="165"/>
      <c r="B93" s="166"/>
      <c r="C93" s="167"/>
      <c r="D93" s="44"/>
      <c r="E93" s="44"/>
      <c r="F93" s="44"/>
      <c r="G93" s="44"/>
      <c r="H93" s="44"/>
      <c r="I93" s="44"/>
      <c r="J93" s="44"/>
      <c r="K93" s="44"/>
      <c r="L93" s="44"/>
    </row>
    <row r="94" spans="1:12" ht="14.45">
      <c r="A94" s="122" t="s">
        <v>178</v>
      </c>
      <c r="B94" s="168"/>
      <c r="C94" s="123">
        <v>1</v>
      </c>
      <c r="D94" s="44"/>
      <c r="E94" s="44"/>
      <c r="F94" s="44"/>
      <c r="G94" s="44"/>
      <c r="H94" s="44"/>
      <c r="I94" s="44"/>
      <c r="J94" s="44"/>
      <c r="K94" s="44"/>
      <c r="L94" s="44"/>
    </row>
    <row r="95" spans="1:12" ht="14.45">
      <c r="A95" s="124" t="s">
        <v>179</v>
      </c>
      <c r="B95" s="169"/>
      <c r="C95" s="84">
        <v>0</v>
      </c>
      <c r="D95" s="44"/>
      <c r="E95" s="44"/>
      <c r="F95" s="44"/>
      <c r="G95" s="44"/>
      <c r="H95" s="44"/>
      <c r="I95" s="44"/>
      <c r="J95" s="44"/>
      <c r="K95" s="44"/>
      <c r="L95" s="44"/>
    </row>
    <row r="96" spans="1:12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</row>
    <row r="97" spans="1:12" ht="15" customHeight="1">
      <c r="A97" s="361" t="s">
        <v>180</v>
      </c>
      <c r="B97" s="361"/>
      <c r="C97" s="361"/>
      <c r="D97" s="44"/>
      <c r="E97" s="44"/>
      <c r="F97" s="44"/>
      <c r="G97" s="44"/>
      <c r="H97" s="44"/>
      <c r="I97" s="44"/>
      <c r="J97" s="44"/>
      <c r="K97" s="44"/>
      <c r="L97" s="44"/>
    </row>
    <row r="98" spans="1:12" ht="30" customHeight="1">
      <c r="A98" s="361" t="s">
        <v>181</v>
      </c>
      <c r="B98" s="361"/>
      <c r="C98" s="361"/>
      <c r="D98" s="44"/>
      <c r="E98" s="44"/>
      <c r="F98" s="44"/>
      <c r="G98" s="44"/>
      <c r="H98" s="44"/>
      <c r="I98" s="44"/>
      <c r="J98" s="44"/>
      <c r="K98" s="44"/>
      <c r="L98" s="44"/>
    </row>
    <row r="99" spans="1:12" ht="56.25" customHeight="1">
      <c r="A99" s="361" t="s">
        <v>182</v>
      </c>
      <c r="B99" s="361"/>
      <c r="C99" s="361"/>
      <c r="D99" s="44"/>
      <c r="E99" s="44"/>
      <c r="F99" s="44"/>
      <c r="G99" s="44"/>
      <c r="H99" s="44"/>
      <c r="I99" s="44"/>
      <c r="J99" s="44"/>
      <c r="K99" s="44"/>
      <c r="L99" s="44"/>
    </row>
  </sheetData>
  <sheetProtection selectLockedCells="1" selectUnlockedCells="1"/>
  <mergeCells count="19">
    <mergeCell ref="A98:C98"/>
    <mergeCell ref="A99:C99"/>
    <mergeCell ref="A63:C63"/>
    <mergeCell ref="A64:C64"/>
    <mergeCell ref="A76:C76"/>
    <mergeCell ref="A77:C77"/>
    <mergeCell ref="A85:C85"/>
    <mergeCell ref="B6:B7"/>
    <mergeCell ref="A10:C10"/>
    <mergeCell ref="A20:C20"/>
    <mergeCell ref="A1:C1"/>
    <mergeCell ref="A97:C97"/>
    <mergeCell ref="A21:C21"/>
    <mergeCell ref="A22:C22"/>
    <mergeCell ref="A27:C27"/>
    <mergeCell ref="A52:C52"/>
    <mergeCell ref="A53:C53"/>
    <mergeCell ref="A3:C3"/>
    <mergeCell ref="A5:A7"/>
  </mergeCells>
  <pageMargins left="0.51180555555555562" right="0.51180555555555562" top="0.78749999999999998" bottom="0.78749999999999998" header="0.51181102362204722" footer="0.51181102362204722"/>
  <pageSetup paperSize="9" scale="43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A1D30-4699-4C09-AAC6-7D071B516BD1}">
  <sheetPr>
    <tabColor theme="0"/>
  </sheetPr>
  <dimension ref="A2:E109"/>
  <sheetViews>
    <sheetView tabSelected="1" view="pageBreakPreview" zoomScaleNormal="75" zoomScaleSheetLayoutView="100" workbookViewId="0">
      <selection activeCell="B91" sqref="B91"/>
    </sheetView>
  </sheetViews>
  <sheetFormatPr defaultRowHeight="13.15"/>
  <cols>
    <col min="1" max="1" width="75.5703125" customWidth="1"/>
    <col min="2" max="2" width="19.28515625" customWidth="1"/>
    <col min="3" max="3" width="26.140625" customWidth="1"/>
    <col min="4" max="4" width="18.85546875" customWidth="1"/>
    <col min="5" max="5" width="17.28515625" customWidth="1"/>
    <col min="6" max="6" width="8.7109375" customWidth="1"/>
  </cols>
  <sheetData>
    <row r="2" spans="1:5" ht="21">
      <c r="A2" s="374" t="s">
        <v>183</v>
      </c>
      <c r="B2" s="374"/>
      <c r="C2" s="374"/>
      <c r="D2" s="374"/>
      <c r="E2" s="374"/>
    </row>
    <row r="6" spans="1:5" ht="20.25">
      <c r="A6" s="375" t="s">
        <v>184</v>
      </c>
      <c r="B6" s="375"/>
      <c r="C6" s="375"/>
      <c r="D6" s="375"/>
      <c r="E6" s="375"/>
    </row>
    <row r="7" spans="1:5" ht="14.25" customHeight="1">
      <c r="A7" s="35"/>
    </row>
    <row r="8" spans="1:5" ht="24.75" customHeight="1">
      <c r="A8" s="497"/>
      <c r="B8" s="381" t="s">
        <v>185</v>
      </c>
      <c r="C8" s="382"/>
      <c r="D8" s="383"/>
      <c r="E8" s="384"/>
    </row>
    <row r="9" spans="1:5" ht="25.5" customHeight="1">
      <c r="A9" s="497"/>
      <c r="B9" s="385" t="s">
        <v>186</v>
      </c>
      <c r="C9" s="386"/>
      <c r="D9" s="377"/>
      <c r="E9" s="378"/>
    </row>
    <row r="10" spans="1:5" ht="34.5" customHeight="1">
      <c r="A10" s="497"/>
      <c r="B10" s="387" t="s">
        <v>187</v>
      </c>
      <c r="C10" s="388"/>
      <c r="D10" s="379"/>
      <c r="E10" s="380"/>
    </row>
    <row r="11" spans="1:5">
      <c r="A11" s="35"/>
    </row>
    <row r="12" spans="1:5" ht="14.45">
      <c r="A12" s="35"/>
      <c r="B12" s="37"/>
      <c r="C12" s="37"/>
      <c r="D12" s="39"/>
      <c r="E12" s="37"/>
    </row>
    <row r="13" spans="1:5">
      <c r="A13" s="35"/>
      <c r="C13" s="40"/>
      <c r="D13" s="40"/>
      <c r="E13" s="40"/>
    </row>
    <row r="14" spans="1:5" ht="30" customHeight="1">
      <c r="A14" s="498"/>
      <c r="B14" s="498"/>
      <c r="C14" s="214" t="s">
        <v>188</v>
      </c>
      <c r="D14" s="376" t="s">
        <v>189</v>
      </c>
      <c r="E14" s="376"/>
    </row>
    <row r="15" spans="1:5" s="42" customFormat="1" ht="69.75" customHeight="1">
      <c r="A15" s="365" t="s">
        <v>63</v>
      </c>
      <c r="B15" s="41" t="s">
        <v>64</v>
      </c>
      <c r="C15" s="328" t="s">
        <v>190</v>
      </c>
      <c r="D15" s="307" t="s">
        <v>191</v>
      </c>
      <c r="E15" s="308" t="s">
        <v>192</v>
      </c>
    </row>
    <row r="16" spans="1:5" ht="30" customHeight="1">
      <c r="A16" s="365"/>
      <c r="B16" s="365" t="s">
        <v>66</v>
      </c>
      <c r="C16" s="304">
        <v>0</v>
      </c>
      <c r="D16" s="305">
        <v>0</v>
      </c>
      <c r="E16" s="306">
        <v>0</v>
      </c>
    </row>
    <row r="17" spans="1:5" ht="14.45">
      <c r="A17" s="365"/>
      <c r="B17" s="365"/>
      <c r="C17" s="200"/>
      <c r="D17" s="201"/>
      <c r="E17" s="201"/>
    </row>
    <row r="18" spans="1:5">
      <c r="A18" s="43"/>
      <c r="B18" s="44"/>
      <c r="C18" s="44"/>
      <c r="D18" s="44"/>
      <c r="E18" s="44"/>
    </row>
    <row r="19" spans="1:5" ht="43.15">
      <c r="A19" s="46" t="s">
        <v>69</v>
      </c>
      <c r="B19" s="47" t="s">
        <v>70</v>
      </c>
      <c r="C19" s="496"/>
      <c r="D19" s="496"/>
      <c r="E19" s="496"/>
    </row>
    <row r="20" spans="1:5" ht="14.25" customHeight="1">
      <c r="A20" s="359" t="s">
        <v>71</v>
      </c>
      <c r="B20" s="359"/>
      <c r="C20" s="359"/>
      <c r="D20" s="359"/>
      <c r="E20" s="359"/>
    </row>
    <row r="21" spans="1:5">
      <c r="A21" s="48" t="s">
        <v>72</v>
      </c>
      <c r="B21" s="49"/>
      <c r="C21" s="50" t="s">
        <v>73</v>
      </c>
      <c r="D21" s="52" t="s">
        <v>73</v>
      </c>
      <c r="E21" s="53" t="s">
        <v>73</v>
      </c>
    </row>
    <row r="22" spans="1:5">
      <c r="A22" s="55" t="s">
        <v>74</v>
      </c>
      <c r="B22" s="56"/>
      <c r="C22" s="57">
        <f>C16</f>
        <v>0</v>
      </c>
      <c r="D22" s="60">
        <f>D16</f>
        <v>0</v>
      </c>
      <c r="E22" s="58">
        <f>E16</f>
        <v>0</v>
      </c>
    </row>
    <row r="23" spans="1:5">
      <c r="A23" s="55" t="s">
        <v>193</v>
      </c>
      <c r="B23" s="61"/>
      <c r="C23" s="57"/>
      <c r="D23" s="60"/>
      <c r="E23" s="58"/>
    </row>
    <row r="24" spans="1:5">
      <c r="A24" s="55" t="s">
        <v>194</v>
      </c>
      <c r="B24" s="62"/>
      <c r="C24" s="63"/>
      <c r="D24" s="64"/>
      <c r="E24" s="65"/>
    </row>
    <row r="25" spans="1:5">
      <c r="A25" s="55" t="s">
        <v>78</v>
      </c>
      <c r="B25" s="56"/>
      <c r="C25" s="57"/>
      <c r="D25" s="60"/>
      <c r="E25" s="58"/>
    </row>
    <row r="26" spans="1:5">
      <c r="A26" s="55" t="s">
        <v>79</v>
      </c>
      <c r="B26" s="56"/>
      <c r="C26" s="57"/>
      <c r="D26" s="60"/>
      <c r="E26" s="58"/>
    </row>
    <row r="27" spans="1:5">
      <c r="A27" s="55" t="s">
        <v>80</v>
      </c>
      <c r="B27" s="56"/>
      <c r="C27" s="57"/>
      <c r="D27" s="60"/>
      <c r="E27" s="58"/>
    </row>
    <row r="28" spans="1:5" ht="12.75">
      <c r="A28" s="316" t="s">
        <v>195</v>
      </c>
      <c r="B28" s="309">
        <v>0</v>
      </c>
      <c r="C28" s="67"/>
      <c r="D28" s="69">
        <f>D22*0.25</f>
        <v>0</v>
      </c>
      <c r="E28" s="68"/>
    </row>
    <row r="29" spans="1:5" ht="14.45">
      <c r="A29" s="70" t="s">
        <v>83</v>
      </c>
      <c r="B29" s="71"/>
      <c r="C29" s="72">
        <f>SUM(C22:C28)</f>
        <v>0</v>
      </c>
      <c r="D29" s="72">
        <f>SUM(D22:D28)</f>
        <v>0</v>
      </c>
      <c r="E29" s="72">
        <f>SUM(E22:E28)</f>
        <v>0</v>
      </c>
    </row>
    <row r="30" spans="1:5">
      <c r="A30" s="496"/>
      <c r="B30" s="496"/>
      <c r="C30" s="496"/>
      <c r="D30" s="496"/>
      <c r="E30" s="496"/>
    </row>
    <row r="31" spans="1:5" ht="14.25" customHeight="1">
      <c r="A31" s="359" t="s">
        <v>85</v>
      </c>
      <c r="B31" s="359"/>
      <c r="C31" s="359"/>
      <c r="D31" s="359"/>
      <c r="E31" s="359"/>
    </row>
    <row r="32" spans="1:5" ht="14.25" customHeight="1">
      <c r="A32" s="359" t="s">
        <v>86</v>
      </c>
      <c r="B32" s="359"/>
      <c r="C32" s="359"/>
      <c r="D32" s="359"/>
      <c r="E32" s="359"/>
    </row>
    <row r="33" spans="1:5" s="38" customFormat="1" ht="14.45">
      <c r="A33" s="74" t="s">
        <v>87</v>
      </c>
      <c r="B33" s="75"/>
      <c r="C33" s="76" t="s">
        <v>73</v>
      </c>
      <c r="D33" s="76" t="s">
        <v>73</v>
      </c>
      <c r="E33" s="77" t="s">
        <v>73</v>
      </c>
    </row>
    <row r="34" spans="1:5" ht="14.45">
      <c r="A34" s="206" t="s">
        <v>88</v>
      </c>
      <c r="B34" s="295">
        <v>8.3299999999999999E-2</v>
      </c>
      <c r="C34" s="79">
        <f>C29*$B$34</f>
        <v>0</v>
      </c>
      <c r="D34" s="79">
        <f>D29*$B$34</f>
        <v>0</v>
      </c>
      <c r="E34" s="79">
        <f>E29*$B$34</f>
        <v>0</v>
      </c>
    </row>
    <row r="35" spans="1:5" ht="14.45">
      <c r="A35" s="78" t="s">
        <v>90</v>
      </c>
      <c r="B35" s="296">
        <f>B34*(1/3)</f>
        <v>2.7766666666666665E-2</v>
      </c>
      <c r="C35" s="79">
        <f>C29*$B$35</f>
        <v>0</v>
      </c>
      <c r="D35" s="79">
        <f>D29*$B$35</f>
        <v>0</v>
      </c>
      <c r="E35" s="79">
        <f>E29*$B$35</f>
        <v>0</v>
      </c>
    </row>
    <row r="36" spans="1:5" ht="14.45">
      <c r="A36" s="81" t="s">
        <v>92</v>
      </c>
      <c r="B36" s="82">
        <f>SUM(B34:B35)</f>
        <v>0.11106666666666666</v>
      </c>
      <c r="C36" s="83">
        <f>C34+C35</f>
        <v>0</v>
      </c>
      <c r="D36" s="83">
        <f>D34+D35</f>
        <v>0</v>
      </c>
      <c r="E36" s="83">
        <f>E34+E35</f>
        <v>0</v>
      </c>
    </row>
    <row r="37" spans="1:5" ht="14.25" customHeight="1">
      <c r="A37" s="359" t="s">
        <v>94</v>
      </c>
      <c r="B37" s="359"/>
      <c r="C37" s="359"/>
      <c r="D37" s="359"/>
      <c r="E37" s="359"/>
    </row>
    <row r="38" spans="1:5">
      <c r="A38" s="317" t="s">
        <v>129</v>
      </c>
      <c r="B38" s="85"/>
      <c r="C38" s="86" t="s">
        <v>73</v>
      </c>
      <c r="D38" s="86" t="s">
        <v>73</v>
      </c>
      <c r="E38" s="87" t="s">
        <v>73</v>
      </c>
    </row>
    <row r="39" spans="1:5" ht="12.75">
      <c r="A39" s="207" t="s">
        <v>196</v>
      </c>
      <c r="B39" s="330">
        <v>0.1</v>
      </c>
      <c r="C39" s="57">
        <f t="shared" ref="C39:C46" si="0">$B39*(C$29+C$36)</f>
        <v>0</v>
      </c>
      <c r="D39" s="57">
        <f t="shared" ref="D39:D46" si="1">$B39*(D$29+D$36)</f>
        <v>0</v>
      </c>
      <c r="E39" s="57">
        <f t="shared" ref="E39:E46" si="2">$B39*(E$29+E$36)</f>
        <v>0</v>
      </c>
    </row>
    <row r="40" spans="1:5">
      <c r="A40" s="318" t="s">
        <v>98</v>
      </c>
      <c r="B40" s="293">
        <v>2.5000000000000001E-2</v>
      </c>
      <c r="C40" s="57">
        <f t="shared" si="0"/>
        <v>0</v>
      </c>
      <c r="D40" s="57">
        <f t="shared" si="1"/>
        <v>0</v>
      </c>
      <c r="E40" s="57">
        <f t="shared" si="2"/>
        <v>0</v>
      </c>
    </row>
    <row r="41" spans="1:5">
      <c r="A41" s="318" t="s">
        <v>100</v>
      </c>
      <c r="B41" s="293">
        <v>0.03</v>
      </c>
      <c r="C41" s="57">
        <f t="shared" si="0"/>
        <v>0</v>
      </c>
      <c r="D41" s="57">
        <f t="shared" si="1"/>
        <v>0</v>
      </c>
      <c r="E41" s="57">
        <f t="shared" si="2"/>
        <v>0</v>
      </c>
    </row>
    <row r="42" spans="1:5">
      <c r="A42" s="318" t="s">
        <v>102</v>
      </c>
      <c r="B42" s="293">
        <v>1.4999999999999999E-2</v>
      </c>
      <c r="C42" s="57">
        <f t="shared" si="0"/>
        <v>0</v>
      </c>
      <c r="D42" s="57">
        <f t="shared" si="1"/>
        <v>0</v>
      </c>
      <c r="E42" s="57">
        <f t="shared" si="2"/>
        <v>0</v>
      </c>
    </row>
    <row r="43" spans="1:5">
      <c r="A43" s="318" t="s">
        <v>104</v>
      </c>
      <c r="B43" s="293">
        <v>0.01</v>
      </c>
      <c r="C43" s="57">
        <f t="shared" si="0"/>
        <v>0</v>
      </c>
      <c r="D43" s="57">
        <f t="shared" si="1"/>
        <v>0</v>
      </c>
      <c r="E43" s="57">
        <f t="shared" si="2"/>
        <v>0</v>
      </c>
    </row>
    <row r="44" spans="1:5">
      <c r="A44" s="318" t="s">
        <v>106</v>
      </c>
      <c r="B44" s="293">
        <v>6.0000000000000001E-3</v>
      </c>
      <c r="C44" s="57">
        <f t="shared" si="0"/>
        <v>0</v>
      </c>
      <c r="D44" s="57">
        <f t="shared" si="1"/>
        <v>0</v>
      </c>
      <c r="E44" s="57">
        <f t="shared" si="2"/>
        <v>0</v>
      </c>
    </row>
    <row r="45" spans="1:5">
      <c r="A45" s="318" t="s">
        <v>108</v>
      </c>
      <c r="B45" s="293">
        <v>2E-3</v>
      </c>
      <c r="C45" s="57">
        <f t="shared" si="0"/>
        <v>0</v>
      </c>
      <c r="D45" s="57">
        <f t="shared" si="1"/>
        <v>0</v>
      </c>
      <c r="E45" s="57">
        <f t="shared" si="2"/>
        <v>0</v>
      </c>
    </row>
    <row r="46" spans="1:5">
      <c r="A46" s="316" t="s">
        <v>110</v>
      </c>
      <c r="B46" s="294">
        <v>0.08</v>
      </c>
      <c r="C46" s="57">
        <f t="shared" si="0"/>
        <v>0</v>
      </c>
      <c r="D46" s="57">
        <f t="shared" si="1"/>
        <v>0</v>
      </c>
      <c r="E46" s="57">
        <f t="shared" si="2"/>
        <v>0</v>
      </c>
    </row>
    <row r="47" spans="1:5" s="88" customFormat="1" ht="14.45">
      <c r="A47" s="70" t="s">
        <v>112</v>
      </c>
      <c r="B47" s="320">
        <f t="shared" ref="B47:E47" si="3">SUM(B39:B46)</f>
        <v>0.26800000000000002</v>
      </c>
      <c r="C47" s="72">
        <f t="shared" si="3"/>
        <v>0</v>
      </c>
      <c r="D47" s="72">
        <f t="shared" si="3"/>
        <v>0</v>
      </c>
      <c r="E47" s="72">
        <f t="shared" si="3"/>
        <v>0</v>
      </c>
    </row>
    <row r="48" spans="1:5">
      <c r="A48" s="48" t="s">
        <v>114</v>
      </c>
      <c r="B48" s="89"/>
      <c r="C48" s="90"/>
      <c r="D48" s="48"/>
      <c r="E48" s="91"/>
    </row>
    <row r="49" spans="1:5">
      <c r="A49" s="55" t="s">
        <v>115</v>
      </c>
      <c r="C49" s="93" t="s">
        <v>73</v>
      </c>
      <c r="D49" s="93" t="s">
        <v>73</v>
      </c>
      <c r="E49" s="94" t="s">
        <v>73</v>
      </c>
    </row>
    <row r="50" spans="1:5" s="38" customFormat="1" ht="15">
      <c r="A50" s="78" t="s">
        <v>117</v>
      </c>
      <c r="B50" s="297">
        <v>0</v>
      </c>
      <c r="C50" s="96">
        <f>IF(($B$50*22*2-0.06*(22/30)*C16)&lt;0,0,$B$50*22*2-0.06*(22/30)*C16)</f>
        <v>0</v>
      </c>
      <c r="D50" s="96">
        <f t="shared" ref="D50:E50" si="4">IF(($B$50*22*2-0.06*(22/30)*D16)&lt;0,0,$B$50*22*2-0.06*(22/30)*D16)</f>
        <v>0</v>
      </c>
      <c r="E50" s="96">
        <f t="shared" si="4"/>
        <v>0</v>
      </c>
    </row>
    <row r="51" spans="1:5" ht="15">
      <c r="A51" s="319" t="s">
        <v>197</v>
      </c>
      <c r="B51" s="298"/>
      <c r="C51" s="96">
        <f>$B$51</f>
        <v>0</v>
      </c>
      <c r="D51" s="96">
        <f>$B$51</f>
        <v>0</v>
      </c>
      <c r="E51" s="96">
        <f>$B$51</f>
        <v>0</v>
      </c>
    </row>
    <row r="52" spans="1:5" ht="14.45">
      <c r="A52" s="55" t="s">
        <v>121</v>
      </c>
      <c r="B52" s="97"/>
      <c r="C52" s="79">
        <v>0</v>
      </c>
      <c r="D52" s="79">
        <v>0</v>
      </c>
      <c r="E52" s="80">
        <v>0</v>
      </c>
    </row>
    <row r="53" spans="1:5" ht="14.45">
      <c r="A53" s="55" t="s">
        <v>122</v>
      </c>
      <c r="B53" s="97"/>
      <c r="C53" s="79">
        <v>0</v>
      </c>
      <c r="D53" s="79">
        <v>0</v>
      </c>
      <c r="E53" s="80">
        <v>0</v>
      </c>
    </row>
    <row r="54" spans="1:5" ht="14.45">
      <c r="A54" s="55" t="s">
        <v>123</v>
      </c>
      <c r="B54" s="97"/>
      <c r="C54" s="79">
        <v>0</v>
      </c>
      <c r="D54" s="79">
        <v>0</v>
      </c>
      <c r="E54" s="80">
        <v>0</v>
      </c>
    </row>
    <row r="55" spans="1:5">
      <c r="A55" s="66" t="s">
        <v>124</v>
      </c>
      <c r="B55" s="98"/>
      <c r="C55" s="67">
        <v>0</v>
      </c>
      <c r="D55" s="67">
        <v>0</v>
      </c>
      <c r="E55" s="68">
        <v>0</v>
      </c>
    </row>
    <row r="56" spans="1:5" s="88" customFormat="1" ht="14.45">
      <c r="A56" s="70" t="s">
        <v>125</v>
      </c>
      <c r="B56" s="99"/>
      <c r="C56" s="100">
        <f>C50+C51</f>
        <v>0</v>
      </c>
      <c r="D56" s="100">
        <f>D50+D51</f>
        <v>0</v>
      </c>
      <c r="E56" s="100">
        <f>E50+E51</f>
        <v>0</v>
      </c>
    </row>
    <row r="57" spans="1:5" ht="26.45">
      <c r="A57" s="48" t="s">
        <v>127</v>
      </c>
      <c r="B57" s="89"/>
      <c r="C57" s="101" t="s">
        <v>73</v>
      </c>
      <c r="D57" s="101" t="s">
        <v>73</v>
      </c>
      <c r="E57" s="53" t="s">
        <v>73</v>
      </c>
    </row>
    <row r="58" spans="1:5">
      <c r="A58" s="55" t="s">
        <v>128</v>
      </c>
      <c r="B58" s="293">
        <f>B36</f>
        <v>0.11106666666666666</v>
      </c>
      <c r="C58" s="57">
        <f t="shared" ref="C58:E58" si="5">C36</f>
        <v>0</v>
      </c>
      <c r="D58" s="57">
        <f t="shared" si="5"/>
        <v>0</v>
      </c>
      <c r="E58" s="57">
        <f t="shared" si="5"/>
        <v>0</v>
      </c>
    </row>
    <row r="59" spans="1:5">
      <c r="A59" s="55" t="s">
        <v>129</v>
      </c>
      <c r="B59" s="293">
        <f>B47</f>
        <v>0.26800000000000002</v>
      </c>
      <c r="C59" s="57">
        <f t="shared" ref="C59:E59" si="6">C47</f>
        <v>0</v>
      </c>
      <c r="D59" s="57">
        <f t="shared" si="6"/>
        <v>0</v>
      </c>
      <c r="E59" s="57">
        <f t="shared" si="6"/>
        <v>0</v>
      </c>
    </row>
    <row r="60" spans="1:5">
      <c r="A60" s="102" t="s">
        <v>115</v>
      </c>
      <c r="B60" s="103"/>
      <c r="C60" s="104">
        <f>C56</f>
        <v>0</v>
      </c>
      <c r="D60" s="104">
        <f>D56</f>
        <v>0</v>
      </c>
      <c r="E60" s="104">
        <f>E56</f>
        <v>0</v>
      </c>
    </row>
    <row r="61" spans="1:5" ht="34.5" customHeight="1">
      <c r="A61" s="70" t="s">
        <v>130</v>
      </c>
      <c r="B61" s="71"/>
      <c r="C61" s="72">
        <f>SUM(C58:C60)</f>
        <v>0</v>
      </c>
      <c r="D61" s="72">
        <f>SUM(D58:D60)</f>
        <v>0</v>
      </c>
      <c r="E61" s="72">
        <f>SUM(E58:E60)</f>
        <v>0</v>
      </c>
    </row>
    <row r="62" spans="1:5">
      <c r="A62" s="496"/>
      <c r="B62" s="496"/>
      <c r="C62" s="496"/>
      <c r="D62" s="496"/>
      <c r="E62" s="496"/>
    </row>
    <row r="63" spans="1:5" ht="14.25" customHeight="1">
      <c r="A63" s="359" t="s">
        <v>131</v>
      </c>
      <c r="B63" s="359"/>
      <c r="C63" s="359"/>
      <c r="D63" s="359"/>
      <c r="E63" s="359"/>
    </row>
    <row r="64" spans="1:5">
      <c r="A64" s="317" t="s">
        <v>132</v>
      </c>
      <c r="B64" s="49"/>
      <c r="C64" s="106" t="s">
        <v>116</v>
      </c>
      <c r="D64" s="106" t="s">
        <v>116</v>
      </c>
      <c r="E64" s="107" t="s">
        <v>116</v>
      </c>
    </row>
    <row r="65" spans="1:5" ht="12.75">
      <c r="A65" s="318" t="s">
        <v>133</v>
      </c>
      <c r="B65" s="293">
        <v>4.1999999999999997E-3</v>
      </c>
      <c r="C65" s="57">
        <f t="shared" ref="C65:C69" si="7">$B65*C$29</f>
        <v>0</v>
      </c>
      <c r="D65" s="57">
        <f t="shared" ref="D65:D70" si="8">$B65*D$29</f>
        <v>0</v>
      </c>
      <c r="E65" s="57">
        <f t="shared" ref="E65:E70" si="9">$B65*E$29</f>
        <v>0</v>
      </c>
    </row>
    <row r="66" spans="1:5">
      <c r="A66" s="55" t="s">
        <v>136</v>
      </c>
      <c r="B66" s="293">
        <f>B46*B65</f>
        <v>3.3599999999999998E-4</v>
      </c>
      <c r="C66" s="57">
        <f t="shared" si="7"/>
        <v>0</v>
      </c>
      <c r="D66" s="57">
        <f t="shared" si="8"/>
        <v>0</v>
      </c>
      <c r="E66" s="57">
        <f t="shared" si="9"/>
        <v>0</v>
      </c>
    </row>
    <row r="67" spans="1:5">
      <c r="A67" s="55" t="s">
        <v>138</v>
      </c>
      <c r="B67" s="293">
        <f>B46*0.4*B65</f>
        <v>1.3439999999999999E-4</v>
      </c>
      <c r="C67" s="57">
        <f t="shared" si="7"/>
        <v>0</v>
      </c>
      <c r="D67" s="57">
        <f t="shared" si="8"/>
        <v>0</v>
      </c>
      <c r="E67" s="57">
        <f t="shared" si="9"/>
        <v>0</v>
      </c>
    </row>
    <row r="68" spans="1:5" ht="12.75">
      <c r="A68" s="318" t="s">
        <v>140</v>
      </c>
      <c r="B68" s="293">
        <v>1.9400000000000001E-2</v>
      </c>
      <c r="C68" s="57">
        <f t="shared" si="7"/>
        <v>0</v>
      </c>
      <c r="D68" s="57">
        <f t="shared" si="8"/>
        <v>0</v>
      </c>
      <c r="E68" s="57">
        <f t="shared" si="9"/>
        <v>0</v>
      </c>
    </row>
    <row r="69" spans="1:5" ht="26.45">
      <c r="A69" s="55" t="s">
        <v>142</v>
      </c>
      <c r="B69" s="293">
        <f>B47*B68</f>
        <v>5.1992000000000002E-3</v>
      </c>
      <c r="C69" s="57">
        <f t="shared" si="7"/>
        <v>0</v>
      </c>
      <c r="D69" s="57">
        <f t="shared" si="8"/>
        <v>0</v>
      </c>
      <c r="E69" s="57">
        <f t="shared" si="9"/>
        <v>0</v>
      </c>
    </row>
    <row r="70" spans="1:5" s="38" customFormat="1" ht="14.45">
      <c r="A70" s="108" t="s">
        <v>144</v>
      </c>
      <c r="B70" s="299">
        <v>3.44E-2</v>
      </c>
      <c r="C70" s="57">
        <f>$B70*C$29</f>
        <v>0</v>
      </c>
      <c r="D70" s="57">
        <f t="shared" si="8"/>
        <v>0</v>
      </c>
      <c r="E70" s="57">
        <f t="shared" si="9"/>
        <v>0</v>
      </c>
    </row>
    <row r="71" spans="1:5" s="88" customFormat="1" ht="14.45">
      <c r="A71" s="70" t="s">
        <v>146</v>
      </c>
      <c r="B71" s="320">
        <f t="shared" ref="B71:E71" si="10">SUM(B65:B70)</f>
        <v>6.3669599999999993E-2</v>
      </c>
      <c r="C71" s="72">
        <f t="shared" si="10"/>
        <v>0</v>
      </c>
      <c r="D71" s="72">
        <f t="shared" si="10"/>
        <v>0</v>
      </c>
      <c r="E71" s="72">
        <f t="shared" si="10"/>
        <v>0</v>
      </c>
    </row>
    <row r="72" spans="1:5">
      <c r="A72" s="496"/>
      <c r="B72" s="496"/>
      <c r="C72" s="496"/>
      <c r="D72" s="496"/>
      <c r="E72" s="496"/>
    </row>
    <row r="73" spans="1:5" ht="14.25" customHeight="1">
      <c r="A73" s="359" t="s">
        <v>147</v>
      </c>
      <c r="B73" s="359"/>
      <c r="C73" s="359"/>
      <c r="D73" s="359"/>
      <c r="E73" s="359"/>
    </row>
    <row r="74" spans="1:5" ht="14.25" customHeight="1">
      <c r="A74" s="389" t="s">
        <v>148</v>
      </c>
      <c r="B74" s="389"/>
      <c r="C74" s="389"/>
      <c r="D74" s="389"/>
      <c r="E74" s="389"/>
    </row>
    <row r="75" spans="1:5">
      <c r="A75" s="317" t="s">
        <v>198</v>
      </c>
      <c r="B75" s="49"/>
      <c r="C75" s="106" t="s">
        <v>116</v>
      </c>
      <c r="D75" s="106" t="s">
        <v>116</v>
      </c>
      <c r="E75" s="107" t="s">
        <v>116</v>
      </c>
    </row>
    <row r="76" spans="1:5" s="38" customFormat="1" ht="14.45">
      <c r="A76" s="78" t="s">
        <v>199</v>
      </c>
      <c r="B76" s="300">
        <v>8.3299999999999999E-2</v>
      </c>
      <c r="C76" s="79">
        <f t="shared" ref="C76:C82" si="11">$B76*(C$71+C$61+C$29)</f>
        <v>0</v>
      </c>
      <c r="D76" s="79">
        <f t="shared" ref="D76:D82" si="12">$B76*(D$71+D$61+D$29)</f>
        <v>0</v>
      </c>
      <c r="E76" s="79">
        <f t="shared" ref="E76:E82" si="13">$B76*(E$71+E$61+E$29)</f>
        <v>0</v>
      </c>
    </row>
    <row r="77" spans="1:5" ht="14.45">
      <c r="A77" s="55" t="s">
        <v>151</v>
      </c>
      <c r="B77" s="300">
        <v>5.5999999999999999E-3</v>
      </c>
      <c r="C77" s="79">
        <f t="shared" si="11"/>
        <v>0</v>
      </c>
      <c r="D77" s="79">
        <f t="shared" si="12"/>
        <v>0</v>
      </c>
      <c r="E77" s="79">
        <f t="shared" si="13"/>
        <v>0</v>
      </c>
    </row>
    <row r="78" spans="1:5" ht="14.45">
      <c r="A78" s="55" t="s">
        <v>153</v>
      </c>
      <c r="B78" s="300">
        <v>5.0000000000000001E-4</v>
      </c>
      <c r="C78" s="79">
        <f t="shared" si="11"/>
        <v>0</v>
      </c>
      <c r="D78" s="79">
        <f t="shared" si="12"/>
        <v>0</v>
      </c>
      <c r="E78" s="79">
        <f t="shared" si="13"/>
        <v>0</v>
      </c>
    </row>
    <row r="79" spans="1:5" ht="15" customHeight="1">
      <c r="A79" s="55" t="s">
        <v>154</v>
      </c>
      <c r="B79" s="300">
        <v>2.0000000000000001E-4</v>
      </c>
      <c r="C79" s="79">
        <f t="shared" si="11"/>
        <v>0</v>
      </c>
      <c r="D79" s="79">
        <f t="shared" si="12"/>
        <v>0</v>
      </c>
      <c r="E79" s="79">
        <f t="shared" si="13"/>
        <v>0</v>
      </c>
    </row>
    <row r="80" spans="1:5" ht="14.45">
      <c r="A80" s="318" t="s">
        <v>155</v>
      </c>
      <c r="B80" s="300">
        <v>2.9999999999999997E-4</v>
      </c>
      <c r="C80" s="79">
        <f t="shared" si="11"/>
        <v>0</v>
      </c>
      <c r="D80" s="79">
        <f t="shared" si="12"/>
        <v>0</v>
      </c>
      <c r="E80" s="79">
        <f t="shared" si="13"/>
        <v>0</v>
      </c>
    </row>
    <row r="81" spans="1:5" ht="14.45">
      <c r="A81" s="55" t="s">
        <v>156</v>
      </c>
      <c r="B81" s="300">
        <v>6.7000000000000002E-3</v>
      </c>
      <c r="C81" s="79">
        <f t="shared" si="11"/>
        <v>0</v>
      </c>
      <c r="D81" s="79">
        <f t="shared" si="12"/>
        <v>0</v>
      </c>
      <c r="E81" s="79">
        <f t="shared" si="13"/>
        <v>0</v>
      </c>
    </row>
    <row r="82" spans="1:5" s="38" customFormat="1" ht="14.45">
      <c r="A82" s="108" t="s">
        <v>157</v>
      </c>
      <c r="B82" s="301">
        <v>0</v>
      </c>
      <c r="C82" s="79">
        <f t="shared" si="11"/>
        <v>0</v>
      </c>
      <c r="D82" s="79">
        <f t="shared" si="12"/>
        <v>0</v>
      </c>
      <c r="E82" s="79">
        <f t="shared" si="13"/>
        <v>0</v>
      </c>
    </row>
    <row r="83" spans="1:5" s="88" customFormat="1" ht="14.45">
      <c r="A83" s="70" t="s">
        <v>158</v>
      </c>
      <c r="B83" s="321">
        <f t="shared" ref="B83:E83" si="14">SUM(B76:B82)</f>
        <v>9.6599999999999991E-2</v>
      </c>
      <c r="C83" s="72">
        <f t="shared" si="14"/>
        <v>0</v>
      </c>
      <c r="D83" s="72">
        <f t="shared" si="14"/>
        <v>0</v>
      </c>
      <c r="E83" s="72">
        <f t="shared" si="14"/>
        <v>0</v>
      </c>
    </row>
    <row r="84" spans="1:5" ht="14.45">
      <c r="A84" s="109" t="s">
        <v>160</v>
      </c>
      <c r="B84" s="300">
        <f>B59*B83</f>
        <v>2.58888E-2</v>
      </c>
      <c r="C84" s="110">
        <f>$B84*(C$71+C$61+C$29)</f>
        <v>0</v>
      </c>
      <c r="D84" s="110">
        <f>$B84*(D$71+D$61+D$29)</f>
        <v>0</v>
      </c>
      <c r="E84" s="110">
        <f>$B84*(E$71+E$61+E$29)</f>
        <v>0</v>
      </c>
    </row>
    <row r="85" spans="1:5" ht="14.45">
      <c r="A85" s="70" t="s">
        <v>162</v>
      </c>
      <c r="B85" s="321">
        <f t="shared" ref="B85:E85" si="15">B83+B84</f>
        <v>0.12248879999999999</v>
      </c>
      <c r="C85" s="72">
        <f t="shared" si="15"/>
        <v>0</v>
      </c>
      <c r="D85" s="72">
        <f t="shared" si="15"/>
        <v>0</v>
      </c>
      <c r="E85" s="72">
        <f t="shared" si="15"/>
        <v>0</v>
      </c>
    </row>
    <row r="86" spans="1:5">
      <c r="A86" s="496"/>
      <c r="B86" s="496"/>
      <c r="C86" s="496"/>
      <c r="D86" s="496"/>
      <c r="E86" s="496"/>
    </row>
    <row r="87" spans="1:5" ht="14.25" customHeight="1">
      <c r="A87" s="359" t="s">
        <v>163</v>
      </c>
      <c r="B87" s="359"/>
      <c r="C87" s="359"/>
      <c r="D87" s="359"/>
      <c r="E87" s="359"/>
    </row>
    <row r="88" spans="1:5">
      <c r="A88" s="48" t="s">
        <v>164</v>
      </c>
      <c r="B88" s="49"/>
      <c r="C88" s="50" t="s">
        <v>116</v>
      </c>
      <c r="D88" s="50" t="s">
        <v>116</v>
      </c>
      <c r="E88" s="51" t="s">
        <v>116</v>
      </c>
    </row>
    <row r="89" spans="1:5" s="38" customFormat="1" ht="15">
      <c r="A89" s="319" t="s">
        <v>200</v>
      </c>
      <c r="B89" s="302"/>
      <c r="C89" s="303">
        <v>0</v>
      </c>
      <c r="D89" s="303">
        <v>0</v>
      </c>
      <c r="E89" s="303">
        <v>0</v>
      </c>
    </row>
    <row r="90" spans="1:5" s="38" customFormat="1" ht="14.45">
      <c r="A90" s="78" t="s">
        <v>166</v>
      </c>
      <c r="B90" s="111"/>
      <c r="C90" s="112">
        <v>0</v>
      </c>
      <c r="D90" s="112">
        <v>0</v>
      </c>
      <c r="E90" s="113">
        <v>0</v>
      </c>
    </row>
    <row r="91" spans="1:5" s="38" customFormat="1" ht="15">
      <c r="A91" s="319" t="s">
        <v>201</v>
      </c>
      <c r="B91" s="111"/>
      <c r="C91" s="313">
        <v>0</v>
      </c>
      <c r="D91" s="313">
        <v>0</v>
      </c>
      <c r="E91" s="314">
        <v>0</v>
      </c>
    </row>
    <row r="92" spans="1:5" ht="14.45">
      <c r="A92" s="108" t="s">
        <v>168</v>
      </c>
      <c r="B92" s="114"/>
      <c r="C92" s="115">
        <v>0</v>
      </c>
      <c r="D92" s="115">
        <v>0</v>
      </c>
      <c r="E92" s="116">
        <v>0</v>
      </c>
    </row>
    <row r="93" spans="1:5" ht="14.45">
      <c r="A93" s="70" t="s">
        <v>169</v>
      </c>
      <c r="B93" s="117"/>
      <c r="C93" s="100">
        <f>SUM(C89:C92)</f>
        <v>0</v>
      </c>
      <c r="D93" s="100">
        <f>SUM(D89:D92)</f>
        <v>0</v>
      </c>
      <c r="E93" s="100">
        <f>SUM(E89:E92)</f>
        <v>0</v>
      </c>
    </row>
    <row r="94" spans="1:5">
      <c r="A94" s="496"/>
      <c r="B94" s="496"/>
      <c r="C94" s="496"/>
      <c r="D94" s="496"/>
      <c r="E94" s="496"/>
    </row>
    <row r="95" spans="1:5" ht="14.25" customHeight="1">
      <c r="A95" s="359" t="s">
        <v>170</v>
      </c>
      <c r="B95" s="359"/>
      <c r="C95" s="359"/>
      <c r="D95" s="359"/>
      <c r="E95" s="359"/>
    </row>
    <row r="96" spans="1:5">
      <c r="A96" s="48" t="s">
        <v>171</v>
      </c>
      <c r="B96" s="49"/>
      <c r="C96" s="86" t="s">
        <v>116</v>
      </c>
      <c r="D96" s="86" t="s">
        <v>116</v>
      </c>
      <c r="E96" s="87" t="s">
        <v>116</v>
      </c>
    </row>
    <row r="97" spans="1:5">
      <c r="A97" s="55" t="s">
        <v>172</v>
      </c>
      <c r="B97" s="56"/>
      <c r="C97" s="57">
        <f>C29</f>
        <v>0</v>
      </c>
      <c r="D97" s="60">
        <f>D29</f>
        <v>0</v>
      </c>
      <c r="E97" s="60">
        <f>E29</f>
        <v>0</v>
      </c>
    </row>
    <row r="98" spans="1:5">
      <c r="A98" s="55" t="s">
        <v>173</v>
      </c>
      <c r="B98" s="56"/>
      <c r="C98" s="57">
        <f>C61</f>
        <v>0</v>
      </c>
      <c r="D98" s="60">
        <f>D61</f>
        <v>0</v>
      </c>
      <c r="E98" s="60">
        <f>E61</f>
        <v>0</v>
      </c>
    </row>
    <row r="99" spans="1:5">
      <c r="A99" s="55" t="s">
        <v>174</v>
      </c>
      <c r="B99" s="56"/>
      <c r="C99" s="57">
        <f>C71</f>
        <v>0</v>
      </c>
      <c r="D99" s="60">
        <f>D71</f>
        <v>0</v>
      </c>
      <c r="E99" s="60">
        <f>E71</f>
        <v>0</v>
      </c>
    </row>
    <row r="100" spans="1:5">
      <c r="A100" s="55" t="s">
        <v>175</v>
      </c>
      <c r="B100" s="56"/>
      <c r="C100" s="57">
        <f>C85</f>
        <v>0</v>
      </c>
      <c r="D100" s="60">
        <f>D85</f>
        <v>0</v>
      </c>
      <c r="E100" s="60">
        <f>E85</f>
        <v>0</v>
      </c>
    </row>
    <row r="101" spans="1:5">
      <c r="A101" s="55" t="s">
        <v>202</v>
      </c>
      <c r="B101" s="56"/>
      <c r="C101" s="118">
        <f>C93</f>
        <v>0</v>
      </c>
      <c r="D101" s="119">
        <f>D93</f>
        <v>0</v>
      </c>
      <c r="E101" s="120">
        <f>E93</f>
        <v>0</v>
      </c>
    </row>
    <row r="102" spans="1:5" ht="14.45">
      <c r="A102" s="70" t="s">
        <v>177</v>
      </c>
      <c r="B102" s="71"/>
      <c r="C102" s="72">
        <f>SUM(C97:C101)</f>
        <v>0</v>
      </c>
      <c r="D102" s="72">
        <f>SUM(D97:D101)</f>
        <v>0</v>
      </c>
      <c r="E102" s="72">
        <f>SUM(E97:E101)</f>
        <v>0</v>
      </c>
    </row>
    <row r="103" spans="1:5">
      <c r="A103" s="499"/>
      <c r="B103" s="499"/>
      <c r="C103" s="499"/>
      <c r="D103" s="499"/>
      <c r="E103" s="499"/>
    </row>
    <row r="104" spans="1:5" ht="15">
      <c r="A104" s="208" t="s">
        <v>178</v>
      </c>
      <c r="B104" s="209"/>
      <c r="C104" s="310">
        <v>0.5</v>
      </c>
      <c r="D104" s="311">
        <v>2</v>
      </c>
      <c r="E104" s="312">
        <v>2</v>
      </c>
    </row>
    <row r="105" spans="1:5" ht="14.45">
      <c r="A105" s="210" t="s">
        <v>179</v>
      </c>
      <c r="B105" s="211"/>
      <c r="C105" s="212">
        <f>C102*C104</f>
        <v>0</v>
      </c>
      <c r="D105" s="212">
        <f>D102*D104</f>
        <v>0</v>
      </c>
      <c r="E105" s="213">
        <f>E102*E104</f>
        <v>0</v>
      </c>
    </row>
    <row r="106" spans="1:5" ht="26.25" customHeight="1">
      <c r="A106" s="44"/>
      <c r="B106" s="44"/>
      <c r="C106" s="44"/>
      <c r="D106" s="44"/>
      <c r="E106" s="44"/>
    </row>
    <row r="107" spans="1:5" ht="13.5" customHeight="1">
      <c r="A107" s="361" t="s">
        <v>180</v>
      </c>
      <c r="B107" s="361"/>
      <c r="C107" s="361"/>
      <c r="D107" s="361"/>
      <c r="E107" s="361"/>
    </row>
    <row r="108" spans="1:5" ht="30" customHeight="1">
      <c r="A108" s="361" t="s">
        <v>181</v>
      </c>
      <c r="B108" s="361"/>
      <c r="C108" s="361"/>
      <c r="D108" s="361"/>
      <c r="E108" s="361"/>
    </row>
    <row r="109" spans="1:5" ht="66" customHeight="1">
      <c r="A109" s="361" t="s">
        <v>182</v>
      </c>
      <c r="B109" s="361"/>
      <c r="C109" s="361"/>
      <c r="D109" s="361"/>
      <c r="E109" s="361"/>
    </row>
  </sheetData>
  <sheetProtection selectLockedCells="1" selectUnlockedCells="1"/>
  <mergeCells count="31">
    <mergeCell ref="A72:E72"/>
    <mergeCell ref="A73:E73"/>
    <mergeCell ref="A107:E107"/>
    <mergeCell ref="A108:E108"/>
    <mergeCell ref="A109:E109"/>
    <mergeCell ref="A74:E74"/>
    <mergeCell ref="A86:E86"/>
    <mergeCell ref="A87:E87"/>
    <mergeCell ref="A94:E94"/>
    <mergeCell ref="A95:E95"/>
    <mergeCell ref="A103:E103"/>
    <mergeCell ref="A31:E31"/>
    <mergeCell ref="A32:E32"/>
    <mergeCell ref="A37:E37"/>
    <mergeCell ref="A62:E62"/>
    <mergeCell ref="A63:E63"/>
    <mergeCell ref="A15:A17"/>
    <mergeCell ref="B16:B17"/>
    <mergeCell ref="C19:E19"/>
    <mergeCell ref="A20:E20"/>
    <mergeCell ref="A30:E30"/>
    <mergeCell ref="A2:E2"/>
    <mergeCell ref="A6:E6"/>
    <mergeCell ref="A8:A10"/>
    <mergeCell ref="A14:B14"/>
    <mergeCell ref="D14:E14"/>
    <mergeCell ref="D9:E9"/>
    <mergeCell ref="D10:E10"/>
    <mergeCell ref="B8:E8"/>
    <mergeCell ref="B9:C9"/>
    <mergeCell ref="B10:C10"/>
  </mergeCells>
  <pageMargins left="0.51180555555555562" right="0.51180555555555562" top="0.78749999999999998" bottom="0.78749999999999998" header="0.51181102362204722" footer="0.51181102362204722"/>
  <pageSetup paperSize="9" scale="3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7C9C-06A3-4D4A-9780-453811ACA213}">
  <dimension ref="A1:P54"/>
  <sheetViews>
    <sheetView view="pageBreakPreview" zoomScaleNormal="75" zoomScaleSheetLayoutView="100" workbookViewId="0">
      <selection activeCell="C8" sqref="C8:F8"/>
    </sheetView>
  </sheetViews>
  <sheetFormatPr defaultRowHeight="12.75"/>
  <cols>
    <col min="1" max="1" width="6.85546875" bestFit="1" customWidth="1"/>
    <col min="2" max="2" width="7.42578125" bestFit="1" customWidth="1"/>
    <col min="4" max="4" width="23" customWidth="1"/>
    <col min="5" max="5" width="13.7109375" customWidth="1"/>
    <col min="6" max="6" width="18.85546875" customWidth="1"/>
    <col min="7" max="7" width="11.28515625" customWidth="1"/>
    <col min="8" max="8" width="13.7109375" customWidth="1"/>
    <col min="9" max="9" width="26.42578125" customWidth="1"/>
    <col min="10" max="10" width="14.28515625" bestFit="1" customWidth="1"/>
    <col min="14" max="14" width="17.7109375" customWidth="1"/>
  </cols>
  <sheetData>
    <row r="1" spans="1:16" ht="15.75">
      <c r="A1" s="335"/>
      <c r="B1" s="335"/>
      <c r="C1" s="335"/>
      <c r="D1" s="335"/>
      <c r="E1" s="335"/>
      <c r="F1" s="335"/>
      <c r="G1" s="335"/>
      <c r="H1" s="335"/>
      <c r="I1" s="335"/>
      <c r="J1" s="335"/>
    </row>
    <row r="2" spans="1:16" ht="15" customHeight="1">
      <c r="A2" s="400" t="s">
        <v>203</v>
      </c>
      <c r="B2" s="400"/>
      <c r="C2" s="400"/>
      <c r="D2" s="400"/>
      <c r="E2" s="400"/>
      <c r="F2" s="400"/>
      <c r="G2" s="400"/>
      <c r="H2" s="400"/>
      <c r="I2" s="400"/>
      <c r="J2" s="400"/>
    </row>
    <row r="3" spans="1:16" ht="15">
      <c r="A3" s="500" t="s">
        <v>204</v>
      </c>
      <c r="B3" s="500"/>
      <c r="C3" s="500"/>
      <c r="D3" s="500"/>
      <c r="E3" s="500"/>
      <c r="F3" s="500"/>
      <c r="G3" s="500"/>
      <c r="H3" s="500"/>
      <c r="I3" s="500"/>
      <c r="J3" s="500"/>
      <c r="M3" s="333"/>
      <c r="N3" s="333"/>
      <c r="O3" s="334"/>
      <c r="P3" s="334"/>
    </row>
    <row r="4" spans="1:16" ht="15" customHeight="1">
      <c r="A4" s="345" t="s">
        <v>205</v>
      </c>
      <c r="B4" s="345" t="s">
        <v>206</v>
      </c>
      <c r="C4" s="399" t="s">
        <v>207</v>
      </c>
      <c r="D4" s="399"/>
      <c r="E4" s="399"/>
      <c r="F4" s="399"/>
      <c r="G4" s="345" t="s">
        <v>208</v>
      </c>
      <c r="H4" s="345" t="s">
        <v>209</v>
      </c>
      <c r="I4" s="345" t="s">
        <v>210</v>
      </c>
      <c r="J4" s="345" t="s">
        <v>211</v>
      </c>
      <c r="M4" s="334"/>
      <c r="N4" s="334"/>
      <c r="O4" s="336"/>
      <c r="P4" s="336"/>
    </row>
    <row r="5" spans="1:16" ht="24.75" customHeight="1">
      <c r="A5" s="338" t="s">
        <v>212</v>
      </c>
      <c r="B5" s="338" t="s">
        <v>212</v>
      </c>
      <c r="C5" s="390" t="s">
        <v>213</v>
      </c>
      <c r="D5" s="390"/>
      <c r="E5" s="390"/>
      <c r="F5" s="390"/>
      <c r="G5" s="342" t="s">
        <v>214</v>
      </c>
      <c r="H5" s="339">
        <f>J26</f>
        <v>0</v>
      </c>
      <c r="I5" s="343">
        <v>1</v>
      </c>
      <c r="J5" s="346">
        <f>H5*I5</f>
        <v>0</v>
      </c>
      <c r="M5" s="334"/>
      <c r="N5" s="334"/>
      <c r="O5" s="336"/>
      <c r="P5" s="336"/>
    </row>
    <row r="6" spans="1:16" ht="15" customHeight="1">
      <c r="A6" s="338" t="s">
        <v>212</v>
      </c>
      <c r="B6" s="338" t="s">
        <v>212</v>
      </c>
      <c r="C6" s="390" t="s">
        <v>215</v>
      </c>
      <c r="D6" s="390"/>
      <c r="E6" s="390"/>
      <c r="F6" s="390"/>
      <c r="G6" s="342" t="s">
        <v>214</v>
      </c>
      <c r="H6" s="339">
        <f>J30</f>
        <v>0</v>
      </c>
      <c r="I6" s="343">
        <v>1</v>
      </c>
      <c r="J6" s="346">
        <f t="shared" ref="J6:J9" si="0">H6*I6</f>
        <v>0</v>
      </c>
      <c r="M6" s="333"/>
      <c r="N6" s="333"/>
      <c r="O6" s="337"/>
      <c r="P6" s="337"/>
    </row>
    <row r="7" spans="1:16" ht="15" customHeight="1">
      <c r="A7" s="338" t="s">
        <v>212</v>
      </c>
      <c r="B7" s="338" t="s">
        <v>212</v>
      </c>
      <c r="C7" s="390" t="s">
        <v>216</v>
      </c>
      <c r="D7" s="390"/>
      <c r="E7" s="390"/>
      <c r="F7" s="390"/>
      <c r="G7" s="342" t="s">
        <v>214</v>
      </c>
      <c r="H7" s="339">
        <f>J34</f>
        <v>0</v>
      </c>
      <c r="I7" s="343">
        <v>1</v>
      </c>
      <c r="J7" s="346">
        <f t="shared" si="0"/>
        <v>0</v>
      </c>
    </row>
    <row r="8" spans="1:16" ht="15" customHeight="1">
      <c r="A8" s="338" t="s">
        <v>212</v>
      </c>
      <c r="B8" s="338" t="s">
        <v>212</v>
      </c>
      <c r="C8" s="390" t="s">
        <v>217</v>
      </c>
      <c r="D8" s="390"/>
      <c r="E8" s="390"/>
      <c r="F8" s="390"/>
      <c r="G8" s="342" t="s">
        <v>214</v>
      </c>
      <c r="H8" s="339">
        <f>J38</f>
        <v>0</v>
      </c>
      <c r="I8" s="343">
        <v>1</v>
      </c>
      <c r="J8" s="346">
        <f t="shared" si="0"/>
        <v>0</v>
      </c>
    </row>
    <row r="9" spans="1:16" ht="15" customHeight="1">
      <c r="A9" s="338" t="s">
        <v>212</v>
      </c>
      <c r="B9" s="338" t="s">
        <v>212</v>
      </c>
      <c r="C9" s="390" t="s">
        <v>218</v>
      </c>
      <c r="D9" s="390"/>
      <c r="E9" s="390"/>
      <c r="F9" s="390"/>
      <c r="G9" s="342" t="s">
        <v>214</v>
      </c>
      <c r="H9" s="339">
        <f>J42</f>
        <v>0</v>
      </c>
      <c r="I9" s="343">
        <v>1</v>
      </c>
      <c r="J9" s="346">
        <f t="shared" si="0"/>
        <v>0</v>
      </c>
    </row>
    <row r="10" spans="1:16" ht="15.75" customHeight="1">
      <c r="A10" s="501" t="s">
        <v>219</v>
      </c>
      <c r="B10" s="501"/>
      <c r="C10" s="501"/>
      <c r="D10" s="501"/>
      <c r="E10" s="501"/>
      <c r="F10" s="501"/>
      <c r="G10" s="501"/>
      <c r="H10" s="501"/>
      <c r="I10" s="501"/>
      <c r="J10" s="347">
        <f>SUM(J5:J9)</f>
        <v>0</v>
      </c>
    </row>
    <row r="11" spans="1:16">
      <c r="A11" s="501" t="s">
        <v>220</v>
      </c>
      <c r="B11" s="501"/>
      <c r="C11" s="501"/>
      <c r="D11" s="501"/>
      <c r="E11" s="501"/>
      <c r="F11" s="501"/>
      <c r="G11" s="501"/>
      <c r="H11" s="501"/>
      <c r="I11" s="501"/>
      <c r="J11" s="357">
        <v>0</v>
      </c>
    </row>
    <row r="12" spans="1:16">
      <c r="A12" s="502" t="s">
        <v>221</v>
      </c>
      <c r="B12" s="502"/>
      <c r="C12" s="502"/>
      <c r="D12" s="502"/>
      <c r="E12" s="502"/>
      <c r="F12" s="502"/>
      <c r="G12" s="502"/>
      <c r="H12" s="502"/>
      <c r="I12" s="502"/>
      <c r="J12" s="347">
        <f>J10*J11</f>
        <v>0</v>
      </c>
    </row>
    <row r="13" spans="1:16" ht="15.75" customHeight="1">
      <c r="A13" s="503"/>
      <c r="B13" s="503"/>
      <c r="C13" s="503"/>
      <c r="D13" s="503"/>
      <c r="E13" s="503"/>
      <c r="F13" s="503"/>
      <c r="G13" s="503"/>
      <c r="H13" s="503"/>
      <c r="I13" s="503"/>
      <c r="J13" s="503"/>
    </row>
    <row r="14" spans="1:16">
      <c r="A14" s="500" t="s">
        <v>222</v>
      </c>
      <c r="B14" s="500"/>
      <c r="C14" s="500"/>
      <c r="D14" s="500"/>
      <c r="E14" s="500"/>
      <c r="F14" s="500"/>
      <c r="G14" s="500"/>
      <c r="H14" s="500"/>
      <c r="I14" s="500"/>
      <c r="J14" s="500"/>
    </row>
    <row r="15" spans="1:16">
      <c r="A15" s="345" t="s">
        <v>205</v>
      </c>
      <c r="B15" s="345" t="s">
        <v>206</v>
      </c>
      <c r="C15" s="399" t="s">
        <v>207</v>
      </c>
      <c r="D15" s="399"/>
      <c r="E15" s="399"/>
      <c r="F15" s="399"/>
      <c r="G15" s="345" t="s">
        <v>208</v>
      </c>
      <c r="H15" s="345" t="s">
        <v>209</v>
      </c>
      <c r="I15" s="345" t="s">
        <v>210</v>
      </c>
      <c r="J15" s="345" t="s">
        <v>211</v>
      </c>
    </row>
    <row r="16" spans="1:16" ht="28.5" customHeight="1">
      <c r="A16" s="338" t="s">
        <v>212</v>
      </c>
      <c r="B16" s="338" t="s">
        <v>212</v>
      </c>
      <c r="C16" s="390" t="s">
        <v>223</v>
      </c>
      <c r="D16" s="390"/>
      <c r="E16" s="390"/>
      <c r="F16" s="390"/>
      <c r="G16" s="342" t="s">
        <v>214</v>
      </c>
      <c r="H16" s="339">
        <f>J26</f>
        <v>0</v>
      </c>
      <c r="I16" s="343">
        <v>1</v>
      </c>
      <c r="J16" s="346">
        <f>H16*I16</f>
        <v>0</v>
      </c>
    </row>
    <row r="17" spans="1:10" ht="27" customHeight="1">
      <c r="A17" s="338" t="s">
        <v>212</v>
      </c>
      <c r="B17" s="338" t="s">
        <v>212</v>
      </c>
      <c r="C17" s="390" t="s">
        <v>224</v>
      </c>
      <c r="D17" s="390"/>
      <c r="E17" s="390"/>
      <c r="F17" s="390"/>
      <c r="G17" s="342" t="s">
        <v>214</v>
      </c>
      <c r="H17" s="339">
        <f>J30</f>
        <v>0</v>
      </c>
      <c r="I17" s="343">
        <v>1</v>
      </c>
      <c r="J17" s="346">
        <f t="shared" ref="J17:J18" si="1">H17*I17</f>
        <v>0</v>
      </c>
    </row>
    <row r="18" spans="1:10" ht="33" customHeight="1">
      <c r="A18" s="338" t="s">
        <v>212</v>
      </c>
      <c r="B18" s="338" t="s">
        <v>212</v>
      </c>
      <c r="C18" s="390" t="s">
        <v>216</v>
      </c>
      <c r="D18" s="390"/>
      <c r="E18" s="390"/>
      <c r="F18" s="390"/>
      <c r="G18" s="342" t="s">
        <v>214</v>
      </c>
      <c r="H18" s="339">
        <f>J34</f>
        <v>0</v>
      </c>
      <c r="I18" s="343">
        <v>1</v>
      </c>
      <c r="J18" s="346">
        <f t="shared" si="1"/>
        <v>0</v>
      </c>
    </row>
    <row r="19" spans="1:10">
      <c r="A19" s="501" t="s">
        <v>225</v>
      </c>
      <c r="B19" s="501"/>
      <c r="C19" s="501"/>
      <c r="D19" s="501"/>
      <c r="E19" s="501"/>
      <c r="F19" s="501"/>
      <c r="G19" s="501"/>
      <c r="H19" s="501"/>
      <c r="I19" s="501"/>
      <c r="J19" s="347">
        <f>SUM(J16:J18)</f>
        <v>0</v>
      </c>
    </row>
    <row r="20" spans="1:10">
      <c r="A20" s="501" t="s">
        <v>226</v>
      </c>
      <c r="B20" s="501"/>
      <c r="C20" s="501"/>
      <c r="D20" s="501"/>
      <c r="E20" s="501"/>
      <c r="F20" s="501"/>
      <c r="G20" s="501"/>
      <c r="H20" s="501"/>
      <c r="I20" s="501"/>
      <c r="J20" s="357">
        <v>0</v>
      </c>
    </row>
    <row r="21" spans="1:10">
      <c r="A21" s="502" t="s">
        <v>227</v>
      </c>
      <c r="B21" s="502"/>
      <c r="C21" s="502"/>
      <c r="D21" s="502"/>
      <c r="E21" s="502"/>
      <c r="F21" s="502"/>
      <c r="G21" s="502"/>
      <c r="H21" s="502"/>
      <c r="I21" s="502"/>
      <c r="J21" s="347">
        <f>J19*J20</f>
        <v>0</v>
      </c>
    </row>
    <row r="22" spans="1:10">
      <c r="A22" s="340"/>
      <c r="B22" s="340"/>
      <c r="C22" s="340"/>
      <c r="D22" s="340"/>
      <c r="E22" s="340"/>
      <c r="F22" s="340"/>
      <c r="G22" s="340"/>
      <c r="H22" s="340"/>
      <c r="I22" s="340"/>
      <c r="J22" s="340"/>
    </row>
    <row r="23" spans="1:10">
      <c r="A23" s="340"/>
      <c r="B23" s="340"/>
      <c r="C23" s="340"/>
      <c r="D23" s="340"/>
      <c r="E23" s="340"/>
      <c r="F23" s="340"/>
      <c r="G23" s="340"/>
      <c r="H23" s="340"/>
      <c r="I23" s="340"/>
      <c r="J23" s="340"/>
    </row>
    <row r="24" spans="1:10">
      <c r="A24" s="395" t="s">
        <v>228</v>
      </c>
      <c r="B24" s="395"/>
      <c r="C24" s="395"/>
      <c r="D24" s="395"/>
      <c r="E24" s="395"/>
      <c r="F24" s="395"/>
      <c r="G24" s="395"/>
      <c r="H24" s="395"/>
      <c r="I24" s="395"/>
      <c r="J24" s="395"/>
    </row>
    <row r="25" spans="1:10">
      <c r="A25" s="394" t="s">
        <v>207</v>
      </c>
      <c r="B25" s="394"/>
      <c r="C25" s="394"/>
      <c r="D25" s="394"/>
      <c r="E25" s="394"/>
      <c r="F25" s="394"/>
      <c r="G25" s="344" t="s">
        <v>208</v>
      </c>
      <c r="H25" s="344" t="s">
        <v>229</v>
      </c>
      <c r="I25" s="344" t="s">
        <v>230</v>
      </c>
      <c r="J25" s="344" t="s">
        <v>231</v>
      </c>
    </row>
    <row r="26" spans="1:10">
      <c r="A26" s="504" t="s">
        <v>232</v>
      </c>
      <c r="B26" s="504"/>
      <c r="C26" s="504"/>
      <c r="D26" s="504"/>
      <c r="E26" s="504"/>
      <c r="F26" s="504"/>
      <c r="G26" s="341" t="s">
        <v>233</v>
      </c>
      <c r="H26" s="341">
        <v>4.8000000000000001E-5</v>
      </c>
      <c r="I26" s="348">
        <v>0</v>
      </c>
      <c r="J26" s="346">
        <f>TRUNC((H26*I26),2)</f>
        <v>0</v>
      </c>
    </row>
    <row r="27" spans="1:10">
      <c r="A27" s="396"/>
      <c r="B27" s="397"/>
      <c r="C27" s="397"/>
      <c r="D27" s="397"/>
      <c r="E27" s="397"/>
      <c r="F27" s="397"/>
      <c r="G27" s="397"/>
      <c r="H27" s="397"/>
      <c r="I27" s="397"/>
      <c r="J27" s="398"/>
    </row>
    <row r="28" spans="1:10">
      <c r="A28" s="395" t="s">
        <v>234</v>
      </c>
      <c r="B28" s="395"/>
      <c r="C28" s="395"/>
      <c r="D28" s="395"/>
      <c r="E28" s="395"/>
      <c r="F28" s="395"/>
      <c r="G28" s="395"/>
      <c r="H28" s="395"/>
      <c r="I28" s="395"/>
      <c r="J28" s="395"/>
    </row>
    <row r="29" spans="1:10">
      <c r="A29" s="394" t="s">
        <v>207</v>
      </c>
      <c r="B29" s="394"/>
      <c r="C29" s="394"/>
      <c r="D29" s="394"/>
      <c r="E29" s="394"/>
      <c r="F29" s="394"/>
      <c r="G29" s="344" t="s">
        <v>208</v>
      </c>
      <c r="H29" s="344" t="s">
        <v>229</v>
      </c>
      <c r="I29" s="344" t="s">
        <v>230</v>
      </c>
      <c r="J29" s="344" t="s">
        <v>231</v>
      </c>
    </row>
    <row r="30" spans="1:10">
      <c r="A30" s="504" t="s">
        <v>232</v>
      </c>
      <c r="B30" s="504"/>
      <c r="C30" s="504"/>
      <c r="D30" s="504"/>
      <c r="E30" s="504"/>
      <c r="F30" s="504"/>
      <c r="G30" s="341" t="s">
        <v>233</v>
      </c>
      <c r="H30" s="341">
        <v>1.4800000000000001E-5</v>
      </c>
      <c r="I30" s="348">
        <v>0</v>
      </c>
      <c r="J30" s="346">
        <f>TRUNC((H30*I30),2)</f>
        <v>0</v>
      </c>
    </row>
    <row r="31" spans="1:10">
      <c r="A31" s="396"/>
      <c r="B31" s="397"/>
      <c r="C31" s="397"/>
      <c r="D31" s="397"/>
      <c r="E31" s="397"/>
      <c r="F31" s="397"/>
      <c r="G31" s="397"/>
      <c r="H31" s="397"/>
      <c r="I31" s="397"/>
      <c r="J31" s="398"/>
    </row>
    <row r="32" spans="1:10">
      <c r="A32" s="395" t="s">
        <v>235</v>
      </c>
      <c r="B32" s="395"/>
      <c r="C32" s="395"/>
      <c r="D32" s="395"/>
      <c r="E32" s="395"/>
      <c r="F32" s="395"/>
      <c r="G32" s="395"/>
      <c r="H32" s="395"/>
      <c r="I32" s="395"/>
      <c r="J32" s="395"/>
    </row>
    <row r="33" spans="1:10">
      <c r="A33" s="394" t="s">
        <v>207</v>
      </c>
      <c r="B33" s="394"/>
      <c r="C33" s="394"/>
      <c r="D33" s="394"/>
      <c r="E33" s="394"/>
      <c r="F33" s="394"/>
      <c r="G33" s="344" t="s">
        <v>208</v>
      </c>
      <c r="H33" s="344" t="s">
        <v>229</v>
      </c>
      <c r="I33" s="344" t="s">
        <v>230</v>
      </c>
      <c r="J33" s="344" t="s">
        <v>231</v>
      </c>
    </row>
    <row r="34" spans="1:10">
      <c r="A34" s="504" t="s">
        <v>232</v>
      </c>
      <c r="B34" s="504"/>
      <c r="C34" s="504"/>
      <c r="D34" s="504"/>
      <c r="E34" s="504"/>
      <c r="F34" s="504"/>
      <c r="G34" s="341" t="s">
        <v>233</v>
      </c>
      <c r="H34" s="341">
        <v>6.0000000000000002E-6</v>
      </c>
      <c r="I34" s="348">
        <v>0</v>
      </c>
      <c r="J34" s="346">
        <f>TRUNC((H34*I34),2)</f>
        <v>0</v>
      </c>
    </row>
    <row r="35" spans="1:10">
      <c r="A35" s="396"/>
      <c r="B35" s="397"/>
      <c r="C35" s="397"/>
      <c r="D35" s="397"/>
      <c r="E35" s="397"/>
      <c r="F35" s="397"/>
      <c r="G35" s="397"/>
      <c r="H35" s="397"/>
      <c r="I35" s="397"/>
      <c r="J35" s="398"/>
    </row>
    <row r="36" spans="1:10">
      <c r="A36" s="395" t="s">
        <v>236</v>
      </c>
      <c r="B36" s="395"/>
      <c r="C36" s="395"/>
      <c r="D36" s="395"/>
      <c r="E36" s="395"/>
      <c r="F36" s="395"/>
      <c r="G36" s="395"/>
      <c r="H36" s="395"/>
      <c r="I36" s="395"/>
      <c r="J36" s="395"/>
    </row>
    <row r="37" spans="1:10">
      <c r="A37" s="394" t="s">
        <v>207</v>
      </c>
      <c r="B37" s="394"/>
      <c r="C37" s="394"/>
      <c r="D37" s="394"/>
      <c r="E37" s="394"/>
      <c r="F37" s="394"/>
      <c r="G37" s="344" t="s">
        <v>208</v>
      </c>
      <c r="H37" s="344" t="s">
        <v>229</v>
      </c>
      <c r="I37" s="344" t="s">
        <v>230</v>
      </c>
      <c r="J37" s="344" t="s">
        <v>231</v>
      </c>
    </row>
    <row r="38" spans="1:10">
      <c r="A38" s="504" t="s">
        <v>232</v>
      </c>
      <c r="B38" s="504"/>
      <c r="C38" s="504"/>
      <c r="D38" s="504"/>
      <c r="E38" s="504"/>
      <c r="F38" s="504"/>
      <c r="G38" s="341" t="s">
        <v>233</v>
      </c>
      <c r="H38" s="341">
        <v>6.0000000000000002E-5</v>
      </c>
      <c r="I38" s="348">
        <v>0</v>
      </c>
      <c r="J38" s="346">
        <f>TRUNC((H38*I38),2)</f>
        <v>0</v>
      </c>
    </row>
    <row r="39" spans="1:10">
      <c r="A39" s="396"/>
      <c r="B39" s="397"/>
      <c r="C39" s="397"/>
      <c r="D39" s="397"/>
      <c r="E39" s="397"/>
      <c r="F39" s="397"/>
      <c r="G39" s="397"/>
      <c r="H39" s="397"/>
      <c r="I39" s="397"/>
      <c r="J39" s="398"/>
    </row>
    <row r="40" spans="1:10">
      <c r="A40" s="395" t="s">
        <v>237</v>
      </c>
      <c r="B40" s="395"/>
      <c r="C40" s="395"/>
      <c r="D40" s="395"/>
      <c r="E40" s="395"/>
      <c r="F40" s="395"/>
      <c r="G40" s="395"/>
      <c r="H40" s="395"/>
      <c r="I40" s="395"/>
      <c r="J40" s="395"/>
    </row>
    <row r="41" spans="1:10">
      <c r="A41" s="394" t="s">
        <v>207</v>
      </c>
      <c r="B41" s="394"/>
      <c r="C41" s="394"/>
      <c r="D41" s="394"/>
      <c r="E41" s="394"/>
      <c r="F41" s="394"/>
      <c r="G41" s="344" t="s">
        <v>208</v>
      </c>
      <c r="H41" s="344" t="s">
        <v>229</v>
      </c>
      <c r="I41" s="344" t="s">
        <v>238</v>
      </c>
      <c r="J41" s="344" t="s">
        <v>231</v>
      </c>
    </row>
    <row r="42" spans="1:10">
      <c r="A42" s="504" t="s">
        <v>239</v>
      </c>
      <c r="B42" s="504"/>
      <c r="C42" s="504"/>
      <c r="D42" s="504"/>
      <c r="E42" s="504"/>
      <c r="F42" s="504"/>
      <c r="G42" s="341" t="s">
        <v>240</v>
      </c>
      <c r="H42" s="349">
        <v>6.69</v>
      </c>
      <c r="I42" s="350">
        <v>0</v>
      </c>
      <c r="J42" s="346">
        <f>TRUNC((H42*I42),2)</f>
        <v>0</v>
      </c>
    </row>
    <row r="43" spans="1:10">
      <c r="A43" s="340"/>
      <c r="B43" s="340"/>
      <c r="C43" s="340"/>
      <c r="D43" s="340"/>
      <c r="E43" s="340"/>
      <c r="F43" s="340"/>
      <c r="G43" s="340"/>
      <c r="H43" s="340"/>
      <c r="I43" s="340"/>
      <c r="J43" s="340"/>
    </row>
    <row r="44" spans="1:10">
      <c r="A44" s="340"/>
      <c r="B44" s="340"/>
      <c r="C44" s="340"/>
      <c r="D44" s="340"/>
      <c r="E44" s="340"/>
      <c r="F44" s="340"/>
      <c r="G44" s="340"/>
      <c r="H44" s="340"/>
      <c r="I44" s="340"/>
      <c r="J44" s="340"/>
    </row>
    <row r="45" spans="1:10">
      <c r="A45" s="392" t="s">
        <v>241</v>
      </c>
      <c r="B45" s="392"/>
      <c r="C45" s="392"/>
      <c r="D45" s="392"/>
      <c r="E45" s="392"/>
      <c r="F45" s="392"/>
      <c r="G45" s="392"/>
      <c r="H45" s="392"/>
      <c r="I45" s="392"/>
      <c r="J45" s="392"/>
    </row>
    <row r="46" spans="1:10" ht="39" customHeight="1">
      <c r="A46" s="352" t="s">
        <v>242</v>
      </c>
      <c r="B46" s="393" t="s">
        <v>207</v>
      </c>
      <c r="C46" s="393"/>
      <c r="D46" s="393"/>
      <c r="E46" s="352" t="s">
        <v>243</v>
      </c>
      <c r="F46" s="352" t="s">
        <v>209</v>
      </c>
      <c r="G46" s="352" t="s">
        <v>244</v>
      </c>
      <c r="H46" s="352" t="s">
        <v>245</v>
      </c>
      <c r="I46" s="352" t="s">
        <v>246</v>
      </c>
      <c r="J46" s="352" t="s">
        <v>247</v>
      </c>
    </row>
    <row r="47" spans="1:10">
      <c r="A47" s="351">
        <v>1</v>
      </c>
      <c r="B47" s="390" t="s">
        <v>248</v>
      </c>
      <c r="C47" s="390"/>
      <c r="D47" s="390"/>
      <c r="E47" s="353">
        <v>0</v>
      </c>
      <c r="F47" s="354">
        <v>0</v>
      </c>
      <c r="G47" s="355">
        <f>E47*F47</f>
        <v>0</v>
      </c>
      <c r="H47" s="342">
        <f>E47*12</f>
        <v>0</v>
      </c>
      <c r="I47" s="355">
        <f>F47*H47</f>
        <v>0</v>
      </c>
      <c r="J47" s="356" t="e">
        <f>I47/G53</f>
        <v>#DIV/0!</v>
      </c>
    </row>
    <row r="48" spans="1:10">
      <c r="A48" s="351">
        <v>2</v>
      </c>
      <c r="B48" s="390" t="s">
        <v>249</v>
      </c>
      <c r="C48" s="390"/>
      <c r="D48" s="390"/>
      <c r="E48" s="353">
        <v>0</v>
      </c>
      <c r="F48" s="354">
        <v>0</v>
      </c>
      <c r="G48" s="355">
        <f t="shared" ref="G48:G51" si="2">E48*F48</f>
        <v>0</v>
      </c>
      <c r="H48" s="342">
        <f t="shared" ref="H48:H51" si="3">E48*12</f>
        <v>0</v>
      </c>
      <c r="I48" s="355">
        <f t="shared" ref="I48:I51" si="4">F48*H48</f>
        <v>0</v>
      </c>
      <c r="J48" s="356" t="e">
        <f>I48/G53</f>
        <v>#DIV/0!</v>
      </c>
    </row>
    <row r="49" spans="1:10" ht="31.5" customHeight="1">
      <c r="A49" s="351">
        <v>3</v>
      </c>
      <c r="B49" s="390" t="s">
        <v>250</v>
      </c>
      <c r="C49" s="390"/>
      <c r="D49" s="390"/>
      <c r="E49" s="353">
        <v>0</v>
      </c>
      <c r="F49" s="354">
        <v>0</v>
      </c>
      <c r="G49" s="355">
        <f t="shared" si="2"/>
        <v>0</v>
      </c>
      <c r="H49" s="342">
        <f t="shared" si="3"/>
        <v>0</v>
      </c>
      <c r="I49" s="355">
        <f t="shared" si="4"/>
        <v>0</v>
      </c>
      <c r="J49" s="356" t="e">
        <f>I49/G53</f>
        <v>#DIV/0!</v>
      </c>
    </row>
    <row r="50" spans="1:10" ht="30" customHeight="1">
      <c r="A50" s="351">
        <v>4</v>
      </c>
      <c r="B50" s="390" t="s">
        <v>251</v>
      </c>
      <c r="C50" s="390"/>
      <c r="D50" s="390"/>
      <c r="E50" s="353">
        <v>0</v>
      </c>
      <c r="F50" s="354">
        <v>0</v>
      </c>
      <c r="G50" s="355">
        <f t="shared" si="2"/>
        <v>0</v>
      </c>
      <c r="H50" s="342">
        <f t="shared" si="3"/>
        <v>0</v>
      </c>
      <c r="I50" s="355">
        <f t="shared" si="4"/>
        <v>0</v>
      </c>
      <c r="J50" s="356" t="e">
        <f>I50/G53</f>
        <v>#DIV/0!</v>
      </c>
    </row>
    <row r="51" spans="1:10" ht="43.5" customHeight="1">
      <c r="A51" s="351">
        <v>5</v>
      </c>
      <c r="B51" s="390" t="s">
        <v>252</v>
      </c>
      <c r="C51" s="390"/>
      <c r="D51" s="390"/>
      <c r="E51" s="353">
        <v>0</v>
      </c>
      <c r="F51" s="354">
        <v>0</v>
      </c>
      <c r="G51" s="355">
        <f t="shared" si="2"/>
        <v>0</v>
      </c>
      <c r="H51" s="342">
        <f t="shared" si="3"/>
        <v>0</v>
      </c>
      <c r="I51" s="355">
        <f t="shared" si="4"/>
        <v>0</v>
      </c>
      <c r="J51" s="356" t="e">
        <f>I51/G53</f>
        <v>#DIV/0!</v>
      </c>
    </row>
    <row r="52" spans="1:10">
      <c r="A52" s="340"/>
      <c r="B52" s="340"/>
      <c r="C52" s="340"/>
      <c r="D52" s="340"/>
      <c r="E52" s="340"/>
      <c r="F52" s="340"/>
      <c r="G52" s="340"/>
      <c r="H52" s="340"/>
      <c r="I52" s="340"/>
      <c r="J52" s="340"/>
    </row>
    <row r="53" spans="1:10" ht="18.75" customHeight="1">
      <c r="A53" s="505" t="s">
        <v>253</v>
      </c>
      <c r="B53" s="505"/>
      <c r="C53" s="505"/>
      <c r="D53" s="505"/>
      <c r="E53" s="505"/>
      <c r="F53" s="505"/>
      <c r="G53" s="391">
        <f>SUM(I47:I51)</f>
        <v>0</v>
      </c>
      <c r="H53" s="391"/>
      <c r="I53" s="340"/>
      <c r="J53" s="340"/>
    </row>
    <row r="54" spans="1:10" ht="16.5" customHeight="1">
      <c r="A54" s="505" t="s">
        <v>254</v>
      </c>
      <c r="B54" s="505"/>
      <c r="C54" s="505"/>
      <c r="D54" s="505"/>
      <c r="E54" s="505"/>
      <c r="F54" s="505"/>
      <c r="G54" s="391">
        <f>G53/12</f>
        <v>0</v>
      </c>
      <c r="H54" s="391"/>
      <c r="I54" s="340"/>
      <c r="J54" s="340"/>
    </row>
  </sheetData>
  <sheetProtection selectLockedCells="1" selectUnlockedCells="1"/>
  <mergeCells count="50">
    <mergeCell ref="C7:F7"/>
    <mergeCell ref="C8:F8"/>
    <mergeCell ref="C9:F9"/>
    <mergeCell ref="A11:I11"/>
    <mergeCell ref="A2:J2"/>
    <mergeCell ref="C4:F4"/>
    <mergeCell ref="C5:F5"/>
    <mergeCell ref="C6:F6"/>
    <mergeCell ref="A3:J3"/>
    <mergeCell ref="A10:I10"/>
    <mergeCell ref="A12:I12"/>
    <mergeCell ref="A14:J14"/>
    <mergeCell ref="C15:F15"/>
    <mergeCell ref="C16:F16"/>
    <mergeCell ref="A13:J13"/>
    <mergeCell ref="C17:F17"/>
    <mergeCell ref="C18:F18"/>
    <mergeCell ref="A19:I19"/>
    <mergeCell ref="A20:I20"/>
    <mergeCell ref="A21:I21"/>
    <mergeCell ref="A24:J24"/>
    <mergeCell ref="A25:F25"/>
    <mergeCell ref="A26:F26"/>
    <mergeCell ref="A28:J28"/>
    <mergeCell ref="A29:F29"/>
    <mergeCell ref="A27:J27"/>
    <mergeCell ref="A30:F30"/>
    <mergeCell ref="A32:J32"/>
    <mergeCell ref="A33:F33"/>
    <mergeCell ref="A34:F34"/>
    <mergeCell ref="A36:J36"/>
    <mergeCell ref="A31:J31"/>
    <mergeCell ref="A35:J35"/>
    <mergeCell ref="A37:F37"/>
    <mergeCell ref="A38:F38"/>
    <mergeCell ref="A40:J40"/>
    <mergeCell ref="A41:F41"/>
    <mergeCell ref="A42:F42"/>
    <mergeCell ref="A39:J39"/>
    <mergeCell ref="A45:J45"/>
    <mergeCell ref="B46:D46"/>
    <mergeCell ref="B47:D47"/>
    <mergeCell ref="B48:D48"/>
    <mergeCell ref="B49:D49"/>
    <mergeCell ref="B50:D50"/>
    <mergeCell ref="B51:D51"/>
    <mergeCell ref="A53:F53"/>
    <mergeCell ref="G53:H53"/>
    <mergeCell ref="A54:F54"/>
    <mergeCell ref="G54:H54"/>
  </mergeCells>
  <pageMargins left="0.51180555555555562" right="0.51180555555555562" top="0.78749999999999998" bottom="0.78749999999999998" header="0.51181102362204722" footer="0.51181102362204722"/>
  <pageSetup paperSize="9" scale="7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2E545-7E1B-4855-A5A9-9904BA05C1D8}">
  <sheetPr>
    <tabColor theme="0"/>
  </sheetPr>
  <dimension ref="A2:M59"/>
  <sheetViews>
    <sheetView view="pageBreakPreview" zoomScaleNormal="75" zoomScaleSheetLayoutView="100" workbookViewId="0">
      <selection activeCell="M37" sqref="M37"/>
    </sheetView>
  </sheetViews>
  <sheetFormatPr defaultRowHeight="14.45"/>
  <cols>
    <col min="1" max="1" width="8" style="42" customWidth="1"/>
    <col min="2" max="2" width="11.42578125" customWidth="1"/>
    <col min="3" max="3" width="13.140625" customWidth="1"/>
    <col min="4" max="4" width="50.28515625" customWidth="1"/>
    <col min="5" max="5" width="10.5703125" customWidth="1"/>
    <col min="6" max="6" width="15.5703125" style="170" customWidth="1"/>
    <col min="7" max="7" width="13" customWidth="1"/>
    <col min="8" max="8" width="15" customWidth="1"/>
    <col min="9" max="9" width="7.28515625" style="42" bestFit="1" customWidth="1"/>
    <col min="10" max="10" width="12.7109375" customWidth="1"/>
    <col min="11" max="11" width="12.28515625" customWidth="1"/>
    <col min="12" max="13" width="11.5703125" customWidth="1"/>
    <col min="14" max="14" width="24.28515625" customWidth="1"/>
    <col min="15" max="15" width="13.140625" customWidth="1"/>
    <col min="16" max="16" width="11.28515625" customWidth="1"/>
  </cols>
  <sheetData>
    <row r="2" spans="1:13" ht="21">
      <c r="A2" s="374" t="s">
        <v>255</v>
      </c>
      <c r="B2" s="374"/>
      <c r="C2" s="374"/>
      <c r="D2" s="374"/>
      <c r="E2" s="374"/>
      <c r="F2" s="374"/>
      <c r="G2" s="374"/>
      <c r="H2" s="374"/>
      <c r="I2" s="374"/>
      <c r="J2" s="374"/>
      <c r="K2" s="374"/>
    </row>
    <row r="4" spans="1:13" ht="13.15">
      <c r="A4" s="416" t="s">
        <v>256</v>
      </c>
      <c r="B4" s="417"/>
      <c r="C4" s="417"/>
      <c r="D4" s="417"/>
      <c r="E4" s="417"/>
      <c r="F4" s="417"/>
      <c r="G4" s="417"/>
      <c r="H4" s="417"/>
      <c r="I4" s="417"/>
      <c r="J4" s="417"/>
      <c r="K4" s="417"/>
    </row>
    <row r="5" spans="1:13" ht="13.15">
      <c r="A5" s="416"/>
      <c r="B5" s="417"/>
      <c r="C5" s="417"/>
      <c r="D5" s="417"/>
      <c r="E5" s="417"/>
      <c r="F5" s="417"/>
      <c r="G5" s="417"/>
      <c r="H5" s="417"/>
      <c r="I5" s="417"/>
      <c r="J5" s="417"/>
      <c r="K5" s="417"/>
    </row>
    <row r="6" spans="1:13" ht="43.15">
      <c r="A6" s="243" t="s">
        <v>242</v>
      </c>
      <c r="B6" s="415" t="s">
        <v>207</v>
      </c>
      <c r="C6" s="415"/>
      <c r="D6" s="415"/>
      <c r="E6" s="243" t="s">
        <v>257</v>
      </c>
      <c r="F6" s="243" t="s">
        <v>258</v>
      </c>
      <c r="G6" s="243" t="s">
        <v>259</v>
      </c>
      <c r="H6" s="243" t="s">
        <v>260</v>
      </c>
      <c r="I6" s="243" t="s">
        <v>261</v>
      </c>
      <c r="J6" s="243" t="s">
        <v>262</v>
      </c>
      <c r="K6" s="243" t="s">
        <v>263</v>
      </c>
    </row>
    <row r="7" spans="1:13" ht="13.5" customHeight="1">
      <c r="A7" s="416"/>
      <c r="B7" s="417"/>
      <c r="C7" s="417"/>
      <c r="D7" s="417"/>
      <c r="E7" s="417"/>
      <c r="F7" s="417"/>
      <c r="G7" s="417"/>
      <c r="H7" s="417"/>
      <c r="I7" s="417"/>
      <c r="J7" s="417"/>
      <c r="K7" s="417"/>
    </row>
    <row r="9" spans="1:13">
      <c r="A9" s="285">
        <v>1</v>
      </c>
      <c r="B9" s="413" t="s">
        <v>264</v>
      </c>
      <c r="C9" s="413"/>
      <c r="D9" s="413"/>
      <c r="E9" s="413"/>
      <c r="F9" s="413"/>
      <c r="G9" s="413"/>
      <c r="H9" s="292">
        <f>SUM(H10:H28)</f>
        <v>0</v>
      </c>
      <c r="I9" s="418"/>
      <c r="J9" s="419"/>
      <c r="K9" s="292">
        <f>SUM(K10:K28)</f>
        <v>0</v>
      </c>
    </row>
    <row r="10" spans="1:13" ht="34.5" customHeight="1">
      <c r="A10" s="286" t="s">
        <v>9</v>
      </c>
      <c r="B10" s="407" t="s">
        <v>265</v>
      </c>
      <c r="C10" s="407"/>
      <c r="D10" s="407"/>
      <c r="E10" s="171" t="s">
        <v>233</v>
      </c>
      <c r="F10" s="172">
        <v>7</v>
      </c>
      <c r="G10" s="271">
        <v>0</v>
      </c>
      <c r="H10" s="287">
        <f t="shared" ref="H10:H28" si="0">F10*G10</f>
        <v>0</v>
      </c>
      <c r="I10" s="408">
        <f>'Anexo V-B.8- BDI'!I31</f>
        <v>0</v>
      </c>
      <c r="J10" s="288">
        <f>G10*(1+$I$10)</f>
        <v>0</v>
      </c>
      <c r="K10" s="289">
        <f>J10*F10</f>
        <v>0</v>
      </c>
      <c r="L10" s="205"/>
      <c r="M10" s="240"/>
    </row>
    <row r="11" spans="1:13" ht="24" customHeight="1">
      <c r="A11" s="286" t="s">
        <v>11</v>
      </c>
      <c r="B11" s="411" t="s">
        <v>266</v>
      </c>
      <c r="C11" s="411"/>
      <c r="D11" s="411"/>
      <c r="E11" s="171" t="s">
        <v>233</v>
      </c>
      <c r="F11" s="172">
        <v>8</v>
      </c>
      <c r="G11" s="271">
        <v>0</v>
      </c>
      <c r="H11" s="287">
        <f t="shared" si="0"/>
        <v>0</v>
      </c>
      <c r="I11" s="409"/>
      <c r="J11" s="288">
        <f t="shared" ref="J11:J28" si="1">G11*(1+$I$10)</f>
        <v>0</v>
      </c>
      <c r="K11" s="289">
        <f t="shared" ref="K11:K28" si="2">J11*F11</f>
        <v>0</v>
      </c>
      <c r="L11" s="205"/>
      <c r="M11" s="240"/>
    </row>
    <row r="12" spans="1:13" ht="26.25" customHeight="1">
      <c r="A12" s="286" t="s">
        <v>267</v>
      </c>
      <c r="B12" s="407" t="s">
        <v>268</v>
      </c>
      <c r="C12" s="407"/>
      <c r="D12" s="407"/>
      <c r="E12" s="171" t="s">
        <v>233</v>
      </c>
      <c r="F12" s="172">
        <v>5</v>
      </c>
      <c r="G12" s="271">
        <v>0</v>
      </c>
      <c r="H12" s="287">
        <f t="shared" si="0"/>
        <v>0</v>
      </c>
      <c r="I12" s="409"/>
      <c r="J12" s="288">
        <f t="shared" si="1"/>
        <v>0</v>
      </c>
      <c r="K12" s="289">
        <f t="shared" si="2"/>
        <v>0</v>
      </c>
      <c r="L12" s="205"/>
      <c r="M12" s="240"/>
    </row>
    <row r="13" spans="1:13">
      <c r="A13" s="286" t="s">
        <v>269</v>
      </c>
      <c r="B13" s="411" t="s">
        <v>270</v>
      </c>
      <c r="C13" s="411"/>
      <c r="D13" s="411"/>
      <c r="E13" s="171" t="s">
        <v>271</v>
      </c>
      <c r="F13" s="172">
        <v>22.996845425867509</v>
      </c>
      <c r="G13" s="271">
        <v>0</v>
      </c>
      <c r="H13" s="287">
        <f t="shared" si="0"/>
        <v>0</v>
      </c>
      <c r="I13" s="409"/>
      <c r="J13" s="288">
        <f t="shared" si="1"/>
        <v>0</v>
      </c>
      <c r="K13" s="289">
        <f t="shared" si="2"/>
        <v>0</v>
      </c>
      <c r="L13" s="205"/>
      <c r="M13" s="240"/>
    </row>
    <row r="14" spans="1:13">
      <c r="A14" s="286" t="s">
        <v>272</v>
      </c>
      <c r="B14" s="407" t="s">
        <v>273</v>
      </c>
      <c r="C14" s="407"/>
      <c r="D14" s="407"/>
      <c r="E14" s="171" t="s">
        <v>271</v>
      </c>
      <c r="F14" s="172">
        <v>51</v>
      </c>
      <c r="G14" s="271">
        <v>0</v>
      </c>
      <c r="H14" s="287">
        <f t="shared" si="0"/>
        <v>0</v>
      </c>
      <c r="I14" s="409"/>
      <c r="J14" s="288">
        <f t="shared" si="1"/>
        <v>0</v>
      </c>
      <c r="K14" s="289">
        <f t="shared" si="2"/>
        <v>0</v>
      </c>
      <c r="L14" s="205"/>
      <c r="M14" s="240"/>
    </row>
    <row r="15" spans="1:13">
      <c r="A15" s="286" t="s">
        <v>274</v>
      </c>
      <c r="B15" s="407" t="s">
        <v>275</v>
      </c>
      <c r="C15" s="407"/>
      <c r="D15" s="407"/>
      <c r="E15" s="171" t="s">
        <v>271</v>
      </c>
      <c r="F15" s="172">
        <v>8</v>
      </c>
      <c r="G15" s="271">
        <v>0</v>
      </c>
      <c r="H15" s="287">
        <f t="shared" si="0"/>
        <v>0</v>
      </c>
      <c r="I15" s="409"/>
      <c r="J15" s="288">
        <f t="shared" si="1"/>
        <v>0</v>
      </c>
      <c r="K15" s="289">
        <f t="shared" si="2"/>
        <v>0</v>
      </c>
      <c r="L15" s="205"/>
      <c r="M15" s="240"/>
    </row>
    <row r="16" spans="1:13">
      <c r="A16" s="286" t="s">
        <v>276</v>
      </c>
      <c r="B16" s="407" t="s">
        <v>277</v>
      </c>
      <c r="C16" s="407"/>
      <c r="D16" s="407"/>
      <c r="E16" s="171" t="s">
        <v>233</v>
      </c>
      <c r="F16" s="172">
        <v>7</v>
      </c>
      <c r="G16" s="271">
        <v>0</v>
      </c>
      <c r="H16" s="287">
        <f t="shared" si="0"/>
        <v>0</v>
      </c>
      <c r="I16" s="409"/>
      <c r="J16" s="288">
        <f t="shared" si="1"/>
        <v>0</v>
      </c>
      <c r="K16" s="289">
        <f t="shared" si="2"/>
        <v>0</v>
      </c>
      <c r="L16" s="205"/>
      <c r="M16" s="240"/>
    </row>
    <row r="17" spans="1:13">
      <c r="A17" s="286" t="s">
        <v>278</v>
      </c>
      <c r="B17" s="407" t="s">
        <v>279</v>
      </c>
      <c r="C17" s="407"/>
      <c r="D17" s="407"/>
      <c r="E17" s="171" t="s">
        <v>233</v>
      </c>
      <c r="F17" s="172">
        <v>9</v>
      </c>
      <c r="G17" s="271">
        <v>0</v>
      </c>
      <c r="H17" s="287">
        <f t="shared" si="0"/>
        <v>0</v>
      </c>
      <c r="I17" s="409"/>
      <c r="J17" s="288">
        <f t="shared" si="1"/>
        <v>0</v>
      </c>
      <c r="K17" s="289">
        <f t="shared" si="2"/>
        <v>0</v>
      </c>
      <c r="L17" s="205"/>
      <c r="M17" s="240"/>
    </row>
    <row r="18" spans="1:13">
      <c r="A18" s="286" t="s">
        <v>280</v>
      </c>
      <c r="B18" s="407" t="s">
        <v>281</v>
      </c>
      <c r="C18" s="407"/>
      <c r="D18" s="407"/>
      <c r="E18" s="171" t="s">
        <v>233</v>
      </c>
      <c r="F18" s="172">
        <v>5</v>
      </c>
      <c r="G18" s="271">
        <v>0</v>
      </c>
      <c r="H18" s="287">
        <f t="shared" si="0"/>
        <v>0</v>
      </c>
      <c r="I18" s="409"/>
      <c r="J18" s="288">
        <f t="shared" si="1"/>
        <v>0</v>
      </c>
      <c r="K18" s="289">
        <f t="shared" si="2"/>
        <v>0</v>
      </c>
      <c r="L18" s="205"/>
      <c r="M18" s="240"/>
    </row>
    <row r="19" spans="1:13">
      <c r="A19" s="286" t="s">
        <v>282</v>
      </c>
      <c r="B19" s="407" t="s">
        <v>283</v>
      </c>
      <c r="C19" s="407"/>
      <c r="D19" s="407"/>
      <c r="E19" s="171" t="s">
        <v>233</v>
      </c>
      <c r="F19" s="172">
        <v>10</v>
      </c>
      <c r="G19" s="271">
        <v>0</v>
      </c>
      <c r="H19" s="287">
        <f t="shared" si="0"/>
        <v>0</v>
      </c>
      <c r="I19" s="409"/>
      <c r="J19" s="288">
        <f t="shared" si="1"/>
        <v>0</v>
      </c>
      <c r="K19" s="289">
        <f t="shared" si="2"/>
        <v>0</v>
      </c>
      <c r="L19" s="205"/>
      <c r="M19" s="240"/>
    </row>
    <row r="20" spans="1:13">
      <c r="A20" s="286" t="s">
        <v>284</v>
      </c>
      <c r="B20" s="407" t="s">
        <v>285</v>
      </c>
      <c r="C20" s="407"/>
      <c r="D20" s="407"/>
      <c r="E20" s="171" t="s">
        <v>233</v>
      </c>
      <c r="F20" s="172">
        <v>14</v>
      </c>
      <c r="G20" s="271">
        <v>0</v>
      </c>
      <c r="H20" s="287">
        <f t="shared" si="0"/>
        <v>0</v>
      </c>
      <c r="I20" s="409"/>
      <c r="J20" s="288">
        <f t="shared" si="1"/>
        <v>0</v>
      </c>
      <c r="K20" s="289">
        <f t="shared" si="2"/>
        <v>0</v>
      </c>
      <c r="L20" s="205"/>
      <c r="M20" s="240"/>
    </row>
    <row r="21" spans="1:13">
      <c r="A21" s="286" t="s">
        <v>286</v>
      </c>
      <c r="B21" s="407" t="s">
        <v>287</v>
      </c>
      <c r="C21" s="407"/>
      <c r="D21" s="407"/>
      <c r="E21" s="171" t="s">
        <v>233</v>
      </c>
      <c r="F21" s="172">
        <v>7</v>
      </c>
      <c r="G21" s="271">
        <v>0</v>
      </c>
      <c r="H21" s="287">
        <f t="shared" si="0"/>
        <v>0</v>
      </c>
      <c r="I21" s="409"/>
      <c r="J21" s="288">
        <f t="shared" si="1"/>
        <v>0</v>
      </c>
      <c r="K21" s="289">
        <f t="shared" si="2"/>
        <v>0</v>
      </c>
      <c r="L21" s="205"/>
      <c r="M21" s="240"/>
    </row>
    <row r="22" spans="1:13" ht="30" customHeight="1">
      <c r="A22" s="286" t="s">
        <v>288</v>
      </c>
      <c r="B22" s="407" t="s">
        <v>289</v>
      </c>
      <c r="C22" s="407"/>
      <c r="D22" s="407"/>
      <c r="E22" s="171" t="s">
        <v>233</v>
      </c>
      <c r="F22" s="172">
        <v>7</v>
      </c>
      <c r="G22" s="271">
        <v>0</v>
      </c>
      <c r="H22" s="287">
        <f t="shared" si="0"/>
        <v>0</v>
      </c>
      <c r="I22" s="409"/>
      <c r="J22" s="288">
        <f t="shared" si="1"/>
        <v>0</v>
      </c>
      <c r="K22" s="289">
        <f t="shared" si="2"/>
        <v>0</v>
      </c>
      <c r="L22" s="205"/>
      <c r="M22" s="240"/>
    </row>
    <row r="23" spans="1:13" ht="31.5" customHeight="1">
      <c r="A23" s="286" t="s">
        <v>290</v>
      </c>
      <c r="B23" s="407" t="s">
        <v>291</v>
      </c>
      <c r="C23" s="407"/>
      <c r="D23" s="407"/>
      <c r="E23" s="171" t="s">
        <v>233</v>
      </c>
      <c r="F23" s="172">
        <v>10</v>
      </c>
      <c r="G23" s="271">
        <v>0</v>
      </c>
      <c r="H23" s="287">
        <f t="shared" si="0"/>
        <v>0</v>
      </c>
      <c r="I23" s="409"/>
      <c r="J23" s="288">
        <f t="shared" si="1"/>
        <v>0</v>
      </c>
      <c r="K23" s="289">
        <f t="shared" si="2"/>
        <v>0</v>
      </c>
      <c r="L23" s="205"/>
      <c r="M23" s="240"/>
    </row>
    <row r="24" spans="1:13">
      <c r="A24" s="286" t="s">
        <v>292</v>
      </c>
      <c r="B24" s="407" t="s">
        <v>293</v>
      </c>
      <c r="C24" s="407"/>
      <c r="D24" s="407"/>
      <c r="E24" s="171" t="s">
        <v>233</v>
      </c>
      <c r="F24" s="172">
        <v>20</v>
      </c>
      <c r="G24" s="271">
        <v>0</v>
      </c>
      <c r="H24" s="287">
        <f t="shared" si="0"/>
        <v>0</v>
      </c>
      <c r="I24" s="409"/>
      <c r="J24" s="288">
        <f t="shared" si="1"/>
        <v>0</v>
      </c>
      <c r="K24" s="289">
        <f t="shared" si="2"/>
        <v>0</v>
      </c>
      <c r="L24" s="205"/>
      <c r="M24" s="240"/>
    </row>
    <row r="25" spans="1:13">
      <c r="A25" s="286" t="s">
        <v>294</v>
      </c>
      <c r="B25" s="410" t="s">
        <v>295</v>
      </c>
      <c r="C25" s="410"/>
      <c r="D25" s="410"/>
      <c r="E25" s="171" t="s">
        <v>233</v>
      </c>
      <c r="F25" s="172">
        <v>21</v>
      </c>
      <c r="G25" s="271">
        <v>0</v>
      </c>
      <c r="H25" s="287">
        <f t="shared" si="0"/>
        <v>0</v>
      </c>
      <c r="I25" s="409"/>
      <c r="J25" s="288">
        <f t="shared" si="1"/>
        <v>0</v>
      </c>
      <c r="K25" s="289">
        <f t="shared" si="2"/>
        <v>0</v>
      </c>
      <c r="L25" s="205"/>
      <c r="M25" s="240"/>
    </row>
    <row r="26" spans="1:13">
      <c r="A26" s="286" t="s">
        <v>296</v>
      </c>
      <c r="B26" s="407" t="s">
        <v>297</v>
      </c>
      <c r="C26" s="407"/>
      <c r="D26" s="407"/>
      <c r="E26" s="171" t="s">
        <v>233</v>
      </c>
      <c r="F26" s="172">
        <v>10</v>
      </c>
      <c r="G26" s="271">
        <v>0</v>
      </c>
      <c r="H26" s="287">
        <f t="shared" si="0"/>
        <v>0</v>
      </c>
      <c r="I26" s="409"/>
      <c r="J26" s="288">
        <f t="shared" si="1"/>
        <v>0</v>
      </c>
      <c r="K26" s="289">
        <f t="shared" si="2"/>
        <v>0</v>
      </c>
      <c r="L26" s="205"/>
      <c r="M26" s="240"/>
    </row>
    <row r="27" spans="1:13">
      <c r="A27" s="286" t="s">
        <v>298</v>
      </c>
      <c r="B27" s="407" t="s">
        <v>299</v>
      </c>
      <c r="C27" s="407"/>
      <c r="D27" s="407"/>
      <c r="E27" s="171" t="s">
        <v>233</v>
      </c>
      <c r="F27" s="172">
        <v>14</v>
      </c>
      <c r="G27" s="271">
        <v>0</v>
      </c>
      <c r="H27" s="287">
        <f t="shared" si="0"/>
        <v>0</v>
      </c>
      <c r="I27" s="409"/>
      <c r="J27" s="288">
        <f t="shared" si="1"/>
        <v>0</v>
      </c>
      <c r="K27" s="289">
        <f t="shared" si="2"/>
        <v>0</v>
      </c>
      <c r="L27" s="205"/>
      <c r="M27" s="240"/>
    </row>
    <row r="28" spans="1:13">
      <c r="A28" s="286" t="s">
        <v>300</v>
      </c>
      <c r="B28" s="407" t="s">
        <v>301</v>
      </c>
      <c r="C28" s="407"/>
      <c r="D28" s="407"/>
      <c r="E28" s="171" t="s">
        <v>233</v>
      </c>
      <c r="F28" s="172">
        <v>14</v>
      </c>
      <c r="G28" s="271">
        <v>0</v>
      </c>
      <c r="H28" s="287">
        <f t="shared" si="0"/>
        <v>0</v>
      </c>
      <c r="I28" s="409"/>
      <c r="J28" s="288">
        <f t="shared" si="1"/>
        <v>0</v>
      </c>
      <c r="K28" s="289">
        <f t="shared" si="2"/>
        <v>0</v>
      </c>
      <c r="L28" s="205"/>
      <c r="M28" s="240"/>
    </row>
    <row r="29" spans="1:13" s="38" customFormat="1">
      <c r="A29" s="285">
        <v>2</v>
      </c>
      <c r="B29" s="413" t="s">
        <v>302</v>
      </c>
      <c r="C29" s="413"/>
      <c r="D29" s="413"/>
      <c r="E29" s="413"/>
      <c r="F29" s="413"/>
      <c r="G29" s="413"/>
      <c r="H29" s="292">
        <f>SUM(H30:H41)</f>
        <v>0</v>
      </c>
      <c r="I29" s="263"/>
      <c r="J29" s="10"/>
      <c r="K29" s="292">
        <f>SUM(K30:K41)</f>
        <v>0</v>
      </c>
    </row>
    <row r="30" spans="1:13" s="38" customFormat="1">
      <c r="A30" s="286" t="s">
        <v>15</v>
      </c>
      <c r="B30" s="407" t="s">
        <v>303</v>
      </c>
      <c r="C30" s="407"/>
      <c r="D30" s="407"/>
      <c r="E30" s="215" t="s">
        <v>304</v>
      </c>
      <c r="F30" s="172">
        <v>2</v>
      </c>
      <c r="G30" s="271">
        <v>0</v>
      </c>
      <c r="H30" s="287">
        <f t="shared" ref="H30:H41" si="3">F30*G30</f>
        <v>0</v>
      </c>
      <c r="I30" s="408">
        <f>'Anexo V-B.8- BDI'!I31</f>
        <v>0</v>
      </c>
      <c r="J30" s="289">
        <f>G30*(1+$I$30)</f>
        <v>0</v>
      </c>
      <c r="K30" s="289">
        <f>J30*F30</f>
        <v>0</v>
      </c>
      <c r="L30" s="205"/>
      <c r="M30" s="240"/>
    </row>
    <row r="31" spans="1:13" s="38" customFormat="1">
      <c r="A31" s="286" t="s">
        <v>17</v>
      </c>
      <c r="B31" s="407" t="s">
        <v>305</v>
      </c>
      <c r="C31" s="407"/>
      <c r="D31" s="407"/>
      <c r="E31" s="215" t="s">
        <v>233</v>
      </c>
      <c r="F31" s="172">
        <v>3</v>
      </c>
      <c r="G31" s="271">
        <v>0</v>
      </c>
      <c r="H31" s="287">
        <f t="shared" si="3"/>
        <v>0</v>
      </c>
      <c r="I31" s="409"/>
      <c r="J31" s="289">
        <f t="shared" ref="J31:J41" si="4">G31*(1+$I$30)</f>
        <v>0</v>
      </c>
      <c r="K31" s="289">
        <f t="shared" ref="K31:K41" si="5">J31*F31</f>
        <v>0</v>
      </c>
      <c r="L31" s="205"/>
      <c r="M31" s="240"/>
    </row>
    <row r="32" spans="1:13" s="38" customFormat="1">
      <c r="A32" s="286" t="s">
        <v>19</v>
      </c>
      <c r="B32" s="407" t="s">
        <v>306</v>
      </c>
      <c r="C32" s="407"/>
      <c r="D32" s="407"/>
      <c r="E32" s="215" t="s">
        <v>233</v>
      </c>
      <c r="F32" s="172">
        <v>7</v>
      </c>
      <c r="G32" s="271">
        <v>0</v>
      </c>
      <c r="H32" s="287">
        <f t="shared" si="3"/>
        <v>0</v>
      </c>
      <c r="I32" s="409"/>
      <c r="J32" s="289">
        <f t="shared" si="4"/>
        <v>0</v>
      </c>
      <c r="K32" s="289">
        <f t="shared" si="5"/>
        <v>0</v>
      </c>
      <c r="L32" s="205"/>
      <c r="M32" s="240"/>
    </row>
    <row r="33" spans="1:13" s="38" customFormat="1">
      <c r="A33" s="286" t="s">
        <v>21</v>
      </c>
      <c r="B33" s="407" t="s">
        <v>307</v>
      </c>
      <c r="C33" s="407"/>
      <c r="D33" s="407"/>
      <c r="E33" s="215" t="s">
        <v>304</v>
      </c>
      <c r="F33" s="172">
        <v>10</v>
      </c>
      <c r="G33" s="271">
        <v>0</v>
      </c>
      <c r="H33" s="287">
        <f t="shared" si="3"/>
        <v>0</v>
      </c>
      <c r="I33" s="409"/>
      <c r="J33" s="289">
        <f t="shared" si="4"/>
        <v>0</v>
      </c>
      <c r="K33" s="289">
        <f t="shared" si="5"/>
        <v>0</v>
      </c>
      <c r="L33" s="205"/>
      <c r="M33" s="240"/>
    </row>
    <row r="34" spans="1:13" s="38" customFormat="1">
      <c r="A34" s="286" t="s">
        <v>23</v>
      </c>
      <c r="B34" s="407" t="s">
        <v>308</v>
      </c>
      <c r="C34" s="407"/>
      <c r="D34" s="407"/>
      <c r="E34" s="171" t="s">
        <v>233</v>
      </c>
      <c r="F34" s="172">
        <v>5</v>
      </c>
      <c r="G34" s="271">
        <v>0</v>
      </c>
      <c r="H34" s="287">
        <f t="shared" si="3"/>
        <v>0</v>
      </c>
      <c r="I34" s="409"/>
      <c r="J34" s="289">
        <f t="shared" si="4"/>
        <v>0</v>
      </c>
      <c r="K34" s="289">
        <f t="shared" si="5"/>
        <v>0</v>
      </c>
      <c r="L34" s="205"/>
      <c r="M34" s="240"/>
    </row>
    <row r="35" spans="1:13" s="38" customFormat="1">
      <c r="A35" s="286" t="s">
        <v>25</v>
      </c>
      <c r="B35" s="407" t="s">
        <v>309</v>
      </c>
      <c r="C35" s="407"/>
      <c r="D35" s="407"/>
      <c r="E35" s="171" t="s">
        <v>233</v>
      </c>
      <c r="F35" s="172">
        <v>1</v>
      </c>
      <c r="G35" s="271">
        <v>0</v>
      </c>
      <c r="H35" s="287">
        <f t="shared" si="3"/>
        <v>0</v>
      </c>
      <c r="I35" s="409"/>
      <c r="J35" s="289">
        <f t="shared" si="4"/>
        <v>0</v>
      </c>
      <c r="K35" s="289">
        <f t="shared" si="5"/>
        <v>0</v>
      </c>
      <c r="L35" s="205"/>
      <c r="M35" s="240"/>
    </row>
    <row r="36" spans="1:13" s="38" customFormat="1">
      <c r="A36" s="286" t="s">
        <v>310</v>
      </c>
      <c r="B36" s="407" t="s">
        <v>311</v>
      </c>
      <c r="C36" s="407"/>
      <c r="D36" s="407"/>
      <c r="E36" s="171" t="s">
        <v>240</v>
      </c>
      <c r="F36" s="172">
        <v>12</v>
      </c>
      <c r="G36" s="271">
        <v>0</v>
      </c>
      <c r="H36" s="287">
        <f t="shared" si="3"/>
        <v>0</v>
      </c>
      <c r="I36" s="409"/>
      <c r="J36" s="289">
        <f t="shared" si="4"/>
        <v>0</v>
      </c>
      <c r="K36" s="289">
        <f t="shared" si="5"/>
        <v>0</v>
      </c>
      <c r="L36" s="205"/>
      <c r="M36" s="240"/>
    </row>
    <row r="37" spans="1:13" s="38" customFormat="1">
      <c r="A37" s="286" t="s">
        <v>312</v>
      </c>
      <c r="B37" s="407" t="s">
        <v>313</v>
      </c>
      <c r="C37" s="407"/>
      <c r="D37" s="407"/>
      <c r="E37" s="171" t="s">
        <v>240</v>
      </c>
      <c r="F37" s="172">
        <v>12</v>
      </c>
      <c r="G37" s="271">
        <v>0</v>
      </c>
      <c r="H37" s="287">
        <f t="shared" si="3"/>
        <v>0</v>
      </c>
      <c r="I37" s="409"/>
      <c r="J37" s="289">
        <f t="shared" si="4"/>
        <v>0</v>
      </c>
      <c r="K37" s="289">
        <f t="shared" si="5"/>
        <v>0</v>
      </c>
      <c r="L37" s="205"/>
      <c r="M37" s="240"/>
    </row>
    <row r="38" spans="1:13" s="38" customFormat="1" ht="26.45" customHeight="1">
      <c r="A38" s="286" t="s">
        <v>314</v>
      </c>
      <c r="B38" s="414" t="s">
        <v>315</v>
      </c>
      <c r="C38" s="414"/>
      <c r="D38" s="414"/>
      <c r="E38" s="216" t="s">
        <v>233</v>
      </c>
      <c r="F38" s="217">
        <v>12</v>
      </c>
      <c r="G38" s="271">
        <v>0</v>
      </c>
      <c r="H38" s="287">
        <f t="shared" si="3"/>
        <v>0</v>
      </c>
      <c r="I38" s="409"/>
      <c r="J38" s="289">
        <f t="shared" si="4"/>
        <v>0</v>
      </c>
      <c r="K38" s="289">
        <f t="shared" si="5"/>
        <v>0</v>
      </c>
      <c r="L38" s="205"/>
      <c r="M38" s="240"/>
    </row>
    <row r="39" spans="1:13">
      <c r="A39" s="286" t="s">
        <v>316</v>
      </c>
      <c r="B39" s="407" t="s">
        <v>317</v>
      </c>
      <c r="C39" s="407"/>
      <c r="D39" s="407"/>
      <c r="E39" s="171" t="s">
        <v>233</v>
      </c>
      <c r="F39" s="172">
        <v>12</v>
      </c>
      <c r="G39" s="271">
        <v>0</v>
      </c>
      <c r="H39" s="287">
        <f t="shared" si="3"/>
        <v>0</v>
      </c>
      <c r="I39" s="409"/>
      <c r="J39" s="289">
        <f t="shared" si="4"/>
        <v>0</v>
      </c>
      <c r="K39" s="289">
        <f t="shared" si="5"/>
        <v>0</v>
      </c>
      <c r="L39" s="205"/>
      <c r="M39" s="240"/>
    </row>
    <row r="40" spans="1:13" ht="27" customHeight="1">
      <c r="A40" s="286" t="s">
        <v>318</v>
      </c>
      <c r="B40" s="407" t="s">
        <v>319</v>
      </c>
      <c r="C40" s="407"/>
      <c r="D40" s="407"/>
      <c r="E40" s="171" t="s">
        <v>233</v>
      </c>
      <c r="F40" s="172">
        <v>20</v>
      </c>
      <c r="G40" s="271">
        <v>0</v>
      </c>
      <c r="H40" s="287">
        <f t="shared" si="3"/>
        <v>0</v>
      </c>
      <c r="I40" s="409"/>
      <c r="J40" s="289">
        <f t="shared" si="4"/>
        <v>0</v>
      </c>
      <c r="K40" s="289">
        <f t="shared" si="5"/>
        <v>0</v>
      </c>
      <c r="L40" s="205"/>
      <c r="M40" s="240"/>
    </row>
    <row r="41" spans="1:13" ht="21" customHeight="1">
      <c r="A41" s="290" t="s">
        <v>320</v>
      </c>
      <c r="B41" s="407" t="s">
        <v>321</v>
      </c>
      <c r="C41" s="407"/>
      <c r="D41" s="407"/>
      <c r="E41" s="171" t="s">
        <v>233</v>
      </c>
      <c r="F41" s="172">
        <v>40</v>
      </c>
      <c r="G41" s="271">
        <v>0</v>
      </c>
      <c r="H41" s="287">
        <f t="shared" si="3"/>
        <v>0</v>
      </c>
      <c r="I41" s="409"/>
      <c r="J41" s="289">
        <f t="shared" si="4"/>
        <v>0</v>
      </c>
      <c r="K41" s="289">
        <f t="shared" si="5"/>
        <v>0</v>
      </c>
      <c r="L41" s="205"/>
      <c r="M41" s="240"/>
    </row>
    <row r="42" spans="1:13" ht="15.6">
      <c r="A42" s="412" t="s">
        <v>322</v>
      </c>
      <c r="B42" s="412"/>
      <c r="C42" s="412"/>
      <c r="D42" s="412"/>
      <c r="E42" s="412"/>
      <c r="F42" s="412"/>
      <c r="G42" s="412"/>
      <c r="H42" s="291">
        <f>H9+H29</f>
        <v>0</v>
      </c>
      <c r="I42" s="401"/>
      <c r="J42" s="402"/>
      <c r="K42" s="291">
        <f>K9+K29</f>
        <v>0</v>
      </c>
    </row>
    <row r="43" spans="1:13" ht="15.6">
      <c r="A43" s="412" t="s">
        <v>323</v>
      </c>
      <c r="B43" s="412"/>
      <c r="C43" s="412"/>
      <c r="D43" s="412"/>
      <c r="E43" s="412"/>
      <c r="F43" s="412"/>
      <c r="G43" s="412"/>
      <c r="H43" s="291">
        <f>H42/12</f>
        <v>0</v>
      </c>
      <c r="I43" s="403"/>
      <c r="J43" s="404"/>
      <c r="K43" s="291">
        <f>K42/12</f>
        <v>0</v>
      </c>
    </row>
    <row r="44" spans="1:13">
      <c r="A44" s="174"/>
      <c r="B44" s="42"/>
      <c r="C44" s="42"/>
      <c r="D44" s="127"/>
      <c r="E44" s="42"/>
      <c r="F44" s="175"/>
      <c r="G44" s="176"/>
      <c r="H44" s="177"/>
    </row>
    <row r="45" spans="1:13" ht="27.75" customHeight="1">
      <c r="A45" s="405" t="s">
        <v>324</v>
      </c>
      <c r="B45" s="405"/>
      <c r="C45" s="405"/>
      <c r="D45" s="405"/>
      <c r="E45" s="405"/>
      <c r="F45" s="405"/>
      <c r="G45" s="405"/>
      <c r="H45" s="405"/>
      <c r="I45" s="405"/>
      <c r="J45" s="405"/>
      <c r="K45" s="405"/>
    </row>
    <row r="46" spans="1:13" ht="27.6" customHeight="1">
      <c r="A46" s="406" t="s">
        <v>325</v>
      </c>
      <c r="B46" s="406"/>
      <c r="C46" s="406"/>
      <c r="D46" s="406"/>
      <c r="E46" s="406"/>
      <c r="F46" s="406"/>
      <c r="G46" s="406"/>
      <c r="H46" s="406"/>
      <c r="I46" s="406"/>
      <c r="J46" s="406"/>
      <c r="K46" s="406"/>
    </row>
    <row r="47" spans="1:13">
      <c r="A47" s="174"/>
      <c r="B47" s="42"/>
      <c r="C47" s="42"/>
      <c r="D47" s="127"/>
      <c r="E47" s="42"/>
      <c r="F47" s="175"/>
      <c r="G47" s="176"/>
      <c r="H47" s="177"/>
    </row>
    <row r="48" spans="1:13">
      <c r="A48" s="174"/>
      <c r="B48" s="42"/>
      <c r="C48" s="42"/>
      <c r="D48" s="127"/>
      <c r="E48" s="42"/>
      <c r="F48" s="175"/>
      <c r="G48" s="176"/>
      <c r="H48" s="177"/>
    </row>
    <row r="51" spans="1:9" ht="33.75" customHeight="1"/>
    <row r="52" spans="1:9" ht="30" customHeight="1"/>
    <row r="58" spans="1:9" s="178" customFormat="1" ht="15.6">
      <c r="A58" s="42"/>
      <c r="B58"/>
      <c r="C58"/>
      <c r="D58"/>
      <c r="E58"/>
      <c r="F58" s="170"/>
      <c r="G58"/>
      <c r="H58"/>
      <c r="I58" s="199"/>
    </row>
    <row r="59" spans="1:9" s="178" customFormat="1" ht="15.6">
      <c r="A59" s="42"/>
      <c r="B59"/>
      <c r="C59"/>
      <c r="D59"/>
      <c r="E59"/>
      <c r="F59" s="170"/>
      <c r="G59"/>
      <c r="H59"/>
      <c r="I59" s="199"/>
    </row>
  </sheetData>
  <sheetProtection selectLockedCells="1" selectUnlockedCells="1"/>
  <mergeCells count="46">
    <mergeCell ref="B9:G9"/>
    <mergeCell ref="B6:D6"/>
    <mergeCell ref="A4:K4"/>
    <mergeCell ref="A5:K5"/>
    <mergeCell ref="A7:K7"/>
    <mergeCell ref="I9:J9"/>
    <mergeCell ref="A42:G42"/>
    <mergeCell ref="A43:G43"/>
    <mergeCell ref="B29:G29"/>
    <mergeCell ref="B31:D31"/>
    <mergeCell ref="B32:D32"/>
    <mergeCell ref="B33:D33"/>
    <mergeCell ref="B34:D34"/>
    <mergeCell ref="B36:D36"/>
    <mergeCell ref="B37:D37"/>
    <mergeCell ref="B38:D38"/>
    <mergeCell ref="B39:D39"/>
    <mergeCell ref="B10:D10"/>
    <mergeCell ref="B11:D11"/>
    <mergeCell ref="B12:D12"/>
    <mergeCell ref="B13:D13"/>
    <mergeCell ref="B14:D14"/>
    <mergeCell ref="B22:D22"/>
    <mergeCell ref="B23:D23"/>
    <mergeCell ref="B24:D24"/>
    <mergeCell ref="B15:D15"/>
    <mergeCell ref="B16:D16"/>
    <mergeCell ref="B17:D17"/>
    <mergeCell ref="B18:D18"/>
    <mergeCell ref="B19:D19"/>
    <mergeCell ref="I42:J43"/>
    <mergeCell ref="A45:K45"/>
    <mergeCell ref="A46:K46"/>
    <mergeCell ref="A2:K2"/>
    <mergeCell ref="B40:D40"/>
    <mergeCell ref="B41:D41"/>
    <mergeCell ref="I10:I28"/>
    <mergeCell ref="I30:I41"/>
    <mergeCell ref="B35:D35"/>
    <mergeCell ref="B25:D25"/>
    <mergeCell ref="B26:D26"/>
    <mergeCell ref="B27:D27"/>
    <mergeCell ref="B28:D28"/>
    <mergeCell ref="B30:D30"/>
    <mergeCell ref="B20:D20"/>
    <mergeCell ref="B21:D21"/>
  </mergeCells>
  <pageMargins left="0.51180555555555562" right="0.51180555555555562" top="0.78749999999999998" bottom="0.78749999999999998" header="0.51181102362204722" footer="0.51181102362204722"/>
  <pageSetup paperSize="9" scale="55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22C91-75C2-4B5D-8B8E-0F140562DED1}">
  <sheetPr>
    <tabColor theme="0"/>
  </sheetPr>
  <dimension ref="A2:P36"/>
  <sheetViews>
    <sheetView view="pageBreakPreview" zoomScale="90" zoomScaleNormal="75" zoomScaleSheetLayoutView="90" workbookViewId="0">
      <selection activeCell="B9" sqref="B9"/>
    </sheetView>
  </sheetViews>
  <sheetFormatPr defaultRowHeight="14.45"/>
  <cols>
    <col min="1" max="1" width="8" style="42" customWidth="1"/>
    <col min="2" max="3" width="8.7109375" customWidth="1"/>
    <col min="4" max="4" width="50.28515625" customWidth="1"/>
    <col min="5" max="5" width="5.7109375" bestFit="1" customWidth="1"/>
    <col min="6" max="6" width="13.28515625" style="170" bestFit="1" customWidth="1"/>
    <col min="7" max="7" width="14.85546875" bestFit="1" customWidth="1"/>
    <col min="8" max="8" width="16.140625" bestFit="1" customWidth="1"/>
    <col min="9" max="9" width="9.140625" style="42" customWidth="1"/>
    <col min="10" max="10" width="17.5703125" customWidth="1"/>
    <col min="11" max="11" width="15.28515625" customWidth="1"/>
    <col min="12" max="13" width="11.5703125" customWidth="1"/>
    <col min="14" max="14" width="24.28515625" customWidth="1"/>
    <col min="15" max="15" width="13.140625" customWidth="1"/>
    <col min="16" max="16" width="11.28515625" customWidth="1"/>
  </cols>
  <sheetData>
    <row r="2" spans="1:16" ht="21">
      <c r="A2" s="374" t="s">
        <v>326</v>
      </c>
      <c r="B2" s="374"/>
      <c r="C2" s="374"/>
      <c r="D2" s="374"/>
      <c r="E2" s="374"/>
      <c r="F2" s="374"/>
      <c r="G2" s="374"/>
      <c r="H2" s="374"/>
      <c r="I2" s="374"/>
      <c r="J2" s="374"/>
      <c r="K2" s="374"/>
    </row>
    <row r="4" spans="1:16" ht="13.15">
      <c r="A4" s="420" t="s">
        <v>327</v>
      </c>
      <c r="B4" s="421"/>
      <c r="C4" s="421"/>
      <c r="D4" s="421"/>
      <c r="E4" s="421"/>
      <c r="F4" s="421"/>
      <c r="G4" s="421"/>
      <c r="H4" s="421"/>
      <c r="I4" s="421"/>
      <c r="J4" s="421"/>
      <c r="K4" s="422"/>
    </row>
    <row r="5" spans="1:16" ht="13.15">
      <c r="A5" s="497"/>
      <c r="B5" s="497"/>
      <c r="C5" s="497"/>
      <c r="D5" s="497"/>
      <c r="E5" s="497"/>
      <c r="F5" s="497"/>
      <c r="G5" s="497"/>
      <c r="H5" s="36"/>
    </row>
    <row r="6" spans="1:16" ht="52.15" customHeight="1">
      <c r="A6" s="243" t="s">
        <v>242</v>
      </c>
      <c r="B6" s="415" t="s">
        <v>207</v>
      </c>
      <c r="C6" s="415"/>
      <c r="D6" s="415"/>
      <c r="E6" s="243" t="s">
        <v>257</v>
      </c>
      <c r="F6" s="243" t="s">
        <v>258</v>
      </c>
      <c r="G6" s="243" t="s">
        <v>328</v>
      </c>
      <c r="H6" s="243" t="s">
        <v>329</v>
      </c>
      <c r="I6" s="243" t="s">
        <v>261</v>
      </c>
      <c r="J6" s="243" t="s">
        <v>330</v>
      </c>
      <c r="K6" s="243" t="s">
        <v>263</v>
      </c>
    </row>
    <row r="7" spans="1:16" ht="13.5" customHeight="1">
      <c r="A7" s="416"/>
      <c r="B7" s="417"/>
      <c r="C7" s="417"/>
      <c r="D7" s="417"/>
      <c r="E7" s="417"/>
      <c r="F7" s="417"/>
      <c r="G7" s="417"/>
      <c r="H7" s="417"/>
      <c r="I7" s="417"/>
      <c r="J7" s="417"/>
      <c r="K7" s="417"/>
    </row>
    <row r="9" spans="1:16" ht="19.5" customHeight="1">
      <c r="A9" s="285">
        <v>1</v>
      </c>
      <c r="B9" s="413" t="s">
        <v>331</v>
      </c>
      <c r="C9" s="413"/>
      <c r="D9" s="413"/>
      <c r="E9" s="413"/>
      <c r="F9" s="413"/>
      <c r="G9" s="413"/>
      <c r="H9" s="413"/>
      <c r="I9" s="413"/>
      <c r="J9" s="413"/>
      <c r="K9" s="413"/>
    </row>
    <row r="10" spans="1:16" ht="32.25" customHeight="1">
      <c r="A10" s="286" t="s">
        <v>9</v>
      </c>
      <c r="B10" s="428" t="s">
        <v>332</v>
      </c>
      <c r="C10" s="428"/>
      <c r="D10" s="428"/>
      <c r="E10" s="171" t="s">
        <v>233</v>
      </c>
      <c r="F10" s="172">
        <v>8</v>
      </c>
      <c r="G10" s="271">
        <v>0</v>
      </c>
      <c r="H10" s="284">
        <f>F10*G10</f>
        <v>0</v>
      </c>
      <c r="I10" s="423">
        <f>'Anexo V-B.8- BDI'!I31</f>
        <v>0</v>
      </c>
      <c r="J10" s="284">
        <f>G10*(1+$I$10)</f>
        <v>0</v>
      </c>
      <c r="K10" s="284">
        <f>J10*F10</f>
        <v>0</v>
      </c>
      <c r="L10" s="204"/>
      <c r="M10" s="42"/>
      <c r="N10" s="173"/>
      <c r="O10" s="173"/>
    </row>
    <row r="11" spans="1:16" ht="33" customHeight="1">
      <c r="A11" s="286" t="s">
        <v>11</v>
      </c>
      <c r="B11" s="407" t="s">
        <v>333</v>
      </c>
      <c r="C11" s="407"/>
      <c r="D11" s="407"/>
      <c r="E11" s="171" t="s">
        <v>233</v>
      </c>
      <c r="F11" s="172">
        <v>1</v>
      </c>
      <c r="G11" s="271">
        <v>0</v>
      </c>
      <c r="H11" s="284">
        <f t="shared" ref="H11:H17" si="0">F11*G11</f>
        <v>0</v>
      </c>
      <c r="I11" s="424"/>
      <c r="J11" s="284">
        <f t="shared" ref="J11:J17" si="1">G11*(1+$I$10)</f>
        <v>0</v>
      </c>
      <c r="K11" s="284">
        <f t="shared" ref="K11:K17" si="2">J11*F11</f>
        <v>0</v>
      </c>
      <c r="L11" s="204"/>
      <c r="M11" s="42"/>
      <c r="N11" s="173"/>
      <c r="O11" s="173"/>
      <c r="P11" s="173"/>
    </row>
    <row r="12" spans="1:16" ht="28.15" customHeight="1">
      <c r="A12" s="286" t="s">
        <v>267</v>
      </c>
      <c r="B12" s="407" t="s">
        <v>334</v>
      </c>
      <c r="C12" s="407"/>
      <c r="D12" s="407"/>
      <c r="E12" s="171" t="s">
        <v>304</v>
      </c>
      <c r="F12" s="172">
        <v>6</v>
      </c>
      <c r="G12" s="271">
        <v>0</v>
      </c>
      <c r="H12" s="284">
        <f t="shared" si="0"/>
        <v>0</v>
      </c>
      <c r="I12" s="424"/>
      <c r="J12" s="284">
        <f t="shared" si="1"/>
        <v>0</v>
      </c>
      <c r="K12" s="284">
        <f t="shared" si="2"/>
        <v>0</v>
      </c>
      <c r="L12" s="204"/>
      <c r="M12" s="42"/>
      <c r="N12" s="173"/>
      <c r="O12" s="173"/>
      <c r="P12" s="173"/>
    </row>
    <row r="13" spans="1:16" ht="31.9" customHeight="1">
      <c r="A13" s="286" t="s">
        <v>269</v>
      </c>
      <c r="B13" s="407" t="s">
        <v>335</v>
      </c>
      <c r="C13" s="407"/>
      <c r="D13" s="407"/>
      <c r="E13" s="171" t="s">
        <v>271</v>
      </c>
      <c r="F13" s="172">
        <v>5</v>
      </c>
      <c r="G13" s="271">
        <v>0</v>
      </c>
      <c r="H13" s="284">
        <f t="shared" si="0"/>
        <v>0</v>
      </c>
      <c r="I13" s="424"/>
      <c r="J13" s="284">
        <f t="shared" si="1"/>
        <v>0</v>
      </c>
      <c r="K13" s="284">
        <f t="shared" si="2"/>
        <v>0</v>
      </c>
      <c r="L13" s="204"/>
      <c r="M13" s="42"/>
      <c r="N13" s="173"/>
      <c r="O13" s="173"/>
      <c r="P13" s="173"/>
    </row>
    <row r="14" spans="1:16">
      <c r="A14" s="286" t="s">
        <v>272</v>
      </c>
      <c r="B14" s="407" t="s">
        <v>336</v>
      </c>
      <c r="C14" s="407"/>
      <c r="D14" s="407"/>
      <c r="E14" s="171" t="s">
        <v>233</v>
      </c>
      <c r="F14" s="172">
        <v>1</v>
      </c>
      <c r="G14" s="271">
        <v>0</v>
      </c>
      <c r="H14" s="284">
        <f t="shared" si="0"/>
        <v>0</v>
      </c>
      <c r="I14" s="424"/>
      <c r="J14" s="284">
        <f t="shared" si="1"/>
        <v>0</v>
      </c>
      <c r="K14" s="284">
        <f t="shared" si="2"/>
        <v>0</v>
      </c>
      <c r="L14" s="204"/>
      <c r="M14" s="42"/>
      <c r="N14" s="173"/>
      <c r="O14" s="173"/>
      <c r="P14" s="173"/>
    </row>
    <row r="15" spans="1:16" ht="48" customHeight="1">
      <c r="A15" s="286" t="s">
        <v>274</v>
      </c>
      <c r="B15" s="407" t="s">
        <v>337</v>
      </c>
      <c r="C15" s="407"/>
      <c r="D15" s="407"/>
      <c r="E15" s="171" t="s">
        <v>233</v>
      </c>
      <c r="F15" s="172">
        <v>1</v>
      </c>
      <c r="G15" s="271">
        <v>0</v>
      </c>
      <c r="H15" s="284">
        <f t="shared" si="0"/>
        <v>0</v>
      </c>
      <c r="I15" s="424"/>
      <c r="J15" s="284">
        <f t="shared" si="1"/>
        <v>0</v>
      </c>
      <c r="K15" s="284">
        <f t="shared" si="2"/>
        <v>0</v>
      </c>
      <c r="L15" s="204"/>
      <c r="M15" s="42"/>
      <c r="N15" s="173"/>
      <c r="O15" s="173"/>
      <c r="P15" s="173"/>
    </row>
    <row r="16" spans="1:16" ht="25.15" customHeight="1">
      <c r="A16" s="286" t="s">
        <v>276</v>
      </c>
      <c r="B16" s="407" t="s">
        <v>338</v>
      </c>
      <c r="C16" s="407"/>
      <c r="D16" s="407"/>
      <c r="E16" s="171" t="s">
        <v>233</v>
      </c>
      <c r="F16" s="172">
        <v>1</v>
      </c>
      <c r="G16" s="271">
        <v>0</v>
      </c>
      <c r="H16" s="284">
        <f t="shared" si="0"/>
        <v>0</v>
      </c>
      <c r="I16" s="424"/>
      <c r="J16" s="284">
        <f t="shared" si="1"/>
        <v>0</v>
      </c>
      <c r="K16" s="284">
        <f t="shared" si="2"/>
        <v>0</v>
      </c>
      <c r="L16" s="204"/>
      <c r="M16" s="42"/>
      <c r="N16" s="173"/>
      <c r="O16" s="173"/>
      <c r="P16" s="173"/>
    </row>
    <row r="17" spans="1:16" ht="55.15" customHeight="1">
      <c r="A17" s="286" t="s">
        <v>278</v>
      </c>
      <c r="B17" s="407" t="s">
        <v>339</v>
      </c>
      <c r="C17" s="407"/>
      <c r="D17" s="407"/>
      <c r="E17" s="171" t="s">
        <v>233</v>
      </c>
      <c r="F17" s="172">
        <v>1</v>
      </c>
      <c r="G17" s="271">
        <v>0</v>
      </c>
      <c r="H17" s="284">
        <f t="shared" si="0"/>
        <v>0</v>
      </c>
      <c r="I17" s="424"/>
      <c r="J17" s="284">
        <f t="shared" si="1"/>
        <v>0</v>
      </c>
      <c r="K17" s="284">
        <f t="shared" si="2"/>
        <v>0</v>
      </c>
      <c r="L17" s="204"/>
      <c r="M17" s="42"/>
      <c r="N17" s="173"/>
      <c r="O17" s="173"/>
      <c r="P17" s="173"/>
    </row>
    <row r="18" spans="1:16" ht="15.6">
      <c r="A18" s="412" t="s">
        <v>322</v>
      </c>
      <c r="B18" s="412"/>
      <c r="C18" s="412"/>
      <c r="D18" s="412"/>
      <c r="E18" s="412"/>
      <c r="F18" s="412"/>
      <c r="G18" s="412"/>
      <c r="H18" s="283">
        <f>12*SUM(H10:H17)</f>
        <v>0</v>
      </c>
      <c r="I18" s="425"/>
      <c r="J18" s="425"/>
      <c r="K18" s="283">
        <f>12*SUM(K10:K17)</f>
        <v>0</v>
      </c>
    </row>
    <row r="19" spans="1:16" ht="15.6">
      <c r="A19" s="412" t="s">
        <v>323</v>
      </c>
      <c r="B19" s="412"/>
      <c r="C19" s="412"/>
      <c r="D19" s="412"/>
      <c r="E19" s="412"/>
      <c r="F19" s="412"/>
      <c r="G19" s="412"/>
      <c r="H19" s="283">
        <f>H18/12</f>
        <v>0</v>
      </c>
      <c r="I19" s="426"/>
      <c r="J19" s="426"/>
      <c r="K19" s="283">
        <f>K18/12</f>
        <v>0</v>
      </c>
    </row>
    <row r="20" spans="1:16">
      <c r="A20" s="174"/>
      <c r="B20" s="42"/>
      <c r="C20" s="42"/>
      <c r="D20" s="127"/>
      <c r="E20" s="42"/>
      <c r="F20" s="175"/>
      <c r="G20" s="176"/>
      <c r="H20" s="177"/>
    </row>
    <row r="21" spans="1:16" ht="27.75" customHeight="1">
      <c r="A21" s="405" t="s">
        <v>324</v>
      </c>
      <c r="B21" s="405"/>
      <c r="C21" s="405"/>
      <c r="D21" s="405"/>
      <c r="E21" s="405"/>
      <c r="F21" s="405"/>
      <c r="G21" s="405"/>
      <c r="H21" s="405"/>
      <c r="I21" s="405"/>
      <c r="J21" s="405"/>
      <c r="K21" s="405"/>
      <c r="L21" s="405"/>
    </row>
    <row r="22" spans="1:16" ht="27.75" customHeight="1">
      <c r="A22" s="405" t="s">
        <v>325</v>
      </c>
      <c r="B22" s="405"/>
      <c r="C22" s="405"/>
      <c r="D22" s="405"/>
      <c r="E22" s="405"/>
      <c r="F22" s="405"/>
      <c r="G22" s="405"/>
      <c r="H22" s="405"/>
      <c r="I22" s="405"/>
      <c r="J22" s="405"/>
      <c r="K22" s="405"/>
      <c r="L22" s="405"/>
    </row>
    <row r="23" spans="1:16" ht="29.25" customHeight="1">
      <c r="A23" s="427" t="s">
        <v>340</v>
      </c>
      <c r="B23" s="427"/>
      <c r="C23" s="427"/>
      <c r="D23" s="427"/>
      <c r="E23" s="427"/>
      <c r="F23" s="427"/>
      <c r="G23" s="427"/>
      <c r="H23" s="427"/>
      <c r="I23" s="427"/>
      <c r="J23" s="427"/>
      <c r="K23" s="427"/>
      <c r="L23" s="427"/>
    </row>
    <row r="24" spans="1:16">
      <c r="A24" s="174"/>
      <c r="B24" s="42"/>
      <c r="C24" s="42"/>
      <c r="D24" s="127"/>
      <c r="E24" s="42"/>
      <c r="F24" s="175"/>
      <c r="G24" s="176"/>
      <c r="H24" s="177"/>
    </row>
    <row r="25" spans="1:16">
      <c r="A25" s="174"/>
      <c r="B25" s="42"/>
      <c r="C25" s="42"/>
      <c r="D25" s="127"/>
      <c r="E25" s="42"/>
      <c r="F25" s="175"/>
      <c r="G25" s="176"/>
      <c r="H25" s="177"/>
    </row>
    <row r="28" spans="1:16" ht="33.75" customHeight="1"/>
    <row r="29" spans="1:16" ht="30" customHeight="1"/>
    <row r="35" spans="1:9" s="178" customFormat="1" ht="15.6">
      <c r="A35" s="42"/>
      <c r="B35"/>
      <c r="C35"/>
      <c r="D35"/>
      <c r="E35"/>
      <c r="F35" s="170"/>
      <c r="G35"/>
      <c r="H35"/>
      <c r="I35" s="199"/>
    </row>
    <row r="36" spans="1:9" s="178" customFormat="1" ht="15.6">
      <c r="A36" s="42"/>
      <c r="B36"/>
      <c r="C36"/>
      <c r="D36"/>
      <c r="E36"/>
      <c r="F36" s="170"/>
      <c r="G36"/>
      <c r="H36"/>
      <c r="I36" s="199"/>
    </row>
  </sheetData>
  <sheetProtection selectLockedCells="1" selectUnlockedCells="1"/>
  <mergeCells count="22">
    <mergeCell ref="A21:L21"/>
    <mergeCell ref="A23:L23"/>
    <mergeCell ref="A22:L22"/>
    <mergeCell ref="A5:G5"/>
    <mergeCell ref="A19:G19"/>
    <mergeCell ref="B6:D6"/>
    <mergeCell ref="B10:D10"/>
    <mergeCell ref="B11:D11"/>
    <mergeCell ref="B12:D12"/>
    <mergeCell ref="B13:D13"/>
    <mergeCell ref="B14:D14"/>
    <mergeCell ref="B15:D15"/>
    <mergeCell ref="B16:D16"/>
    <mergeCell ref="B17:D17"/>
    <mergeCell ref="B9:K9"/>
    <mergeCell ref="A7:K7"/>
    <mergeCell ref="A4:K4"/>
    <mergeCell ref="A2:K2"/>
    <mergeCell ref="I10:I17"/>
    <mergeCell ref="I18:J18"/>
    <mergeCell ref="I19:J19"/>
    <mergeCell ref="A18:G18"/>
  </mergeCells>
  <pageMargins left="0.51180555555555562" right="0.51180555555555562" top="0.78749999999999998" bottom="0.78749999999999998" header="0.51181102362204722" footer="0.51181102362204722"/>
  <pageSetup paperSize="9" scale="52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1CAE4-6B42-4025-855E-EFCC7EC279BE}">
  <sheetPr>
    <tabColor theme="0"/>
  </sheetPr>
  <dimension ref="A1:AR159"/>
  <sheetViews>
    <sheetView view="pageBreakPreview" topLeftCell="A5" zoomScale="90" zoomScaleNormal="75" zoomScaleSheetLayoutView="90" workbookViewId="0">
      <selection activeCell="A38" sqref="A38:A84"/>
    </sheetView>
  </sheetViews>
  <sheetFormatPr defaultColWidth="8.7109375" defaultRowHeight="14.45"/>
  <cols>
    <col min="1" max="1" width="8" style="42" customWidth="1"/>
    <col min="2" max="2" width="12.7109375" customWidth="1"/>
    <col min="3" max="3" width="15.7109375" customWidth="1"/>
    <col min="4" max="4" width="84" customWidth="1"/>
    <col min="5" max="5" width="10.5703125" style="42" customWidth="1"/>
    <col min="6" max="6" width="18.5703125" style="170" customWidth="1"/>
    <col min="7" max="7" width="14.140625" style="170" customWidth="1"/>
    <col min="8" max="9" width="16.5703125" style="170" customWidth="1"/>
    <col min="10" max="10" width="16" customWidth="1"/>
    <col min="11" max="11" width="18" customWidth="1"/>
    <col min="12" max="12" width="8.7109375" customWidth="1"/>
    <col min="13" max="13" width="9.140625" customWidth="1"/>
    <col min="14" max="14" width="9.5703125" customWidth="1"/>
    <col min="15" max="15" width="13.42578125" customWidth="1"/>
    <col min="16" max="16" width="14.42578125" customWidth="1"/>
    <col min="17" max="17" width="19.85546875" customWidth="1"/>
    <col min="18" max="18" width="17" customWidth="1"/>
    <col min="19" max="19" width="15.28515625" customWidth="1"/>
    <col min="20" max="20" width="17.42578125" customWidth="1"/>
    <col min="21" max="21" width="14.85546875" customWidth="1"/>
    <col min="22" max="22" width="15.85546875" customWidth="1"/>
    <col min="23" max="23" width="20.5703125" customWidth="1"/>
    <col min="24" max="24" width="18" customWidth="1"/>
    <col min="25" max="25" width="36.5703125" customWidth="1"/>
    <col min="26" max="26" width="17.42578125" customWidth="1"/>
    <col min="27" max="27" width="15.7109375" customWidth="1"/>
    <col min="28" max="28" width="15.85546875" customWidth="1"/>
    <col min="29" max="29" width="9.28515625" customWidth="1"/>
    <col min="30" max="30" width="13" customWidth="1"/>
    <col min="31" max="31" width="12.42578125" customWidth="1"/>
    <col min="32" max="41" width="8.7109375" customWidth="1"/>
    <col min="44" max="44" width="27.28515625" customWidth="1"/>
  </cols>
  <sheetData>
    <row r="1" spans="1:41" ht="13.15" hidden="1">
      <c r="D1" s="179"/>
      <c r="E1" s="263" t="e">
        <f>#REF!</f>
        <v>#REF!</v>
      </c>
      <c r="F1" s="180" t="e">
        <f>#REF!</f>
        <v>#REF!</v>
      </c>
      <c r="G1" s="180" t="e">
        <f>#REF!</f>
        <v>#REF!</v>
      </c>
      <c r="H1" s="180" t="e">
        <f>#REF!</f>
        <v>#REF!</v>
      </c>
      <c r="I1" s="180"/>
      <c r="J1" s="180" t="e">
        <f>#REF!</f>
        <v>#REF!</v>
      </c>
      <c r="K1" s="180" t="e">
        <f>#REF!</f>
        <v>#REF!</v>
      </c>
    </row>
    <row r="2" spans="1:41" ht="13.15" hidden="1">
      <c r="D2" s="179" t="e">
        <f>#REF!</f>
        <v>#REF!</v>
      </c>
      <c r="E2" s="263" t="e">
        <f>#REF!</f>
        <v>#REF!</v>
      </c>
      <c r="F2" s="180" t="e">
        <f>#REF!</f>
        <v>#REF!</v>
      </c>
      <c r="G2" s="180" t="e">
        <f>#REF!</f>
        <v>#REF!</v>
      </c>
      <c r="H2" s="180" t="e">
        <f>#REF!</f>
        <v>#REF!</v>
      </c>
      <c r="I2" s="180"/>
      <c r="J2" s="180" t="e">
        <f>#REF!</f>
        <v>#REF!</v>
      </c>
      <c r="K2" s="180" t="e">
        <f>#REF!</f>
        <v>#REF!</v>
      </c>
    </row>
    <row r="3" spans="1:41" ht="13.15" hidden="1">
      <c r="D3" s="179" t="e">
        <f>#REF!</f>
        <v>#REF!</v>
      </c>
      <c r="E3" s="263" t="e">
        <f>#REF!</f>
        <v>#REF!</v>
      </c>
      <c r="F3" s="180" t="e">
        <f>#REF!</f>
        <v>#REF!</v>
      </c>
      <c r="G3" s="180" t="e">
        <f>#REF!</f>
        <v>#REF!</v>
      </c>
      <c r="H3" s="180" t="e">
        <f>#REF!</f>
        <v>#REF!</v>
      </c>
      <c r="I3" s="180"/>
      <c r="J3" s="180" t="e">
        <f>#REF!</f>
        <v>#REF!</v>
      </c>
      <c r="K3" s="180" t="e">
        <f>#REF!</f>
        <v>#REF!</v>
      </c>
    </row>
    <row r="4" spans="1:41" ht="13.15" hidden="1">
      <c r="D4" s="179" t="e">
        <f>#REF!</f>
        <v>#REF!</v>
      </c>
      <c r="E4" s="263" t="e">
        <f>#REF!</f>
        <v>#REF!</v>
      </c>
      <c r="F4" s="180" t="e">
        <f>#REF!</f>
        <v>#REF!</v>
      </c>
      <c r="G4" s="180" t="e">
        <f>#REF!</f>
        <v>#REF!</v>
      </c>
      <c r="H4" s="180" t="e">
        <f>#REF!</f>
        <v>#REF!</v>
      </c>
      <c r="I4" s="180"/>
      <c r="J4" s="180" t="e">
        <f>#REF!</f>
        <v>#REF!</v>
      </c>
      <c r="K4" s="180" t="e">
        <f>#REF!</f>
        <v>#REF!</v>
      </c>
    </row>
    <row r="6" spans="1:41" ht="21">
      <c r="A6" s="446" t="s">
        <v>341</v>
      </c>
      <c r="B6" s="446"/>
      <c r="C6" s="446"/>
      <c r="D6" s="446"/>
      <c r="E6" s="446"/>
      <c r="F6" s="446"/>
      <c r="G6" s="446"/>
      <c r="H6" s="446"/>
      <c r="I6" s="446"/>
      <c r="J6" s="446"/>
      <c r="K6" s="446"/>
      <c r="L6" s="426"/>
      <c r="M6" s="426"/>
      <c r="N6" s="426"/>
      <c r="O6" s="42"/>
    </row>
    <row r="7" spans="1:41" ht="21">
      <c r="A7" s="261"/>
      <c r="B7" s="261"/>
      <c r="C7" s="261"/>
      <c r="D7" s="261"/>
      <c r="E7" s="282"/>
      <c r="F7" s="261"/>
      <c r="G7" s="261"/>
      <c r="H7" s="261"/>
      <c r="I7" s="261"/>
      <c r="J7" s="261"/>
      <c r="K7" s="261"/>
      <c r="L7" s="42"/>
      <c r="M7" s="42"/>
      <c r="N7" s="42"/>
      <c r="O7" s="42"/>
    </row>
    <row r="8" spans="1:41" ht="20.25">
      <c r="A8" s="430" t="s">
        <v>51</v>
      </c>
      <c r="B8" s="430"/>
      <c r="C8" s="430"/>
      <c r="D8" s="430"/>
      <c r="E8" s="430"/>
      <c r="F8" s="430"/>
      <c r="G8" s="430"/>
      <c r="H8" s="430"/>
      <c r="I8" s="430"/>
      <c r="J8" s="430"/>
      <c r="K8" s="329">
        <v>0</v>
      </c>
      <c r="L8" s="42"/>
      <c r="M8" s="42"/>
      <c r="N8" s="42"/>
      <c r="O8" s="42"/>
    </row>
    <row r="9" spans="1:41" ht="14.45" customHeight="1">
      <c r="A9" s="429"/>
      <c r="B9" s="429"/>
      <c r="C9" s="429"/>
      <c r="D9" s="429"/>
      <c r="E9" s="429"/>
      <c r="F9" s="429"/>
      <c r="G9" s="429"/>
      <c r="H9" s="429"/>
      <c r="I9" s="429"/>
      <c r="J9" s="429"/>
      <c r="N9" s="181"/>
    </row>
    <row r="10" spans="1:41" ht="21">
      <c r="A10" s="447" t="s">
        <v>342</v>
      </c>
      <c r="B10" s="447"/>
      <c r="C10" s="447"/>
      <c r="D10" s="447"/>
      <c r="E10" s="447"/>
      <c r="F10" s="447"/>
      <c r="G10" s="447"/>
      <c r="H10" s="447"/>
      <c r="I10" s="447"/>
      <c r="J10" s="447"/>
      <c r="K10" s="447"/>
      <c r="N10" s="181"/>
    </row>
    <row r="11" spans="1:41" ht="13.9">
      <c r="A11" s="494"/>
      <c r="B11" s="494"/>
      <c r="C11" s="494"/>
      <c r="D11" s="494"/>
      <c r="E11" s="494"/>
      <c r="F11" s="494"/>
      <c r="G11" s="494"/>
      <c r="H11" s="494"/>
      <c r="I11" s="494"/>
      <c r="J11" s="494"/>
      <c r="K11" s="17"/>
      <c r="N11" s="198"/>
    </row>
    <row r="12" spans="1:41" ht="41.45">
      <c r="A12" s="262" t="s">
        <v>242</v>
      </c>
      <c r="B12" s="262" t="s">
        <v>205</v>
      </c>
      <c r="C12" s="262" t="s">
        <v>206</v>
      </c>
      <c r="D12" s="262" t="s">
        <v>207</v>
      </c>
      <c r="E12" s="262" t="s">
        <v>257</v>
      </c>
      <c r="F12" s="262" t="s">
        <v>258</v>
      </c>
      <c r="G12" s="262" t="s">
        <v>259</v>
      </c>
      <c r="H12" s="262" t="s">
        <v>343</v>
      </c>
      <c r="I12" s="262" t="s">
        <v>261</v>
      </c>
      <c r="J12" s="262" t="s">
        <v>344</v>
      </c>
      <c r="K12" s="262" t="s">
        <v>345</v>
      </c>
      <c r="N12" s="198"/>
    </row>
    <row r="13" spans="1:41" ht="13.15">
      <c r="A13" s="494"/>
      <c r="B13" s="494"/>
      <c r="C13" s="494"/>
      <c r="D13" s="494"/>
      <c r="E13" s="494"/>
      <c r="F13" s="494"/>
      <c r="G13" s="494"/>
      <c r="H13" s="494"/>
      <c r="I13" s="494"/>
      <c r="J13" s="494"/>
      <c r="K13" s="494"/>
    </row>
    <row r="14" spans="1:41" ht="13.9">
      <c r="A14" s="263"/>
      <c r="B14" s="17"/>
      <c r="C14" s="17"/>
      <c r="D14" s="17"/>
      <c r="E14" s="263"/>
      <c r="F14" s="264"/>
      <c r="G14" s="264"/>
      <c r="H14" s="264"/>
      <c r="I14" s="264"/>
      <c r="J14" s="17"/>
      <c r="K14" s="17"/>
    </row>
    <row r="15" spans="1:41" s="88" customFormat="1">
      <c r="A15" s="265">
        <v>1</v>
      </c>
      <c r="B15" s="448" t="s">
        <v>346</v>
      </c>
      <c r="C15" s="448"/>
      <c r="D15" s="448"/>
      <c r="E15" s="448"/>
      <c r="F15" s="448"/>
      <c r="G15" s="448"/>
      <c r="H15" s="448"/>
      <c r="I15" s="448"/>
      <c r="J15" s="448"/>
      <c r="K15" s="266"/>
      <c r="AH15" s="453"/>
      <c r="AI15" s="453"/>
      <c r="AJ15" s="453"/>
      <c r="AK15" s="453"/>
      <c r="AL15" s="453"/>
      <c r="AM15" s="453"/>
      <c r="AN15" s="453"/>
      <c r="AO15" s="453"/>
    </row>
    <row r="16" spans="1:41" s="38" customFormat="1" ht="19.149999999999999" customHeight="1">
      <c r="A16" s="267" t="s">
        <v>9</v>
      </c>
      <c r="B16" s="441" t="s">
        <v>347</v>
      </c>
      <c r="C16" s="442"/>
      <c r="D16" s="443"/>
      <c r="E16" s="259" t="s">
        <v>233</v>
      </c>
      <c r="F16" s="325">
        <v>32</v>
      </c>
      <c r="G16" s="269">
        <v>0</v>
      </c>
      <c r="H16" s="284">
        <f t="shared" ref="H16:H79" si="0">F16*G16</f>
        <v>0</v>
      </c>
      <c r="I16" s="434">
        <f>'Anexo V-B.8- BDI'!I31</f>
        <v>0</v>
      </c>
      <c r="J16" s="284">
        <f>G16*(1+$I$16)</f>
        <v>0</v>
      </c>
      <c r="K16" s="284">
        <f t="shared" ref="K16:K84" si="1">F16*J16</f>
        <v>0</v>
      </c>
      <c r="L16" s="181"/>
      <c r="M16" s="331"/>
      <c r="Q16" s="455"/>
      <c r="R16" s="455"/>
      <c r="S16" s="455"/>
      <c r="T16" s="455"/>
      <c r="U16" s="455"/>
      <c r="V16" s="225"/>
      <c r="Z16" s="454"/>
      <c r="AA16" s="454"/>
      <c r="AB16" s="454"/>
      <c r="AC16" s="454"/>
      <c r="AD16" s="454"/>
      <c r="AE16" s="454"/>
      <c r="AJ16" s="220"/>
      <c r="AK16" s="220"/>
      <c r="AL16" s="220"/>
      <c r="AM16" s="220"/>
      <c r="AN16" s="220"/>
      <c r="AO16" s="220"/>
    </row>
    <row r="17" spans="1:44" s="38" customFormat="1" ht="15">
      <c r="A17" s="267" t="s">
        <v>11</v>
      </c>
      <c r="B17" s="435" t="s">
        <v>348</v>
      </c>
      <c r="C17" s="436"/>
      <c r="D17" s="437"/>
      <c r="E17" s="259" t="s">
        <v>233</v>
      </c>
      <c r="F17" s="325">
        <v>25</v>
      </c>
      <c r="G17" s="269">
        <v>0</v>
      </c>
      <c r="H17" s="284">
        <f t="shared" si="0"/>
        <v>0</v>
      </c>
      <c r="I17" s="434"/>
      <c r="J17" s="284">
        <f t="shared" ref="J17:J80" si="2">G17*(1+$I$16)</f>
        <v>0</v>
      </c>
      <c r="K17" s="284">
        <f t="shared" si="1"/>
        <v>0</v>
      </c>
      <c r="L17" s="181"/>
      <c r="M17" s="331"/>
      <c r="Q17" s="455"/>
      <c r="R17" s="182"/>
      <c r="S17" s="182"/>
      <c r="T17" s="182"/>
      <c r="U17" s="182"/>
      <c r="X17" s="228"/>
      <c r="Z17" s="220"/>
      <c r="AA17" s="220"/>
      <c r="AB17" s="220"/>
      <c r="AC17" s="220"/>
      <c r="AD17" s="220"/>
      <c r="AE17" s="220"/>
      <c r="AH17" s="454"/>
      <c r="AI17" s="454"/>
      <c r="AJ17" s="231"/>
      <c r="AK17" s="231"/>
      <c r="AL17" s="231"/>
      <c r="AM17" s="231"/>
      <c r="AN17" s="231"/>
      <c r="AO17" s="231"/>
    </row>
    <row r="18" spans="1:44" s="38" customFormat="1" ht="15">
      <c r="A18" s="267" t="s">
        <v>267</v>
      </c>
      <c r="B18" s="435" t="s">
        <v>349</v>
      </c>
      <c r="C18" s="436"/>
      <c r="D18" s="437"/>
      <c r="E18" s="259" t="s">
        <v>233</v>
      </c>
      <c r="F18" s="325">
        <v>23</v>
      </c>
      <c r="G18" s="269">
        <v>0</v>
      </c>
      <c r="H18" s="284">
        <f t="shared" si="0"/>
        <v>0</v>
      </c>
      <c r="I18" s="434"/>
      <c r="J18" s="284">
        <f t="shared" si="2"/>
        <v>0</v>
      </c>
      <c r="K18" s="284">
        <f t="shared" si="1"/>
        <v>0</v>
      </c>
      <c r="L18" s="181"/>
      <c r="M18" s="331"/>
      <c r="Q18" s="223"/>
      <c r="R18" s="197"/>
      <c r="S18" s="197"/>
      <c r="T18" s="197"/>
      <c r="U18" s="197"/>
      <c r="V18" s="197"/>
      <c r="W18" s="220"/>
      <c r="X18" s="227"/>
      <c r="Y18" s="229"/>
      <c r="Z18" s="230"/>
      <c r="AA18" s="230"/>
      <c r="AB18" s="230"/>
      <c r="AC18" s="230"/>
      <c r="AD18" s="230"/>
      <c r="AE18" s="230"/>
      <c r="AH18" s="454"/>
      <c r="AI18" s="454"/>
      <c r="AJ18" s="231"/>
      <c r="AK18" s="231"/>
      <c r="AL18" s="231"/>
      <c r="AM18" s="231"/>
      <c r="AN18" s="231"/>
      <c r="AO18" s="231"/>
    </row>
    <row r="19" spans="1:44" s="38" customFormat="1" ht="14.45" customHeight="1">
      <c r="A19" s="267" t="s">
        <v>269</v>
      </c>
      <c r="B19" s="435" t="s">
        <v>350</v>
      </c>
      <c r="C19" s="436"/>
      <c r="D19" s="437"/>
      <c r="E19" s="259" t="s">
        <v>233</v>
      </c>
      <c r="F19" s="326">
        <v>4</v>
      </c>
      <c r="G19" s="269">
        <v>0</v>
      </c>
      <c r="H19" s="284">
        <f t="shared" si="0"/>
        <v>0</v>
      </c>
      <c r="I19" s="434"/>
      <c r="J19" s="284">
        <f t="shared" si="2"/>
        <v>0</v>
      </c>
      <c r="K19" s="284">
        <f t="shared" si="1"/>
        <v>0</v>
      </c>
      <c r="L19" s="181"/>
      <c r="M19" s="332"/>
      <c r="Q19" s="223"/>
      <c r="R19" s="197"/>
      <c r="S19" s="197"/>
      <c r="T19" s="197"/>
      <c r="U19" s="197"/>
      <c r="V19" s="197"/>
      <c r="W19" s="220"/>
      <c r="X19" s="227"/>
      <c r="Y19" s="229"/>
      <c r="Z19" s="230"/>
      <c r="AA19" s="230"/>
      <c r="AB19" s="230"/>
      <c r="AC19" s="230"/>
      <c r="AD19" s="230"/>
      <c r="AE19" s="230"/>
      <c r="AH19" s="454"/>
      <c r="AI19" s="454"/>
      <c r="AJ19" s="231"/>
      <c r="AK19" s="231"/>
      <c r="AL19" s="231"/>
      <c r="AM19" s="231"/>
      <c r="AN19" s="231"/>
      <c r="AO19" s="231"/>
    </row>
    <row r="20" spans="1:44" s="38" customFormat="1" ht="14.45" customHeight="1">
      <c r="A20" s="267" t="s">
        <v>272</v>
      </c>
      <c r="B20" s="435" t="s">
        <v>351</v>
      </c>
      <c r="C20" s="436"/>
      <c r="D20" s="437"/>
      <c r="E20" s="259" t="s">
        <v>233</v>
      </c>
      <c r="F20" s="326">
        <v>4</v>
      </c>
      <c r="G20" s="269">
        <v>0</v>
      </c>
      <c r="H20" s="284">
        <f t="shared" si="0"/>
        <v>0</v>
      </c>
      <c r="I20" s="434"/>
      <c r="J20" s="284">
        <f t="shared" si="2"/>
        <v>0</v>
      </c>
      <c r="K20" s="284">
        <f t="shared" si="1"/>
        <v>0</v>
      </c>
      <c r="L20" s="181"/>
      <c r="M20" s="332"/>
      <c r="Q20" s="223"/>
      <c r="R20" s="197"/>
      <c r="S20" s="197"/>
      <c r="T20" s="197"/>
      <c r="U20" s="197"/>
      <c r="V20" s="197"/>
      <c r="W20" s="220"/>
      <c r="X20" s="227"/>
      <c r="Y20" s="229"/>
      <c r="Z20" s="230"/>
      <c r="AA20" s="230"/>
      <c r="AB20" s="230"/>
      <c r="AC20" s="230"/>
      <c r="AD20" s="230"/>
      <c r="AE20" s="230"/>
    </row>
    <row r="21" spans="1:44" s="38" customFormat="1" ht="14.45" customHeight="1">
      <c r="A21" s="267" t="s">
        <v>274</v>
      </c>
      <c r="B21" s="435" t="s">
        <v>352</v>
      </c>
      <c r="C21" s="436"/>
      <c r="D21" s="437"/>
      <c r="E21" s="259" t="s">
        <v>233</v>
      </c>
      <c r="F21" s="326">
        <v>2</v>
      </c>
      <c r="G21" s="269">
        <v>0</v>
      </c>
      <c r="H21" s="284">
        <f t="shared" si="0"/>
        <v>0</v>
      </c>
      <c r="I21" s="434"/>
      <c r="J21" s="284">
        <f t="shared" si="2"/>
        <v>0</v>
      </c>
      <c r="K21" s="284">
        <f t="shared" si="1"/>
        <v>0</v>
      </c>
      <c r="L21" s="181"/>
      <c r="M21" s="332"/>
      <c r="Q21" s="223"/>
      <c r="R21" s="197"/>
      <c r="S21" s="197"/>
      <c r="T21" s="197"/>
      <c r="U21" s="197"/>
      <c r="V21" s="197"/>
      <c r="W21" s="220"/>
      <c r="X21" s="227"/>
      <c r="Y21" s="229"/>
      <c r="Z21" s="230"/>
      <c r="AA21" s="230"/>
      <c r="AB21" s="230"/>
      <c r="AC21" s="230"/>
      <c r="AD21" s="230"/>
      <c r="AE21" s="230"/>
    </row>
    <row r="22" spans="1:44" s="38" customFormat="1" ht="15">
      <c r="A22" s="267" t="s">
        <v>276</v>
      </c>
      <c r="B22" s="435" t="s">
        <v>353</v>
      </c>
      <c r="C22" s="436"/>
      <c r="D22" s="437"/>
      <c r="E22" s="259" t="s">
        <v>233</v>
      </c>
      <c r="F22" s="324">
        <v>16</v>
      </c>
      <c r="G22" s="269">
        <v>0</v>
      </c>
      <c r="H22" s="284">
        <f t="shared" si="0"/>
        <v>0</v>
      </c>
      <c r="I22" s="434"/>
      <c r="J22" s="284">
        <f t="shared" si="2"/>
        <v>0</v>
      </c>
      <c r="K22" s="284">
        <f t="shared" si="1"/>
        <v>0</v>
      </c>
      <c r="L22" s="181"/>
      <c r="U22" s="220"/>
      <c r="X22" s="227"/>
      <c r="Z22" s="232"/>
      <c r="AA22" s="232"/>
      <c r="AB22" s="232"/>
      <c r="AC22" s="232"/>
      <c r="AD22" s="232"/>
      <c r="AE22" s="232"/>
      <c r="AF22" s="229"/>
    </row>
    <row r="23" spans="1:44" s="38" customFormat="1" ht="30.75" customHeight="1">
      <c r="A23" s="267" t="s">
        <v>278</v>
      </c>
      <c r="B23" s="435" t="s">
        <v>354</v>
      </c>
      <c r="C23" s="436"/>
      <c r="D23" s="437"/>
      <c r="E23" s="259" t="s">
        <v>233</v>
      </c>
      <c r="F23" s="324">
        <v>16</v>
      </c>
      <c r="G23" s="269">
        <v>0</v>
      </c>
      <c r="H23" s="284">
        <f t="shared" si="0"/>
        <v>0</v>
      </c>
      <c r="I23" s="434"/>
      <c r="J23" s="284">
        <f t="shared" si="2"/>
        <v>0</v>
      </c>
      <c r="K23" s="284">
        <f t="shared" si="1"/>
        <v>0</v>
      </c>
      <c r="L23" s="181"/>
      <c r="M23" s="220"/>
      <c r="R23" s="218"/>
      <c r="S23" s="226"/>
    </row>
    <row r="24" spans="1:44" s="38" customFormat="1">
      <c r="A24" s="267" t="s">
        <v>280</v>
      </c>
      <c r="B24" s="435" t="s">
        <v>355</v>
      </c>
      <c r="C24" s="436"/>
      <c r="D24" s="437"/>
      <c r="E24" s="259" t="s">
        <v>233</v>
      </c>
      <c r="F24" s="324">
        <v>22</v>
      </c>
      <c r="G24" s="269">
        <v>0</v>
      </c>
      <c r="H24" s="284">
        <f t="shared" si="0"/>
        <v>0</v>
      </c>
      <c r="I24" s="434"/>
      <c r="J24" s="284">
        <f t="shared" si="2"/>
        <v>0</v>
      </c>
      <c r="K24" s="284">
        <f t="shared" si="1"/>
        <v>0</v>
      </c>
      <c r="L24" s="181"/>
      <c r="R24" s="197"/>
      <c r="S24" s="220"/>
      <c r="T24" s="220"/>
      <c r="U24" s="220"/>
    </row>
    <row r="25" spans="1:44" ht="14.45" customHeight="1">
      <c r="A25" s="267" t="s">
        <v>282</v>
      </c>
      <c r="B25" s="435" t="s">
        <v>356</v>
      </c>
      <c r="C25" s="436"/>
      <c r="D25" s="437"/>
      <c r="E25" s="259" t="s">
        <v>233</v>
      </c>
      <c r="F25" s="315">
        <v>3</v>
      </c>
      <c r="G25" s="269">
        <v>0</v>
      </c>
      <c r="H25" s="284">
        <f t="shared" si="0"/>
        <v>0</v>
      </c>
      <c r="I25" s="434"/>
      <c r="J25" s="284">
        <f t="shared" si="2"/>
        <v>0</v>
      </c>
      <c r="K25" s="284">
        <f t="shared" si="1"/>
        <v>0</v>
      </c>
      <c r="L25" s="181"/>
      <c r="M25" s="219"/>
      <c r="Q25" s="223"/>
      <c r="R25" s="197"/>
      <c r="S25" s="197"/>
      <c r="T25" s="221"/>
      <c r="U25" s="221"/>
      <c r="V25" s="197"/>
      <c r="AR25" s="38"/>
    </row>
    <row r="26" spans="1:44" ht="14.45" customHeight="1">
      <c r="A26" s="267" t="s">
        <v>284</v>
      </c>
      <c r="B26" s="435" t="s">
        <v>357</v>
      </c>
      <c r="C26" s="436"/>
      <c r="D26" s="437"/>
      <c r="E26" s="259" t="s">
        <v>233</v>
      </c>
      <c r="F26" s="315">
        <v>11</v>
      </c>
      <c r="G26" s="269">
        <v>0</v>
      </c>
      <c r="H26" s="284">
        <f t="shared" si="0"/>
        <v>0</v>
      </c>
      <c r="I26" s="434"/>
      <c r="J26" s="284">
        <f t="shared" si="2"/>
        <v>0</v>
      </c>
      <c r="K26" s="284">
        <f t="shared" si="1"/>
        <v>0</v>
      </c>
      <c r="L26" s="181"/>
      <c r="M26" s="219"/>
      <c r="Q26" s="223"/>
      <c r="R26" s="197"/>
      <c r="S26" s="197"/>
      <c r="T26" s="221"/>
      <c r="U26" s="221"/>
      <c r="V26" s="197"/>
      <c r="AR26" s="38"/>
    </row>
    <row r="27" spans="1:44">
      <c r="A27" s="267" t="s">
        <v>286</v>
      </c>
      <c r="B27" s="438" t="s">
        <v>358</v>
      </c>
      <c r="C27" s="439"/>
      <c r="D27" s="440"/>
      <c r="E27" s="259" t="s">
        <v>233</v>
      </c>
      <c r="F27" s="315">
        <v>6</v>
      </c>
      <c r="G27" s="269">
        <v>0</v>
      </c>
      <c r="H27" s="284">
        <f t="shared" si="0"/>
        <v>0</v>
      </c>
      <c r="I27" s="434"/>
      <c r="J27" s="284">
        <f t="shared" si="2"/>
        <v>0</v>
      </c>
      <c r="K27" s="284">
        <f t="shared" si="1"/>
        <v>0</v>
      </c>
      <c r="L27" s="181"/>
      <c r="M27" s="219"/>
      <c r="R27" s="197"/>
      <c r="S27" s="197"/>
      <c r="T27" s="221"/>
      <c r="U27" s="221"/>
      <c r="AR27" s="38"/>
    </row>
    <row r="28" spans="1:44">
      <c r="A28" s="267" t="s">
        <v>288</v>
      </c>
      <c r="B28" s="438" t="s">
        <v>359</v>
      </c>
      <c r="C28" s="439"/>
      <c r="D28" s="440"/>
      <c r="E28" s="259" t="s">
        <v>233</v>
      </c>
      <c r="F28" s="315">
        <v>3</v>
      </c>
      <c r="G28" s="269">
        <v>0</v>
      </c>
      <c r="H28" s="284">
        <f t="shared" si="0"/>
        <v>0</v>
      </c>
      <c r="I28" s="434"/>
      <c r="J28" s="284">
        <f t="shared" si="2"/>
        <v>0</v>
      </c>
      <c r="K28" s="284">
        <f t="shared" si="1"/>
        <v>0</v>
      </c>
      <c r="L28" s="181"/>
      <c r="M28" s="219"/>
      <c r="R28" s="197"/>
      <c r="S28" s="197"/>
      <c r="T28" s="221"/>
      <c r="U28" s="221"/>
      <c r="AR28" s="38"/>
    </row>
    <row r="29" spans="1:44">
      <c r="A29" s="267" t="s">
        <v>290</v>
      </c>
      <c r="B29" s="438" t="s">
        <v>360</v>
      </c>
      <c r="C29" s="439"/>
      <c r="D29" s="440"/>
      <c r="E29" s="259" t="s">
        <v>233</v>
      </c>
      <c r="F29" s="315">
        <v>3</v>
      </c>
      <c r="G29" s="269">
        <v>0</v>
      </c>
      <c r="H29" s="284">
        <f t="shared" si="0"/>
        <v>0</v>
      </c>
      <c r="I29" s="434"/>
      <c r="J29" s="284">
        <f t="shared" si="2"/>
        <v>0</v>
      </c>
      <c r="K29" s="284">
        <f t="shared" si="1"/>
        <v>0</v>
      </c>
      <c r="L29" s="181"/>
      <c r="M29" s="219"/>
      <c r="R29" s="197"/>
      <c r="S29" s="197"/>
      <c r="T29" s="221"/>
      <c r="U29" s="221"/>
      <c r="Y29" s="233"/>
      <c r="Z29" s="233"/>
      <c r="AA29" s="233"/>
      <c r="AR29" s="38"/>
    </row>
    <row r="30" spans="1:44">
      <c r="A30" s="267" t="s">
        <v>361</v>
      </c>
      <c r="B30" s="438" t="s">
        <v>362</v>
      </c>
      <c r="C30" s="439"/>
      <c r="D30" s="440"/>
      <c r="E30" s="259" t="s">
        <v>233</v>
      </c>
      <c r="F30" s="315">
        <v>5</v>
      </c>
      <c r="G30" s="269">
        <v>0</v>
      </c>
      <c r="H30" s="284">
        <f t="shared" si="0"/>
        <v>0</v>
      </c>
      <c r="I30" s="434"/>
      <c r="J30" s="284">
        <f t="shared" si="2"/>
        <v>0</v>
      </c>
      <c r="K30" s="284">
        <f t="shared" si="1"/>
        <v>0</v>
      </c>
      <c r="L30" s="181"/>
      <c r="M30" s="219"/>
      <c r="Y30" s="233"/>
      <c r="Z30" s="233"/>
      <c r="AA30" s="233"/>
      <c r="AR30" s="38"/>
    </row>
    <row r="31" spans="1:44">
      <c r="A31" s="267" t="s">
        <v>292</v>
      </c>
      <c r="B31" s="438" t="s">
        <v>363</v>
      </c>
      <c r="C31" s="439"/>
      <c r="D31" s="440"/>
      <c r="E31" s="259" t="s">
        <v>233</v>
      </c>
      <c r="F31" s="315">
        <v>1</v>
      </c>
      <c r="G31" s="269">
        <v>0</v>
      </c>
      <c r="H31" s="284">
        <f t="shared" si="0"/>
        <v>0</v>
      </c>
      <c r="I31" s="434"/>
      <c r="J31" s="284">
        <f t="shared" si="2"/>
        <v>0</v>
      </c>
      <c r="K31" s="284">
        <f t="shared" si="1"/>
        <v>0</v>
      </c>
      <c r="L31" s="181"/>
      <c r="M31" s="219"/>
      <c r="AR31" s="38"/>
    </row>
    <row r="32" spans="1:44">
      <c r="A32" s="267" t="s">
        <v>294</v>
      </c>
      <c r="B32" s="438" t="s">
        <v>364</v>
      </c>
      <c r="C32" s="439"/>
      <c r="D32" s="440"/>
      <c r="E32" s="259" t="s">
        <v>233</v>
      </c>
      <c r="F32" s="315">
        <v>3</v>
      </c>
      <c r="G32" s="269">
        <v>0</v>
      </c>
      <c r="H32" s="284">
        <f t="shared" si="0"/>
        <v>0</v>
      </c>
      <c r="I32" s="434"/>
      <c r="J32" s="284">
        <f t="shared" si="2"/>
        <v>0</v>
      </c>
      <c r="K32" s="284">
        <f t="shared" si="1"/>
        <v>0</v>
      </c>
      <c r="L32" s="181"/>
      <c r="M32" s="219"/>
      <c r="AR32" s="38"/>
    </row>
    <row r="33" spans="1:44">
      <c r="A33" s="267" t="s">
        <v>296</v>
      </c>
      <c r="B33" s="438" t="s">
        <v>365</v>
      </c>
      <c r="C33" s="439"/>
      <c r="D33" s="440"/>
      <c r="E33" s="259" t="s">
        <v>233</v>
      </c>
      <c r="F33" s="315">
        <v>4</v>
      </c>
      <c r="G33" s="269">
        <v>0</v>
      </c>
      <c r="H33" s="284">
        <f t="shared" si="0"/>
        <v>0</v>
      </c>
      <c r="I33" s="434"/>
      <c r="J33" s="284">
        <f t="shared" si="2"/>
        <v>0</v>
      </c>
      <c r="K33" s="284">
        <f t="shared" si="1"/>
        <v>0</v>
      </c>
      <c r="L33" s="181"/>
      <c r="M33" s="219"/>
      <c r="AR33" s="38"/>
    </row>
    <row r="34" spans="1:44">
      <c r="A34" s="267" t="s">
        <v>298</v>
      </c>
      <c r="B34" s="438" t="s">
        <v>366</v>
      </c>
      <c r="C34" s="439"/>
      <c r="D34" s="440"/>
      <c r="E34" s="259" t="s">
        <v>233</v>
      </c>
      <c r="F34" s="315">
        <v>4</v>
      </c>
      <c r="G34" s="269">
        <v>0</v>
      </c>
      <c r="H34" s="284">
        <f t="shared" si="0"/>
        <v>0</v>
      </c>
      <c r="I34" s="434"/>
      <c r="J34" s="284">
        <f t="shared" si="2"/>
        <v>0</v>
      </c>
      <c r="K34" s="284">
        <f t="shared" si="1"/>
        <v>0</v>
      </c>
      <c r="L34" s="181"/>
      <c r="M34" s="219"/>
      <c r="AR34" s="38"/>
    </row>
    <row r="35" spans="1:44">
      <c r="A35" s="267" t="s">
        <v>300</v>
      </c>
      <c r="B35" s="438" t="s">
        <v>367</v>
      </c>
      <c r="C35" s="439"/>
      <c r="D35" s="440"/>
      <c r="E35" s="259" t="s">
        <v>233</v>
      </c>
      <c r="F35" s="315">
        <v>7</v>
      </c>
      <c r="G35" s="269">
        <v>0</v>
      </c>
      <c r="H35" s="284">
        <f t="shared" si="0"/>
        <v>0</v>
      </c>
      <c r="I35" s="434"/>
      <c r="J35" s="284">
        <f t="shared" si="2"/>
        <v>0</v>
      </c>
      <c r="K35" s="284">
        <f t="shared" si="1"/>
        <v>0</v>
      </c>
      <c r="L35" s="181"/>
      <c r="M35" s="219"/>
      <c r="U35" s="426"/>
      <c r="V35" s="426"/>
      <c r="W35" s="426"/>
      <c r="X35" s="42"/>
      <c r="AR35" s="38"/>
    </row>
    <row r="36" spans="1:44">
      <c r="A36" s="267" t="s">
        <v>368</v>
      </c>
      <c r="B36" s="438" t="s">
        <v>369</v>
      </c>
      <c r="C36" s="439"/>
      <c r="D36" s="440"/>
      <c r="E36" s="259" t="s">
        <v>233</v>
      </c>
      <c r="F36" s="315">
        <v>5</v>
      </c>
      <c r="G36" s="269">
        <v>0</v>
      </c>
      <c r="H36" s="284">
        <f t="shared" si="0"/>
        <v>0</v>
      </c>
      <c r="I36" s="434"/>
      <c r="J36" s="284">
        <f t="shared" si="2"/>
        <v>0</v>
      </c>
      <c r="K36" s="284">
        <f t="shared" si="1"/>
        <v>0</v>
      </c>
      <c r="L36" s="181"/>
      <c r="M36" s="219"/>
      <c r="Q36" s="234"/>
      <c r="R36" s="233"/>
      <c r="U36" s="426"/>
      <c r="V36" s="426"/>
      <c r="W36" s="426"/>
      <c r="X36" s="42"/>
      <c r="Y36" s="238"/>
      <c r="AR36" s="38"/>
    </row>
    <row r="37" spans="1:44" s="38" customFormat="1">
      <c r="A37" s="267" t="s">
        <v>370</v>
      </c>
      <c r="B37" s="438" t="s">
        <v>371</v>
      </c>
      <c r="C37" s="439"/>
      <c r="D37" s="440"/>
      <c r="E37" s="259" t="s">
        <v>233</v>
      </c>
      <c r="F37" s="315">
        <v>5</v>
      </c>
      <c r="G37" s="269">
        <v>0</v>
      </c>
      <c r="H37" s="284">
        <f t="shared" si="0"/>
        <v>0</v>
      </c>
      <c r="I37" s="434"/>
      <c r="J37" s="284">
        <f t="shared" si="2"/>
        <v>0</v>
      </c>
      <c r="K37" s="284">
        <f t="shared" si="1"/>
        <v>0</v>
      </c>
      <c r="L37" s="181"/>
      <c r="Q37" s="235"/>
      <c r="R37" s="233"/>
    </row>
    <row r="38" spans="1:44" s="38" customFormat="1">
      <c r="A38" s="267" t="s">
        <v>372</v>
      </c>
      <c r="B38" s="438" t="s">
        <v>373</v>
      </c>
      <c r="C38" s="439"/>
      <c r="D38" s="440"/>
      <c r="E38" s="259" t="s">
        <v>233</v>
      </c>
      <c r="F38" s="315">
        <v>1</v>
      </c>
      <c r="G38" s="269">
        <v>0</v>
      </c>
      <c r="H38" s="284">
        <f t="shared" si="0"/>
        <v>0</v>
      </c>
      <c r="I38" s="434"/>
      <c r="J38" s="284">
        <f t="shared" si="2"/>
        <v>0</v>
      </c>
      <c r="K38" s="284">
        <f t="shared" si="1"/>
        <v>0</v>
      </c>
      <c r="L38" s="181"/>
      <c r="Q38" s="235"/>
      <c r="R38" s="233"/>
    </row>
    <row r="39" spans="1:44" s="38" customFormat="1">
      <c r="A39" s="267" t="s">
        <v>374</v>
      </c>
      <c r="B39" s="438" t="s">
        <v>375</v>
      </c>
      <c r="C39" s="439"/>
      <c r="D39" s="440"/>
      <c r="E39" s="259" t="s">
        <v>233</v>
      </c>
      <c r="F39" s="315">
        <v>1</v>
      </c>
      <c r="G39" s="269">
        <v>0</v>
      </c>
      <c r="H39" s="284">
        <f t="shared" si="0"/>
        <v>0</v>
      </c>
      <c r="I39" s="434"/>
      <c r="J39" s="284">
        <f t="shared" si="2"/>
        <v>0</v>
      </c>
      <c r="K39" s="284">
        <f t="shared" si="1"/>
        <v>0</v>
      </c>
      <c r="L39" s="181"/>
      <c r="Q39" s="235"/>
      <c r="R39" s="233"/>
      <c r="U39" s="456"/>
      <c r="V39" s="456"/>
      <c r="W39" s="456"/>
      <c r="X39" s="454"/>
      <c r="Y39" s="454"/>
      <c r="Z39" s="454"/>
      <c r="AA39" s="456"/>
      <c r="AB39" s="456"/>
      <c r="AC39" s="456"/>
      <c r="AD39" s="444"/>
      <c r="AE39" s="444"/>
      <c r="AF39" s="444"/>
    </row>
    <row r="40" spans="1:44" s="38" customFormat="1">
      <c r="A40" s="267" t="s">
        <v>376</v>
      </c>
      <c r="B40" s="438" t="s">
        <v>377</v>
      </c>
      <c r="C40" s="439"/>
      <c r="D40" s="440"/>
      <c r="E40" s="259" t="s">
        <v>233</v>
      </c>
      <c r="F40" s="315">
        <v>13</v>
      </c>
      <c r="G40" s="269">
        <v>0</v>
      </c>
      <c r="H40" s="284">
        <f t="shared" si="0"/>
        <v>0</v>
      </c>
      <c r="I40" s="434"/>
      <c r="J40" s="284">
        <f t="shared" si="2"/>
        <v>0</v>
      </c>
      <c r="K40" s="284">
        <f t="shared" si="1"/>
        <v>0</v>
      </c>
      <c r="L40" s="181"/>
      <c r="P40" s="226"/>
      <c r="Q40" s="182"/>
      <c r="R40" s="226"/>
      <c r="S40" s="226"/>
      <c r="T40" s="226"/>
      <c r="U40" s="226"/>
      <c r="V40" s="226"/>
      <c r="W40" s="226"/>
      <c r="X40" s="226"/>
      <c r="Y40" s="226"/>
      <c r="Z40" s="226"/>
      <c r="AA40" s="218"/>
      <c r="AB40" s="218"/>
      <c r="AC40" s="218"/>
      <c r="AD40" s="218"/>
      <c r="AE40" s="218"/>
      <c r="AF40" s="218"/>
    </row>
    <row r="41" spans="1:44" s="38" customFormat="1">
      <c r="A41" s="267" t="s">
        <v>378</v>
      </c>
      <c r="B41" s="438" t="s">
        <v>379</v>
      </c>
      <c r="C41" s="439"/>
      <c r="D41" s="440"/>
      <c r="E41" s="259" t="s">
        <v>233</v>
      </c>
      <c r="F41" s="315">
        <v>15</v>
      </c>
      <c r="G41" s="269">
        <v>0</v>
      </c>
      <c r="H41" s="284">
        <f t="shared" si="0"/>
        <v>0</v>
      </c>
      <c r="I41" s="434"/>
      <c r="J41" s="284">
        <f t="shared" si="2"/>
        <v>0</v>
      </c>
      <c r="K41" s="284">
        <f t="shared" si="1"/>
        <v>0</v>
      </c>
      <c r="L41" s="181"/>
      <c r="P41" s="226"/>
      <c r="Q41" s="220"/>
      <c r="R41" s="230"/>
      <c r="S41" s="230"/>
      <c r="T41" s="230"/>
      <c r="U41" s="220"/>
      <c r="V41" s="220"/>
      <c r="W41" s="220"/>
      <c r="X41" s="236"/>
      <c r="Y41" s="237"/>
      <c r="Z41" s="237"/>
      <c r="AA41" s="237"/>
      <c r="AB41" s="237"/>
      <c r="AC41" s="237"/>
      <c r="AD41" s="239"/>
      <c r="AE41" s="239"/>
      <c r="AF41" s="239"/>
    </row>
    <row r="42" spans="1:44" s="38" customFormat="1">
      <c r="A42" s="267" t="s">
        <v>380</v>
      </c>
      <c r="B42" s="438" t="s">
        <v>381</v>
      </c>
      <c r="C42" s="439"/>
      <c r="D42" s="440"/>
      <c r="E42" s="259" t="s">
        <v>233</v>
      </c>
      <c r="F42" s="315">
        <v>5</v>
      </c>
      <c r="G42" s="269">
        <v>0</v>
      </c>
      <c r="H42" s="284">
        <f t="shared" si="0"/>
        <v>0</v>
      </c>
      <c r="I42" s="434"/>
      <c r="J42" s="284">
        <f t="shared" si="2"/>
        <v>0</v>
      </c>
      <c r="K42" s="284">
        <f t="shared" si="1"/>
        <v>0</v>
      </c>
      <c r="L42" s="181"/>
      <c r="P42" s="226"/>
      <c r="Q42" s="220"/>
      <c r="R42" s="230"/>
      <c r="S42" s="230"/>
      <c r="T42" s="230"/>
      <c r="U42" s="220"/>
      <c r="V42" s="220"/>
      <c r="W42" s="220"/>
      <c r="X42" s="237"/>
      <c r="Y42" s="237"/>
      <c r="Z42" s="237"/>
      <c r="AA42" s="237"/>
      <c r="AB42" s="237"/>
      <c r="AC42" s="237"/>
      <c r="AD42" s="239"/>
      <c r="AE42" s="239"/>
      <c r="AF42" s="239"/>
    </row>
    <row r="43" spans="1:44" s="38" customFormat="1">
      <c r="A43" s="267" t="s">
        <v>382</v>
      </c>
      <c r="B43" s="438" t="s">
        <v>383</v>
      </c>
      <c r="C43" s="439"/>
      <c r="D43" s="440"/>
      <c r="E43" s="259" t="s">
        <v>233</v>
      </c>
      <c r="F43" s="315">
        <v>7</v>
      </c>
      <c r="G43" s="269">
        <v>0</v>
      </c>
      <c r="H43" s="284">
        <f t="shared" si="0"/>
        <v>0</v>
      </c>
      <c r="I43" s="434"/>
      <c r="J43" s="284">
        <f t="shared" si="2"/>
        <v>0</v>
      </c>
      <c r="K43" s="284">
        <f t="shared" si="1"/>
        <v>0</v>
      </c>
      <c r="L43" s="181"/>
      <c r="P43" s="226"/>
      <c r="Q43" s="220"/>
      <c r="R43" s="230"/>
      <c r="S43" s="230"/>
      <c r="T43" s="230"/>
      <c r="U43" s="220"/>
      <c r="V43" s="220"/>
      <c r="W43" s="220"/>
      <c r="X43" s="237"/>
      <c r="Y43" s="237"/>
      <c r="Z43" s="237"/>
      <c r="AA43" s="237"/>
      <c r="AB43" s="237"/>
      <c r="AC43" s="237"/>
      <c r="AD43" s="239"/>
      <c r="AE43" s="239"/>
      <c r="AF43" s="239"/>
    </row>
    <row r="44" spans="1:44" s="38" customFormat="1">
      <c r="A44" s="267" t="s">
        <v>384</v>
      </c>
      <c r="B44" s="438" t="s">
        <v>385</v>
      </c>
      <c r="C44" s="439"/>
      <c r="D44" s="440"/>
      <c r="E44" s="259" t="s">
        <v>233</v>
      </c>
      <c r="F44" s="315">
        <v>4</v>
      </c>
      <c r="G44" s="269">
        <v>0</v>
      </c>
      <c r="H44" s="284">
        <f t="shared" si="0"/>
        <v>0</v>
      </c>
      <c r="I44" s="434"/>
      <c r="J44" s="284">
        <f t="shared" si="2"/>
        <v>0</v>
      </c>
      <c r="K44" s="284">
        <f t="shared" si="1"/>
        <v>0</v>
      </c>
      <c r="L44" s="181"/>
      <c r="P44" s="226"/>
      <c r="Q44" s="220"/>
      <c r="R44" s="230"/>
      <c r="S44" s="230"/>
      <c r="T44" s="230"/>
      <c r="U44" s="220"/>
      <c r="V44" s="220"/>
      <c r="W44" s="220"/>
      <c r="X44" s="237"/>
      <c r="Y44" s="237"/>
      <c r="Z44" s="237"/>
      <c r="AA44" s="237"/>
      <c r="AB44" s="237"/>
      <c r="AC44" s="237"/>
      <c r="AD44" s="239"/>
      <c r="AE44" s="239"/>
      <c r="AF44" s="239"/>
    </row>
    <row r="45" spans="1:44" s="38" customFormat="1">
      <c r="A45" s="267" t="s">
        <v>386</v>
      </c>
      <c r="B45" s="438" t="s">
        <v>387</v>
      </c>
      <c r="C45" s="439"/>
      <c r="D45" s="440"/>
      <c r="E45" s="259" t="s">
        <v>233</v>
      </c>
      <c r="F45" s="315">
        <v>4</v>
      </c>
      <c r="G45" s="269">
        <v>0</v>
      </c>
      <c r="H45" s="284">
        <f t="shared" si="0"/>
        <v>0</v>
      </c>
      <c r="I45" s="434"/>
      <c r="J45" s="284">
        <f t="shared" si="2"/>
        <v>0</v>
      </c>
      <c r="K45" s="284">
        <f t="shared" si="1"/>
        <v>0</v>
      </c>
      <c r="L45" s="181"/>
      <c r="P45" s="226"/>
      <c r="Q45" s="220"/>
      <c r="R45" s="230"/>
      <c r="S45" s="230"/>
      <c r="T45" s="230"/>
      <c r="U45" s="220"/>
      <c r="V45" s="220"/>
      <c r="W45" s="220"/>
      <c r="X45" s="237"/>
      <c r="Y45" s="237"/>
      <c r="Z45" s="237"/>
      <c r="AA45" s="237"/>
      <c r="AB45" s="237"/>
      <c r="AC45" s="237"/>
      <c r="AD45" s="239"/>
      <c r="AE45" s="239"/>
      <c r="AF45" s="239"/>
    </row>
    <row r="46" spans="1:44" s="38" customFormat="1">
      <c r="A46" s="267" t="s">
        <v>388</v>
      </c>
      <c r="B46" s="438" t="s">
        <v>389</v>
      </c>
      <c r="C46" s="439"/>
      <c r="D46" s="440"/>
      <c r="E46" s="259" t="s">
        <v>233</v>
      </c>
      <c r="F46" s="315">
        <v>3</v>
      </c>
      <c r="G46" s="269">
        <v>0</v>
      </c>
      <c r="H46" s="284">
        <f t="shared" si="0"/>
        <v>0</v>
      </c>
      <c r="I46" s="434"/>
      <c r="J46" s="284">
        <f t="shared" si="2"/>
        <v>0</v>
      </c>
      <c r="K46" s="284">
        <f t="shared" si="1"/>
        <v>0</v>
      </c>
      <c r="L46" s="181"/>
      <c r="P46" s="226"/>
      <c r="Q46" s="220"/>
      <c r="R46" s="230"/>
      <c r="S46" s="230"/>
      <c r="T46" s="230"/>
      <c r="U46" s="220"/>
      <c r="V46" s="220"/>
      <c r="W46" s="220"/>
      <c r="X46" s="237"/>
      <c r="Y46" s="237"/>
      <c r="Z46" s="237"/>
      <c r="AA46" s="237"/>
      <c r="AB46" s="237"/>
      <c r="AC46" s="237"/>
      <c r="AD46" s="239"/>
      <c r="AE46" s="239"/>
      <c r="AF46" s="239"/>
    </row>
    <row r="47" spans="1:44" s="38" customFormat="1">
      <c r="A47" s="267" t="s">
        <v>390</v>
      </c>
      <c r="B47" s="438" t="s">
        <v>391</v>
      </c>
      <c r="C47" s="439"/>
      <c r="D47" s="440"/>
      <c r="E47" s="259" t="s">
        <v>233</v>
      </c>
      <c r="F47" s="315">
        <v>7</v>
      </c>
      <c r="G47" s="269">
        <v>0</v>
      </c>
      <c r="H47" s="284">
        <f t="shared" si="0"/>
        <v>0</v>
      </c>
      <c r="I47" s="434"/>
      <c r="J47" s="284">
        <f t="shared" si="2"/>
        <v>0</v>
      </c>
      <c r="K47" s="284">
        <f t="shared" si="1"/>
        <v>0</v>
      </c>
      <c r="L47" s="181"/>
      <c r="P47" s="226"/>
      <c r="Q47" s="220"/>
      <c r="R47" s="230"/>
      <c r="S47" s="230"/>
      <c r="T47" s="230"/>
      <c r="U47" s="220"/>
      <c r="V47" s="220"/>
      <c r="W47" s="220"/>
      <c r="X47" s="237"/>
      <c r="Y47" s="237"/>
      <c r="Z47" s="237"/>
      <c r="AA47" s="237"/>
      <c r="AB47" s="237"/>
      <c r="AC47" s="237"/>
      <c r="AD47" s="239"/>
      <c r="AE47" s="239"/>
      <c r="AF47" s="239"/>
    </row>
    <row r="48" spans="1:44" ht="26.45" customHeight="1">
      <c r="A48" s="267" t="s">
        <v>392</v>
      </c>
      <c r="B48" s="438" t="s">
        <v>393</v>
      </c>
      <c r="C48" s="439"/>
      <c r="D48" s="440"/>
      <c r="E48" s="259" t="s">
        <v>233</v>
      </c>
      <c r="F48" s="315">
        <v>5</v>
      </c>
      <c r="G48" s="269">
        <v>0</v>
      </c>
      <c r="H48" s="284">
        <f t="shared" si="0"/>
        <v>0</v>
      </c>
      <c r="I48" s="434"/>
      <c r="J48" s="284">
        <f t="shared" si="2"/>
        <v>0</v>
      </c>
      <c r="K48" s="284">
        <f t="shared" si="1"/>
        <v>0</v>
      </c>
      <c r="L48" s="181"/>
      <c r="M48" s="219"/>
      <c r="P48" s="224"/>
      <c r="Q48" s="197"/>
      <c r="R48" s="230"/>
      <c r="S48" s="230"/>
      <c r="T48" s="230"/>
      <c r="U48" s="197"/>
      <c r="V48" s="197"/>
      <c r="W48" s="197"/>
      <c r="X48" s="237"/>
      <c r="Y48" s="237"/>
      <c r="Z48" s="237"/>
      <c r="AA48" s="237"/>
      <c r="AB48" s="237"/>
      <c r="AC48" s="237"/>
      <c r="AD48" s="239"/>
      <c r="AE48" s="239"/>
      <c r="AF48" s="239"/>
      <c r="AR48" s="38"/>
    </row>
    <row r="49" spans="1:44" ht="26.45" customHeight="1">
      <c r="A49" s="267" t="s">
        <v>394</v>
      </c>
      <c r="B49" s="438" t="s">
        <v>395</v>
      </c>
      <c r="C49" s="439"/>
      <c r="D49" s="440"/>
      <c r="E49" s="259" t="s">
        <v>233</v>
      </c>
      <c r="F49" s="315">
        <v>5</v>
      </c>
      <c r="G49" s="269">
        <v>0</v>
      </c>
      <c r="H49" s="284">
        <f t="shared" si="0"/>
        <v>0</v>
      </c>
      <c r="I49" s="434"/>
      <c r="J49" s="284">
        <f t="shared" si="2"/>
        <v>0</v>
      </c>
      <c r="K49" s="284">
        <f t="shared" si="1"/>
        <v>0</v>
      </c>
      <c r="L49" s="181"/>
      <c r="M49" s="219"/>
      <c r="P49" s="224"/>
      <c r="AR49" s="38"/>
    </row>
    <row r="50" spans="1:44">
      <c r="A50" s="267" t="s">
        <v>396</v>
      </c>
      <c r="B50" s="438" t="s">
        <v>397</v>
      </c>
      <c r="C50" s="439"/>
      <c r="D50" s="440"/>
      <c r="E50" s="259" t="s">
        <v>233</v>
      </c>
      <c r="F50" s="315">
        <v>3</v>
      </c>
      <c r="G50" s="269">
        <v>0</v>
      </c>
      <c r="H50" s="284">
        <f t="shared" si="0"/>
        <v>0</v>
      </c>
      <c r="I50" s="434"/>
      <c r="J50" s="284">
        <f t="shared" si="2"/>
        <v>0</v>
      </c>
      <c r="K50" s="284">
        <f t="shared" si="1"/>
        <v>0</v>
      </c>
      <c r="L50" s="181"/>
      <c r="M50" s="219"/>
      <c r="P50" s="224"/>
      <c r="Q50" s="197"/>
      <c r="R50" s="197"/>
      <c r="S50" s="197"/>
      <c r="T50" s="197"/>
      <c r="U50" s="197"/>
      <c r="V50" s="197"/>
      <c r="W50" s="197"/>
      <c r="X50" s="237"/>
      <c r="Y50" s="237"/>
      <c r="Z50" s="237"/>
      <c r="AA50" s="237"/>
      <c r="AB50" s="237"/>
      <c r="AC50" s="237"/>
      <c r="AD50" s="237"/>
      <c r="AE50" s="237"/>
      <c r="AF50" s="237"/>
      <c r="AR50" s="38"/>
    </row>
    <row r="51" spans="1:44">
      <c r="A51" s="267" t="s">
        <v>398</v>
      </c>
      <c r="B51" s="438" t="s">
        <v>399</v>
      </c>
      <c r="C51" s="439"/>
      <c r="D51" s="440"/>
      <c r="E51" s="259" t="s">
        <v>233</v>
      </c>
      <c r="F51" s="315">
        <v>2</v>
      </c>
      <c r="G51" s="269">
        <v>0</v>
      </c>
      <c r="H51" s="284">
        <f t="shared" si="0"/>
        <v>0</v>
      </c>
      <c r="I51" s="434"/>
      <c r="J51" s="284">
        <f t="shared" si="2"/>
        <v>0</v>
      </c>
      <c r="K51" s="284">
        <f t="shared" si="1"/>
        <v>0</v>
      </c>
      <c r="L51" s="181"/>
      <c r="M51" s="219"/>
      <c r="AR51" s="38"/>
    </row>
    <row r="52" spans="1:44">
      <c r="A52" s="267" t="s">
        <v>400</v>
      </c>
      <c r="B52" s="438" t="s">
        <v>401</v>
      </c>
      <c r="C52" s="439"/>
      <c r="D52" s="440"/>
      <c r="E52" s="259" t="s">
        <v>233</v>
      </c>
      <c r="F52" s="315">
        <v>1</v>
      </c>
      <c r="G52" s="269">
        <v>0</v>
      </c>
      <c r="H52" s="284">
        <f t="shared" si="0"/>
        <v>0</v>
      </c>
      <c r="I52" s="434"/>
      <c r="J52" s="284">
        <f t="shared" si="2"/>
        <v>0</v>
      </c>
      <c r="K52" s="284">
        <f t="shared" si="1"/>
        <v>0</v>
      </c>
      <c r="L52" s="181"/>
      <c r="M52" s="219"/>
      <c r="AR52" s="38"/>
    </row>
    <row r="53" spans="1:44">
      <c r="A53" s="267" t="s">
        <v>402</v>
      </c>
      <c r="B53" s="438" t="s">
        <v>403</v>
      </c>
      <c r="C53" s="439"/>
      <c r="D53" s="440"/>
      <c r="E53" s="259" t="s">
        <v>233</v>
      </c>
      <c r="F53" s="315">
        <v>1</v>
      </c>
      <c r="G53" s="269">
        <v>0</v>
      </c>
      <c r="H53" s="284">
        <f t="shared" si="0"/>
        <v>0</v>
      </c>
      <c r="I53" s="434"/>
      <c r="J53" s="284">
        <f t="shared" si="2"/>
        <v>0</v>
      </c>
      <c r="K53" s="284">
        <f t="shared" si="1"/>
        <v>0</v>
      </c>
      <c r="L53" s="181"/>
      <c r="M53" s="219"/>
      <c r="AR53" s="38"/>
    </row>
    <row r="54" spans="1:44">
      <c r="A54" s="267" t="s">
        <v>404</v>
      </c>
      <c r="B54" s="438" t="s">
        <v>405</v>
      </c>
      <c r="C54" s="439"/>
      <c r="D54" s="440"/>
      <c r="E54" s="259" t="s">
        <v>233</v>
      </c>
      <c r="F54" s="315">
        <v>1</v>
      </c>
      <c r="G54" s="269">
        <v>0</v>
      </c>
      <c r="H54" s="284">
        <f t="shared" si="0"/>
        <v>0</v>
      </c>
      <c r="I54" s="434"/>
      <c r="J54" s="284">
        <f t="shared" si="2"/>
        <v>0</v>
      </c>
      <c r="K54" s="284">
        <f t="shared" si="1"/>
        <v>0</v>
      </c>
      <c r="L54" s="181"/>
      <c r="M54" s="219"/>
      <c r="AR54" s="38"/>
    </row>
    <row r="55" spans="1:44" ht="33" customHeight="1">
      <c r="A55" s="267" t="s">
        <v>406</v>
      </c>
      <c r="B55" s="435" t="s">
        <v>407</v>
      </c>
      <c r="C55" s="436"/>
      <c r="D55" s="437"/>
      <c r="E55" s="259" t="s">
        <v>271</v>
      </c>
      <c r="F55" s="327">
        <v>200</v>
      </c>
      <c r="G55" s="269">
        <v>0</v>
      </c>
      <c r="H55" s="284">
        <f t="shared" si="0"/>
        <v>0</v>
      </c>
      <c r="I55" s="434"/>
      <c r="J55" s="284">
        <f t="shared" si="2"/>
        <v>0</v>
      </c>
      <c r="K55" s="284">
        <f t="shared" si="1"/>
        <v>0</v>
      </c>
      <c r="L55" s="181"/>
      <c r="M55" s="222"/>
      <c r="AR55" s="38"/>
    </row>
    <row r="56" spans="1:44" ht="31.15" customHeight="1">
      <c r="A56" s="267" t="s">
        <v>408</v>
      </c>
      <c r="B56" s="435" t="s">
        <v>409</v>
      </c>
      <c r="C56" s="436"/>
      <c r="D56" s="437"/>
      <c r="E56" s="259" t="s">
        <v>271</v>
      </c>
      <c r="F56" s="327">
        <v>77</v>
      </c>
      <c r="G56" s="269">
        <v>0</v>
      </c>
      <c r="H56" s="284">
        <f t="shared" si="0"/>
        <v>0</v>
      </c>
      <c r="I56" s="434"/>
      <c r="J56" s="284">
        <f t="shared" si="2"/>
        <v>0</v>
      </c>
      <c r="K56" s="284">
        <f t="shared" si="1"/>
        <v>0</v>
      </c>
      <c r="L56" s="181"/>
      <c r="M56" s="222"/>
      <c r="AR56" s="38"/>
    </row>
    <row r="57" spans="1:44" ht="36" customHeight="1">
      <c r="A57" s="267" t="s">
        <v>410</v>
      </c>
      <c r="B57" s="435" t="s">
        <v>411</v>
      </c>
      <c r="C57" s="436"/>
      <c r="D57" s="437"/>
      <c r="E57" s="259" t="s">
        <v>271</v>
      </c>
      <c r="F57" s="327">
        <v>40</v>
      </c>
      <c r="G57" s="269">
        <v>0</v>
      </c>
      <c r="H57" s="284">
        <f t="shared" si="0"/>
        <v>0</v>
      </c>
      <c r="I57" s="434"/>
      <c r="J57" s="284">
        <f t="shared" si="2"/>
        <v>0</v>
      </c>
      <c r="K57" s="284">
        <f t="shared" si="1"/>
        <v>0</v>
      </c>
      <c r="L57" s="181"/>
      <c r="M57" s="222"/>
      <c r="AR57" s="38"/>
    </row>
    <row r="58" spans="1:44" ht="36.6" customHeight="1">
      <c r="A58" s="267" t="s">
        <v>412</v>
      </c>
      <c r="B58" s="449" t="s">
        <v>413</v>
      </c>
      <c r="C58" s="450"/>
      <c r="D58" s="451"/>
      <c r="E58" s="259" t="s">
        <v>271</v>
      </c>
      <c r="F58" s="327">
        <v>200</v>
      </c>
      <c r="G58" s="269">
        <v>0</v>
      </c>
      <c r="H58" s="284">
        <f t="shared" si="0"/>
        <v>0</v>
      </c>
      <c r="I58" s="434"/>
      <c r="J58" s="284">
        <f t="shared" si="2"/>
        <v>0</v>
      </c>
      <c r="K58" s="284">
        <f t="shared" si="1"/>
        <v>0</v>
      </c>
      <c r="L58" s="181"/>
      <c r="M58" s="222"/>
      <c r="AR58" s="38"/>
    </row>
    <row r="59" spans="1:44" ht="34.15" customHeight="1">
      <c r="A59" s="267" t="s">
        <v>414</v>
      </c>
      <c r="B59" s="435" t="s">
        <v>415</v>
      </c>
      <c r="C59" s="436"/>
      <c r="D59" s="437"/>
      <c r="E59" s="259" t="s">
        <v>271</v>
      </c>
      <c r="F59" s="327">
        <v>200</v>
      </c>
      <c r="G59" s="269">
        <v>0</v>
      </c>
      <c r="H59" s="284">
        <f t="shared" si="0"/>
        <v>0</v>
      </c>
      <c r="I59" s="434"/>
      <c r="J59" s="284">
        <f t="shared" si="2"/>
        <v>0</v>
      </c>
      <c r="K59" s="284">
        <f t="shared" si="1"/>
        <v>0</v>
      </c>
      <c r="L59" s="181"/>
      <c r="M59" s="222"/>
      <c r="AR59" s="38"/>
    </row>
    <row r="60" spans="1:44" ht="30.6" customHeight="1">
      <c r="A60" s="267" t="s">
        <v>416</v>
      </c>
      <c r="B60" s="435" t="s">
        <v>417</v>
      </c>
      <c r="C60" s="436"/>
      <c r="D60" s="437"/>
      <c r="E60" s="259" t="s">
        <v>271</v>
      </c>
      <c r="F60" s="327">
        <v>77</v>
      </c>
      <c r="G60" s="269">
        <v>0</v>
      </c>
      <c r="H60" s="284">
        <f t="shared" si="0"/>
        <v>0</v>
      </c>
      <c r="I60" s="434"/>
      <c r="J60" s="284">
        <f t="shared" si="2"/>
        <v>0</v>
      </c>
      <c r="K60" s="284">
        <f t="shared" si="1"/>
        <v>0</v>
      </c>
      <c r="L60" s="181"/>
      <c r="M60" s="222"/>
      <c r="AR60" s="38"/>
    </row>
    <row r="61" spans="1:44" ht="32.450000000000003" customHeight="1">
      <c r="A61" s="267" t="s">
        <v>418</v>
      </c>
      <c r="B61" s="435" t="s">
        <v>419</v>
      </c>
      <c r="C61" s="436"/>
      <c r="D61" s="437"/>
      <c r="E61" s="259" t="s">
        <v>271</v>
      </c>
      <c r="F61" s="327">
        <v>40</v>
      </c>
      <c r="G61" s="269">
        <v>0</v>
      </c>
      <c r="H61" s="284">
        <f t="shared" si="0"/>
        <v>0</v>
      </c>
      <c r="I61" s="434"/>
      <c r="J61" s="284">
        <f t="shared" si="2"/>
        <v>0</v>
      </c>
      <c r="K61" s="284">
        <f t="shared" si="1"/>
        <v>0</v>
      </c>
      <c r="L61" s="181"/>
      <c r="M61" s="222"/>
      <c r="AR61" s="38"/>
    </row>
    <row r="62" spans="1:44">
      <c r="A62" s="267" t="s">
        <v>420</v>
      </c>
      <c r="B62" s="435" t="s">
        <v>421</v>
      </c>
      <c r="C62" s="436"/>
      <c r="D62" s="437"/>
      <c r="E62" s="259" t="s">
        <v>271</v>
      </c>
      <c r="F62" s="327">
        <v>200</v>
      </c>
      <c r="G62" s="269">
        <v>0</v>
      </c>
      <c r="H62" s="284">
        <f t="shared" si="0"/>
        <v>0</v>
      </c>
      <c r="I62" s="434"/>
      <c r="J62" s="284">
        <f t="shared" si="2"/>
        <v>0</v>
      </c>
      <c r="K62" s="284">
        <f t="shared" si="1"/>
        <v>0</v>
      </c>
      <c r="L62" s="181"/>
      <c r="M62" s="222"/>
      <c r="AR62" s="38"/>
    </row>
    <row r="63" spans="1:44">
      <c r="A63" s="267" t="s">
        <v>422</v>
      </c>
      <c r="B63" s="435" t="s">
        <v>423</v>
      </c>
      <c r="C63" s="436"/>
      <c r="D63" s="437"/>
      <c r="E63" s="259" t="s">
        <v>271</v>
      </c>
      <c r="F63" s="327">
        <v>77</v>
      </c>
      <c r="G63" s="269">
        <v>0</v>
      </c>
      <c r="H63" s="284">
        <f t="shared" si="0"/>
        <v>0</v>
      </c>
      <c r="I63" s="434"/>
      <c r="J63" s="284">
        <f t="shared" si="2"/>
        <v>0</v>
      </c>
      <c r="K63" s="284">
        <f t="shared" si="1"/>
        <v>0</v>
      </c>
      <c r="L63" s="181"/>
      <c r="M63" s="222"/>
      <c r="AR63" s="38"/>
    </row>
    <row r="64" spans="1:44">
      <c r="A64" s="267" t="s">
        <v>424</v>
      </c>
      <c r="B64" s="435" t="s">
        <v>425</v>
      </c>
      <c r="C64" s="436"/>
      <c r="D64" s="437"/>
      <c r="E64" s="259" t="s">
        <v>271</v>
      </c>
      <c r="F64" s="327">
        <v>40</v>
      </c>
      <c r="G64" s="269">
        <v>0</v>
      </c>
      <c r="H64" s="284">
        <f t="shared" si="0"/>
        <v>0</v>
      </c>
      <c r="I64" s="434"/>
      <c r="J64" s="284">
        <f t="shared" si="2"/>
        <v>0</v>
      </c>
      <c r="K64" s="284">
        <f t="shared" si="1"/>
        <v>0</v>
      </c>
      <c r="L64" s="181"/>
      <c r="M64" s="222"/>
      <c r="AR64" s="38"/>
    </row>
    <row r="65" spans="1:44" ht="21" customHeight="1">
      <c r="A65" s="267" t="s">
        <v>426</v>
      </c>
      <c r="B65" s="435" t="s">
        <v>427</v>
      </c>
      <c r="C65" s="436"/>
      <c r="D65" s="437"/>
      <c r="E65" s="259" t="s">
        <v>271</v>
      </c>
      <c r="F65" s="315">
        <v>52</v>
      </c>
      <c r="G65" s="269">
        <v>0</v>
      </c>
      <c r="H65" s="284">
        <f t="shared" si="0"/>
        <v>0</v>
      </c>
      <c r="I65" s="434"/>
      <c r="J65" s="284">
        <f t="shared" si="2"/>
        <v>0</v>
      </c>
      <c r="K65" s="284">
        <f t="shared" si="1"/>
        <v>0</v>
      </c>
      <c r="L65" s="181"/>
      <c r="M65" s="452"/>
      <c r="AR65" s="38"/>
    </row>
    <row r="66" spans="1:44" ht="32.450000000000003" customHeight="1">
      <c r="A66" s="267" t="s">
        <v>428</v>
      </c>
      <c r="B66" s="435" t="s">
        <v>429</v>
      </c>
      <c r="C66" s="436"/>
      <c r="D66" s="437"/>
      <c r="E66" s="259" t="s">
        <v>271</v>
      </c>
      <c r="F66" s="315">
        <v>30</v>
      </c>
      <c r="G66" s="269">
        <v>0</v>
      </c>
      <c r="H66" s="284">
        <f t="shared" si="0"/>
        <v>0</v>
      </c>
      <c r="I66" s="434"/>
      <c r="J66" s="284">
        <f t="shared" si="2"/>
        <v>0</v>
      </c>
      <c r="K66" s="284">
        <f t="shared" si="1"/>
        <v>0</v>
      </c>
      <c r="L66" s="181"/>
      <c r="M66" s="452"/>
      <c r="AR66" s="38"/>
    </row>
    <row r="67" spans="1:44" ht="41.45" customHeight="1">
      <c r="A67" s="267" t="s">
        <v>430</v>
      </c>
      <c r="B67" s="435" t="s">
        <v>431</v>
      </c>
      <c r="C67" s="436"/>
      <c r="D67" s="437"/>
      <c r="E67" s="259" t="s">
        <v>271</v>
      </c>
      <c r="F67" s="315">
        <v>27</v>
      </c>
      <c r="G67" s="269">
        <v>0</v>
      </c>
      <c r="H67" s="284">
        <f t="shared" si="0"/>
        <v>0</v>
      </c>
      <c r="I67" s="434"/>
      <c r="J67" s="284">
        <f t="shared" si="2"/>
        <v>0</v>
      </c>
      <c r="K67" s="284">
        <f t="shared" si="1"/>
        <v>0</v>
      </c>
      <c r="L67" s="181"/>
      <c r="M67" s="452"/>
      <c r="AR67" s="38"/>
    </row>
    <row r="68" spans="1:44" ht="41.45" customHeight="1">
      <c r="A68" s="267" t="s">
        <v>432</v>
      </c>
      <c r="B68" s="435" t="s">
        <v>433</v>
      </c>
      <c r="C68" s="436"/>
      <c r="D68" s="437"/>
      <c r="E68" s="259" t="s">
        <v>271</v>
      </c>
      <c r="F68" s="315">
        <v>79</v>
      </c>
      <c r="G68" s="269">
        <v>0</v>
      </c>
      <c r="H68" s="284">
        <f t="shared" si="0"/>
        <v>0</v>
      </c>
      <c r="I68" s="434"/>
      <c r="J68" s="284">
        <f t="shared" si="2"/>
        <v>0</v>
      </c>
      <c r="K68" s="284">
        <f t="shared" si="1"/>
        <v>0</v>
      </c>
      <c r="L68" s="181"/>
      <c r="M68" s="452"/>
      <c r="AR68" s="38"/>
    </row>
    <row r="69" spans="1:44" ht="41.45" customHeight="1">
      <c r="A69" s="267" t="s">
        <v>434</v>
      </c>
      <c r="B69" s="435" t="s">
        <v>435</v>
      </c>
      <c r="C69" s="436"/>
      <c r="D69" s="437"/>
      <c r="E69" s="259" t="s">
        <v>271</v>
      </c>
      <c r="F69" s="315">
        <v>101</v>
      </c>
      <c r="G69" s="269">
        <v>0</v>
      </c>
      <c r="H69" s="284">
        <f t="shared" si="0"/>
        <v>0</v>
      </c>
      <c r="I69" s="434"/>
      <c r="J69" s="284">
        <f t="shared" si="2"/>
        <v>0</v>
      </c>
      <c r="K69" s="284">
        <f t="shared" si="1"/>
        <v>0</v>
      </c>
      <c r="L69" s="181"/>
      <c r="M69" s="452"/>
      <c r="AR69" s="38"/>
    </row>
    <row r="70" spans="1:44" ht="41.45" customHeight="1">
      <c r="A70" s="267" t="s">
        <v>436</v>
      </c>
      <c r="B70" s="435" t="s">
        <v>437</v>
      </c>
      <c r="C70" s="436"/>
      <c r="D70" s="437"/>
      <c r="E70" s="259" t="s">
        <v>271</v>
      </c>
      <c r="F70" s="315">
        <v>72</v>
      </c>
      <c r="G70" s="269">
        <v>0</v>
      </c>
      <c r="H70" s="284">
        <f t="shared" si="0"/>
        <v>0</v>
      </c>
      <c r="I70" s="434"/>
      <c r="J70" s="284">
        <f t="shared" si="2"/>
        <v>0</v>
      </c>
      <c r="K70" s="284">
        <f t="shared" si="1"/>
        <v>0</v>
      </c>
      <c r="L70" s="181"/>
      <c r="M70" s="452"/>
      <c r="AR70" s="38"/>
    </row>
    <row r="71" spans="1:44" ht="55.15" customHeight="1">
      <c r="A71" s="267" t="s">
        <v>438</v>
      </c>
      <c r="B71" s="435" t="s">
        <v>439</v>
      </c>
      <c r="C71" s="436"/>
      <c r="D71" s="437"/>
      <c r="E71" s="259" t="s">
        <v>271</v>
      </c>
      <c r="F71" s="315">
        <v>121</v>
      </c>
      <c r="G71" s="269">
        <v>0</v>
      </c>
      <c r="H71" s="284">
        <f t="shared" si="0"/>
        <v>0</v>
      </c>
      <c r="I71" s="434"/>
      <c r="J71" s="284">
        <f t="shared" si="2"/>
        <v>0</v>
      </c>
      <c r="K71" s="284">
        <f t="shared" si="1"/>
        <v>0</v>
      </c>
      <c r="L71" s="181"/>
      <c r="M71" s="452"/>
      <c r="AR71" s="38"/>
    </row>
    <row r="72" spans="1:44" ht="55.15" customHeight="1">
      <c r="A72" s="267" t="s">
        <v>440</v>
      </c>
      <c r="B72" s="435" t="s">
        <v>441</v>
      </c>
      <c r="C72" s="436"/>
      <c r="D72" s="437"/>
      <c r="E72" s="259" t="s">
        <v>271</v>
      </c>
      <c r="F72" s="315">
        <v>109</v>
      </c>
      <c r="G72" s="269">
        <v>0</v>
      </c>
      <c r="H72" s="284">
        <f t="shared" si="0"/>
        <v>0</v>
      </c>
      <c r="I72" s="434"/>
      <c r="J72" s="284">
        <f t="shared" si="2"/>
        <v>0</v>
      </c>
      <c r="K72" s="284">
        <f t="shared" si="1"/>
        <v>0</v>
      </c>
      <c r="L72" s="181"/>
      <c r="M72" s="452"/>
      <c r="AR72" s="38"/>
    </row>
    <row r="73" spans="1:44" ht="55.15" customHeight="1">
      <c r="A73" s="267" t="s">
        <v>442</v>
      </c>
      <c r="B73" s="435" t="s">
        <v>443</v>
      </c>
      <c r="C73" s="436"/>
      <c r="D73" s="437"/>
      <c r="E73" s="259" t="s">
        <v>271</v>
      </c>
      <c r="F73" s="315">
        <v>45</v>
      </c>
      <c r="G73" s="269">
        <v>0</v>
      </c>
      <c r="H73" s="284">
        <f t="shared" si="0"/>
        <v>0</v>
      </c>
      <c r="I73" s="434"/>
      <c r="J73" s="284">
        <f t="shared" si="2"/>
        <v>0</v>
      </c>
      <c r="K73" s="284">
        <f t="shared" si="1"/>
        <v>0</v>
      </c>
      <c r="L73" s="181"/>
      <c r="M73" s="452"/>
      <c r="AR73" s="38"/>
    </row>
    <row r="74" spans="1:44" ht="55.15" customHeight="1">
      <c r="A74" s="267" t="s">
        <v>444</v>
      </c>
      <c r="B74" s="435" t="s">
        <v>445</v>
      </c>
      <c r="C74" s="436"/>
      <c r="D74" s="437"/>
      <c r="E74" s="259" t="s">
        <v>271</v>
      </c>
      <c r="F74" s="315">
        <v>41</v>
      </c>
      <c r="G74" s="269">
        <v>0</v>
      </c>
      <c r="H74" s="284">
        <f t="shared" si="0"/>
        <v>0</v>
      </c>
      <c r="I74" s="434"/>
      <c r="J74" s="284">
        <f t="shared" si="2"/>
        <v>0</v>
      </c>
      <c r="K74" s="284">
        <f t="shared" si="1"/>
        <v>0</v>
      </c>
      <c r="L74" s="181"/>
      <c r="M74" s="452"/>
      <c r="AR74" s="38"/>
    </row>
    <row r="75" spans="1:44" ht="36.6" customHeight="1">
      <c r="A75" s="267" t="s">
        <v>446</v>
      </c>
      <c r="B75" s="435" t="s">
        <v>447</v>
      </c>
      <c r="C75" s="436"/>
      <c r="D75" s="437"/>
      <c r="E75" s="259" t="s">
        <v>271</v>
      </c>
      <c r="F75" s="315">
        <v>154</v>
      </c>
      <c r="G75" s="269">
        <v>0</v>
      </c>
      <c r="H75" s="284">
        <f t="shared" si="0"/>
        <v>0</v>
      </c>
      <c r="I75" s="434"/>
      <c r="J75" s="284">
        <f t="shared" si="2"/>
        <v>0</v>
      </c>
      <c r="K75" s="284">
        <f t="shared" si="1"/>
        <v>0</v>
      </c>
      <c r="L75" s="181"/>
      <c r="M75" s="452"/>
      <c r="AR75" s="38"/>
    </row>
    <row r="76" spans="1:44" ht="39" customHeight="1">
      <c r="A76" s="267" t="s">
        <v>448</v>
      </c>
      <c r="B76" s="435" t="s">
        <v>449</v>
      </c>
      <c r="C76" s="436"/>
      <c r="D76" s="437"/>
      <c r="E76" s="259" t="s">
        <v>271</v>
      </c>
      <c r="F76" s="315">
        <v>52</v>
      </c>
      <c r="G76" s="269">
        <v>0</v>
      </c>
      <c r="H76" s="284">
        <f t="shared" si="0"/>
        <v>0</v>
      </c>
      <c r="I76" s="434"/>
      <c r="J76" s="284">
        <f t="shared" si="2"/>
        <v>0</v>
      </c>
      <c r="K76" s="284">
        <f t="shared" si="1"/>
        <v>0</v>
      </c>
      <c r="L76" s="181"/>
      <c r="M76" s="452"/>
      <c r="AR76" s="38"/>
    </row>
    <row r="77" spans="1:44" ht="33" customHeight="1">
      <c r="A77" s="267" t="s">
        <v>450</v>
      </c>
      <c r="B77" s="435" t="s">
        <v>451</v>
      </c>
      <c r="C77" s="436"/>
      <c r="D77" s="437"/>
      <c r="E77" s="259" t="s">
        <v>452</v>
      </c>
      <c r="F77" s="315">
        <v>20</v>
      </c>
      <c r="G77" s="269">
        <v>0</v>
      </c>
      <c r="H77" s="284">
        <f t="shared" si="0"/>
        <v>0</v>
      </c>
      <c r="I77" s="434"/>
      <c r="J77" s="284">
        <f t="shared" si="2"/>
        <v>0</v>
      </c>
      <c r="K77" s="284">
        <f t="shared" si="1"/>
        <v>0</v>
      </c>
      <c r="L77" s="181"/>
      <c r="M77" s="219"/>
      <c r="AR77" s="38"/>
    </row>
    <row r="78" spans="1:44" ht="32.450000000000003" customHeight="1">
      <c r="A78" s="267" t="s">
        <v>453</v>
      </c>
      <c r="B78" s="435" t="s">
        <v>454</v>
      </c>
      <c r="C78" s="436"/>
      <c r="D78" s="437"/>
      <c r="E78" s="259" t="s">
        <v>233</v>
      </c>
      <c r="F78" s="315">
        <v>5</v>
      </c>
      <c r="G78" s="269">
        <v>0</v>
      </c>
      <c r="H78" s="284">
        <f t="shared" si="0"/>
        <v>0</v>
      </c>
      <c r="I78" s="434"/>
      <c r="J78" s="284">
        <f t="shared" si="2"/>
        <v>0</v>
      </c>
      <c r="K78" s="284">
        <f t="shared" si="1"/>
        <v>0</v>
      </c>
      <c r="L78" s="181"/>
      <c r="M78" s="219"/>
      <c r="AR78" s="38"/>
    </row>
    <row r="79" spans="1:44">
      <c r="A79" s="267" t="s">
        <v>455</v>
      </c>
      <c r="B79" s="435" t="s">
        <v>456</v>
      </c>
      <c r="C79" s="436"/>
      <c r="D79" s="437"/>
      <c r="E79" s="259" t="s">
        <v>233</v>
      </c>
      <c r="F79" s="315">
        <v>23</v>
      </c>
      <c r="G79" s="269">
        <v>0</v>
      </c>
      <c r="H79" s="284">
        <f t="shared" si="0"/>
        <v>0</v>
      </c>
      <c r="I79" s="434"/>
      <c r="J79" s="284">
        <f t="shared" si="2"/>
        <v>0</v>
      </c>
      <c r="K79" s="284">
        <f t="shared" si="1"/>
        <v>0</v>
      </c>
      <c r="L79" s="181"/>
      <c r="M79" s="219"/>
      <c r="AR79" s="38"/>
    </row>
    <row r="80" spans="1:44">
      <c r="A80" s="267" t="s">
        <v>457</v>
      </c>
      <c r="B80" s="435" t="s">
        <v>458</v>
      </c>
      <c r="C80" s="436"/>
      <c r="D80" s="437"/>
      <c r="E80" s="259" t="s">
        <v>233</v>
      </c>
      <c r="F80" s="315">
        <v>9</v>
      </c>
      <c r="G80" s="269">
        <v>0</v>
      </c>
      <c r="H80" s="284">
        <f t="shared" ref="H80:H84" si="3">F80*G80</f>
        <v>0</v>
      </c>
      <c r="I80" s="434"/>
      <c r="J80" s="284">
        <f t="shared" si="2"/>
        <v>0</v>
      </c>
      <c r="K80" s="284">
        <f t="shared" si="1"/>
        <v>0</v>
      </c>
      <c r="L80" s="181"/>
      <c r="M80" s="219"/>
      <c r="AR80" s="38"/>
    </row>
    <row r="81" spans="1:44">
      <c r="A81" s="267" t="s">
        <v>459</v>
      </c>
      <c r="B81" s="435" t="s">
        <v>460</v>
      </c>
      <c r="C81" s="436"/>
      <c r="D81" s="437"/>
      <c r="E81" s="259" t="s">
        <v>233</v>
      </c>
      <c r="F81" s="315">
        <v>16</v>
      </c>
      <c r="G81" s="269">
        <v>0</v>
      </c>
      <c r="H81" s="284">
        <f t="shared" si="3"/>
        <v>0</v>
      </c>
      <c r="I81" s="434"/>
      <c r="J81" s="284">
        <f t="shared" ref="J81:J84" si="4">G81*(1+$I$16)</f>
        <v>0</v>
      </c>
      <c r="K81" s="284">
        <f t="shared" si="1"/>
        <v>0</v>
      </c>
      <c r="L81" s="181"/>
      <c r="M81" s="219"/>
      <c r="AR81" s="38"/>
    </row>
    <row r="82" spans="1:44" ht="13.9" customHeight="1">
      <c r="A82" s="267" t="s">
        <v>461</v>
      </c>
      <c r="B82" s="435" t="s">
        <v>462</v>
      </c>
      <c r="C82" s="436"/>
      <c r="D82" s="437"/>
      <c r="E82" s="259" t="s">
        <v>304</v>
      </c>
      <c r="F82" s="315">
        <v>55</v>
      </c>
      <c r="G82" s="269">
        <v>0</v>
      </c>
      <c r="H82" s="284">
        <f t="shared" si="3"/>
        <v>0</v>
      </c>
      <c r="I82" s="434"/>
      <c r="J82" s="284">
        <f t="shared" si="4"/>
        <v>0</v>
      </c>
      <c r="K82" s="284">
        <f t="shared" si="1"/>
        <v>0</v>
      </c>
      <c r="L82" s="181"/>
      <c r="M82" s="445"/>
      <c r="AR82" s="38"/>
    </row>
    <row r="83" spans="1:44">
      <c r="A83" s="267" t="s">
        <v>463</v>
      </c>
      <c r="B83" s="435" t="s">
        <v>464</v>
      </c>
      <c r="C83" s="436"/>
      <c r="D83" s="437"/>
      <c r="E83" s="259" t="s">
        <v>304</v>
      </c>
      <c r="F83" s="315">
        <v>63</v>
      </c>
      <c r="G83" s="269">
        <v>0</v>
      </c>
      <c r="H83" s="284">
        <f t="shared" si="3"/>
        <v>0</v>
      </c>
      <c r="I83" s="434"/>
      <c r="J83" s="284">
        <f t="shared" si="4"/>
        <v>0</v>
      </c>
      <c r="K83" s="284">
        <f t="shared" si="1"/>
        <v>0</v>
      </c>
      <c r="L83" s="181"/>
      <c r="M83" s="445"/>
      <c r="AR83" s="38"/>
    </row>
    <row r="84" spans="1:44">
      <c r="A84" s="267" t="s">
        <v>465</v>
      </c>
      <c r="B84" s="435" t="s">
        <v>466</v>
      </c>
      <c r="C84" s="436"/>
      <c r="D84" s="437"/>
      <c r="E84" s="259" t="s">
        <v>304</v>
      </c>
      <c r="F84" s="315">
        <v>26</v>
      </c>
      <c r="G84" s="269">
        <v>0</v>
      </c>
      <c r="H84" s="284">
        <f t="shared" si="3"/>
        <v>0</v>
      </c>
      <c r="I84" s="434"/>
      <c r="J84" s="284">
        <f t="shared" si="4"/>
        <v>0</v>
      </c>
      <c r="K84" s="284">
        <f t="shared" si="1"/>
        <v>0</v>
      </c>
      <c r="L84" s="181"/>
      <c r="M84" s="445"/>
      <c r="AR84" s="38"/>
    </row>
    <row r="85" spans="1:44" ht="15.6">
      <c r="A85" s="431" t="s">
        <v>322</v>
      </c>
      <c r="B85" s="432"/>
      <c r="C85" s="432"/>
      <c r="D85" s="433"/>
      <c r="E85" s="273"/>
      <c r="F85" s="268"/>
      <c r="G85" s="268"/>
      <c r="H85" s="272">
        <f>SUM(H16:H84)</f>
        <v>0</v>
      </c>
      <c r="I85" s="272"/>
      <c r="J85" s="268"/>
      <c r="K85" s="272">
        <f>SUM(K16:K84)</f>
        <v>0</v>
      </c>
    </row>
    <row r="86" spans="1:44" ht="15.6">
      <c r="A86" s="431" t="s">
        <v>323</v>
      </c>
      <c r="B86" s="432"/>
      <c r="C86" s="432"/>
      <c r="D86" s="433"/>
      <c r="E86" s="273"/>
      <c r="F86" s="268"/>
      <c r="G86" s="268"/>
      <c r="H86" s="272">
        <f>H85/12</f>
        <v>0</v>
      </c>
      <c r="I86" s="272"/>
      <c r="J86" s="268"/>
      <c r="K86" s="272">
        <f>K85/12</f>
        <v>0</v>
      </c>
      <c r="L86" s="181"/>
    </row>
    <row r="87" spans="1:44" ht="13.9">
      <c r="A87" s="174"/>
      <c r="B87" s="42"/>
      <c r="C87" s="42"/>
      <c r="D87" s="127"/>
      <c r="F87" s="260"/>
      <c r="G87" s="260"/>
      <c r="H87" s="260"/>
      <c r="I87" s="260"/>
      <c r="J87" s="176"/>
      <c r="K87" s="177"/>
    </row>
    <row r="88" spans="1:44" ht="12.75" customHeight="1">
      <c r="A88" s="405" t="s">
        <v>467</v>
      </c>
      <c r="B88" s="405"/>
      <c r="C88" s="405"/>
      <c r="D88" s="405"/>
      <c r="E88" s="405"/>
      <c r="F88" s="405"/>
      <c r="G88" s="405"/>
      <c r="H88" s="405"/>
      <c r="I88" s="405"/>
      <c r="J88" s="405"/>
      <c r="K88" s="405"/>
    </row>
    <row r="89" spans="1:44" ht="12.75" customHeight="1">
      <c r="A89" s="406" t="s">
        <v>325</v>
      </c>
      <c r="B89" s="406"/>
      <c r="C89" s="406"/>
      <c r="D89" s="406"/>
      <c r="E89" s="406"/>
      <c r="F89" s="406"/>
      <c r="G89" s="406"/>
      <c r="H89" s="406"/>
      <c r="I89" s="406"/>
      <c r="J89" s="406"/>
      <c r="K89" s="406"/>
    </row>
    <row r="90" spans="1:44" ht="36.75" customHeight="1">
      <c r="A90" s="488" t="s">
        <v>468</v>
      </c>
      <c r="B90" s="488"/>
      <c r="C90" s="488"/>
      <c r="D90" s="488"/>
      <c r="E90" s="488"/>
      <c r="F90" s="488"/>
      <c r="G90" s="488"/>
      <c r="H90" s="488"/>
      <c r="I90" s="488"/>
      <c r="J90" s="488"/>
      <c r="K90" s="488"/>
    </row>
    <row r="91" spans="1:44" ht="15">
      <c r="A91" s="174"/>
      <c r="B91" s="42"/>
      <c r="C91" s="42"/>
      <c r="D91" s="127"/>
      <c r="F91" s="246"/>
      <c r="G91" s="175"/>
      <c r="H91" s="175"/>
      <c r="I91" s="175"/>
      <c r="J91" s="176"/>
      <c r="K91" s="177"/>
    </row>
    <row r="92" spans="1:44">
      <c r="F92" s="245"/>
      <c r="G92" s="246"/>
    </row>
    <row r="93" spans="1:44">
      <c r="F93" s="245"/>
      <c r="G93" s="246"/>
    </row>
    <row r="94" spans="1:44" ht="33.75" customHeight="1">
      <c r="F94" s="245"/>
      <c r="G94" s="246"/>
      <c r="J94" s="173"/>
    </row>
    <row r="95" spans="1:44" ht="30" customHeight="1">
      <c r="F95" s="245"/>
      <c r="G95" s="246"/>
    </row>
    <row r="96" spans="1:44">
      <c r="F96" s="245"/>
      <c r="G96" s="246"/>
    </row>
    <row r="97" spans="5:7">
      <c r="F97" s="245"/>
      <c r="G97" s="246"/>
    </row>
    <row r="98" spans="5:7">
      <c r="F98" s="245"/>
      <c r="G98" s="246"/>
    </row>
    <row r="99" spans="5:7">
      <c r="F99" s="245"/>
      <c r="G99" s="246"/>
    </row>
    <row r="100" spans="5:7">
      <c r="F100" s="245"/>
      <c r="G100" s="246"/>
    </row>
    <row r="101" spans="5:7" s="178" customFormat="1" ht="15.6">
      <c r="E101" s="199"/>
      <c r="F101" s="244"/>
      <c r="G101" s="246"/>
    </row>
    <row r="102" spans="5:7" s="178" customFormat="1" ht="15.6">
      <c r="E102" s="199"/>
      <c r="F102" s="244"/>
      <c r="G102" s="246"/>
    </row>
    <row r="103" spans="5:7">
      <c r="F103" s="245"/>
      <c r="G103" s="246"/>
    </row>
    <row r="104" spans="5:7">
      <c r="F104" s="245"/>
      <c r="G104" s="246"/>
    </row>
    <row r="105" spans="5:7">
      <c r="F105" s="245"/>
      <c r="G105" s="246"/>
    </row>
    <row r="106" spans="5:7">
      <c r="F106" s="245"/>
      <c r="G106" s="246"/>
    </row>
    <row r="107" spans="5:7">
      <c r="F107" s="245"/>
      <c r="G107" s="246"/>
    </row>
    <row r="108" spans="5:7">
      <c r="F108" s="245"/>
      <c r="G108" s="246"/>
    </row>
    <row r="109" spans="5:7">
      <c r="F109" s="245"/>
      <c r="G109" s="246"/>
    </row>
    <row r="110" spans="5:7">
      <c r="F110" s="245"/>
      <c r="G110" s="246"/>
    </row>
    <row r="111" spans="5:7">
      <c r="F111" s="245"/>
      <c r="G111" s="246"/>
    </row>
    <row r="112" spans="5:7">
      <c r="F112" s="245"/>
      <c r="G112" s="246"/>
    </row>
    <row r="113" spans="6:7">
      <c r="F113" s="245"/>
      <c r="G113" s="246"/>
    </row>
    <row r="114" spans="6:7">
      <c r="F114" s="245"/>
      <c r="G114" s="246"/>
    </row>
    <row r="115" spans="6:7">
      <c r="F115" s="245"/>
      <c r="G115" s="246"/>
    </row>
    <row r="116" spans="6:7">
      <c r="F116" s="245"/>
      <c r="G116" s="246"/>
    </row>
    <row r="117" spans="6:7">
      <c r="F117" s="245"/>
      <c r="G117" s="246"/>
    </row>
    <row r="118" spans="6:7">
      <c r="F118" s="245"/>
      <c r="G118" s="246"/>
    </row>
    <row r="119" spans="6:7">
      <c r="F119" s="245"/>
      <c r="G119" s="246"/>
    </row>
    <row r="120" spans="6:7">
      <c r="F120" s="245"/>
      <c r="G120" s="246"/>
    </row>
    <row r="121" spans="6:7">
      <c r="F121" s="245"/>
      <c r="G121" s="246"/>
    </row>
    <row r="122" spans="6:7">
      <c r="F122" s="245"/>
      <c r="G122" s="246"/>
    </row>
    <row r="123" spans="6:7">
      <c r="F123" s="245"/>
      <c r="G123" s="246"/>
    </row>
    <row r="124" spans="6:7">
      <c r="F124" s="245"/>
      <c r="G124" s="246"/>
    </row>
    <row r="125" spans="6:7">
      <c r="F125" s="245"/>
      <c r="G125" s="246"/>
    </row>
    <row r="126" spans="6:7">
      <c r="F126" s="245"/>
      <c r="G126" s="246"/>
    </row>
    <row r="127" spans="6:7">
      <c r="F127" s="245"/>
      <c r="G127" s="246"/>
    </row>
    <row r="128" spans="6:7">
      <c r="F128" s="245"/>
      <c r="G128" s="246"/>
    </row>
    <row r="129" spans="6:7">
      <c r="F129" s="245"/>
      <c r="G129" s="246"/>
    </row>
    <row r="130" spans="6:7">
      <c r="F130" s="245"/>
      <c r="G130" s="246"/>
    </row>
    <row r="131" spans="6:7">
      <c r="F131" s="245"/>
      <c r="G131" s="246"/>
    </row>
    <row r="132" spans="6:7">
      <c r="F132" s="245"/>
      <c r="G132" s="246"/>
    </row>
    <row r="133" spans="6:7">
      <c r="F133" s="245"/>
      <c r="G133" s="246"/>
    </row>
    <row r="134" spans="6:7">
      <c r="F134" s="245"/>
      <c r="G134" s="246"/>
    </row>
    <row r="135" spans="6:7">
      <c r="F135" s="245"/>
      <c r="G135" s="246"/>
    </row>
    <row r="136" spans="6:7">
      <c r="F136" s="245"/>
      <c r="G136" s="246"/>
    </row>
    <row r="137" spans="6:7">
      <c r="F137" s="245"/>
      <c r="G137" s="246"/>
    </row>
    <row r="138" spans="6:7">
      <c r="F138" s="245"/>
      <c r="G138" s="246"/>
    </row>
    <row r="139" spans="6:7">
      <c r="F139" s="245"/>
      <c r="G139" s="246"/>
    </row>
    <row r="140" spans="6:7">
      <c r="F140" s="245"/>
      <c r="G140" s="246"/>
    </row>
    <row r="141" spans="6:7">
      <c r="F141" s="245"/>
      <c r="G141" s="246"/>
    </row>
    <row r="142" spans="6:7">
      <c r="F142" s="245"/>
      <c r="G142" s="246"/>
    </row>
    <row r="143" spans="6:7">
      <c r="F143" s="245"/>
      <c r="G143" s="246"/>
    </row>
    <row r="144" spans="6:7">
      <c r="F144" s="245"/>
      <c r="G144" s="246"/>
    </row>
    <row r="145" spans="6:7">
      <c r="F145" s="245"/>
      <c r="G145" s="246"/>
    </row>
    <row r="146" spans="6:7">
      <c r="F146" s="245"/>
      <c r="G146" s="246"/>
    </row>
    <row r="147" spans="6:7">
      <c r="F147" s="245"/>
      <c r="G147" s="246"/>
    </row>
    <row r="148" spans="6:7">
      <c r="F148" s="245"/>
      <c r="G148" s="246"/>
    </row>
    <row r="149" spans="6:7">
      <c r="F149" s="245"/>
      <c r="G149" s="246"/>
    </row>
    <row r="150" spans="6:7">
      <c r="F150" s="245"/>
      <c r="G150" s="246"/>
    </row>
    <row r="151" spans="6:7">
      <c r="F151" s="245"/>
      <c r="G151" s="246"/>
    </row>
    <row r="152" spans="6:7">
      <c r="F152" s="245"/>
      <c r="G152" s="246"/>
    </row>
    <row r="153" spans="6:7">
      <c r="F153" s="245"/>
      <c r="G153" s="246"/>
    </row>
    <row r="154" spans="6:7">
      <c r="F154" s="245"/>
      <c r="G154" s="246"/>
    </row>
    <row r="155" spans="6:7">
      <c r="F155" s="245"/>
      <c r="G155" s="246"/>
    </row>
    <row r="156" spans="6:7">
      <c r="F156" s="245"/>
      <c r="G156" s="246"/>
    </row>
    <row r="157" spans="6:7">
      <c r="F157" s="245"/>
      <c r="G157" s="246"/>
    </row>
    <row r="158" spans="6:7">
      <c r="F158" s="245"/>
      <c r="G158" s="246"/>
    </row>
    <row r="159" spans="6:7">
      <c r="F159" s="245"/>
      <c r="G159" s="246"/>
    </row>
  </sheetData>
  <sheetProtection selectLockedCells="1" selectUnlockedCells="1"/>
  <mergeCells count="100">
    <mergeCell ref="A90:K90"/>
    <mergeCell ref="M65:M70"/>
    <mergeCell ref="M71:M76"/>
    <mergeCell ref="AH15:AO15"/>
    <mergeCell ref="AH17:AI17"/>
    <mergeCell ref="AH18:AI18"/>
    <mergeCell ref="AH19:AI19"/>
    <mergeCell ref="R16:S16"/>
    <mergeCell ref="T16:U16"/>
    <mergeCell ref="Q16:Q17"/>
    <mergeCell ref="Z16:AE16"/>
    <mergeCell ref="U39:W39"/>
    <mergeCell ref="U36:W36"/>
    <mergeCell ref="U35:W35"/>
    <mergeCell ref="X39:Z39"/>
    <mergeCell ref="AA39:AC39"/>
    <mergeCell ref="B49:D49"/>
    <mergeCell ref="B50:D50"/>
    <mergeCell ref="B51:D51"/>
    <mergeCell ref="A88:K88"/>
    <mergeCell ref="A89:K89"/>
    <mergeCell ref="B82:D82"/>
    <mergeCell ref="B83:D83"/>
    <mergeCell ref="B84:D84"/>
    <mergeCell ref="B52:D52"/>
    <mergeCell ref="B53:D53"/>
    <mergeCell ref="B54:D54"/>
    <mergeCell ref="B55:D55"/>
    <mergeCell ref="B56:D56"/>
    <mergeCell ref="B57:D57"/>
    <mergeCell ref="B58:D58"/>
    <mergeCell ref="B59:D59"/>
    <mergeCell ref="B44:D44"/>
    <mergeCell ref="B45:D45"/>
    <mergeCell ref="B46:D46"/>
    <mergeCell ref="B47:D47"/>
    <mergeCell ref="B48:D48"/>
    <mergeCell ref="B39:D39"/>
    <mergeCell ref="B40:D40"/>
    <mergeCell ref="B41:D41"/>
    <mergeCell ref="B42:D42"/>
    <mergeCell ref="B43:D43"/>
    <mergeCell ref="AD39:AF39"/>
    <mergeCell ref="M82:M84"/>
    <mergeCell ref="A6:K6"/>
    <mergeCell ref="L6:N6"/>
    <mergeCell ref="A10:K10"/>
    <mergeCell ref="A11:J11"/>
    <mergeCell ref="A13:K13"/>
    <mergeCell ref="B15:J15"/>
    <mergeCell ref="B31:D31"/>
    <mergeCell ref="B32:D32"/>
    <mergeCell ref="B33:D33"/>
    <mergeCell ref="B34:D34"/>
    <mergeCell ref="B35:D35"/>
    <mergeCell ref="B36:D36"/>
    <mergeCell ref="B37:D37"/>
    <mergeCell ref="B38:D38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60:D60"/>
    <mergeCell ref="B61:D61"/>
    <mergeCell ref="B68:D68"/>
    <mergeCell ref="B69:D69"/>
    <mergeCell ref="B70:D70"/>
    <mergeCell ref="B71:D71"/>
    <mergeCell ref="B62:D62"/>
    <mergeCell ref="B63:D63"/>
    <mergeCell ref="B64:D64"/>
    <mergeCell ref="B65:D65"/>
    <mergeCell ref="B66:D66"/>
    <mergeCell ref="A9:J9"/>
    <mergeCell ref="A8:J8"/>
    <mergeCell ref="A85:D85"/>
    <mergeCell ref="A86:D86"/>
    <mergeCell ref="I16:I84"/>
    <mergeCell ref="B77:D77"/>
    <mergeCell ref="B78:D78"/>
    <mergeCell ref="B79:D79"/>
    <mergeCell ref="B80:D80"/>
    <mergeCell ref="B81:D81"/>
    <mergeCell ref="B72:D72"/>
    <mergeCell ref="B73:D73"/>
    <mergeCell ref="B74:D74"/>
    <mergeCell ref="B75:D75"/>
    <mergeCell ref="B76:D76"/>
    <mergeCell ref="B67:D67"/>
  </mergeCells>
  <pageMargins left="0.51180555555555562" right="0.51180555555555562" top="0.78749999999999998" bottom="0.78749999999999998" header="0.51181102362204722" footer="0.51181102362204722"/>
  <pageSetup paperSize="9" scale="32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1E7BF-3468-44C4-95E4-2F75DC97C957}">
  <dimension ref="A2:V19"/>
  <sheetViews>
    <sheetView view="pageBreakPreview" zoomScale="110" zoomScaleNormal="75" zoomScaleSheetLayoutView="110" workbookViewId="0">
      <selection activeCell="H18" sqref="H18:K18"/>
    </sheetView>
  </sheetViews>
  <sheetFormatPr defaultColWidth="8.7109375" defaultRowHeight="14.45"/>
  <cols>
    <col min="1" max="1" width="8.28515625" style="127" customWidth="1"/>
    <col min="2" max="2" width="12.140625" style="127" customWidth="1"/>
    <col min="3" max="3" width="16.28515625" style="127" customWidth="1"/>
    <col min="4" max="4" width="35.7109375" style="44" customWidth="1"/>
    <col min="5" max="5" width="5.7109375" style="127" customWidth="1"/>
    <col min="6" max="6" width="10.85546875" style="183" customWidth="1"/>
    <col min="7" max="7" width="13.42578125" style="127" customWidth="1"/>
    <col min="8" max="8" width="13.28515625" style="127" customWidth="1"/>
    <col min="9" max="9" width="9.28515625" style="127" customWidth="1"/>
    <col min="10" max="10" width="13.42578125" style="127" customWidth="1"/>
    <col min="11" max="11" width="17.7109375" style="127" customWidth="1"/>
    <col min="14" max="14" width="55.42578125" hidden="1" customWidth="1"/>
    <col min="15" max="15" width="15.5703125" customWidth="1"/>
    <col min="16" max="16" width="16.42578125" customWidth="1"/>
    <col min="17" max="19" width="13.42578125" customWidth="1"/>
  </cols>
  <sheetData>
    <row r="2" spans="1:22" ht="21" customHeight="1">
      <c r="A2" s="457" t="s">
        <v>469</v>
      </c>
      <c r="B2" s="457"/>
      <c r="C2" s="457"/>
      <c r="D2" s="457"/>
      <c r="E2" s="457"/>
      <c r="F2" s="457"/>
      <c r="G2" s="457"/>
      <c r="H2" s="457"/>
      <c r="I2" s="457"/>
      <c r="J2" s="457"/>
      <c r="K2" s="457"/>
      <c r="L2" s="184"/>
      <c r="M2" s="184"/>
      <c r="N2" s="184"/>
    </row>
    <row r="3" spans="1:22" ht="15"/>
    <row r="4" spans="1:22" ht="15"/>
    <row r="5" spans="1:22" ht="13.5" customHeight="1">
      <c r="A5" s="458" t="s">
        <v>470</v>
      </c>
      <c r="B5" s="458"/>
      <c r="C5" s="458"/>
      <c r="D5" s="458"/>
      <c r="E5" s="458"/>
      <c r="F5" s="458"/>
      <c r="G5" s="458"/>
      <c r="H5" s="458"/>
      <c r="I5" s="458"/>
      <c r="J5" s="458"/>
      <c r="K5" s="458"/>
    </row>
    <row r="6" spans="1:22" ht="55.7" customHeight="1">
      <c r="A6" s="281" t="s">
        <v>2</v>
      </c>
      <c r="B6" s="462" t="s">
        <v>471</v>
      </c>
      <c r="C6" s="462"/>
      <c r="D6" s="462"/>
      <c r="E6" s="281" t="s">
        <v>472</v>
      </c>
      <c r="F6" s="262" t="s">
        <v>473</v>
      </c>
      <c r="G6" s="281" t="s">
        <v>474</v>
      </c>
      <c r="H6" s="281" t="s">
        <v>475</v>
      </c>
      <c r="I6" s="281" t="s">
        <v>261</v>
      </c>
      <c r="J6" s="281" t="s">
        <v>476</v>
      </c>
      <c r="K6" s="281" t="s">
        <v>477</v>
      </c>
    </row>
    <row r="7" spans="1:22" ht="12.75">
      <c r="A7" s="494"/>
      <c r="B7" s="494"/>
      <c r="C7" s="494"/>
      <c r="D7" s="494"/>
      <c r="E7" s="494"/>
      <c r="F7" s="494"/>
      <c r="G7" s="494"/>
      <c r="H7" s="494"/>
      <c r="I7" s="494"/>
      <c r="J7" s="494"/>
      <c r="K7" s="494"/>
    </row>
    <row r="8" spans="1:22" s="88" customFormat="1" ht="15">
      <c r="A8" s="274">
        <v>2</v>
      </c>
      <c r="B8" s="489" t="s">
        <v>478</v>
      </c>
      <c r="C8" s="490"/>
      <c r="D8" s="490"/>
      <c r="E8" s="490"/>
      <c r="F8" s="490"/>
      <c r="G8" s="490"/>
      <c r="H8" s="490"/>
      <c r="I8" s="490"/>
      <c r="J8" s="490"/>
      <c r="K8" s="491"/>
    </row>
    <row r="9" spans="1:22" ht="39" customHeight="1">
      <c r="A9" s="275" t="s">
        <v>15</v>
      </c>
      <c r="B9" s="460" t="s">
        <v>479</v>
      </c>
      <c r="C9" s="460"/>
      <c r="D9" s="460"/>
      <c r="E9" s="94" t="s">
        <v>480</v>
      </c>
      <c r="F9" s="276">
        <v>198</v>
      </c>
      <c r="G9" s="269">
        <v>0</v>
      </c>
      <c r="H9" s="277">
        <f>F9*G9</f>
        <v>0</v>
      </c>
      <c r="I9" s="463">
        <v>0</v>
      </c>
      <c r="J9" s="277">
        <f>G9*(1+$I$9)</f>
        <v>0</v>
      </c>
      <c r="K9" s="278">
        <f>F9*J9</f>
        <v>0</v>
      </c>
    </row>
    <row r="10" spans="1:22" ht="27" customHeight="1">
      <c r="A10" s="275" t="s">
        <v>17</v>
      </c>
      <c r="B10" s="461" t="s">
        <v>481</v>
      </c>
      <c r="C10" s="461"/>
      <c r="D10" s="461"/>
      <c r="E10" s="94" t="s">
        <v>271</v>
      </c>
      <c r="F10" s="276">
        <v>200</v>
      </c>
      <c r="G10" s="269">
        <v>0</v>
      </c>
      <c r="H10" s="277">
        <f>F10*G10</f>
        <v>0</v>
      </c>
      <c r="I10" s="463"/>
      <c r="J10" s="277">
        <f>G10*(1+$I$9)</f>
        <v>0</v>
      </c>
      <c r="K10" s="278">
        <f>F10*J10</f>
        <v>0</v>
      </c>
      <c r="N10" t="s">
        <v>482</v>
      </c>
    </row>
    <row r="11" spans="1:22" ht="13.15">
      <c r="A11" s="506"/>
      <c r="B11" s="506"/>
      <c r="C11" s="506"/>
      <c r="D11" s="506"/>
      <c r="E11" s="506"/>
      <c r="F11" s="506"/>
      <c r="G11" s="506"/>
      <c r="H11" s="506"/>
      <c r="I11" s="506"/>
      <c r="J11" s="506"/>
      <c r="K11" s="506"/>
    </row>
    <row r="12" spans="1:22" ht="18" customHeight="1">
      <c r="A12" s="459" t="s">
        <v>483</v>
      </c>
      <c r="B12" s="459"/>
      <c r="C12" s="459"/>
      <c r="D12" s="459"/>
      <c r="E12" s="459"/>
      <c r="F12" s="459"/>
      <c r="G12" s="459"/>
      <c r="H12" s="464">
        <f>H9+H10</f>
        <v>0</v>
      </c>
      <c r="I12" s="465"/>
      <c r="J12" s="465"/>
      <c r="K12" s="466"/>
      <c r="L12" s="185"/>
      <c r="M12" s="185"/>
      <c r="N12" s="185"/>
      <c r="O12" s="185"/>
      <c r="P12" s="185"/>
      <c r="Q12" s="185"/>
      <c r="R12" s="185"/>
      <c r="S12" s="185"/>
      <c r="T12" s="185"/>
      <c r="U12" s="185"/>
      <c r="V12" s="185"/>
    </row>
    <row r="13" spans="1:22" s="185" customFormat="1" ht="18" customHeight="1">
      <c r="A13" s="459" t="s">
        <v>484</v>
      </c>
      <c r="B13" s="459"/>
      <c r="C13" s="459"/>
      <c r="D13" s="459"/>
      <c r="E13" s="459"/>
      <c r="F13" s="459"/>
      <c r="G13" s="459"/>
      <c r="H13" s="464">
        <f>H12/12</f>
        <v>0</v>
      </c>
      <c r="I13" s="465"/>
      <c r="J13" s="465"/>
      <c r="K13" s="466"/>
      <c r="L13"/>
      <c r="M13"/>
      <c r="N13" s="88"/>
      <c r="O13" s="88"/>
      <c r="P13" s="88"/>
      <c r="Q13" s="88"/>
      <c r="R13" s="88"/>
      <c r="S13" s="88"/>
      <c r="T13" s="88"/>
      <c r="U13" s="88"/>
      <c r="V13" s="88"/>
    </row>
    <row r="14" spans="1:22" s="185" customFormat="1" ht="18" customHeight="1">
      <c r="A14" s="279"/>
      <c r="B14" s="279"/>
      <c r="C14" s="279"/>
      <c r="D14" s="279"/>
      <c r="E14" s="279"/>
      <c r="F14" s="279"/>
      <c r="G14" s="279"/>
      <c r="H14" s="279"/>
      <c r="I14" s="279"/>
      <c r="J14" s="279"/>
      <c r="K14" s="280"/>
      <c r="L14"/>
      <c r="M14"/>
      <c r="N14" s="88"/>
      <c r="O14" s="88"/>
      <c r="P14" s="88"/>
      <c r="Q14" s="88"/>
      <c r="R14" s="88"/>
      <c r="S14" s="88"/>
      <c r="T14" s="88"/>
      <c r="U14" s="88"/>
      <c r="V14" s="88"/>
    </row>
    <row r="15" spans="1:22" s="185" customFormat="1" ht="18" customHeight="1">
      <c r="A15" s="459" t="s">
        <v>485</v>
      </c>
      <c r="B15" s="459"/>
      <c r="C15" s="459"/>
      <c r="D15" s="459"/>
      <c r="E15" s="459"/>
      <c r="F15" s="459"/>
      <c r="G15" s="459"/>
      <c r="H15" s="468">
        <f>K9+K10</f>
        <v>0</v>
      </c>
      <c r="I15" s="468"/>
      <c r="J15" s="468"/>
      <c r="K15" s="468"/>
      <c r="L15"/>
      <c r="M15"/>
      <c r="N15" s="88"/>
      <c r="O15" s="88"/>
      <c r="P15" s="88"/>
      <c r="Q15" s="88"/>
      <c r="R15" s="88"/>
      <c r="S15" s="88"/>
      <c r="T15" s="88"/>
      <c r="U15" s="88"/>
      <c r="V15" s="88"/>
    </row>
    <row r="16" spans="1:22" s="185" customFormat="1" ht="18" customHeight="1">
      <c r="A16" s="459" t="s">
        <v>486</v>
      </c>
      <c r="B16" s="459"/>
      <c r="C16" s="459"/>
      <c r="D16" s="459"/>
      <c r="E16" s="459"/>
      <c r="F16" s="459"/>
      <c r="G16" s="459"/>
      <c r="H16" s="468">
        <f>H15/12</f>
        <v>0</v>
      </c>
      <c r="I16" s="468"/>
      <c r="J16" s="468"/>
      <c r="K16" s="468"/>
      <c r="L16"/>
      <c r="M16"/>
      <c r="N16" s="88"/>
      <c r="O16" s="88"/>
      <c r="P16" s="88"/>
      <c r="Q16" s="88"/>
      <c r="R16" s="88"/>
      <c r="S16" s="88"/>
      <c r="T16" s="88"/>
      <c r="U16" s="88"/>
      <c r="V16" s="88"/>
    </row>
    <row r="17" spans="1:22" s="88" customFormat="1">
      <c r="A17" s="127"/>
      <c r="B17" s="127"/>
      <c r="C17" s="127"/>
      <c r="D17" s="44"/>
      <c r="E17" s="127"/>
      <c r="F17" s="270"/>
      <c r="G17" s="127"/>
      <c r="H17" s="127"/>
      <c r="I17" s="127"/>
      <c r="J17" s="127"/>
      <c r="K17" s="127"/>
      <c r="L17"/>
      <c r="M17"/>
      <c r="N17"/>
      <c r="O17"/>
      <c r="P17"/>
      <c r="Q17"/>
      <c r="R17"/>
      <c r="S17"/>
      <c r="T17"/>
      <c r="U17"/>
      <c r="V17"/>
    </row>
    <row r="18" spans="1:22" ht="24" customHeight="1">
      <c r="A18" s="467" t="s">
        <v>51</v>
      </c>
      <c r="B18" s="467"/>
      <c r="C18" s="467"/>
      <c r="D18" s="467"/>
      <c r="E18" s="467"/>
      <c r="F18" s="467"/>
      <c r="G18" s="467"/>
      <c r="H18" s="469">
        <v>0</v>
      </c>
      <c r="I18" s="469"/>
      <c r="J18" s="469"/>
      <c r="K18" s="469"/>
    </row>
    <row r="19" spans="1:22" ht="15"/>
  </sheetData>
  <sheetProtection selectLockedCells="1" selectUnlockedCells="1"/>
  <mergeCells count="19">
    <mergeCell ref="A18:G18"/>
    <mergeCell ref="A11:K11"/>
    <mergeCell ref="A12:G12"/>
    <mergeCell ref="A16:G16"/>
    <mergeCell ref="H16:K16"/>
    <mergeCell ref="H18:K18"/>
    <mergeCell ref="A15:G15"/>
    <mergeCell ref="H15:K15"/>
    <mergeCell ref="A2:K2"/>
    <mergeCell ref="A5:K5"/>
    <mergeCell ref="A7:K7"/>
    <mergeCell ref="A13:G13"/>
    <mergeCell ref="B9:D9"/>
    <mergeCell ref="B10:D10"/>
    <mergeCell ref="B6:D6"/>
    <mergeCell ref="I9:I10"/>
    <mergeCell ref="H12:K12"/>
    <mergeCell ref="H13:K13"/>
    <mergeCell ref="B8:K8"/>
  </mergeCells>
  <pageMargins left="0.51180555555555562" right="0.51180555555555562" top="0.78749999999999998" bottom="0.78749999999999998" header="0.51181102362204722" footer="0.51181102362204722"/>
  <pageSetup paperSize="9" scale="57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F5B4E-0CC6-4D19-BEAF-74CDD9584629}">
  <sheetPr>
    <tabColor theme="0"/>
  </sheetPr>
  <dimension ref="A2:I48"/>
  <sheetViews>
    <sheetView topLeftCell="A13" zoomScale="75" zoomScaleNormal="75" workbookViewId="0">
      <selection activeCell="A35" sqref="A35:H35"/>
    </sheetView>
  </sheetViews>
  <sheetFormatPr defaultRowHeight="13.15"/>
  <cols>
    <col min="1" max="1" width="4.5703125" customWidth="1"/>
    <col min="3" max="3" width="48.7109375" customWidth="1"/>
    <col min="4" max="4" width="28.140625" customWidth="1"/>
    <col min="6" max="6" width="4.7109375" customWidth="1"/>
    <col min="7" max="7" width="7" customWidth="1"/>
    <col min="8" max="8" width="51.7109375" customWidth="1"/>
    <col min="9" max="9" width="12.140625" customWidth="1"/>
  </cols>
  <sheetData>
    <row r="2" spans="1:9" ht="21">
      <c r="A2" s="367" t="s">
        <v>487</v>
      </c>
      <c r="B2" s="367"/>
      <c r="C2" s="367"/>
      <c r="D2" s="367"/>
      <c r="E2" s="367"/>
      <c r="F2" s="367"/>
      <c r="G2" s="367"/>
      <c r="H2" s="367"/>
      <c r="I2" s="367"/>
    </row>
    <row r="3" spans="1:9" ht="21">
      <c r="A3" s="367"/>
      <c r="B3" s="367"/>
      <c r="C3" s="367"/>
      <c r="D3" s="367"/>
      <c r="E3" s="367"/>
      <c r="F3" s="367"/>
      <c r="G3" s="367"/>
      <c r="H3" s="367"/>
      <c r="I3" s="367"/>
    </row>
    <row r="4" spans="1:9">
      <c r="A4" s="474" t="s">
        <v>488</v>
      </c>
      <c r="B4" s="474"/>
      <c r="C4" s="474"/>
      <c r="D4" s="475" t="s">
        <v>489</v>
      </c>
      <c r="E4" s="475"/>
      <c r="F4" s="475"/>
      <c r="G4" s="475"/>
      <c r="H4" s="475"/>
      <c r="I4" s="475"/>
    </row>
    <row r="5" spans="1:9" ht="24.6">
      <c r="A5" s="483"/>
      <c r="B5" s="483"/>
      <c r="C5" s="483"/>
      <c r="D5" s="483"/>
    </row>
    <row r="6" spans="1:9" ht="19.149999999999999">
      <c r="A6" s="476" t="s">
        <v>490</v>
      </c>
      <c r="B6" s="476"/>
      <c r="C6" s="476"/>
      <c r="D6" s="476"/>
      <c r="F6" s="477" t="s">
        <v>491</v>
      </c>
      <c r="G6" s="477"/>
      <c r="H6" s="477"/>
      <c r="I6" s="477"/>
    </row>
    <row r="7" spans="1:9" ht="22.5" customHeight="1">
      <c r="A7" s="478" t="s">
        <v>492</v>
      </c>
      <c r="B7" s="478"/>
      <c r="C7" s="478"/>
      <c r="D7" s="478"/>
      <c r="F7" s="478" t="s">
        <v>492</v>
      </c>
      <c r="G7" s="478"/>
      <c r="H7" s="478"/>
      <c r="I7" s="478"/>
    </row>
    <row r="8" spans="1:9">
      <c r="A8" s="507"/>
      <c r="B8" s="507"/>
      <c r="C8" s="507"/>
      <c r="D8" s="507"/>
      <c r="F8" s="507"/>
      <c r="G8" s="507"/>
      <c r="H8" s="507"/>
      <c r="I8" s="507"/>
    </row>
    <row r="9" spans="1:9" ht="16.899999999999999">
      <c r="A9" s="479" t="s">
        <v>493</v>
      </c>
      <c r="B9" s="479"/>
      <c r="C9" s="479"/>
      <c r="D9" s="186" t="s">
        <v>494</v>
      </c>
      <c r="F9" s="479" t="s">
        <v>493</v>
      </c>
      <c r="G9" s="479"/>
      <c r="H9" s="479"/>
      <c r="I9" s="186" t="s">
        <v>494</v>
      </c>
    </row>
    <row r="10" spans="1:9" ht="16.899999999999999">
      <c r="A10" s="480" t="s">
        <v>495</v>
      </c>
      <c r="B10" s="480"/>
      <c r="C10" s="481" t="s">
        <v>496</v>
      </c>
      <c r="D10" s="481"/>
      <c r="F10" s="480" t="s">
        <v>495</v>
      </c>
      <c r="G10" s="480"/>
      <c r="H10" s="481" t="s">
        <v>496</v>
      </c>
      <c r="I10" s="481"/>
    </row>
    <row r="11" spans="1:9" ht="16.899999999999999">
      <c r="A11" s="187"/>
      <c r="B11" s="188">
        <v>1</v>
      </c>
      <c r="C11" s="189" t="s">
        <v>497</v>
      </c>
      <c r="D11" s="256">
        <v>0</v>
      </c>
      <c r="F11" s="187"/>
      <c r="G11" s="188">
        <v>1</v>
      </c>
      <c r="H11" s="189" t="s">
        <v>497</v>
      </c>
      <c r="I11" s="256">
        <v>0</v>
      </c>
    </row>
    <row r="12" spans="1:9" ht="16.899999999999999">
      <c r="A12" s="187"/>
      <c r="B12" s="188">
        <v>2</v>
      </c>
      <c r="C12" s="189" t="s">
        <v>498</v>
      </c>
      <c r="D12" s="256">
        <v>0</v>
      </c>
      <c r="F12" s="187"/>
      <c r="G12" s="188">
        <v>2</v>
      </c>
      <c r="H12" s="189" t="s">
        <v>498</v>
      </c>
      <c r="I12" s="256">
        <v>0</v>
      </c>
    </row>
    <row r="13" spans="1:9" ht="16.899999999999999">
      <c r="A13" s="187"/>
      <c r="B13" s="188">
        <v>3</v>
      </c>
      <c r="C13" s="189" t="s">
        <v>499</v>
      </c>
      <c r="D13" s="256">
        <v>0</v>
      </c>
      <c r="E13" s="202"/>
      <c r="F13" s="187"/>
      <c r="G13" s="188">
        <v>3</v>
      </c>
      <c r="H13" s="189" t="s">
        <v>499</v>
      </c>
      <c r="I13" s="256">
        <v>0</v>
      </c>
    </row>
    <row r="14" spans="1:9" ht="16.899999999999999">
      <c r="A14" s="187"/>
      <c r="B14" s="188">
        <v>4</v>
      </c>
      <c r="C14" s="189" t="s">
        <v>500</v>
      </c>
      <c r="D14" s="256">
        <v>0</v>
      </c>
      <c r="F14" s="187"/>
      <c r="G14" s="188">
        <v>4</v>
      </c>
      <c r="H14" s="189" t="s">
        <v>500</v>
      </c>
      <c r="I14" s="256">
        <v>0</v>
      </c>
    </row>
    <row r="15" spans="1:9" ht="16.5" customHeight="1">
      <c r="A15" s="482"/>
      <c r="B15" s="482"/>
      <c r="C15" s="482"/>
      <c r="D15" s="191"/>
      <c r="F15" s="482"/>
      <c r="G15" s="482"/>
      <c r="H15" s="482"/>
      <c r="I15" s="191"/>
    </row>
    <row r="16" spans="1:9">
      <c r="A16" s="508"/>
      <c r="B16" s="508"/>
      <c r="C16" s="508"/>
      <c r="D16" s="508"/>
      <c r="F16" s="508"/>
      <c r="G16" s="508"/>
      <c r="H16" s="508"/>
      <c r="I16" s="508"/>
    </row>
    <row r="17" spans="1:9" ht="16.899999999999999">
      <c r="A17" s="480" t="s">
        <v>501</v>
      </c>
      <c r="B17" s="480"/>
      <c r="C17" s="481" t="s">
        <v>502</v>
      </c>
      <c r="D17" s="481"/>
      <c r="F17" s="480" t="s">
        <v>501</v>
      </c>
      <c r="G17" s="480"/>
      <c r="H17" s="481" t="s">
        <v>502</v>
      </c>
      <c r="I17" s="481"/>
    </row>
    <row r="18" spans="1:9" ht="16.899999999999999">
      <c r="A18" s="187"/>
      <c r="B18" s="188">
        <v>1</v>
      </c>
      <c r="C18" s="189" t="s">
        <v>503</v>
      </c>
      <c r="D18" s="256">
        <v>0</v>
      </c>
      <c r="F18" s="187"/>
      <c r="G18" s="188">
        <v>1</v>
      </c>
      <c r="H18" s="189" t="s">
        <v>503</v>
      </c>
      <c r="I18" s="256">
        <v>0</v>
      </c>
    </row>
    <row r="19" spans="1:9" ht="16.899999999999999">
      <c r="A19" s="187"/>
      <c r="B19" s="188">
        <v>2</v>
      </c>
      <c r="C19" s="189" t="s">
        <v>504</v>
      </c>
      <c r="D19" s="256">
        <v>0</v>
      </c>
      <c r="F19" s="187"/>
      <c r="G19" s="188">
        <v>2</v>
      </c>
      <c r="H19" s="189" t="s">
        <v>504</v>
      </c>
      <c r="I19" s="256">
        <v>0</v>
      </c>
    </row>
    <row r="20" spans="1:9" ht="16.899999999999999">
      <c r="A20" s="187"/>
      <c r="B20" s="188">
        <v>3</v>
      </c>
      <c r="C20" s="189" t="s">
        <v>505</v>
      </c>
      <c r="D20" s="256">
        <v>0</v>
      </c>
      <c r="F20" s="187"/>
      <c r="G20" s="188">
        <v>3</v>
      </c>
      <c r="H20" s="189" t="s">
        <v>505</v>
      </c>
      <c r="I20" s="256">
        <v>0</v>
      </c>
    </row>
    <row r="21" spans="1:9" ht="16.899999999999999">
      <c r="A21" s="187"/>
      <c r="B21" s="188">
        <v>4</v>
      </c>
      <c r="C21" s="189" t="s">
        <v>506</v>
      </c>
      <c r="D21" s="256">
        <v>0</v>
      </c>
      <c r="F21" s="187"/>
      <c r="G21" s="188">
        <v>4</v>
      </c>
      <c r="H21" s="189" t="s">
        <v>506</v>
      </c>
      <c r="I21" s="258">
        <v>0</v>
      </c>
    </row>
    <row r="22" spans="1:9" ht="16.5" customHeight="1">
      <c r="A22" s="482"/>
      <c r="B22" s="482"/>
      <c r="C22" s="482"/>
      <c r="D22" s="191"/>
      <c r="F22" s="482"/>
      <c r="G22" s="482"/>
      <c r="H22" s="482"/>
      <c r="I22" s="191"/>
    </row>
    <row r="23" spans="1:9">
      <c r="A23" s="508"/>
      <c r="B23" s="508"/>
      <c r="C23" s="508"/>
      <c r="D23" s="508"/>
      <c r="F23" s="508"/>
      <c r="G23" s="508"/>
      <c r="H23" s="508"/>
      <c r="I23" s="508"/>
    </row>
    <row r="24" spans="1:9" ht="16.899999999999999">
      <c r="A24" s="480" t="s">
        <v>507</v>
      </c>
      <c r="B24" s="480"/>
      <c r="C24" s="481" t="s">
        <v>508</v>
      </c>
      <c r="D24" s="481"/>
      <c r="F24" s="480" t="s">
        <v>507</v>
      </c>
      <c r="G24" s="480"/>
      <c r="H24" s="481" t="s">
        <v>508</v>
      </c>
      <c r="I24" s="481"/>
    </row>
    <row r="25" spans="1:9" ht="16.899999999999999">
      <c r="A25" s="187"/>
      <c r="B25" s="188">
        <v>1</v>
      </c>
      <c r="C25" s="189" t="s">
        <v>509</v>
      </c>
      <c r="D25" s="256">
        <v>0</v>
      </c>
      <c r="F25" s="187"/>
      <c r="G25" s="188">
        <v>1</v>
      </c>
      <c r="H25" s="189" t="s">
        <v>509</v>
      </c>
      <c r="I25" s="256">
        <v>0</v>
      </c>
    </row>
    <row r="26" spans="1:9" ht="16.899999999999999">
      <c r="A26" s="187"/>
      <c r="B26" s="188">
        <v>2</v>
      </c>
      <c r="C26" s="189"/>
      <c r="D26" s="190"/>
      <c r="F26" s="187"/>
      <c r="G26" s="188">
        <v>2</v>
      </c>
      <c r="H26" s="189"/>
      <c r="I26" s="190"/>
    </row>
    <row r="27" spans="1:9" ht="16.899999999999999">
      <c r="A27" s="187"/>
      <c r="B27" s="188">
        <v>3</v>
      </c>
      <c r="C27" s="189"/>
      <c r="D27" s="190"/>
      <c r="F27" s="187"/>
      <c r="G27" s="188">
        <v>3</v>
      </c>
      <c r="H27" s="189"/>
      <c r="I27" s="190"/>
    </row>
    <row r="28" spans="1:9" ht="16.899999999999999">
      <c r="A28" s="187"/>
      <c r="B28" s="188">
        <v>4</v>
      </c>
      <c r="C28" s="189"/>
      <c r="D28" s="190"/>
      <c r="F28" s="187"/>
      <c r="G28" s="188">
        <v>4</v>
      </c>
      <c r="H28" s="189"/>
      <c r="I28" s="190"/>
    </row>
    <row r="29" spans="1:9" ht="16.5" customHeight="1">
      <c r="A29" s="482"/>
      <c r="B29" s="482"/>
      <c r="C29" s="482"/>
      <c r="D29" s="191"/>
      <c r="F29" s="482"/>
      <c r="G29" s="482"/>
      <c r="H29" s="482"/>
      <c r="I29" s="191"/>
    </row>
    <row r="30" spans="1:9">
      <c r="A30" s="508"/>
      <c r="B30" s="508"/>
      <c r="C30" s="508"/>
      <c r="D30" s="508"/>
      <c r="F30" s="508"/>
      <c r="G30" s="508"/>
      <c r="H30" s="508"/>
      <c r="I30" s="508"/>
    </row>
    <row r="31" spans="1:9" ht="16.899999999999999">
      <c r="A31" s="484" t="s">
        <v>510</v>
      </c>
      <c r="B31" s="484"/>
      <c r="C31" s="484"/>
      <c r="D31" s="257">
        <f>(((1+(D11+D12+D13))*(1+D14)*(1+D25))/(1-(D18+D19+D20+D21))-1)</f>
        <v>0</v>
      </c>
      <c r="F31" s="484" t="s">
        <v>510</v>
      </c>
      <c r="G31" s="484"/>
      <c r="H31" s="484"/>
      <c r="I31" s="257">
        <f>(((1+(I11+I12+I13))*(1+I14)*(1+I25))/(1-(I18+I19+I20+I21))-1)</f>
        <v>0</v>
      </c>
    </row>
    <row r="32" spans="1:9" ht="16.899999999999999">
      <c r="A32" s="192"/>
      <c r="B32" s="193"/>
      <c r="C32" s="193"/>
      <c r="D32" s="194"/>
    </row>
    <row r="33" spans="1:8" ht="16.899999999999999">
      <c r="A33" s="472" t="s">
        <v>511</v>
      </c>
      <c r="B33" s="473"/>
      <c r="C33" s="193"/>
      <c r="D33" s="194"/>
    </row>
    <row r="34" spans="1:8" ht="36" customHeight="1">
      <c r="A34" s="470" t="s">
        <v>181</v>
      </c>
      <c r="B34" s="471"/>
      <c r="C34" s="471"/>
      <c r="D34" s="471"/>
      <c r="E34" s="471"/>
      <c r="F34" s="471"/>
      <c r="G34" s="471"/>
      <c r="H34" s="471"/>
    </row>
    <row r="35" spans="1:8" ht="46.5" customHeight="1">
      <c r="A35" s="470" t="s">
        <v>512</v>
      </c>
      <c r="B35" s="471"/>
      <c r="C35" s="471"/>
      <c r="D35" s="471"/>
      <c r="E35" s="471"/>
      <c r="F35" s="471"/>
      <c r="G35" s="471"/>
      <c r="H35" s="471"/>
    </row>
    <row r="36" spans="1:8" ht="15.75" customHeight="1">
      <c r="A36" s="486" t="s">
        <v>513</v>
      </c>
      <c r="B36" s="486"/>
      <c r="C36" s="486"/>
      <c r="D36" s="486"/>
    </row>
    <row r="37" spans="1:8" ht="16.899999999999999">
      <c r="A37" s="192"/>
      <c r="B37" s="193"/>
      <c r="C37" s="193"/>
      <c r="D37" s="194"/>
    </row>
    <row r="38" spans="1:8" ht="16.899999999999999">
      <c r="A38" s="487" t="s">
        <v>514</v>
      </c>
      <c r="B38" s="487"/>
      <c r="C38" s="487"/>
      <c r="D38" s="487"/>
    </row>
    <row r="39" spans="1:8" ht="60.75" customHeight="1">
      <c r="A39" s="509"/>
      <c r="B39" s="509"/>
      <c r="C39" s="509"/>
      <c r="D39" s="509"/>
    </row>
    <row r="40" spans="1:8" ht="28.9" customHeight="1">
      <c r="A40" s="195" t="s">
        <v>515</v>
      </c>
      <c r="B40" s="485" t="s">
        <v>516</v>
      </c>
      <c r="C40" s="485"/>
      <c r="D40" s="196"/>
    </row>
    <row r="41" spans="1:8" ht="16.5" customHeight="1">
      <c r="A41" s="195" t="s">
        <v>517</v>
      </c>
      <c r="B41" s="485" t="s">
        <v>518</v>
      </c>
      <c r="C41" s="485"/>
      <c r="D41" s="196"/>
    </row>
    <row r="42" spans="1:8" ht="16.5" customHeight="1">
      <c r="A42" s="195" t="s">
        <v>519</v>
      </c>
      <c r="B42" s="485" t="s">
        <v>520</v>
      </c>
      <c r="C42" s="485"/>
      <c r="D42" s="196"/>
    </row>
    <row r="43" spans="1:8" ht="16.5" customHeight="1">
      <c r="A43" s="195" t="s">
        <v>521</v>
      </c>
      <c r="B43" s="485" t="s">
        <v>522</v>
      </c>
      <c r="C43" s="485"/>
      <c r="D43" s="196"/>
    </row>
    <row r="44" spans="1:8" ht="16.5" customHeight="1">
      <c r="A44" s="195" t="s">
        <v>523</v>
      </c>
      <c r="B44" s="485" t="s">
        <v>524</v>
      </c>
      <c r="C44" s="485"/>
      <c r="D44" s="196"/>
    </row>
    <row r="45" spans="1:8" ht="16.5" customHeight="1">
      <c r="A45" s="195" t="s">
        <v>240</v>
      </c>
      <c r="B45" s="485" t="s">
        <v>525</v>
      </c>
      <c r="C45" s="485"/>
      <c r="D45" s="196"/>
    </row>
    <row r="46" spans="1:8" ht="16.5" customHeight="1">
      <c r="A46" s="195" t="s">
        <v>526</v>
      </c>
      <c r="B46" s="485" t="s">
        <v>527</v>
      </c>
      <c r="C46" s="485"/>
      <c r="D46" s="196"/>
    </row>
    <row r="47" spans="1:8" ht="42" customHeight="1">
      <c r="A47" s="195"/>
      <c r="B47" s="485" t="s">
        <v>528</v>
      </c>
      <c r="C47" s="485"/>
      <c r="D47" s="196"/>
    </row>
    <row r="48" spans="1:8">
      <c r="A48" s="509"/>
      <c r="B48" s="509"/>
      <c r="C48" s="509"/>
      <c r="D48" s="509"/>
    </row>
  </sheetData>
  <sheetProtection selectLockedCells="1" selectUnlockedCells="1"/>
  <mergeCells count="54">
    <mergeCell ref="A36:D36"/>
    <mergeCell ref="A38:D38"/>
    <mergeCell ref="A39:D39"/>
    <mergeCell ref="B40:C40"/>
    <mergeCell ref="B47:C47"/>
    <mergeCell ref="A48:D48"/>
    <mergeCell ref="B41:C41"/>
    <mergeCell ref="B42:C42"/>
    <mergeCell ref="B43:C43"/>
    <mergeCell ref="B44:C44"/>
    <mergeCell ref="B45:C45"/>
    <mergeCell ref="B46:C46"/>
    <mergeCell ref="A29:C29"/>
    <mergeCell ref="F29:H29"/>
    <mergeCell ref="A30:D30"/>
    <mergeCell ref="F30:I30"/>
    <mergeCell ref="A31:C31"/>
    <mergeCell ref="F31:H31"/>
    <mergeCell ref="A22:C22"/>
    <mergeCell ref="F22:H22"/>
    <mergeCell ref="A23:D23"/>
    <mergeCell ref="F23:I23"/>
    <mergeCell ref="A24:B24"/>
    <mergeCell ref="C24:D24"/>
    <mergeCell ref="F24:G24"/>
    <mergeCell ref="H24:I24"/>
    <mergeCell ref="F15:H15"/>
    <mergeCell ref="A16:D16"/>
    <mergeCell ref="F16:I16"/>
    <mergeCell ref="A17:B17"/>
    <mergeCell ref="C17:D17"/>
    <mergeCell ref="F17:G17"/>
    <mergeCell ref="H17:I17"/>
    <mergeCell ref="A2:I2"/>
    <mergeCell ref="A3:I3"/>
    <mergeCell ref="A5:D5"/>
    <mergeCell ref="A8:D8"/>
    <mergeCell ref="F8:I8"/>
    <mergeCell ref="A35:H35"/>
    <mergeCell ref="A33:B33"/>
    <mergeCell ref="A34:H34"/>
    <mergeCell ref="A4:C4"/>
    <mergeCell ref="D4:I4"/>
    <mergeCell ref="A6:D6"/>
    <mergeCell ref="F6:I6"/>
    <mergeCell ref="A7:D7"/>
    <mergeCell ref="F7:I7"/>
    <mergeCell ref="A9:C9"/>
    <mergeCell ref="F9:H9"/>
    <mergeCell ref="A10:B10"/>
    <mergeCell ref="C10:D10"/>
    <mergeCell ref="F10:G10"/>
    <mergeCell ref="H10:I10"/>
    <mergeCell ref="A15:C15"/>
  </mergeCells>
  <pageMargins left="0" right="0" top="0.39374999999999999" bottom="0.39374999999999999" header="0" footer="0"/>
  <pageSetup paperSize="9" scale="57" firstPageNumber="0" orientation="portrait" horizontalDpi="300" verticalDpi="300" r:id="rId1"/>
  <headerFooter alignWithMargins="0">
    <oddHeader>&amp;C&amp;A</oddHeader>
    <oddFooter>&amp;CPágina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LUIZ RICARDO DE ARRUDA</dc:creator>
  <cp:keywords/>
  <dc:description/>
  <cp:lastModifiedBy>LUIZ RICARDO ANDRADE DE ARRUDA</cp:lastModifiedBy>
  <cp:revision/>
  <dcterms:created xsi:type="dcterms:W3CDTF">2025-12-29T17:45:45Z</dcterms:created>
  <dcterms:modified xsi:type="dcterms:W3CDTF">2026-07-13T18:10:44Z</dcterms:modified>
  <cp:category/>
  <cp:contentStatus/>
</cp:coreProperties>
</file>