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ederico/Documents/INSS/Processo Campina Grande/Atualizacao Valores 2026/"/>
    </mc:Choice>
  </mc:AlternateContent>
  <xr:revisionPtr revIDLastSave="0" documentId="13_ncr:1_{D27B5C49-E617-5C47-B8DF-2AEA526B1BF2}" xr6:coauthVersionLast="47" xr6:coauthVersionMax="47" xr10:uidLastSave="{00000000-0000-0000-0000-000000000000}"/>
  <bookViews>
    <workbookView xWindow="0" yWindow="740" windowWidth="29400" windowHeight="17060" tabRatio="922" xr2:uid="{1BDD80E5-236A-4188-BC09-79BBD4D1A102}"/>
  </bookViews>
  <sheets>
    <sheet name="Anexo III - Consolidado" sheetId="1" r:id="rId1"/>
    <sheet name="Anexo III A - Mão_de_Obra" sheetId="2" r:id="rId2"/>
    <sheet name="Anexo III B- Materiais_Insumos" sheetId="5" r:id="rId3"/>
    <sheet name="Anexo III C - Peças sob Demanda" sheetId="6" r:id="rId4"/>
    <sheet name="Anexo III D - Serv._Eventuais" sheetId="7" r:id="rId5"/>
    <sheet name="Anexo III E - Cálculo BDI" sheetId="8" r:id="rId6"/>
    <sheet name="Anexo III F - Transp. +_Diárias" sheetId="4" r:id="rId7"/>
    <sheet name="Memória_Cálculo" sheetId="3" r:id="rId8"/>
  </sheets>
  <definedNames>
    <definedName name="_xlnm.Print_Area" localSheetId="3">'Anexo III C - Peças sob Demanda'!$A$1:$I$90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6" l="1"/>
  <c r="I29" i="6"/>
  <c r="I30" i="6"/>
  <c r="I31" i="6"/>
  <c r="I32" i="6"/>
  <c r="I33" i="6"/>
  <c r="I34" i="6"/>
  <c r="I35" i="6"/>
  <c r="H28" i="6"/>
  <c r="H29" i="6"/>
  <c r="H30" i="6"/>
  <c r="H31" i="6"/>
  <c r="H32" i="6"/>
  <c r="H33" i="6"/>
  <c r="H34" i="6"/>
  <c r="H35" i="6"/>
  <c r="F28" i="6"/>
  <c r="F29" i="6"/>
  <c r="F30" i="6"/>
  <c r="F31" i="6"/>
  <c r="F32" i="6"/>
  <c r="F33" i="6"/>
  <c r="F34" i="6"/>
  <c r="F35" i="6"/>
  <c r="J9" i="4"/>
  <c r="J5" i="4"/>
  <c r="J6" i="4"/>
  <c r="J7" i="4"/>
  <c r="J8" i="4"/>
  <c r="J4" i="4"/>
  <c r="J10" i="4" s="1"/>
  <c r="F17" i="4" s="1"/>
  <c r="J3" i="4"/>
  <c r="H8" i="7"/>
  <c r="F10" i="6"/>
  <c r="F11" i="6"/>
  <c r="H84" i="6"/>
  <c r="H83" i="6"/>
  <c r="I83" i="6" s="1"/>
  <c r="H82" i="6"/>
  <c r="I82" i="6"/>
  <c r="H81" i="6"/>
  <c r="I81" i="6" s="1"/>
  <c r="H80" i="6"/>
  <c r="I80" i="6" s="1"/>
  <c r="H79" i="6"/>
  <c r="H78" i="6"/>
  <c r="I78" i="6" s="1"/>
  <c r="H77" i="6"/>
  <c r="I77" i="6" s="1"/>
  <c r="H76" i="6"/>
  <c r="I76" i="6" s="1"/>
  <c r="H75" i="6"/>
  <c r="I75" i="6"/>
  <c r="H74" i="6"/>
  <c r="I74" i="6" s="1"/>
  <c r="H73" i="6"/>
  <c r="I73" i="6" s="1"/>
  <c r="H72" i="6"/>
  <c r="I72" i="6" s="1"/>
  <c r="H71" i="6"/>
  <c r="I71" i="6" s="1"/>
  <c r="H70" i="6"/>
  <c r="I70" i="6"/>
  <c r="H69" i="6"/>
  <c r="I69" i="6" s="1"/>
  <c r="H68" i="6"/>
  <c r="I68" i="6" s="1"/>
  <c r="H67" i="6"/>
  <c r="I67" i="6" s="1"/>
  <c r="H66" i="6"/>
  <c r="I66" i="6" s="1"/>
  <c r="H65" i="6"/>
  <c r="I65" i="6" s="1"/>
  <c r="H64" i="6"/>
  <c r="I64" i="6" s="1"/>
  <c r="H63" i="6"/>
  <c r="I63" i="6" s="1"/>
  <c r="H62" i="6"/>
  <c r="I62" i="6" s="1"/>
  <c r="H61" i="6"/>
  <c r="I61" i="6" s="1"/>
  <c r="H60" i="6"/>
  <c r="I60" i="6" s="1"/>
  <c r="H59" i="6"/>
  <c r="I59" i="6" s="1"/>
  <c r="H58" i="6"/>
  <c r="I58" i="6" s="1"/>
  <c r="H57" i="6"/>
  <c r="I57" i="6" s="1"/>
  <c r="H56" i="6"/>
  <c r="I56" i="6" s="1"/>
  <c r="H55" i="6"/>
  <c r="I55" i="6" s="1"/>
  <c r="H54" i="6"/>
  <c r="I54" i="6" s="1"/>
  <c r="H53" i="6"/>
  <c r="I53" i="6" s="1"/>
  <c r="H52" i="6"/>
  <c r="I52" i="6" s="1"/>
  <c r="H51" i="6"/>
  <c r="I51" i="6" s="1"/>
  <c r="H50" i="6"/>
  <c r="I50" i="6" s="1"/>
  <c r="H49" i="6"/>
  <c r="I49" i="6" s="1"/>
  <c r="H48" i="6"/>
  <c r="I48" i="6" s="1"/>
  <c r="H47" i="6"/>
  <c r="I47" i="6" s="1"/>
  <c r="H46" i="6"/>
  <c r="I46" i="6" s="1"/>
  <c r="H45" i="6"/>
  <c r="I45" i="6" s="1"/>
  <c r="H44" i="6"/>
  <c r="I44" i="6" s="1"/>
  <c r="H43" i="6"/>
  <c r="I43" i="6" s="1"/>
  <c r="H42" i="6"/>
  <c r="I42" i="6" s="1"/>
  <c r="H41" i="6"/>
  <c r="I41" i="6" s="1"/>
  <c r="H40" i="6"/>
  <c r="I40" i="6" s="1"/>
  <c r="H39" i="6"/>
  <c r="I39" i="6" s="1"/>
  <c r="H38" i="6"/>
  <c r="I38" i="6" s="1"/>
  <c r="H37" i="6"/>
  <c r="I37" i="6" s="1"/>
  <c r="H36" i="6"/>
  <c r="I36" i="6" s="1"/>
  <c r="H27" i="6"/>
  <c r="I27" i="6" s="1"/>
  <c r="H26" i="6"/>
  <c r="I26" i="6" s="1"/>
  <c r="H25" i="6"/>
  <c r="I25" i="6" s="1"/>
  <c r="H24" i="6"/>
  <c r="I24" i="6" s="1"/>
  <c r="H23" i="6"/>
  <c r="I23" i="6" s="1"/>
  <c r="H22" i="6"/>
  <c r="I22" i="6" s="1"/>
  <c r="H21" i="6"/>
  <c r="I21" i="6" s="1"/>
  <c r="H20" i="6"/>
  <c r="I20" i="6" s="1"/>
  <c r="H19" i="6"/>
  <c r="I19" i="6" s="1"/>
  <c r="H18" i="6"/>
  <c r="I18" i="6" s="1"/>
  <c r="H17" i="6"/>
  <c r="I17" i="6" s="1"/>
  <c r="H16" i="6"/>
  <c r="I16" i="6" s="1"/>
  <c r="H15" i="6"/>
  <c r="I15" i="6" s="1"/>
  <c r="H14" i="6"/>
  <c r="I14" i="6" s="1"/>
  <c r="H13" i="6"/>
  <c r="I13" i="6" s="1"/>
  <c r="H12" i="6"/>
  <c r="I12" i="6" s="1"/>
  <c r="H11" i="6"/>
  <c r="I11" i="6" s="1"/>
  <c r="H10" i="6"/>
  <c r="I10" i="6" s="1"/>
  <c r="F8" i="7"/>
  <c r="I11" i="7" s="1"/>
  <c r="I13" i="7" s="1"/>
  <c r="C34" i="1" s="1"/>
  <c r="I8" i="7"/>
  <c r="I15" i="7" s="1"/>
  <c r="I17" i="7" s="1"/>
  <c r="H9" i="7"/>
  <c r="I9" i="7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H27" i="5"/>
  <c r="I27" i="5"/>
  <c r="H28" i="5"/>
  <c r="I28" i="5"/>
  <c r="H29" i="5"/>
  <c r="I29" i="5"/>
  <c r="H30" i="5"/>
  <c r="I30" i="5"/>
  <c r="H31" i="5"/>
  <c r="I31" i="5"/>
  <c r="H32" i="5"/>
  <c r="I32" i="5"/>
  <c r="H34" i="5"/>
  <c r="I34" i="5"/>
  <c r="I33" i="5" s="1"/>
  <c r="H35" i="5"/>
  <c r="I35" i="5"/>
  <c r="H36" i="5"/>
  <c r="I36" i="5"/>
  <c r="H37" i="5"/>
  <c r="I37" i="5"/>
  <c r="H38" i="5"/>
  <c r="I38" i="5"/>
  <c r="H39" i="5"/>
  <c r="I39" i="5"/>
  <c r="H40" i="5"/>
  <c r="I40" i="5"/>
  <c r="H41" i="5"/>
  <c r="I41" i="5"/>
  <c r="H42" i="5"/>
  <c r="I42" i="5"/>
  <c r="H44" i="5"/>
  <c r="I44" i="5"/>
  <c r="H45" i="5"/>
  <c r="I45" i="5"/>
  <c r="H46" i="5"/>
  <c r="I46" i="5"/>
  <c r="H47" i="5"/>
  <c r="I47" i="5"/>
  <c r="H48" i="5"/>
  <c r="I48" i="5"/>
  <c r="H49" i="5"/>
  <c r="I49" i="5"/>
  <c r="H50" i="5"/>
  <c r="I50" i="5"/>
  <c r="H51" i="5"/>
  <c r="I51" i="5"/>
  <c r="H10" i="5"/>
  <c r="I10" i="5"/>
  <c r="H11" i="5"/>
  <c r="I11" i="5"/>
  <c r="H12" i="5"/>
  <c r="I12" i="5"/>
  <c r="H13" i="5"/>
  <c r="I13" i="5"/>
  <c r="H14" i="5"/>
  <c r="I14" i="5"/>
  <c r="H15" i="5"/>
  <c r="I15" i="5"/>
  <c r="H9" i="5"/>
  <c r="I9" i="5"/>
  <c r="C90" i="2"/>
  <c r="C98" i="2" s="1"/>
  <c r="C47" i="2"/>
  <c r="B64" i="2"/>
  <c r="B63" i="2"/>
  <c r="C48" i="2"/>
  <c r="C53" i="2" s="1"/>
  <c r="C57" i="2" s="1"/>
  <c r="F36" i="5"/>
  <c r="F35" i="5"/>
  <c r="F37" i="5"/>
  <c r="F38" i="5"/>
  <c r="F39" i="5"/>
  <c r="F40" i="5"/>
  <c r="F41" i="5"/>
  <c r="F42" i="5"/>
  <c r="F48" i="5"/>
  <c r="F49" i="5"/>
  <c r="F50" i="5"/>
  <c r="F34" i="5"/>
  <c r="H17" i="4"/>
  <c r="F45" i="5"/>
  <c r="F46" i="5"/>
  <c r="F47" i="5"/>
  <c r="F51" i="5"/>
  <c r="F44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18" i="5"/>
  <c r="F19" i="5"/>
  <c r="F17" i="5"/>
  <c r="F15" i="5"/>
  <c r="F10" i="5"/>
  <c r="F8" i="5" s="1"/>
  <c r="F11" i="5"/>
  <c r="F12" i="5"/>
  <c r="F13" i="5"/>
  <c r="F14" i="5"/>
  <c r="F9" i="5"/>
  <c r="F12" i="6"/>
  <c r="F13" i="6"/>
  <c r="F14" i="6"/>
  <c r="F15" i="6"/>
  <c r="F16" i="6"/>
  <c r="F17" i="6"/>
  <c r="F18" i="6"/>
  <c r="F19" i="6"/>
  <c r="F20" i="6"/>
  <c r="F55" i="6"/>
  <c r="F56" i="6"/>
  <c r="F57" i="6"/>
  <c r="F58" i="6"/>
  <c r="F59" i="6"/>
  <c r="F60" i="6"/>
  <c r="F61" i="6"/>
  <c r="F62" i="6"/>
  <c r="F63" i="6"/>
  <c r="F81" i="6"/>
  <c r="F82" i="6"/>
  <c r="F83" i="6"/>
  <c r="F84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21" i="6"/>
  <c r="F22" i="6"/>
  <c r="F23" i="6"/>
  <c r="F24" i="6"/>
  <c r="F25" i="6"/>
  <c r="F26" i="6"/>
  <c r="F27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I79" i="6"/>
  <c r="I84" i="6"/>
  <c r="F9" i="7"/>
  <c r="B80" i="2"/>
  <c r="B82" i="2" s="1"/>
  <c r="H15" i="4"/>
  <c r="H16" i="4"/>
  <c r="H14" i="4"/>
  <c r="I14" i="4" s="1"/>
  <c r="G14" i="4"/>
  <c r="C14" i="1" s="1"/>
  <c r="E14" i="1" s="1"/>
  <c r="G90" i="2"/>
  <c r="G98" i="2" s="1"/>
  <c r="F90" i="2"/>
  <c r="F98" i="2"/>
  <c r="E90" i="2"/>
  <c r="E98" i="2"/>
  <c r="D90" i="2"/>
  <c r="D98" i="2" s="1"/>
  <c r="D48" i="2"/>
  <c r="E48" i="2"/>
  <c r="F48" i="2"/>
  <c r="G48" i="2"/>
  <c r="G53" i="2" s="1"/>
  <c r="G57" i="2" s="1"/>
  <c r="G47" i="2"/>
  <c r="F47" i="2"/>
  <c r="F53" i="2" s="1"/>
  <c r="F57" i="2" s="1"/>
  <c r="E47" i="2"/>
  <c r="E53" i="2" s="1"/>
  <c r="E57" i="2" s="1"/>
  <c r="D47" i="2"/>
  <c r="D53" i="2"/>
  <c r="D57" i="2"/>
  <c r="B33" i="2"/>
  <c r="B55" i="2" s="1"/>
  <c r="B44" i="2"/>
  <c r="B66" i="2"/>
  <c r="G19" i="2"/>
  <c r="G21" i="2"/>
  <c r="F19" i="2"/>
  <c r="F21" i="2"/>
  <c r="E19" i="2"/>
  <c r="E26" i="2"/>
  <c r="E62" i="2" s="1"/>
  <c r="D19" i="2"/>
  <c r="D26" i="2" s="1"/>
  <c r="C19" i="2"/>
  <c r="C26" i="2"/>
  <c r="I30" i="8"/>
  <c r="F23" i="1"/>
  <c r="D30" i="8"/>
  <c r="F22" i="1" s="1"/>
  <c r="E65" i="2"/>
  <c r="E31" i="2"/>
  <c r="E32" i="2"/>
  <c r="E33" i="2"/>
  <c r="B68" i="2"/>
  <c r="B56" i="2"/>
  <c r="B81" i="2" s="1"/>
  <c r="D31" i="2"/>
  <c r="D63" i="2"/>
  <c r="C94" i="2"/>
  <c r="C64" i="2"/>
  <c r="C63" i="2"/>
  <c r="C62" i="2"/>
  <c r="C32" i="2"/>
  <c r="C67" i="2"/>
  <c r="C65" i="2"/>
  <c r="C31" i="2"/>
  <c r="F26" i="2"/>
  <c r="F32" i="2" s="1"/>
  <c r="D64" i="2"/>
  <c r="C33" i="2"/>
  <c r="C36" i="2" s="1"/>
  <c r="F67" i="2"/>
  <c r="F94" i="2"/>
  <c r="F62" i="2"/>
  <c r="F65" i="2"/>
  <c r="F85" i="6" l="1"/>
  <c r="F86" i="6" s="1"/>
  <c r="C30" i="1" s="1"/>
  <c r="E30" i="1" s="1"/>
  <c r="F43" i="5"/>
  <c r="I43" i="5"/>
  <c r="C37" i="2"/>
  <c r="C44" i="2" s="1"/>
  <c r="C56" i="2" s="1"/>
  <c r="D33" i="2"/>
  <c r="C35" i="1"/>
  <c r="E34" i="1"/>
  <c r="D62" i="2"/>
  <c r="D32" i="2"/>
  <c r="D94" i="2"/>
  <c r="D65" i="2"/>
  <c r="D67" i="2"/>
  <c r="D38" i="2"/>
  <c r="G26" i="2"/>
  <c r="G17" i="4"/>
  <c r="C15" i="1" s="1"/>
  <c r="I85" i="6"/>
  <c r="I86" i="6" s="1"/>
  <c r="C42" i="2"/>
  <c r="C43" i="2"/>
  <c r="C38" i="2"/>
  <c r="C40" i="2"/>
  <c r="C39" i="2"/>
  <c r="E55" i="2"/>
  <c r="E41" i="2"/>
  <c r="C55" i="2"/>
  <c r="E39" i="2"/>
  <c r="E68" i="2"/>
  <c r="D66" i="2"/>
  <c r="F16" i="5"/>
  <c r="F52" i="5" s="1"/>
  <c r="F53" i="5" s="1"/>
  <c r="C18" i="1" s="1"/>
  <c r="E18" i="1" s="1"/>
  <c r="I8" i="5"/>
  <c r="I16" i="5"/>
  <c r="I17" i="4"/>
  <c r="F33" i="5"/>
  <c r="C41" i="2"/>
  <c r="E37" i="2"/>
  <c r="F39" i="2"/>
  <c r="F63" i="2"/>
  <c r="F68" i="2" s="1"/>
  <c r="C66" i="2"/>
  <c r="C68" i="2" s="1"/>
  <c r="E66" i="2"/>
  <c r="E36" i="2"/>
  <c r="E67" i="2"/>
  <c r="F41" i="2"/>
  <c r="F66" i="2"/>
  <c r="F64" i="2"/>
  <c r="E40" i="2"/>
  <c r="E94" i="2"/>
  <c r="E38" i="2"/>
  <c r="E63" i="2"/>
  <c r="E64" i="2"/>
  <c r="F42" i="2"/>
  <c r="F31" i="2"/>
  <c r="F33" i="2" s="1"/>
  <c r="E42" i="2"/>
  <c r="E43" i="2"/>
  <c r="C31" i="1" l="1"/>
  <c r="C96" i="2"/>
  <c r="F96" i="2"/>
  <c r="E15" i="1"/>
  <c r="C19" i="1"/>
  <c r="D55" i="2"/>
  <c r="D43" i="2"/>
  <c r="I52" i="5"/>
  <c r="I53" i="5" s="1"/>
  <c r="G63" i="2"/>
  <c r="G40" i="2"/>
  <c r="G66" i="2"/>
  <c r="G64" i="2"/>
  <c r="G39" i="2"/>
  <c r="G31" i="2"/>
  <c r="G33" i="2" s="1"/>
  <c r="G55" i="2" s="1"/>
  <c r="G67" i="2"/>
  <c r="G42" i="2"/>
  <c r="G62" i="2"/>
  <c r="G68" i="2" s="1"/>
  <c r="G41" i="2"/>
  <c r="G32" i="2"/>
  <c r="G36" i="2"/>
  <c r="G94" i="2"/>
  <c r="G65" i="2"/>
  <c r="G43" i="2"/>
  <c r="D39" i="2"/>
  <c r="E75" i="2"/>
  <c r="E73" i="2"/>
  <c r="E76" i="2"/>
  <c r="E96" i="2"/>
  <c r="G19" i="4"/>
  <c r="J17" i="4" s="1"/>
  <c r="D42" i="2"/>
  <c r="E44" i="2"/>
  <c r="E56" i="2" s="1"/>
  <c r="E58" i="2"/>
  <c r="E95" i="2" s="1"/>
  <c r="D41" i="2"/>
  <c r="D36" i="2"/>
  <c r="C39" i="1"/>
  <c r="E39" i="1" s="1"/>
  <c r="E31" i="1"/>
  <c r="F30" i="1" s="1"/>
  <c r="D68" i="2"/>
  <c r="F36" i="2"/>
  <c r="F44" i="2" s="1"/>
  <c r="F56" i="2" s="1"/>
  <c r="F55" i="2"/>
  <c r="F38" i="2"/>
  <c r="F37" i="2"/>
  <c r="F40" i="2"/>
  <c r="F43" i="2"/>
  <c r="C58" i="2"/>
  <c r="C95" i="2" s="1"/>
  <c r="D37" i="2"/>
  <c r="D40" i="2"/>
  <c r="E35" i="1"/>
  <c r="F34" i="1" s="1"/>
  <c r="C41" i="1"/>
  <c r="E41" i="1" s="1"/>
  <c r="D44" i="2" l="1"/>
  <c r="D56" i="2" s="1"/>
  <c r="C75" i="2"/>
  <c r="C81" i="2"/>
  <c r="C73" i="2"/>
  <c r="C77" i="2"/>
  <c r="D96" i="2"/>
  <c r="E81" i="2"/>
  <c r="E79" i="2"/>
  <c r="E80" i="2" s="1"/>
  <c r="E82" i="2" s="1"/>
  <c r="E97" i="2" s="1"/>
  <c r="E99" i="2" s="1"/>
  <c r="E102" i="2" s="1"/>
  <c r="E77" i="2"/>
  <c r="E74" i="2"/>
  <c r="G37" i="2"/>
  <c r="G44" i="2" s="1"/>
  <c r="G56" i="2" s="1"/>
  <c r="G58" i="2" s="1"/>
  <c r="E19" i="1"/>
  <c r="C76" i="2"/>
  <c r="C78" i="2"/>
  <c r="G20" i="4"/>
  <c r="J14" i="4"/>
  <c r="G96" i="2"/>
  <c r="D58" i="2"/>
  <c r="D95" i="2" s="1"/>
  <c r="F58" i="2"/>
  <c r="E78" i="2"/>
  <c r="G38" i="2"/>
  <c r="C79" i="2"/>
  <c r="C74" i="2"/>
  <c r="G95" i="2" l="1"/>
  <c r="G73" i="2"/>
  <c r="G81" i="2"/>
  <c r="G74" i="2"/>
  <c r="G76" i="2"/>
  <c r="G78" i="2"/>
  <c r="G77" i="2"/>
  <c r="G79" i="2"/>
  <c r="G75" i="2"/>
  <c r="D81" i="2"/>
  <c r="D78" i="2"/>
  <c r="C80" i="2"/>
  <c r="C82" i="2" s="1"/>
  <c r="C97" i="2" s="1"/>
  <c r="C99" i="2" s="1"/>
  <c r="C102" i="2" s="1"/>
  <c r="F17" i="1"/>
  <c r="F16" i="1"/>
  <c r="F14" i="1"/>
  <c r="F19" i="1" s="1"/>
  <c r="F18" i="1"/>
  <c r="D74" i="2"/>
  <c r="D76" i="2"/>
  <c r="D79" i="2"/>
  <c r="D73" i="2"/>
  <c r="F95" i="2"/>
  <c r="F76" i="2"/>
  <c r="F78" i="2"/>
  <c r="F77" i="2"/>
  <c r="F75" i="2"/>
  <c r="F73" i="2"/>
  <c r="F81" i="2"/>
  <c r="F79" i="2"/>
  <c r="F74" i="2"/>
  <c r="F15" i="1"/>
  <c r="D77" i="2"/>
  <c r="D75" i="2"/>
  <c r="F80" i="2" l="1"/>
  <c r="F82" i="2" s="1"/>
  <c r="F97" i="2" s="1"/>
  <c r="F99" i="2" s="1"/>
  <c r="F102" i="2" s="1"/>
  <c r="D80" i="2"/>
  <c r="D82" i="2" s="1"/>
  <c r="D97" i="2" s="1"/>
  <c r="D99" i="2" s="1"/>
  <c r="D102" i="2" s="1"/>
  <c r="C8" i="1" s="1"/>
  <c r="G80" i="2"/>
  <c r="G82" i="2" s="1"/>
  <c r="G97" i="2" s="1"/>
  <c r="G99" i="2" s="1"/>
  <c r="G102" i="2" s="1"/>
  <c r="E8" i="1" l="1"/>
  <c r="C9" i="1"/>
  <c r="E9" i="1" s="1"/>
  <c r="E11" i="1" l="1"/>
  <c r="F8" i="1" s="1"/>
  <c r="F11" i="1" s="1"/>
  <c r="F9" i="1"/>
  <c r="C11" i="1"/>
  <c r="C26" i="1" s="1"/>
  <c r="E26" i="1" l="1"/>
  <c r="C27" i="1"/>
  <c r="E27" i="1" l="1"/>
  <c r="F26" i="1" s="1"/>
  <c r="C37" i="1"/>
  <c r="C44" i="1" l="1"/>
  <c r="E44" i="1" s="1"/>
  <c r="E37" i="1"/>
  <c r="F37" i="1" l="1"/>
  <c r="F39" i="1"/>
  <c r="F41" i="1"/>
</calcChain>
</file>

<file path=xl/sharedStrings.xml><?xml version="1.0" encoding="utf-8"?>
<sst xmlns="http://schemas.openxmlformats.org/spreadsheetml/2006/main" count="876" uniqueCount="532">
  <si>
    <t>QUADRO RESUMO DO CUSTO ANUAL COM MÃO-DE-OBRA, INSUMOS E DEMAIS COMPONENTES</t>
  </si>
  <si>
    <t>Item</t>
  </si>
  <si>
    <t>Discriminação</t>
  </si>
  <si>
    <t>Custo Mensal (R$)</t>
  </si>
  <si>
    <t>Meses</t>
  </si>
  <si>
    <t>Custo Anual (R$)</t>
  </si>
  <si>
    <t>% do Custo</t>
  </si>
  <si>
    <t>MÃO-DE-OBRA (SERVIÇOS PREVENTIVOS E CORRETIVOS)</t>
  </si>
  <si>
    <t>1.1</t>
  </si>
  <si>
    <t>1.2</t>
  </si>
  <si>
    <t>TOTAL MÃO-DE-OBRA</t>
  </si>
  <si>
    <t>DEMAIS INSUMOS</t>
  </si>
  <si>
    <t>2.1</t>
  </si>
  <si>
    <t>2.2</t>
  </si>
  <si>
    <t>2.3</t>
  </si>
  <si>
    <t>2.4</t>
  </si>
  <si>
    <t>2.5</t>
  </si>
  <si>
    <t>TOTAL OUTROS INSUMOS</t>
  </si>
  <si>
    <t>TAXA DE BENEFÍCIOS E DESPESAS INDIRETAS – BDI</t>
  </si>
  <si>
    <t>3.1</t>
  </si>
  <si>
    <t>3.2</t>
  </si>
  <si>
    <t>4.1</t>
  </si>
  <si>
    <t>Custos dos Serviços Preventivos e Corretivos S/ BDI</t>
  </si>
  <si>
    <t>4.2</t>
  </si>
  <si>
    <t>Custos dos Serviços Preventivos e Corretivos C/ BDI</t>
  </si>
  <si>
    <t>PEÇAS SOB DEMANDA</t>
  </si>
  <si>
    <t>5.1</t>
  </si>
  <si>
    <t>5.2</t>
  </si>
  <si>
    <t>SERVIÇOS EVENTUAIS</t>
  </si>
  <si>
    <t>6.1</t>
  </si>
  <si>
    <t>6.2</t>
  </si>
  <si>
    <t>VALOR TOTAL DOS SERVIÇOS PREVENTIVOS E CORRETIVOS (S/ SERVIÇOS EVENTUAIS E S/ PEÇAS SOB DEMANDA)</t>
  </si>
  <si>
    <t>VALOR TOTAL DAS PEÇAS SOB DEMANDA</t>
  </si>
  <si>
    <t>8.1</t>
  </si>
  <si>
    <t>DESCONTO OFERECIDO PELA LICITANTE EM PERCENTUAL</t>
  </si>
  <si>
    <t>______%</t>
  </si>
  <si>
    <t>VALOR TOTAL DOS SERVIÇOS EVENTUAIS</t>
  </si>
  <si>
    <t>9.1</t>
  </si>
  <si>
    <t>PLANILHA DE CUSTOS E FORMAÇÃO DE PREÇOS DE MÃO DE OBRA</t>
  </si>
  <si>
    <t>NÚMERO DE  REGISTRO:</t>
  </si>
  <si>
    <t>DATA BASE DA CATEGORIA:</t>
  </si>
  <si>
    <t>EQUIPE ADMINISTRATIVA</t>
  </si>
  <si>
    <t>REFERÊNCIAS PARA O SALÁRIO NORMATIVO:</t>
  </si>
  <si>
    <t>PROFISSIONAIS NECESSÁRIOS</t>
  </si>
  <si>
    <t>4) MECÂNICO DE REFRIGERAÇÃO (CBO 7257-05)</t>
  </si>
  <si>
    <t>5) AUXILIAR DE MECÂNICO (CBO 9112-05)</t>
  </si>
  <si>
    <t>SALÁRIO NORMATIVO DA CATEGORIA</t>
  </si>
  <si>
    <t>CUSTOS</t>
  </si>
  <si>
    <t>PERCENTUAIS E VALORES DE REFERÊNCIA</t>
  </si>
  <si>
    <t>MÓDULO 1: COMPOSIÇÃO DA REMUNERAÇÃO</t>
  </si>
  <si>
    <t>1 - Composição da Remuneração</t>
  </si>
  <si>
    <t>Valor (R$)</t>
  </si>
  <si>
    <t xml:space="preserve">    A - Salário Base</t>
  </si>
  <si>
    <t xml:space="preserve">    B - Adicional por atividade (CCT)</t>
  </si>
  <si>
    <t xml:space="preserve">    C - Adicional Periculosidade</t>
  </si>
  <si>
    <t xml:space="preserve">    D - Adicional noturno</t>
  </si>
  <si>
    <t xml:space="preserve">    E - Adicional de Hora Noturna Reduzida</t>
  </si>
  <si>
    <t xml:space="preserve">    F - Adicional de Hora Extra no Feriado Trabalhado</t>
  </si>
  <si>
    <t xml:space="preserve">    G - Outros (especificar) - Adicional Motorista</t>
  </si>
  <si>
    <t>TOTAL DO MÓDULO 1 (COMPOSIÇÃO DA REMUNERAÇÃO)</t>
  </si>
  <si>
    <t>MÓDULO 2: ENCARGOS E BENEFÍCIOS ANUAIS, MENSAIS E DIÁRIOS</t>
  </si>
  <si>
    <t>Submódulo 2.1 - 13º Salário e Adicional de Férias</t>
  </si>
  <si>
    <t>2.1 - 13º Salário, Férias e Adicional de Férias</t>
  </si>
  <si>
    <t xml:space="preserve">    A - 13º salário</t>
  </si>
  <si>
    <t xml:space="preserve">    B – Férias + Adicional de Férias</t>
  </si>
  <si>
    <t>TOTAL DE 13º SALÁRIO E ADICIONAL DE FÉRIAS</t>
  </si>
  <si>
    <t>Submódulo 2.2 - Encargos previdenciários e FGTS</t>
  </si>
  <si>
    <t>2.2 - Encargos previdenciários e FGTS</t>
  </si>
  <si>
    <t xml:space="preserve">    A - INSS</t>
  </si>
  <si>
    <t xml:space="preserve">    B - Salário Educação</t>
  </si>
  <si>
    <t xml:space="preserve">    C - Seguro Acidente do Trabalho/SAT/INSS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</si>
  <si>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</si>
  <si>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</si>
  <si>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</si>
  <si>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</si>
  <si>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</si>
  <si>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TOTAL DE ENCARGOS PREVIDENCIÁRIOS E FGTS</t>
  </si>
  <si>
    <t>Submódulo 2.3 – Benefícios Mensais e Diários</t>
  </si>
  <si>
    <t>2.3 - Benefícios Mensais e Diários</t>
  </si>
  <si>
    <t xml:space="preserve">Valor (R$)             </t>
  </si>
  <si>
    <t xml:space="preserve">    A - Transporte</t>
  </si>
  <si>
    <t xml:space="preserve">    C - Assistência médica e familiar</t>
  </si>
  <si>
    <t xml:space="preserve">    D - Auxílio creche</t>
  </si>
  <si>
    <t xml:space="preserve">    E - Seguro de vida, invalidez e funeral</t>
  </si>
  <si>
    <t xml:space="preserve">    F - Outros (especificar)</t>
  </si>
  <si>
    <t>TOTAL DOS BENEFÍCIOS MENSAIS E DIÁRIOS</t>
  </si>
  <si>
    <t>QUADRO RESUMO - MÓDULO 2- ENCARGOS E BENEFÍCIOS ANUAIS, MENSAIS E DIÁRIOS</t>
  </si>
  <si>
    <t>2.1 - 13º Salário e Adicional de Férias</t>
  </si>
  <si>
    <t>TOTAL DO MÓDULO 2 (ENCARGOS E BENEFÍCIOS ANUAIS, MENSAIS E DIÁRIOS)</t>
  </si>
  <si>
    <t>MÓDULO 3: PROVISÃO PARA RESCISÃO</t>
  </si>
  <si>
    <t>3 - Provisão para Rescisão</t>
  </si>
  <si>
    <t xml:space="preserve">    A - Aviso prévio indenizado</t>
  </si>
  <si>
    <t xml:space="preserve">    B - Incidência do FGTS sobre Aviso Prévio Indenizado</t>
  </si>
  <si>
    <t xml:space="preserve">    C - Multa do FGTS  e Contribuição Social sobre o aviso prévio indenizado</t>
  </si>
  <si>
    <t xml:space="preserve">    D - Aviso prévio trabalhado</t>
  </si>
  <si>
    <t xml:space="preserve">    E - Incidência de GPS, FGTS e outras contribuições (submódulo 2.2) sobre o Aviso Prévio Trabalhado</t>
  </si>
  <si>
    <t xml:space="preserve">    F -Multa do FGTS e contribuição social sobre o Aviso Prévio Trabalhado</t>
  </si>
  <si>
    <t>TOTAL DO MÓDULO 3 (PROVISÃO PARA RESCISÃO)</t>
  </si>
  <si>
    <t>MÓDULO 4: CUSTO DE REPOSIÇÃO DO PROFISSIONAL AUSENTE</t>
  </si>
  <si>
    <t>Submódulo 4.1 –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</si>
  <si>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</si>
  <si>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</si>
  <si>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 Paternidade</t>
  </si>
  <si>
    <t xml:space="preserve">    D - Substituto na Cobertura de Ausência por Acidente de Trabalho</t>
  </si>
  <si>
    <t xml:space="preserve">    E - Substituto na Cobertura de Afastamento Maternidade</t>
  </si>
  <si>
    <t xml:space="preserve">    F - Substituto na Cobertura de Doenças</t>
  </si>
  <si>
    <t xml:space="preserve">    G - Substituto na Cobertura de Outras Ausências (testemunho, doação de sangue, etc.)</t>
  </si>
  <si>
    <t>TOTAL DOS CUSTOS DE REPOSIÇÃO DO PROFISSIONAL AUSENTE</t>
  </si>
  <si>
    <t>4.2 - Incidência do Submódulo 2.2 sobre o Módulo 4</t>
  </si>
  <si>
    <t>TOTAL DO MÓDULO 4 (CUSTO DE REPOSIÇÃO DO PROFISSIONAL AUSENTE)</t>
  </si>
  <si>
    <t>MÓDULO 5: INSUMOS DIVERSOS</t>
  </si>
  <si>
    <t>5 – INSUMOS DIVERSOS</t>
  </si>
  <si>
    <t>-</t>
  </si>
  <si>
    <t xml:space="preserve">    B – Materiais</t>
  </si>
  <si>
    <t xml:space="preserve">    D - Outros (especificar)</t>
  </si>
  <si>
    <t>TOTAL DO MÓDULO 5 (INSUMOS DIVERSOS)</t>
  </si>
  <si>
    <t>QUADRO RESUMO DO CUSTO MENSAL POR EMPREGADO</t>
  </si>
  <si>
    <t>Mão-de-obra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</si>
  <si>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</si>
  <si>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</si>
  <si>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</si>
  <si>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– MÓDULO 4 - CUSTO DE REPOSIÇÃO DO PROFISSIONAL AUSENTE</t>
  </si>
  <si>
    <t xml:space="preserve">    D - MÓDULO 5 - INSUMOS DIVERSOS</t>
  </si>
  <si>
    <t>VALOR TOTAL POR EMPREGADO</t>
  </si>
  <si>
    <t>PERCENTUAL MENSAL POR EMPREGADO</t>
  </si>
  <si>
    <t>VALOR TOTAL MENSAL POR EMPREGADO</t>
  </si>
  <si>
    <t>OBSERVAÇÃO: A LICITANTE É RESPONSÁVEL PELO CORRETO PREENCHIMENTO, INCLUSIVE QUANTO A VERIFICAÇÃO DE FÓRMULAS DE CÁLCULO DA PLANILHA.</t>
  </si>
  <si>
    <t>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INSS;</t>
  </si>
  <si>
    <t>Acórdão nº 1.186/2017 - Plenário, segundo o qual, nas licitações para contratação de mão de obra terceirizada, a Administração "deve estabelecer na minuta do contrato que a parcela mensal a título de aviso prévio trabalhado será no percentual máximo de 1,94% no primeiro ano, e, em caso de prorrogação do contrato, o percentual máximo dessa parcela será de 0,194% a cada ano de prorrogação, a ser incluído por ocasião da formulação do aditivo da prorrogação do contrato, conforme a Lei 12.506/2011" (Enunciado do Boletim de Jurisprudência nº 176/2017)</t>
  </si>
  <si>
    <t>MEMÓRIA DE CÁLCULO - PLANILHA DE CUSTOS E FORMAÇÃO DE PREÇOS DE MÃO DE OBRA</t>
  </si>
  <si>
    <t>FUNCIONÁRIO (CBO)</t>
  </si>
  <si>
    <t>SALÁRIO NORMATIVO</t>
  </si>
  <si>
    <t>FONTE</t>
  </si>
  <si>
    <t xml:space="preserve">    B - Adicional por atividade CCT</t>
  </si>
  <si>
    <t xml:space="preserve">    C - Adicional insalubridade / periculosidade</t>
  </si>
  <si>
    <t>ADICIONAL POR ATIVIDADE</t>
  </si>
  <si>
    <t xml:space="preserve">    G - Outros (especificar)</t>
  </si>
  <si>
    <t>SOMA DOS VALORES DO MÓDULO</t>
  </si>
  <si>
    <t>1/12 = 8,33</t>
  </si>
  <si>
    <t>1/12*1/3 = 2,78</t>
  </si>
  <si>
    <t>SOMA 2.1</t>
  </si>
  <si>
    <t>2.2 - Encargos previdenciários e FGTS (incide sobre modulo 1 e submódulo 2.2)</t>
  </si>
  <si>
    <t>Fundamentação: art. 3º, inciso I, do Decreto nº 87.043/8</t>
  </si>
  <si>
    <t>art. 22, inciso II, alíneas ‘b’ e ‘c’, da Lei nº 8.212/91</t>
  </si>
  <si>
    <t>art. 30 da Lei nº 8.036/90 e art. 1º da Lei nº 8.154/90.</t>
  </si>
  <si>
    <t>Decreto-Lei nº 2.318/86</t>
  </si>
  <si>
    <t>Lei nº 8.029/90, alterada pela Lei nº 8.154/90.</t>
  </si>
  <si>
    <t>art. 1º, inciso I, do Decreto-Lei nº 1.146/70</t>
  </si>
  <si>
    <t>art. 15 da Lei nº 8.036/90 e art. 7º, inciso III, da Constituição Federal de 1988.</t>
  </si>
  <si>
    <t>SOMA 2.2</t>
  </si>
  <si>
    <t>VALOR TRANSPORTE OFICIAL</t>
  </si>
  <si>
    <t xml:space="preserve">    B - Auxílio alimentação (Vales, cesta básica etc.)</t>
  </si>
  <si>
    <t>VALOR CONVENÇÃO COLETIVA</t>
  </si>
  <si>
    <t>SOMA 2.3</t>
  </si>
  <si>
    <t>1 SALÁRIO X 1/12 SALÁRIO NÃO TRABALHADO X 5 % (ESTATÍSTICA) = 0,42</t>
  </si>
  <si>
    <t xml:space="preserve">8% FGTS X AVISO PRÉVIO INDENIZADO </t>
  </si>
  <si>
    <t>AVISO PRÉVIO INDENIZADO x FGTS x 40%</t>
  </si>
  <si>
    <t>((1 remuneração integral / 30 dias) x 7 dias) / 12 meses</t>
  </si>
  <si>
    <t>SOMA 2.2 x Aviso Prévio Trabalhado</t>
  </si>
  <si>
    <t>FGTS 8% X 40% MULTA X 0,9 (ESTATISTICA) X (1 + 1/12 +1/12 + 1/3*1/12)( SALÁRIO + DECIMO TERCEIRO + FÉRIAS + ADICIONAL)</t>
  </si>
  <si>
    <t>4.1 - Substituto nas Ausências Legais (incide sobre os modulos 1,2 e 3)</t>
  </si>
  <si>
    <t>ENCARGOS SOCIAIS SINAPI</t>
  </si>
  <si>
    <t>SOMA 4.1</t>
  </si>
  <si>
    <t>SOMA 2.2 X SOMA 4.1</t>
  </si>
  <si>
    <t xml:space="preserve">    A – Uniformes</t>
  </si>
  <si>
    <t xml:space="preserve">    C – Equipamentos</t>
  </si>
  <si>
    <t>COTAÇÃO DE PREÇO DO DESLOCAMENTO</t>
  </si>
  <si>
    <t>GRUPO</t>
  </si>
  <si>
    <t>CÓDIGO</t>
  </si>
  <si>
    <t>DESCRIÇÃO</t>
  </si>
  <si>
    <t>UNIDADE</t>
  </si>
  <si>
    <t>PREÇO UNITÁRIO</t>
  </si>
  <si>
    <t>INDICE</t>
  </si>
  <si>
    <t>PREÇO TOTAL</t>
  </si>
  <si>
    <t>GASOLINA COMUM (CONSUMO)</t>
  </si>
  <si>
    <t>L</t>
  </si>
  <si>
    <t>IMPOSTOS E SEGUROS</t>
  </si>
  <si>
    <t>DEPRECIAÇÃO</t>
  </si>
  <si>
    <t>MANUTENÇÃO</t>
  </si>
  <si>
    <t>JUROS</t>
  </si>
  <si>
    <t>CUSTO IMPRODUTIVO (KM)</t>
  </si>
  <si>
    <t>KM</t>
  </si>
  <si>
    <t>CUSTO POR QUILÔMETRO DO VEÍCULO (R$)</t>
  </si>
  <si>
    <t>RESUMO DAS ESTIMATIVAS DE DESLOCAMENTOS E DIÁRIAS</t>
  </si>
  <si>
    <t>ITEM</t>
  </si>
  <si>
    <t>CUSTO MENSAL (SEM BDI)</t>
  </si>
  <si>
    <t>QUANTIDADE ANUAL</t>
  </si>
  <si>
    <t>VALOR ANUAL (SEM BDI)</t>
  </si>
  <si>
    <t>%</t>
  </si>
  <si>
    <t>ESTIMATIVA DE PERNOITE E ALIMENTAÇÃO (JANTAR)</t>
  </si>
  <si>
    <t>ESTIMATIVA - PEDÁGIO E OUTRAS TARIFAS</t>
  </si>
  <si>
    <t>ESTIMATIVA P/DESPESAS C/TRANSPORTE - ÔNIBUS RODOVIÁRIO</t>
  </si>
  <si>
    <t>ESTIMATIVA TOTAL ANUAL</t>
  </si>
  <si>
    <t>ESTIMATIVA TOTAL MENSAL</t>
  </si>
  <si>
    <t>PLANILHA ESTIMATIVA DE CUSTOS DE MATERIAIS E INSUMOS</t>
  </si>
  <si>
    <t>UNID</t>
  </si>
  <si>
    <t>QUANTIDADE</t>
  </si>
  <si>
    <t>PREÇO PARCIAL</t>
  </si>
  <si>
    <t xml:space="preserve">ELETRODUTO DE PVC RIGIDO ROSCAVEL DE 1 ", SEM LUVA         </t>
  </si>
  <si>
    <t>M</t>
  </si>
  <si>
    <t xml:space="preserve">ELETRODUTO DE PVC RIGIDO ROSCAVEL DE 1/2 ", SEM LUVA  </t>
  </si>
  <si>
    <t xml:space="preserve">ELETRODUTO DE PVC RIGIDO ROSCAVEL DE 3/4 ", SEM LUVA    </t>
  </si>
  <si>
    <t>CURVA 90 GRAUS, LONGA, DE PVC RIGIDO ROSCAVEL, DE 1", PARA ELETRODUTO</t>
  </si>
  <si>
    <t>UN</t>
  </si>
  <si>
    <t>LUVA EM PVC RIGIDO ROSCAVEL, DE 3/4", PARA ELETRODUTO</t>
  </si>
  <si>
    <t xml:space="preserve">LUVA EM PVC RIGIDO ROSCAVEL, DE 1", PARA ELETRODUTO  </t>
  </si>
  <si>
    <t>CURVA 90 GRAUS, LONGA, DE PVC RIGIDO ROSCAVEL, DE 3/4", PARA ELETRODUTO</t>
  </si>
  <si>
    <t xml:space="preserve">CURVA DE PVC 90 GRAUS, SOLDAVEL, 20 MM, COR MARROM, PARA AGUA FRIA PREDIAL      </t>
  </si>
  <si>
    <t xml:space="preserve">CURVA DE PVC 90 GRAUS, SOLDAVEL, 32 MM, COR MARROM, PARA AGUA FRIA PREDIAL           </t>
  </si>
  <si>
    <t xml:space="preserve">TUBO PVC, SOLDAVEL, DE 25 MM, AGUA FRIA (NBR-5648)   </t>
  </si>
  <si>
    <t xml:space="preserve">TUBO PVC, SOLDAVEL, DE 32 MM, AGUA FRIA (NBR-5648)       </t>
  </si>
  <si>
    <t xml:space="preserve">JOELHO, PVC SOLDAVEL, 45 GRAUS, 20 MM, COR MARROM, PARA AGUA FRIA PREDIAL  </t>
  </si>
  <si>
    <t>2.6</t>
  </si>
  <si>
    <t xml:space="preserve">JOELHO, PVC SOLDAVEL, 45 GRAUS, 25 MM, COR MARROM, PARA AGUA FRIA PREDIAL       </t>
  </si>
  <si>
    <t>2.7</t>
  </si>
  <si>
    <t>JOELHO, PVC SOLDAVEL, 45 GRAUS, 32 MM, COR MARROM, PARA AGUA FRIA PREDIAL</t>
  </si>
  <si>
    <t>2.8</t>
  </si>
  <si>
    <t xml:space="preserve">TE SOLDAVEL, PVC, 90 GRAUS, 20 MM, PARA AGUA FRIA PREDIAL (NBR 5648)    </t>
  </si>
  <si>
    <t>2.9</t>
  </si>
  <si>
    <t xml:space="preserve">TE SOLDAVEL, PVC, 90 GRAUS, 25 MM, PARA AGUA FRIA PREDIAL (NBR 5648)     </t>
  </si>
  <si>
    <t>2.10</t>
  </si>
  <si>
    <t xml:space="preserve">TE SOLDAVEL, PVC, 90 GRAUS, 32 MM, PARA AGUA FRIA PREDIAL (NBR 5648)   </t>
  </si>
  <si>
    <t>2.11</t>
  </si>
  <si>
    <t xml:space="preserve">TE DE REDUCAO, PVC, SOLDAVEL, 90 GRAUS, 32 MM X 25 MM, PARA AGUA FRIA PREDIAL     </t>
  </si>
  <si>
    <t>2.12</t>
  </si>
  <si>
    <t>TE DE REDUCAO, PVC, SOLDAVEL, 90 GRAUS, 25 MM X 20 MM, PARA AGUA FRIA PREDIAL</t>
  </si>
  <si>
    <t>2.13</t>
  </si>
  <si>
    <t>LUVA PVC SOLDAVEL, 32 MM, PARA AGUA FRIA PREDIAL</t>
  </si>
  <si>
    <t>2.14</t>
  </si>
  <si>
    <t>LUVA PVC SOLDAVEL, 20 MM, PARA AGUA FRIA PREDIAL</t>
  </si>
  <si>
    <t>2.15</t>
  </si>
  <si>
    <t xml:space="preserve">LUVA DE REDUCAO SOLDAVEL, PVC, 25 MM X 20 MM, PARA AGUA FRIA PREDIAL   </t>
  </si>
  <si>
    <t>2.16</t>
  </si>
  <si>
    <t xml:space="preserve">LUVA DE REDUCAO SOLDAVEL, PVC, 32 MM X 25 MM, PARA AGUA FRIA PREDIAL    </t>
  </si>
  <si>
    <t>SOLDA EM VARETA FOSCOPER, D = *2,5* MM X COMPRIMENTO 500 MM</t>
  </si>
  <si>
    <t>KG</t>
  </si>
  <si>
    <t>PASTA PARA SOLDA DE TUBOS E CONEXOES DE COBRE (EMBALAGEM COM 250 G)</t>
  </si>
  <si>
    <t>ESTOPA</t>
  </si>
  <si>
    <t>TRINCHA CERDAS GRIS 1.1/2" (38 MM)</t>
  </si>
  <si>
    <t>DETERGENTE NEUTRO USO GERAL, CONCENTRADO</t>
  </si>
  <si>
    <t>CLORO LÍQUIDO</t>
  </si>
  <si>
    <t xml:space="preserve">FITA ISOLANTE ADESIVA ANTICHAMA, USO ATE 750 V, EM ROLO DE 19 MM X 20 M  </t>
  </si>
  <si>
    <t xml:space="preserve">LAVADORA DE ALTA PRESSAO (LAVA - JATO) PARA AGUA FRIA, PRESSAO DE OPERACAO ENTRE 1400 E 1900 LIB/POL2, VAZAO MAXIMA ENTRE 400 E 700 L/H, POTENCIA DE OPERACAO ENTRE 2,50 E 3,00 CV  </t>
  </si>
  <si>
    <t>APARELHO CORTE OXI-ACETILENO PARA SOLDA E CORTE CONTENDO MACARICO SOLDA, BICO DE CORTE, CILINDROS, REGULADORES, MANGUEIRAS E CARRINHO</t>
  </si>
  <si>
    <t>CONE DE SINALIZACAO EM PVC RIGIDO COM FAIXA REFLETIVA, H = 70 / 76 CM</t>
  </si>
  <si>
    <t>CORDA DE POLIAMIDA 12 MM TIPO BOMBEIRO, PARA TRABALHO EM ALTURA (100M)</t>
  </si>
  <si>
    <t>CABO DE ACO GALVANIZADO, DIAMETRO 12,7 MM (1/2"), COM ALMA DE FIBRA 6 X 25 F</t>
  </si>
  <si>
    <t>TABUA APARELHADA *2,5 X 25* CM, EM MACARANDUBA/MASSARANDUBA, ANGELIM OU EQUIVALENTE DA REGIAO</t>
  </si>
  <si>
    <t xml:space="preserve">ESCADA EXTENSIVEL EM ALUMINIO, COM SAPATAS DE BORRACHA, ALTURA FECHADA 3,60 M, ALTURA ESTENDIDA DE 6,0 A 6,30 M, LARGURA MINIMA DE 35 CM, CACIDADE *120* KG   </t>
  </si>
  <si>
    <t>TOTAL ANUAL</t>
  </si>
  <si>
    <t>TOTAL MENSAL</t>
  </si>
  <si>
    <t>*OBS: A QUANTIDADE DE MATERIAL É UMA ESTIMATIVA QUE NÃO IMPEDE A UTILIZAÇÃO DE OUTROS MATERIAIS NÃO LISTADOS NESTA RELAÇÃO DEPENDENDO DA NECESSIDADE.</t>
  </si>
  <si>
    <t>IMPORTANTE: O CORRETO PREENCHIMENTO DAS PLANILHAS, INCLUSIVE QUANTO A FÓRMULAS, É DE RESPONSABILIDADE ÚNICA E EXCLUSIVA DA LICITANTE.</t>
  </si>
  <si>
    <t>CONTATOR TRIPOLAR, CORRENTE DE 25 A, TENSAO NOMINAL DE *500* V, CATEGORIA AC-2 E AC-3</t>
  </si>
  <si>
    <t>CONTATOR TRIPOLAR, CORRENTE DE 32 A, TENSAO NOMINAL DE *500* V, CATEGORIA AC-2 E AC-3</t>
  </si>
  <si>
    <t>CONTATOR TRIPOLAR, CORRENTE DE 45 A, TENSAO NOMINAL DE *500* V, CATEGORIA AC-2 E AC-3</t>
  </si>
  <si>
    <t>SENSOR DE TEMPERATURA</t>
  </si>
  <si>
    <t>DISJUNTOR TERMOMAGNETICO PARA TRILHO DIN (IEC), MONOPOLAR, 6 - 32 A</t>
  </si>
  <si>
    <t xml:space="preserve">DISJUNTOR TERMOMAGNETICO PARA TRILHO DIN (IEC), TRIPOLAR, 10 - 50 A      </t>
  </si>
  <si>
    <t>DISJUNTOR TIPO NEMA, MONOPOLAR 10 ATE 30A, TENSAO MAXIMA DE 240 V</t>
  </si>
  <si>
    <t xml:space="preserve">DISJUNTOR TIPO NEMA, TRIPOLAR 10 ATE 50A, TENSAO MAXIMA DE 415 V  </t>
  </si>
  <si>
    <t>CABO DE COBRE, FLEXIVEL, CLASSE 4 OU 5, ISOLACAO EM PVC/A, ANTICHAMA BWF-B, COBERTURA PVC-ST1, ANTICHAMA BWF-B, 1 CONDUTOR, 0,6/1 KV, SECAO NOMINAL 4 MM2</t>
  </si>
  <si>
    <t>CABO DE COBRE, FLEXIVEL, CLASSE 4 OU 5, ISOLACAO EM PVC/A, ANTICHAMA BWF-B, COBERTURA PVC-ST1, ANTICHAMA BWF-B, 1 CONDUTOR, 0,6/1 KV, SECAO NOMINAL 6 MM2</t>
  </si>
  <si>
    <t xml:space="preserve">CABO DE COBRE, FLEXIVEL, CLASSE 4 OU 5, ISOLACAO EM PVC/A, ANTICHAMA BWF-B, COBERTURA PVC-ST1, ANTICHAMA BWF-B, 1 CONDUTOR, 0,6/1 KV, SECAO NOMINAL 2,5 MM2  </t>
  </si>
  <si>
    <t>CABO MULTIPOLAR DE COBRE, FLEXIVEL, CLASSE 4 OU 5, ISOLACAO EM HEPR, COBERTURA EM PVC-ST2, ANTICHAMA BWF-B, 0,6/1 KV, 3 CONDUTORES DE 1,5 MM2</t>
  </si>
  <si>
    <t>CABO MULTIPOLAR DE COBRE, FLEXIVEL, CLASSE 4 OU 5, ISOLACAO EM HEPR, COBERTURA EM PVC-ST2, ANTICHAMA BWF-B, 0,6/1 KV, 3 CONDUTORES DE 2,5 MM2</t>
  </si>
  <si>
    <t>CABO MULTIPOLAR DE COBRE, FLEXIVEL, CLASSE 4 OU 5, ISOLACAO EM HEPR, COBERTURA EM PVC-ST2, ANTICHAMA BWF-B, 0,6/1 KV, 3 CONDUTORES DE 4 MM2</t>
  </si>
  <si>
    <t>CABO MULTIPOLAR DE COBRE, FLEXIVEL, CLASSE 4 OU 5, ISOLACAO EM HEPR, COBERTURA EM PVC-ST2, ANTICHAMA BWF-B, 0,6/1 KV, 3 CONDUTORES DE 6 MM2</t>
  </si>
  <si>
    <t>Cabo de cobre PP Cordplast 4 x 2,5 mm2, 450/750v m</t>
  </si>
  <si>
    <t>Cabo de cobre PP Cordplast 4 x 4,0 mm2, 450/750v M</t>
  </si>
  <si>
    <t>SUPORTE MAO-FRANCESA EM ACO, ABAS IGUAIS 40 CM, CAPACIDADE MINIMA 70 KG, BRANCO</t>
  </si>
  <si>
    <t xml:space="preserve">UN    </t>
  </si>
  <si>
    <t>GÁS REFRIGERANTE R22</t>
  </si>
  <si>
    <t xml:space="preserve">KG    </t>
  </si>
  <si>
    <t>GÁS REFRIGERANTE R410A</t>
  </si>
  <si>
    <t>GÁS REFRIGERANTE R32</t>
  </si>
  <si>
    <t>Tubo de cobre flexível Ø 7/8" - 22,23mm, e= 1mm m</t>
  </si>
  <si>
    <t>TUBO DE COBRE FLEXIVEL, D = 5/8 ", E = 0,79 MM, PARA AR-CONDICIONADO/ INSTALACOES GAS RESIDENCIAIS E COMERCIAIS</t>
  </si>
  <si>
    <t>TUBO DE COBRE FLEXIVEL, D = 3/4 ", E = 0,79 MM, PARA AR-CONDICIONADO/ INSTALACOES GAS RESIDENCIAIS E COMERCIAIS</t>
  </si>
  <si>
    <t>TUBO DE COBRE FLEXIVEL, D = 1/2 ", E = 0,79 MM, PARA AR-CONDICIONADO/ INSTALACOES GAS RESIDENCIAIS E COMERCIAIS</t>
  </si>
  <si>
    <t>TUBO DE COBRE FLEXIVEL, D = 3/8 ", E = 0,79 MM, PARA AR-CONDICIONADO/ INSTALACOES GAS RESIDENCIAIS E COMERCIAIS</t>
  </si>
  <si>
    <t>TUBO DE COBRE FLEXIVEL, D = 1/4 ", E = 0,79 MM, PARA AR-CONDICIONADO/ INSTALACOES GAS RESIDENCIAIS E COMERCIAIS</t>
  </si>
  <si>
    <t>TUBO DE ESPUMA DE POLIETILENO EXPANDIDO FLEXIVEL PARA ISOLAMENTO TERMICO DE TUBULACAO DE AR CONDICIONADO, AGUA QUENTE, DN 1 1/2", E= 10 MM</t>
  </si>
  <si>
    <t xml:space="preserve"> TUBO DE ESPUMA DE POLIETILENO EXPANDIDO FLEXIVEL PARA ISOLAMENTO TERMICO DE TUBULACAO DE AR CONDICIONADO, AGUA QUENTE, DN 1 1/4", E= 10 MM</t>
  </si>
  <si>
    <t>TUBO DE ESPUMA DE POLIETILENO EXPANDIDO FLEXIVEL PARA ISOLAMENTO TERMICO DE TUBULACAO DE AR CONDICIONADO, AGUA QUENTE, DN 1 3/8", E= 10 MM</t>
  </si>
  <si>
    <t>TUBO DE ESPUMA DE POLIETILENO EXPANDIDO FLEXIVEL PARA ISOLAMENTO TERMICO DE TUBULACAO DE AR CONDICIONADO, AGUA QUENTE, DN 1 1/8", E= 10 MM</t>
  </si>
  <si>
    <t>TUBO DE ESPUMA DE POLIETILENO EXPANDIDO FLEXIVEL PARA ISOLAMENTO TERMICO DE TUBULACAO DE AR CONDICIONADO, AGUA QUENTE, DN 1 5/8", E= 10 MM</t>
  </si>
  <si>
    <t>TUBO DE ESPUMA DE POLIETILENO EXPANDIDO FLEXIVEL PARA ISOLAMENTO TERMICO DE TUBULACAO DE AR CONDICIONADO, AGUA QUENTE, DN 1/2", E= 10 MM</t>
  </si>
  <si>
    <t>TUBO DE ESPUMA DE POLIETILENO EXPANDIDO FLEXIVEL PARA ISOLAMENTO TERMICO DE TUBULACAO DE AR CONDICIONADO, AGUA QUENTE, DN 1/4", E= 10 MM</t>
  </si>
  <si>
    <t>TUBO DE ESPUMA DE POLIETILENO EXPANDIDO FLEXIVEL PARA ISOLAMENTO TERMICO DE TUBULACAO DE AR CONDICIONADO, AGUA QUENTE, DN 1", E= 10 MM</t>
  </si>
  <si>
    <t>TUBO DE ESPUMA DE POLIETILENO EXPANDIDO FLEXIVEL PARA ISOLAMENTO TERMICO DE TUBULACAO DE AR CONDICIONADO, AGUA QUENTE, DN 3/4", E= 10 MM</t>
  </si>
  <si>
    <t>TUBO DE ESPUMA DE POLIETILENO EXPANDIDO FLEXIVEL PARA ISOLAMENTO TERMICO DE TUBULACAO DE AR CONDICIONADO, AGUA QUENTE, DN 3/8", E= 10 MM</t>
  </si>
  <si>
    <t xml:space="preserve"> TUBO DE ESPUMA DE POLIETILENO EXPANDIDO FLEXIVEL PARA ISOLAMENTO TERMICO DE TUBULACAO DE AR CONDICIONADO, AGUA QUENTE, DN 7/8", E= 10 MM</t>
  </si>
  <si>
    <t>Compressor para ar condicionado acima de 24.000 até 36.000 BTU/h. Conforme Termo de Referência.</t>
  </si>
  <si>
    <t>Hélice de Condensadora de Cassete, Split e Acj com capacidade de 7.500 até 12.000 btu/h</t>
  </si>
  <si>
    <t>Hélice de Condensadora de Cassete, Split e Acj com capacidade de 18.000 até 36.000 btu/h</t>
  </si>
  <si>
    <t>Hélice de Condensadora de Cassete, Split e Acj com capacidade de 48.000 até 60.000 btu/h</t>
  </si>
  <si>
    <t>Motores ventiladores da evaporadora de equipamentos com  capacidade de até 12.000 BTUs</t>
  </si>
  <si>
    <t>Motores ventiladores da evaporadora de equipamentos  com capacidade acima de 18.000 até 24.000 BTUs</t>
  </si>
  <si>
    <t>Motores ventiladores da evaporadora de equipamentos  com capacidade acima de 36.000 até 60.000 BTUs.</t>
  </si>
  <si>
    <t>Motores ventiladores da condensadora de equipamentos com capacidade de até 12.000 BTUs.</t>
  </si>
  <si>
    <t>Motores ventiladores da condensadora de equipamentos com capacidade acima de 12.000Btus até 24.000 BTUs.</t>
  </si>
  <si>
    <t>Motores ventiladores da condensadora de equipamentos com capacidade acima de 24.000Btus até 36.000 BTUs.</t>
  </si>
  <si>
    <t>Motores ventiladores da condensadora de equipamentos com capacidade acima de 36.000Btus até 60.000 BTUs..</t>
  </si>
  <si>
    <t>Bomba de dreno de equipamentos de ar condicionado.</t>
  </si>
  <si>
    <t>Serpentina para aparelhos de 48.000 BTUs até 60.000 Btus</t>
  </si>
  <si>
    <t>PLANILHA DE CUSTOS DOS SERVIÇOS EVENTUAIS</t>
  </si>
  <si>
    <t>Descrição</t>
  </si>
  <si>
    <t>Unid.</t>
  </si>
  <si>
    <t>Quant.</t>
  </si>
  <si>
    <t>sv</t>
  </si>
  <si>
    <t>m</t>
  </si>
  <si>
    <t>Limpeza e dutos de ar condicionado e exaustores</t>
  </si>
  <si>
    <t>TOTAL GERAL ANUAL S/ BDI (R$) =</t>
  </si>
  <si>
    <t>TOTAL MENSAL S/ BDI (R$) =</t>
  </si>
  <si>
    <t>COMPONENTE</t>
  </si>
  <si>
    <t>INCIDÊNCIA</t>
  </si>
  <si>
    <t>A</t>
  </si>
  <si>
    <t>DESPESAS INDIRETAS</t>
  </si>
  <si>
    <t>Administração Central</t>
  </si>
  <si>
    <t>Seguros + Garantias</t>
  </si>
  <si>
    <t>Riscos</t>
  </si>
  <si>
    <t>Despesas Financeiras</t>
  </si>
  <si>
    <t>B</t>
  </si>
  <si>
    <t>TRIBUTOS</t>
  </si>
  <si>
    <t>COFINS - Contribuição financiamento seguridade social</t>
  </si>
  <si>
    <t>PIS - Programa de Integração Social</t>
  </si>
  <si>
    <t>ISS - Imposto sobre serviço de qualquer natureza</t>
  </si>
  <si>
    <t>Contribuição Previdenciária sobre Receita Bruta</t>
  </si>
  <si>
    <t>C</t>
  </si>
  <si>
    <t>BONIFICAÇÃO</t>
  </si>
  <si>
    <t>Lucro</t>
  </si>
  <si>
    <t>B D I</t>
  </si>
  <si>
    <t>Observações:</t>
  </si>
  <si>
    <t>(*) % de ISS deverá observar a legislação de cada município abrangido pelo contrato, sendo adotado a média ponderada levando em consideração a área dos imóveis e o percentual da mão de obra.</t>
  </si>
  <si>
    <t>Obs.: Os índices utilizados foram colhidos do ACÓRDÃO Nº 2622/2013 – TCU – Plenário.</t>
  </si>
  <si>
    <t>FÓRMULA UTILIZADA PARA CÁLCULO DO BDI</t>
  </si>
  <si>
    <t>AC</t>
  </si>
  <si>
    <t>Taxa representativa das despesas de rateio da Administração Central</t>
  </si>
  <si>
    <t>S</t>
  </si>
  <si>
    <t>Taxa representativa de Seguros</t>
  </si>
  <si>
    <t>R</t>
  </si>
  <si>
    <t>Taxa representativa de Riscos</t>
  </si>
  <si>
    <t>G</t>
  </si>
  <si>
    <t>Taxa representativa de Garantias</t>
  </si>
  <si>
    <t>DF</t>
  </si>
  <si>
    <t>Taxa representativa das Despesas Financeiras</t>
  </si>
  <si>
    <t>Taxa representativa do Lucro</t>
  </si>
  <si>
    <t>I</t>
  </si>
  <si>
    <t>Taxa representativa da incidência de Impostos</t>
  </si>
  <si>
    <t>Taxa representativa da incidência de impostos é aplicada sobre o preço de venda da prestação do serviço, enquanto que as demais taxas são aplicadas sobre o custo.</t>
  </si>
  <si>
    <t>2) AUXILIAR DE ESCRITÓRIO (CBO 4110-05)</t>
  </si>
  <si>
    <t>Serviços de Coleta e Análise Bacteriológica e Microbiológica do Ar</t>
  </si>
  <si>
    <t>CAPACITORES</t>
  </si>
  <si>
    <t>Placa eletrônica PRINCIPAL para aparelhos de ar condicionado de qualquer capacidade</t>
  </si>
  <si>
    <t>Placa eletrônica UNIVERSAL COM CONTROLE para aparelhos de ar condicionado de qualquer capacidade</t>
  </si>
  <si>
    <t>Compressor para ar condicionado até 9.000 BTU/h.</t>
  </si>
  <si>
    <t xml:space="preserve">Compressor para ar condicionado de 12.000 BTU/h. </t>
  </si>
  <si>
    <t>Compressor para ar condicionado de 18.000 Até 22.000 BTU/h.</t>
  </si>
  <si>
    <t xml:space="preserve">Compressor para ar condicionado de 48.000 BTU/h. </t>
  </si>
  <si>
    <t>Compressor para ar condicionado acima de 48.000 até 60.000 BTU/h.</t>
  </si>
  <si>
    <t>Compressor para geladeira / freezer / frigobar / bebedouro coluna de qualquer capacidade.</t>
  </si>
  <si>
    <t>Turbina de Evaporadora de Split e Acj com capacidade de 7.500 até 12.000 btu/h</t>
  </si>
  <si>
    <t>Turbina de Evaporadora de Split e Acj com capacidade de 18.000 até 36.000 btu/h</t>
  </si>
  <si>
    <t>Turbina de Evaporadora de Split e Acj com capacidade de 48.000 até 60.000 btu/h</t>
  </si>
  <si>
    <t>Turbina de Evaporadora de Cassete de qualquer capacidade</t>
  </si>
  <si>
    <t>Motores ventiladores da evaporadora de equipamentos  com capacidade acima de 24.000 até 36.000 BTUs</t>
  </si>
  <si>
    <t xml:space="preserve"> Serpentina para aparelhos de 9.000 BTUs até 18.000 Btus</t>
  </si>
  <si>
    <t>Serpentina para aparelhos de 24.000 BTUs até 36.000 Btus</t>
  </si>
  <si>
    <t>*OBS: A QUANTIDADE DE MATERIAL DESTA LISTA É UMA ESTIMATIVA.</t>
  </si>
  <si>
    <t>PREÇO UNITÁRIO c/BDI</t>
  </si>
  <si>
    <t>PREÇO UNITÁRIO s/BDI</t>
  </si>
  <si>
    <t>TOTAL c/BDI</t>
  </si>
  <si>
    <t>TOTAL S/BDI</t>
  </si>
  <si>
    <t>QUANTIDADE MENSAL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</si>
  <si>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</si>
  <si>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</si>
  <si>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</si>
  <si>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</si>
  <si>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</si>
  <si>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</si>
  <si>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</si>
  <si>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</si>
  <si>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</si>
  <si>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</si>
  <si>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</si>
  <si>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</si>
  <si>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</si>
  <si>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</si>
  <si>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</si>
  <si>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</si>
  <si>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</si>
  <si>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</si>
  <si>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</si>
  <si>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</si>
  <si>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</si>
  <si>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</si>
  <si>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</si>
  <si>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</si>
  <si>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</si>
  <si>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</si>
  <si>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</si>
  <si>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</si>
  <si>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</si>
  <si>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</si>
  <si>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</si>
  <si>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</si>
  <si>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</si>
  <si>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</si>
  <si>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</si>
  <si>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</si>
  <si>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</si>
  <si>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</si>
  <si>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</si>
  <si>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</si>
  <si>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</si>
  <si>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</si>
  <si>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</si>
  <si>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</si>
  <si>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</si>
  <si>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</si>
  <si>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</si>
  <si>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</si>
  <si>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</si>
  <si>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</si>
  <si>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</si>
  <si>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</si>
  <si>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</si>
  <si>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</si>
  <si>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</si>
  <si>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</si>
  <si>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5.59</t>
  </si>
  <si>
    <t>5.60</t>
  </si>
  <si>
    <t>5.61</t>
  </si>
  <si>
    <t>5.62</t>
  </si>
  <si>
    <t>5.63</t>
  </si>
  <si>
    <t>5.64</t>
  </si>
  <si>
    <t>5.65</t>
  </si>
  <si>
    <t>5.66</t>
  </si>
  <si>
    <t>5.67</t>
  </si>
  <si>
    <t>Manta Filtrante Classe G3/G4 - Rolo 20 Metros</t>
  </si>
  <si>
    <t>BOMBA DE VÁCUO 12 CFM DUPLO ESTÁGIO BIVOLT</t>
  </si>
  <si>
    <t>PREÇO UNITÁRIO S/BDI</t>
  </si>
  <si>
    <t>Cilindro refil de gás MAPP bernzomatic - 400g</t>
  </si>
  <si>
    <r>
      <t xml:space="preserve">    A - Substituto na Cobertura de Férias </t>
    </r>
    <r>
      <rPr>
        <sz val="11"/>
        <color indexed="10"/>
        <rFont val="Calibri"/>
        <family val="2"/>
      </rPr>
      <t xml:space="preserve"> </t>
    </r>
  </si>
  <si>
    <t>EQUIPE TÉCNICA</t>
  </si>
  <si>
    <t>PREÇO UNITÁRIO C/BDI</t>
  </si>
  <si>
    <t>PLANILHA ESTIMATIVA DE CUSTOS DE PEÇAS SOB DEMANDA</t>
  </si>
  <si>
    <t>CÁLCULO DO BDI REFERENCIAL</t>
  </si>
  <si>
    <t>CÁLCULO DO BDI DIFERENCIADO</t>
  </si>
  <si>
    <t>(SERVIÇOS PREVENTIVOS, CORRETIVOS E EVENTUAIS)</t>
  </si>
  <si>
    <t>(PEÇAS SOB DEMANDA)</t>
  </si>
  <si>
    <t>BDI</t>
  </si>
  <si>
    <t>Preço Unitário s/ BDI</t>
  </si>
  <si>
    <t>TOTAL GERAL ANUAL C/ BDI (R$) =</t>
  </si>
  <si>
    <t>Preço Total s/BDI</t>
  </si>
  <si>
    <t>Preço Total c/BDI</t>
  </si>
  <si>
    <t>Preço Unitário c/ BDI</t>
  </si>
  <si>
    <t>TOTAL MENSAL C/ BDI (R$) =</t>
  </si>
  <si>
    <t>Equipe Administrativa  - ANEXO III A</t>
  </si>
  <si>
    <t>Equipe Técnica - ANEXO III A</t>
  </si>
  <si>
    <t>Estimativa de Pernoite e Alimentação (Jantar)  - ANEXO III F</t>
  </si>
  <si>
    <t>Estimativa – Desloc. Veículo Manutenção  - ANEXO III F</t>
  </si>
  <si>
    <t xml:space="preserve">Estimativa - Pedágio e outras Tarifas  </t>
  </si>
  <si>
    <t xml:space="preserve">Estimativa p/Despesas c/Transporte - Ônibus Rodoviário </t>
  </si>
  <si>
    <t>Material (Circulante)  - ANEXO III B</t>
  </si>
  <si>
    <t>BDI Referencial - ANEXO III E</t>
  </si>
  <si>
    <t>BDI Diferenciado - ANEXO III E</t>
  </si>
  <si>
    <t>SERVIÇOS PREVENTIVOS E CORRETIVOS + DEMAIS INSUMOS</t>
  </si>
  <si>
    <t>Custos das Peças sob Demanda S/ BDI  - ANEXO III C</t>
  </si>
  <si>
    <t>Custos das Peças sob Demanda C/ BDI – ANEXO III C</t>
  </si>
  <si>
    <t>Custos dos Serviços Eventuais S/ BDI - ANEXO III D</t>
  </si>
  <si>
    <t>Custos dos Serviços Eventuais C/ BDI – ANEXO III D</t>
  </si>
  <si>
    <t>VALOR TOTAL DOS SERVIÇOS PREVENTIVOS E CORRETIVOS C/ SERVIÇOS EVENTUAIS E C/ PEÇAS SOB DEMANDA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</si>
  <si>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</si>
  <si>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</si>
  <si>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</si>
  <si>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</si>
  <si>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</si>
  <si>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</si>
  <si>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</si>
  <si>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</si>
  <si>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</si>
  <si>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</si>
  <si>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</si>
  <si>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</si>
  <si>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</si>
  <si>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</si>
  <si>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</si>
  <si>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</si>
  <si>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</si>
  <si>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</si>
  <si>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</si>
  <si>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</si>
  <si>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</si>
  <si>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</si>
  <si>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</si>
  <si>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</si>
  <si>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B - Auxílio alimentação (Vales, cesta básica etc.)</t>
  </si>
  <si>
    <t xml:space="preserve">4.1 - Substituto nas Ausências Legais </t>
  </si>
  <si>
    <t xml:space="preserve">    E - Substituto na Cobertura de Afastamento Maternidade </t>
  </si>
  <si>
    <t xml:space="preserve">    F - Substituto na Cobertura de Doenças </t>
  </si>
  <si>
    <t>A – Uniformes/EPI</t>
  </si>
  <si>
    <t>C – Equipamentos / Ferramentas</t>
  </si>
  <si>
    <t>7.1</t>
  </si>
  <si>
    <t>VEÍCULO AUTOMOTOR</t>
  </si>
  <si>
    <t>DESONERADA</t>
  </si>
  <si>
    <t>ANEXO III A – PLANILHA DE CUSTOS E FORMAÇÃO DE PREÇOS DE MÃO DE OBRA - Campina Grande</t>
  </si>
  <si>
    <t>Campina Grande</t>
  </si>
  <si>
    <t>ANEXO III – PLANILHA ESTIMATIVA DE CUSTOS  E FORMAÇÃO DE PREÇOS CONSOLIDADA - Campina Grande</t>
  </si>
  <si>
    <t xml:space="preserve">ESTIMATIVA - DESLOCAMENTO VEÍCULO MANUTENÇÃO </t>
  </si>
  <si>
    <t>ANEXO III B – PLANILHA DE CUSTOS DE MATERIAIS E INSUMOS - Campina Grande</t>
  </si>
  <si>
    <t>ANEXO III C – PLANILHA DE CUSTOS DE PEÇAS SOB DEMANDA - Campina Grande</t>
  </si>
  <si>
    <t>ANEXO III D – PLANILHA DE CUSTOS DOS SERVIÇOS EVENTUAIS - Campina Grande</t>
  </si>
  <si>
    <t>ANEXO III E - COMPOSIÇÃO DA TAXA DE BDI - Campina Grande</t>
  </si>
  <si>
    <t>3) TÉCNICO DE SEGURANÇA DO TRABALHO (CBO -3516-05)</t>
  </si>
  <si>
    <t>5.68</t>
  </si>
  <si>
    <t>5.69</t>
  </si>
  <si>
    <t>5.70</t>
  </si>
  <si>
    <t>5.71</t>
  </si>
  <si>
    <t>5.72</t>
  </si>
  <si>
    <t>5.73</t>
  </si>
  <si>
    <t>5.74</t>
  </si>
  <si>
    <t>5.75</t>
  </si>
  <si>
    <t>Compressor para ar condicionado Inverter de 9.000 BTU/h</t>
  </si>
  <si>
    <t>Compressor para ar condicionado Inverter de 12.000 BTU/h</t>
  </si>
  <si>
    <t>Compressor para ar condicionado Inverter de 18.000 BTU/h</t>
  </si>
  <si>
    <t>Compressor para ar condicionado Inverter de 24.000 BTU/h</t>
  </si>
  <si>
    <t>Compressor para ar condicionado Inverter de 30.000 BTU/h</t>
  </si>
  <si>
    <t>Compressor para ar condicionado Inverter de 36.000 BTU/h</t>
  </si>
  <si>
    <t>Compressor para ar condicionado Inverter de 48.000 BTU/h</t>
  </si>
  <si>
    <t xml:space="preserve">Supervisor de manutenção de aparelhos térmicos, de climatização e de refrigeração (CBO 9101-10)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</si>
</sst>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&quot; &quot;#,##0.00&quot; &quot;;&quot;-&quot;#,##0.00&quot; &quot;;&quot;-&quot;00&quot; &quot;;&quot; &quot;@&quot; &quot;"/>
    <numFmt numFmtId="166" formatCode="[$R$-416]&quot; &quot;#,##0.00&quot; &quot;;&quot;-&quot;[$R$-416]&quot; &quot;#,##0.00&quot; &quot;;[$R$-416]&quot; -&quot;00&quot; &quot;;&quot; &quot;@&quot; &quot;"/>
    <numFmt numFmtId="167" formatCode="0.00000000"/>
    <numFmt numFmtId="168" formatCode="d/mmm"/>
    <numFmt numFmtId="169" formatCode="&quot;R$ &quot;#,##0.00;[Red]&quot;-R$ &quot;#,##0.00"/>
    <numFmt numFmtId="170" formatCode="[$R$-416]&quot; &quot;#,##0.00;[Red]&quot;-&quot;[$R$-416]&quot; &quot;#,##0.00"/>
    <numFmt numFmtId="171" formatCode="&quot; &quot;#,##0.00&quot; &quot;;&quot;-&quot;#,##0.00&quot; &quot;;&quot; &quot;&quot;-&quot;#&quot; &quot;;&quot; &quot;@&quot; &quot;"/>
    <numFmt numFmtId="172" formatCode="&quot; R$ &quot;#,##0.00&quot; &quot;;&quot;-R$ &quot;#,##0.00&quot; &quot;;&quot; R$ -&quot;00&quot; &quot;;&quot; &quot;@&quot; &quot;"/>
    <numFmt numFmtId="173" formatCode="&quot; R$ &quot;#,##0.00&quot; &quot;;&quot;-R$ &quot;#,##0.00&quot; &quot;;&quot; R$ -&quot;#&quot; &quot;;@&quot; &quot;"/>
    <numFmt numFmtId="174" formatCode="[$R$-416]&quot; &quot;#,##0.00&quot; &quot;;&quot;-&quot;[$R$-416]&quot; &quot;#,##0.00&quot; &quot;;[$R$-416]&quot; -&quot;00&quot; &quot;;@&quot; &quot;"/>
    <numFmt numFmtId="175" formatCode="[$R$-416]\ #,##0.00;[Red][$R$-416]\ #,##0.00"/>
    <numFmt numFmtId="176" formatCode="#,##0.00\ ;\-#,##0.00\ ;\-00\ ;@\ "/>
    <numFmt numFmtId="177" formatCode="[$R$-416]\ #,##0.00;[Red]\-[$R$-416]\ #,##0.00"/>
  </numFmts>
  <fonts count="75">
    <font>
      <sz val="10"/>
      <color rgb="FF00000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name val="Calibri1"/>
    </font>
    <font>
      <sz val="10"/>
      <name val="Times New Roman"/>
      <family val="1"/>
    </font>
    <font>
      <b/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Liberation Sans1"/>
    </font>
    <font>
      <sz val="10"/>
      <color rgb="FFFFFFFF"/>
      <name val="Arial"/>
      <family val="2"/>
    </font>
    <font>
      <sz val="11"/>
      <color rgb="FF000000"/>
      <name val="Liberation Sans1"/>
    </font>
    <font>
      <b/>
      <sz val="10"/>
      <color theme="1"/>
      <name val="Arial"/>
      <family val="2"/>
    </font>
    <font>
      <b/>
      <sz val="10"/>
      <color rgb="FF000000"/>
      <name val="Liberation Sans1"/>
    </font>
    <font>
      <sz val="10"/>
      <color rgb="FFCC0000"/>
      <name val="Arial"/>
      <family val="2"/>
    </font>
    <font>
      <sz val="10"/>
      <color rgb="FFCC0000"/>
      <name val="Liberation Sans1"/>
    </font>
    <font>
      <sz val="10"/>
      <color rgb="FF006600"/>
      <name val="Arial"/>
      <family val="2"/>
    </font>
    <font>
      <b/>
      <sz val="10"/>
      <color rgb="FFFFFFFF"/>
      <name val="Liberation Sans1"/>
    </font>
    <font>
      <sz val="11"/>
      <color rgb="FF000000"/>
      <name val="Calibri"/>
      <family val="2"/>
      <charset val="1"/>
    </font>
    <font>
      <sz val="11"/>
      <color rgb="FF000000"/>
      <name val="Calibri1"/>
      <family val="2"/>
    </font>
    <font>
      <i/>
      <sz val="10"/>
      <color rgb="FF808080"/>
      <name val="Arial"/>
      <family val="2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  <font>
      <b/>
      <i/>
      <sz val="16"/>
      <color rgb="FF000000"/>
      <name val="Liberation Sans1"/>
    </font>
    <font>
      <sz val="18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6"/>
      <color rgb="FF000000"/>
      <name val="Liberation Sans11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u/>
      <sz val="10"/>
      <color rgb="FF0000EE"/>
      <name val="Liberation Sans1"/>
    </font>
    <font>
      <sz val="11"/>
      <color rgb="FF000000"/>
      <name val="Liberation Sans11"/>
    </font>
    <font>
      <sz val="10"/>
      <color rgb="FF996600"/>
      <name val="Arial"/>
      <family val="2"/>
    </font>
    <font>
      <sz val="10"/>
      <color rgb="FF996600"/>
      <name val="Liberation Sans1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333333"/>
      <name val="Arial"/>
      <family val="2"/>
    </font>
    <font>
      <sz val="10"/>
      <color rgb="FF333333"/>
      <name val="Liberation Sans1"/>
    </font>
    <font>
      <b/>
      <i/>
      <u/>
      <sz val="10"/>
      <color rgb="FF000000"/>
      <name val="Arial"/>
      <family val="2"/>
    </font>
    <font>
      <b/>
      <i/>
      <u/>
      <sz val="11"/>
      <color rgb="FF000000"/>
      <name val="Liberation Sans11"/>
    </font>
    <font>
      <b/>
      <i/>
      <u/>
      <sz val="11"/>
      <color rgb="FF000000"/>
      <name val="Liberation Sans1"/>
    </font>
    <font>
      <b/>
      <i/>
      <u/>
      <sz val="10"/>
      <color theme="1"/>
      <name val="Arial"/>
      <family val="2"/>
    </font>
    <font>
      <sz val="11"/>
      <color rgb="FF000000"/>
      <name val="Calibri1"/>
    </font>
    <font>
      <b/>
      <sz val="11"/>
      <color rgb="FF000000"/>
      <name val="Calibri1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b/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Ebrima"/>
    </font>
    <font>
      <sz val="11"/>
      <color rgb="FF000000"/>
      <name val="Ebrima"/>
    </font>
    <font>
      <sz val="10"/>
      <color rgb="FF000000"/>
      <name val="Ebrima"/>
    </font>
    <font>
      <sz val="10"/>
      <color rgb="FF000000"/>
      <name val="Times New Roman"/>
      <family val="1"/>
    </font>
    <font>
      <sz val="11"/>
      <color rgb="FF00B050"/>
      <name val="Calibri"/>
      <family val="2"/>
    </font>
    <font>
      <sz val="11"/>
      <name val="Calibri"/>
      <family val="2"/>
      <scheme val="minor"/>
    </font>
    <font>
      <b/>
      <sz val="16"/>
      <color rgb="FF000000"/>
      <name val="Calibri1"/>
    </font>
    <font>
      <sz val="10"/>
      <color rgb="FF000000"/>
      <name val="Calibri"/>
      <family val="2"/>
    </font>
    <font>
      <b/>
      <sz val="12"/>
      <color rgb="FF000000"/>
      <name val="Ebrima"/>
    </font>
    <font>
      <b/>
      <sz val="11"/>
      <color rgb="FF404040"/>
      <name val="Ebrima"/>
    </font>
    <font>
      <sz val="11"/>
      <color theme="1"/>
      <name val="Calibri"/>
      <family val="2"/>
    </font>
    <font>
      <b/>
      <sz val="11"/>
      <color rgb="FF00B0F0"/>
      <name val="Calibri"/>
      <family val="2"/>
    </font>
    <font>
      <b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0"/>
      <color rgb="FF00B0F0"/>
      <name val="Arial"/>
      <family val="2"/>
    </font>
    <font>
      <b/>
      <sz val="11"/>
      <color rgb="FF00B0F0"/>
      <name val="Ebrima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FFCC"/>
        <bgColor rgb="FFCCFFCC"/>
      </patternFill>
    </fill>
    <fill>
      <patternFill patternType="solid">
        <fgColor rgb="FFCC0000"/>
        <bgColor rgb="FFCC0000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  <fill>
      <patternFill patternType="solid">
        <fgColor rgb="FFEEEEEE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0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A6A6A6"/>
      </left>
      <right style="thin">
        <color rgb="FF000000"/>
      </right>
      <top style="thin">
        <color rgb="FFA6A6A6"/>
      </top>
      <bottom style="thin">
        <color rgb="FFA6A6A6"/>
      </bottom>
      <diagonal/>
    </border>
    <border>
      <left style="thin">
        <color rgb="FF00000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000000"/>
      </right>
      <top style="thin">
        <color rgb="FFA6A6A6"/>
      </top>
      <bottom style="thin">
        <color rgb="FFA6A6A6"/>
      </bottom>
      <diagonal/>
    </border>
    <border>
      <left/>
      <right style="thin">
        <color rgb="FF000000"/>
      </right>
      <top style="thin">
        <color rgb="FFA6A6A6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A6A6A6"/>
      </bottom>
      <diagonal/>
    </border>
    <border>
      <left style="thin">
        <color rgb="FF000000"/>
      </left>
      <right/>
      <top style="thin">
        <color rgb="FFA6A6A6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A6A6A6"/>
      </top>
      <bottom style="thin">
        <color rgb="FFA6A6A6"/>
      </bottom>
      <diagonal/>
    </border>
    <border>
      <left style="thin">
        <color rgb="FF000000"/>
      </left>
      <right/>
      <top style="thin">
        <color rgb="FFA6A6A6"/>
      </top>
      <bottom style="thin">
        <color rgb="FF000000"/>
      </bottom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19">
    <xf numFmtId="0" fontId="0" fillId="0" borderId="0"/>
    <xf numFmtId="0" fontId="11" fillId="0" borderId="0"/>
    <xf numFmtId="0" fontId="12" fillId="3" borderId="0"/>
    <xf numFmtId="0" fontId="13" fillId="3" borderId="0"/>
    <xf numFmtId="0" fontId="13" fillId="3" borderId="0"/>
    <xf numFmtId="0" fontId="14" fillId="3" borderId="0"/>
    <xf numFmtId="0" fontId="12" fillId="4" borderId="0"/>
    <xf numFmtId="0" fontId="13" fillId="4" borderId="0"/>
    <xf numFmtId="0" fontId="13" fillId="4" borderId="0"/>
    <xf numFmtId="0" fontId="14" fillId="4" borderId="0"/>
    <xf numFmtId="0" fontId="11" fillId="5" borderId="0"/>
    <xf numFmtId="0" fontId="15" fillId="5" borderId="0"/>
    <xf numFmtId="0" fontId="15" fillId="5" borderId="0"/>
    <xf numFmtId="0" fontId="16" fillId="5" borderId="0"/>
    <xf numFmtId="0" fontId="17" fillId="0" borderId="0"/>
    <xf numFmtId="0" fontId="17" fillId="0" borderId="0"/>
    <xf numFmtId="0" fontId="16" fillId="0" borderId="0"/>
    <xf numFmtId="0" fontId="18" fillId="0" borderId="0"/>
    <xf numFmtId="0" fontId="18" fillId="6" borderId="0"/>
    <xf numFmtId="0" fontId="19" fillId="6" borderId="0"/>
    <xf numFmtId="0" fontId="19" fillId="6" borderId="0"/>
    <xf numFmtId="0" fontId="20" fillId="7" borderId="0"/>
    <xf numFmtId="0" fontId="14" fillId="3" borderId="0"/>
    <xf numFmtId="0" fontId="14" fillId="4" borderId="0"/>
    <xf numFmtId="0" fontId="11" fillId="5" borderId="0"/>
    <xf numFmtId="0" fontId="11" fillId="0" borderId="0"/>
    <xf numFmtId="0" fontId="12" fillId="8" borderId="0"/>
    <xf numFmtId="0" fontId="12" fillId="8" borderId="0"/>
    <xf numFmtId="0" fontId="21" fillId="8" borderId="0"/>
    <xf numFmtId="0" fontId="21" fillId="8" borderId="0"/>
    <xf numFmtId="173" fontId="15" fillId="0" borderId="0"/>
    <xf numFmtId="173" fontId="15" fillId="0" borderId="0"/>
    <xf numFmtId="0" fontId="22" fillId="0" borderId="0"/>
    <xf numFmtId="9" fontId="23" fillId="0" borderId="0"/>
    <xf numFmtId="0" fontId="24" fillId="0" borderId="0"/>
    <xf numFmtId="0" fontId="25" fillId="0" borderId="0"/>
    <xf numFmtId="0" fontId="25" fillId="0" borderId="0"/>
    <xf numFmtId="0" fontId="20" fillId="7" borderId="0"/>
    <xf numFmtId="0" fontId="26" fillId="7" borderId="0"/>
    <xf numFmtId="0" fontId="26" fillId="7" borderId="0"/>
    <xf numFmtId="0" fontId="27" fillId="0" borderId="0"/>
    <xf numFmtId="0" fontId="27" fillId="0" borderId="0"/>
    <xf numFmtId="0" fontId="28" fillId="0" borderId="0"/>
    <xf numFmtId="0" fontId="29" fillId="0" borderId="0">
      <alignment horizontal="center" textRotation="90"/>
    </xf>
    <xf numFmtId="0" fontId="29" fillId="0" borderId="0">
      <alignment horizontal="center" textRotation="90"/>
    </xf>
    <xf numFmtId="0" fontId="30" fillId="0" borderId="0"/>
    <xf numFmtId="0" fontId="31" fillId="0" borderId="0"/>
    <xf numFmtId="0" fontId="32" fillId="0" borderId="0">
      <alignment horizontal="center"/>
    </xf>
    <xf numFmtId="0" fontId="32" fillId="0" borderId="0">
      <alignment horizontal="center"/>
    </xf>
    <xf numFmtId="0" fontId="33" fillId="0" borderId="0"/>
    <xf numFmtId="0" fontId="29" fillId="0" borderId="0">
      <alignment horizontal="center"/>
    </xf>
    <xf numFmtId="0" fontId="29" fillId="0" borderId="0">
      <alignment horizontal="center"/>
    </xf>
    <xf numFmtId="0" fontId="32" fillId="0" borderId="0">
      <alignment horizontal="center" textRotation="90"/>
    </xf>
    <xf numFmtId="0" fontId="32" fillId="0" borderId="0">
      <alignment horizontal="center" textRotation="90"/>
    </xf>
    <xf numFmtId="0" fontId="29" fillId="0" borderId="0">
      <alignment horizontal="center" textRotation="90"/>
    </xf>
    <xf numFmtId="0" fontId="34" fillId="0" borderId="0"/>
    <xf numFmtId="0" fontId="35" fillId="0" borderId="0"/>
    <xf numFmtId="0" fontId="35" fillId="0" borderId="0"/>
    <xf numFmtId="164" fontId="10" fillId="0" borderId="0" applyFont="0" applyFill="0" applyBorder="0" applyAlignment="0" applyProtection="0"/>
    <xf numFmtId="174" fontId="36" fillId="0" borderId="0"/>
    <xf numFmtId="174" fontId="36" fillId="0" borderId="0"/>
    <xf numFmtId="174" fontId="15" fillId="0" borderId="0"/>
    <xf numFmtId="174" fontId="15" fillId="0" borderId="0"/>
    <xf numFmtId="174" fontId="15" fillId="0" borderId="0"/>
    <xf numFmtId="44" fontId="10" fillId="0" borderId="0" applyFont="0" applyFill="0" applyBorder="0" applyAlignment="0" applyProtection="0"/>
    <xf numFmtId="0" fontId="37" fillId="9" borderId="0"/>
    <xf numFmtId="0" fontId="38" fillId="9" borderId="0"/>
    <xf numFmtId="0" fontId="38" fillId="9" borderId="0"/>
    <xf numFmtId="0" fontId="37" fillId="9" borderId="0"/>
    <xf numFmtId="0" fontId="36" fillId="0" borderId="0"/>
    <xf numFmtId="0" fontId="36" fillId="0" borderId="0"/>
    <xf numFmtId="0" fontId="9" fillId="0" borderId="0"/>
    <xf numFmtId="0" fontId="2" fillId="0" borderId="0"/>
    <xf numFmtId="0" fontId="39" fillId="0" borderId="0"/>
    <xf numFmtId="0" fontId="1" fillId="0" borderId="0"/>
    <xf numFmtId="0" fontId="22" fillId="0" borderId="0"/>
    <xf numFmtId="0" fontId="40" fillId="0" borderId="0"/>
    <xf numFmtId="0" fontId="10" fillId="0" borderId="0"/>
    <xf numFmtId="0" fontId="41" fillId="0" borderId="0"/>
    <xf numFmtId="0" fontId="42" fillId="9" borderId="26"/>
    <xf numFmtId="0" fontId="24" fillId="0" borderId="0"/>
    <xf numFmtId="0" fontId="42" fillId="9" borderId="26"/>
    <xf numFmtId="0" fontId="43" fillId="9" borderId="26"/>
    <xf numFmtId="0" fontId="43" fillId="9" borderId="26"/>
    <xf numFmtId="9" fontId="9" fillId="0" borderId="0"/>
    <xf numFmtId="9" fontId="22" fillId="0" borderId="0" applyBorder="0" applyProtection="0"/>
    <xf numFmtId="9" fontId="10" fillId="0" borderId="0" applyFont="0" applyFill="0" applyBorder="0" applyAlignment="0" applyProtection="0"/>
    <xf numFmtId="0" fontId="44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7" fillId="0" borderId="0"/>
    <xf numFmtId="170" fontId="46" fillId="0" borderId="0"/>
    <xf numFmtId="170" fontId="45" fillId="0" borderId="0"/>
    <xf numFmtId="170" fontId="45" fillId="0" borderId="0"/>
    <xf numFmtId="170" fontId="46" fillId="0" borderId="0"/>
    <xf numFmtId="0" fontId="18" fillId="6" borderId="0"/>
    <xf numFmtId="0" fontId="9" fillId="0" borderId="0"/>
    <xf numFmtId="0" fontId="9" fillId="0" borderId="0"/>
    <xf numFmtId="0" fontId="40" fillId="0" borderId="0"/>
    <xf numFmtId="0" fontId="15" fillId="0" borderId="0"/>
    <xf numFmtId="0" fontId="15" fillId="0" borderId="0"/>
    <xf numFmtId="0" fontId="40" fillId="0" borderId="0"/>
    <xf numFmtId="0" fontId="41" fillId="0" borderId="0"/>
    <xf numFmtId="0" fontId="9" fillId="0" borderId="0"/>
    <xf numFmtId="0" fontId="15" fillId="0" borderId="0"/>
    <xf numFmtId="0" fontId="15" fillId="0" borderId="0"/>
    <xf numFmtId="0" fontId="40" fillId="0" borderId="0"/>
    <xf numFmtId="0" fontId="41" fillId="0" borderId="0"/>
    <xf numFmtId="0" fontId="9" fillId="0" borderId="0"/>
    <xf numFmtId="0" fontId="40" fillId="0" borderId="0"/>
    <xf numFmtId="0" fontId="22" fillId="0" borderId="0"/>
    <xf numFmtId="0" fontId="30" fillId="0" borderId="0"/>
    <xf numFmtId="0" fontId="33" fillId="0" borderId="0"/>
    <xf numFmtId="0" fontId="27" fillId="0" borderId="0"/>
    <xf numFmtId="0" fontId="18" fillId="0" borderId="0"/>
    <xf numFmtId="0" fontId="19" fillId="0" borderId="0"/>
    <xf numFmtId="0" fontId="19" fillId="0" borderId="0"/>
  </cellStyleXfs>
  <cellXfs count="470">
    <xf numFmtId="0" fontId="0" fillId="0" borderId="0" xfId="0"/>
    <xf numFmtId="0" fontId="48" fillId="10" borderId="27" xfId="0" applyFont="1" applyFill="1" applyBorder="1" applyAlignment="1">
      <alignment horizontal="center" wrapText="1"/>
    </xf>
    <xf numFmtId="0" fontId="48" fillId="0" borderId="28" xfId="0" applyFont="1" applyBorder="1"/>
    <xf numFmtId="171" fontId="0" fillId="0" borderId="28" xfId="0" applyNumberFormat="1" applyBorder="1"/>
    <xf numFmtId="10" fontId="0" fillId="0" borderId="28" xfId="0" applyNumberFormat="1" applyBorder="1"/>
    <xf numFmtId="0" fontId="48" fillId="0" borderId="29" xfId="0" applyFont="1" applyBorder="1" applyAlignment="1">
      <alignment horizontal="left" vertical="center"/>
    </xf>
    <xf numFmtId="0" fontId="48" fillId="0" borderId="29" xfId="0" applyFont="1" applyBorder="1"/>
    <xf numFmtId="171" fontId="0" fillId="0" borderId="29" xfId="0" applyNumberFormat="1" applyBorder="1"/>
    <xf numFmtId="0" fontId="0" fillId="0" borderId="27" xfId="0" applyBorder="1" applyAlignment="1">
      <alignment horizontal="left" vertical="center"/>
    </xf>
    <xf numFmtId="0" fontId="48" fillId="0" borderId="27" xfId="0" applyFont="1" applyBorder="1"/>
    <xf numFmtId="171" fontId="49" fillId="0" borderId="28" xfId="0" applyNumberFormat="1" applyFont="1" applyBorder="1"/>
    <xf numFmtId="0" fontId="49" fillId="0" borderId="27" xfId="0" applyFont="1" applyBorder="1"/>
    <xf numFmtId="171" fontId="49" fillId="0" borderId="27" xfId="0" applyNumberFormat="1" applyFont="1" applyBorder="1"/>
    <xf numFmtId="10" fontId="49" fillId="0" borderId="27" xfId="0" applyNumberFormat="1" applyFont="1" applyBorder="1"/>
    <xf numFmtId="171" fontId="0" fillId="0" borderId="27" xfId="0" applyNumberFormat="1" applyBorder="1"/>
    <xf numFmtId="9" fontId="48" fillId="0" borderId="28" xfId="33" applyFont="1" applyBorder="1"/>
    <xf numFmtId="0" fontId="49" fillId="11" borderId="29" xfId="0" applyFont="1" applyFill="1" applyBorder="1" applyAlignment="1">
      <alignment wrapText="1"/>
    </xf>
    <xf numFmtId="171" fontId="49" fillId="0" borderId="29" xfId="0" applyNumberFormat="1" applyFont="1" applyBorder="1"/>
    <xf numFmtId="0" fontId="49" fillId="0" borderId="0" xfId="0" applyFont="1"/>
    <xf numFmtId="0" fontId="49" fillId="11" borderId="29" xfId="0" applyFont="1" applyFill="1" applyBorder="1"/>
    <xf numFmtId="0" fontId="48" fillId="0" borderId="29" xfId="0" applyFont="1" applyBorder="1" applyAlignment="1">
      <alignment horizontal="center" vertical="center" wrapText="1"/>
    </xf>
    <xf numFmtId="9" fontId="49" fillId="0" borderId="30" xfId="33" applyFont="1" applyBorder="1"/>
    <xf numFmtId="0" fontId="0" fillId="0" borderId="31" xfId="0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50" fillId="0" borderId="34" xfId="0" applyFont="1" applyBorder="1" applyAlignment="1">
      <alignment vertical="center"/>
    </xf>
    <xf numFmtId="0" fontId="50" fillId="0" borderId="35" xfId="0" applyFont="1" applyBorder="1" applyAlignment="1">
      <alignment vertical="center"/>
    </xf>
    <xf numFmtId="0" fontId="51" fillId="0" borderId="36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37" xfId="0" applyBorder="1" applyAlignment="1">
      <alignment vertical="center"/>
    </xf>
    <xf numFmtId="0" fontId="0" fillId="0" borderId="30" xfId="0" applyBorder="1" applyAlignment="1">
      <alignment vertical="center"/>
    </xf>
    <xf numFmtId="0" fontId="52" fillId="0" borderId="38" xfId="0" applyFont="1" applyBorder="1" applyAlignment="1">
      <alignment horizontal="right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168" fontId="52" fillId="0" borderId="41" xfId="0" applyNumberFormat="1" applyFont="1" applyBorder="1" applyAlignment="1">
      <alignment horizontal="right" vertical="center"/>
    </xf>
    <xf numFmtId="0" fontId="52" fillId="0" borderId="0" xfId="0" applyFont="1"/>
    <xf numFmtId="0" fontId="0" fillId="0" borderId="42" xfId="0" applyBorder="1"/>
    <xf numFmtId="0" fontId="0" fillId="0" borderId="31" xfId="0" applyBorder="1" applyAlignment="1">
      <alignment horizontal="center" vertical="center" wrapText="1"/>
    </xf>
    <xf numFmtId="0" fontId="52" fillId="0" borderId="43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69" fontId="52" fillId="0" borderId="44" xfId="0" applyNumberFormat="1" applyFont="1" applyBorder="1" applyAlignment="1">
      <alignment horizontal="center" vertical="center" wrapText="1"/>
    </xf>
    <xf numFmtId="0" fontId="52" fillId="0" borderId="44" xfId="0" applyFont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0" fillId="0" borderId="0" xfId="0" applyAlignment="1">
      <alignment wrapText="1"/>
    </xf>
    <xf numFmtId="0" fontId="0" fillId="0" borderId="33" xfId="0" applyBorder="1" applyAlignment="1">
      <alignment wrapText="1"/>
    </xf>
    <xf numFmtId="0" fontId="53" fillId="0" borderId="31" xfId="0" applyFont="1" applyBorder="1" applyAlignment="1">
      <alignment horizontal="center" vertical="center" wrapText="1"/>
    </xf>
    <xf numFmtId="0" fontId="53" fillId="0" borderId="4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wrapText="1"/>
    </xf>
    <xf numFmtId="0" fontId="0" fillId="0" borderId="53" xfId="0" applyBorder="1" applyAlignment="1">
      <alignment wrapText="1"/>
    </xf>
    <xf numFmtId="165" fontId="0" fillId="0" borderId="52" xfId="0" applyNumberFormat="1" applyBorder="1" applyAlignment="1">
      <alignment wrapText="1"/>
    </xf>
    <xf numFmtId="165" fontId="0" fillId="0" borderId="29" xfId="0" applyNumberFormat="1" applyBorder="1" applyAlignment="1">
      <alignment wrapText="1"/>
    </xf>
    <xf numFmtId="165" fontId="0" fillId="0" borderId="38" xfId="0" applyNumberFormat="1" applyBorder="1" applyAlignment="1">
      <alignment wrapText="1"/>
    </xf>
    <xf numFmtId="165" fontId="0" fillId="0" borderId="30" xfId="0" applyNumberFormat="1" applyBorder="1" applyAlignment="1">
      <alignment wrapText="1"/>
    </xf>
    <xf numFmtId="9" fontId="9" fillId="0" borderId="53" xfId="84" applyBorder="1" applyAlignment="1">
      <alignment wrapText="1"/>
    </xf>
    <xf numFmtId="165" fontId="50" fillId="0" borderId="52" xfId="0" applyNumberFormat="1" applyFont="1" applyBorder="1" applyAlignment="1">
      <alignment wrapText="1"/>
    </xf>
    <xf numFmtId="165" fontId="50" fillId="0" borderId="29" xfId="0" applyNumberFormat="1" applyFont="1" applyBorder="1" applyAlignment="1">
      <alignment wrapText="1"/>
    </xf>
    <xf numFmtId="165" fontId="50" fillId="0" borderId="38" xfId="0" applyNumberFormat="1" applyFont="1" applyBorder="1" applyAlignment="1">
      <alignment wrapText="1"/>
    </xf>
    <xf numFmtId="0" fontId="0" fillId="0" borderId="54" xfId="0" applyBorder="1" applyAlignment="1">
      <alignment wrapText="1"/>
    </xf>
    <xf numFmtId="9" fontId="0" fillId="0" borderId="55" xfId="0" applyNumberFormat="1" applyBorder="1" applyAlignment="1">
      <alignment wrapText="1"/>
    </xf>
    <xf numFmtId="165" fontId="0" fillId="0" borderId="54" xfId="0" applyNumberFormat="1" applyBorder="1" applyAlignment="1">
      <alignment wrapText="1"/>
    </xf>
    <xf numFmtId="165" fontId="0" fillId="0" borderId="27" xfId="0" applyNumberFormat="1" applyBorder="1" applyAlignment="1">
      <alignment wrapText="1"/>
    </xf>
    <xf numFmtId="165" fontId="0" fillId="0" borderId="56" xfId="0" applyNumberFormat="1" applyBorder="1" applyAlignment="1">
      <alignment wrapText="1"/>
    </xf>
    <xf numFmtId="165" fontId="0" fillId="0" borderId="57" xfId="0" applyNumberFormat="1" applyBorder="1" applyAlignment="1">
      <alignment wrapText="1"/>
    </xf>
    <xf numFmtId="0" fontId="53" fillId="0" borderId="58" xfId="0" applyFont="1" applyBorder="1" applyAlignment="1">
      <alignment wrapText="1"/>
    </xf>
    <xf numFmtId="0" fontId="53" fillId="0" borderId="59" xfId="0" applyFont="1" applyBorder="1" applyAlignment="1">
      <alignment wrapText="1"/>
    </xf>
    <xf numFmtId="165" fontId="53" fillId="0" borderId="58" xfId="0" applyNumberFormat="1" applyFont="1" applyBorder="1" applyAlignment="1">
      <alignment wrapText="1"/>
    </xf>
    <xf numFmtId="165" fontId="53" fillId="0" borderId="44" xfId="0" applyNumberFormat="1" applyFont="1" applyBorder="1" applyAlignment="1">
      <alignment wrapText="1"/>
    </xf>
    <xf numFmtId="165" fontId="53" fillId="0" borderId="60" xfId="0" applyNumberFormat="1" applyFont="1" applyBorder="1" applyAlignment="1">
      <alignment wrapText="1"/>
    </xf>
    <xf numFmtId="0" fontId="52" fillId="0" borderId="46" xfId="0" applyFont="1" applyBorder="1" applyAlignment="1">
      <alignment wrapText="1"/>
    </xf>
    <xf numFmtId="0" fontId="52" fillId="0" borderId="47" xfId="0" applyFont="1" applyBorder="1" applyAlignment="1">
      <alignment wrapText="1"/>
    </xf>
    <xf numFmtId="0" fontId="52" fillId="0" borderId="48" xfId="0" applyFont="1" applyBorder="1" applyAlignment="1">
      <alignment horizontal="center" vertical="center" wrapText="1"/>
    </xf>
    <xf numFmtId="0" fontId="52" fillId="0" borderId="49" xfId="0" applyFont="1" applyBorder="1" applyAlignment="1">
      <alignment horizontal="center" vertical="center" wrapText="1"/>
    </xf>
    <xf numFmtId="0" fontId="52" fillId="0" borderId="61" xfId="0" applyFont="1" applyBorder="1" applyAlignment="1">
      <alignment horizontal="center" vertical="center" wrapText="1"/>
    </xf>
    <xf numFmtId="0" fontId="52" fillId="0" borderId="52" xfId="0" applyFont="1" applyBorder="1" applyAlignment="1">
      <alignment wrapText="1"/>
    </xf>
    <xf numFmtId="165" fontId="52" fillId="0" borderId="52" xfId="0" applyNumberFormat="1" applyFont="1" applyBorder="1" applyAlignment="1">
      <alignment wrapText="1"/>
    </xf>
    <xf numFmtId="165" fontId="52" fillId="0" borderId="29" xfId="0" applyNumberFormat="1" applyFont="1" applyBorder="1" applyAlignment="1">
      <alignment wrapText="1"/>
    </xf>
    <xf numFmtId="165" fontId="52" fillId="0" borderId="38" xfId="0" applyNumberFormat="1" applyFont="1" applyBorder="1" applyAlignment="1">
      <alignment wrapText="1"/>
    </xf>
    <xf numFmtId="0" fontId="53" fillId="0" borderId="54" xfId="0" applyFont="1" applyBorder="1" applyAlignment="1">
      <alignment wrapText="1"/>
    </xf>
    <xf numFmtId="10" fontId="53" fillId="0" borderId="55" xfId="84" applyNumberFormat="1" applyFont="1" applyBorder="1" applyAlignment="1">
      <alignment wrapText="1"/>
    </xf>
    <xf numFmtId="165" fontId="53" fillId="0" borderId="62" xfId="0" applyNumberFormat="1" applyFont="1" applyBorder="1" applyAlignment="1">
      <alignment wrapText="1"/>
    </xf>
    <xf numFmtId="165" fontId="53" fillId="0" borderId="63" xfId="0" applyNumberFormat="1" applyFont="1" applyBorder="1" applyAlignment="1">
      <alignment wrapText="1"/>
    </xf>
    <xf numFmtId="165" fontId="53" fillId="0" borderId="41" xfId="0" applyNumberFormat="1" applyFont="1" applyBorder="1" applyAlignment="1">
      <alignment wrapText="1"/>
    </xf>
    <xf numFmtId="10" fontId="9" fillId="0" borderId="47" xfId="84" applyNumberFormat="1" applyBorder="1" applyAlignment="1">
      <alignment wrapText="1"/>
    </xf>
    <xf numFmtId="10" fontId="53" fillId="0" borderId="59" xfId="84" applyNumberFormat="1" applyFont="1" applyBorder="1" applyAlignment="1">
      <alignment wrapText="1"/>
    </xf>
    <xf numFmtId="0" fontId="53" fillId="0" borderId="0" xfId="0" applyFont="1"/>
    <xf numFmtId="9" fontId="9" fillId="0" borderId="47" xfId="84" applyBorder="1" applyAlignment="1">
      <alignment wrapText="1"/>
    </xf>
    <xf numFmtId="0" fontId="0" fillId="0" borderId="28" xfId="0" applyBorder="1" applyAlignment="1">
      <alignment wrapText="1"/>
    </xf>
    <xf numFmtId="0" fontId="0" fillId="0" borderId="51" xfId="0" applyBorder="1" applyAlignment="1">
      <alignment wrapText="1"/>
    </xf>
    <xf numFmtId="0" fontId="0" fillId="0" borderId="5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165" fontId="51" fillId="0" borderId="52" xfId="0" applyNumberFormat="1" applyFont="1" applyBorder="1" applyAlignment="1">
      <alignment wrapText="1"/>
    </xf>
    <xf numFmtId="2" fontId="9" fillId="0" borderId="53" xfId="84" applyNumberFormat="1" applyBorder="1" applyAlignment="1">
      <alignment wrapText="1"/>
    </xf>
    <xf numFmtId="2" fontId="9" fillId="0" borderId="55" xfId="84" applyNumberFormat="1" applyBorder="1" applyAlignment="1">
      <alignment wrapText="1"/>
    </xf>
    <xf numFmtId="9" fontId="53" fillId="0" borderId="59" xfId="84" applyFont="1" applyBorder="1" applyAlignment="1">
      <alignment wrapText="1"/>
    </xf>
    <xf numFmtId="2" fontId="53" fillId="0" borderId="58" xfId="0" applyNumberFormat="1" applyFont="1" applyBorder="1" applyAlignment="1">
      <alignment wrapText="1"/>
    </xf>
    <xf numFmtId="0" fontId="0" fillId="0" borderId="46" xfId="0" applyBorder="1" applyAlignment="1">
      <alignment horizontal="center" vertical="center" wrapText="1"/>
    </xf>
    <xf numFmtId="10" fontId="9" fillId="0" borderId="53" xfId="84" applyNumberFormat="1" applyBorder="1" applyAlignment="1">
      <alignment wrapText="1"/>
    </xf>
    <xf numFmtId="0" fontId="0" fillId="0" borderId="62" xfId="0" applyBorder="1" applyAlignment="1">
      <alignment wrapText="1"/>
    </xf>
    <xf numFmtId="2" fontId="0" fillId="0" borderId="54" xfId="0" applyNumberFormat="1" applyBorder="1" applyAlignment="1">
      <alignment wrapText="1"/>
    </xf>
    <xf numFmtId="2" fontId="0" fillId="0" borderId="27" xfId="0" applyNumberFormat="1" applyBorder="1" applyAlignment="1">
      <alignment wrapText="1"/>
    </xf>
    <xf numFmtId="2" fontId="0" fillId="0" borderId="56" xfId="0" applyNumberFormat="1" applyBorder="1" applyAlignment="1">
      <alignment wrapText="1"/>
    </xf>
    <xf numFmtId="0" fontId="0" fillId="0" borderId="48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52" fillId="0" borderId="54" xfId="0" applyFont="1" applyBorder="1" applyAlignment="1">
      <alignment wrapText="1"/>
    </xf>
    <xf numFmtId="165" fontId="52" fillId="0" borderId="27" xfId="0" applyNumberFormat="1" applyFont="1" applyBorder="1" applyAlignment="1">
      <alignment wrapText="1"/>
    </xf>
    <xf numFmtId="10" fontId="53" fillId="0" borderId="59" xfId="0" applyNumberFormat="1" applyFont="1" applyBorder="1" applyAlignment="1">
      <alignment wrapText="1"/>
    </xf>
    <xf numFmtId="0" fontId="0" fillId="0" borderId="64" xfId="0" applyBorder="1" applyAlignment="1">
      <alignment wrapText="1"/>
    </xf>
    <xf numFmtId="165" fontId="0" fillId="0" borderId="64" xfId="0" applyNumberFormat="1" applyBorder="1" applyAlignment="1">
      <alignment wrapText="1"/>
    </xf>
    <xf numFmtId="165" fontId="0" fillId="0" borderId="65" xfId="0" applyNumberFormat="1" applyBorder="1" applyAlignment="1">
      <alignment wrapText="1"/>
    </xf>
    <xf numFmtId="2" fontId="52" fillId="0" borderId="29" xfId="0" applyNumberFormat="1" applyFont="1" applyBorder="1" applyAlignment="1">
      <alignment horizontal="right" wrapText="1"/>
    </xf>
    <xf numFmtId="0" fontId="0" fillId="0" borderId="59" xfId="0" applyBorder="1" applyAlignment="1">
      <alignment wrapText="1"/>
    </xf>
    <xf numFmtId="2" fontId="53" fillId="0" borderId="44" xfId="0" applyNumberFormat="1" applyFont="1" applyBorder="1" applyAlignment="1">
      <alignment horizontal="right" wrapText="1"/>
    </xf>
    <xf numFmtId="2" fontId="0" fillId="0" borderId="29" xfId="0" applyNumberFormat="1" applyBorder="1" applyAlignment="1">
      <alignment wrapText="1"/>
    </xf>
    <xf numFmtId="2" fontId="0" fillId="0" borderId="38" xfId="0" applyNumberFormat="1" applyBorder="1" applyAlignment="1">
      <alignment wrapText="1"/>
    </xf>
    <xf numFmtId="0" fontId="53" fillId="0" borderId="48" xfId="0" applyFont="1" applyBorder="1" applyAlignment="1">
      <alignment wrapText="1"/>
    </xf>
    <xf numFmtId="0" fontId="53" fillId="0" borderId="61" xfId="0" applyFont="1" applyBorder="1" applyAlignment="1">
      <alignment wrapText="1"/>
    </xf>
    <xf numFmtId="9" fontId="53" fillId="0" borderId="49" xfId="84" applyFont="1" applyBorder="1" applyAlignment="1">
      <alignment wrapText="1"/>
    </xf>
    <xf numFmtId="9" fontId="53" fillId="0" borderId="36" xfId="84" applyFont="1" applyBorder="1" applyAlignment="1">
      <alignment wrapText="1"/>
    </xf>
    <xf numFmtId="0" fontId="53" fillId="0" borderId="62" xfId="0" applyFont="1" applyBorder="1" applyAlignment="1">
      <alignment wrapText="1"/>
    </xf>
    <xf numFmtId="0" fontId="53" fillId="0" borderId="66" xfId="0" applyFont="1" applyBorder="1" applyAlignment="1">
      <alignment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69" fontId="52" fillId="0" borderId="38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53" fillId="0" borderId="58" xfId="0" applyFont="1" applyBorder="1" applyAlignment="1">
      <alignment horizontal="center" vertical="center" wrapText="1"/>
    </xf>
    <xf numFmtId="0" fontId="53" fillId="0" borderId="44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wrapText="1"/>
    </xf>
    <xf numFmtId="0" fontId="0" fillId="0" borderId="29" xfId="0" applyBorder="1" applyAlignment="1">
      <alignment wrapText="1"/>
    </xf>
    <xf numFmtId="165" fontId="0" fillId="0" borderId="38" xfId="0" applyNumberFormat="1" applyBorder="1" applyAlignment="1">
      <alignment horizontal="center" vertical="center" wrapText="1"/>
    </xf>
    <xf numFmtId="9" fontId="9" fillId="0" borderId="29" xfId="84" applyBorder="1" applyAlignment="1">
      <alignment wrapText="1"/>
    </xf>
    <xf numFmtId="9" fontId="0" fillId="0" borderId="29" xfId="0" applyNumberFormat="1" applyBorder="1" applyAlignment="1">
      <alignment wrapText="1"/>
    </xf>
    <xf numFmtId="0" fontId="0" fillId="0" borderId="27" xfId="0" applyBorder="1" applyAlignment="1">
      <alignment wrapText="1"/>
    </xf>
    <xf numFmtId="165" fontId="0" fillId="0" borderId="56" xfId="0" applyNumberFormat="1" applyBorder="1" applyAlignment="1">
      <alignment horizontal="center" vertical="center" wrapText="1"/>
    </xf>
    <xf numFmtId="0" fontId="53" fillId="0" borderId="44" xfId="0" applyFont="1" applyBorder="1" applyAlignment="1">
      <alignment wrapText="1"/>
    </xf>
    <xf numFmtId="165" fontId="53" fillId="0" borderId="60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wrapText="1"/>
    </xf>
    <xf numFmtId="0" fontId="52" fillId="0" borderId="29" xfId="0" applyFont="1" applyBorder="1" applyAlignment="1">
      <alignment wrapText="1"/>
    </xf>
    <xf numFmtId="0" fontId="52" fillId="0" borderId="38" xfId="0" applyFont="1" applyBorder="1" applyAlignment="1">
      <alignment horizontal="center" vertical="center" wrapText="1"/>
    </xf>
    <xf numFmtId="10" fontId="52" fillId="0" borderId="29" xfId="84" applyNumberFormat="1" applyFont="1" applyBorder="1" applyAlignment="1">
      <alignment wrapText="1"/>
    </xf>
    <xf numFmtId="165" fontId="52" fillId="0" borderId="38" xfId="0" applyNumberFormat="1" applyFont="1" applyBorder="1" applyAlignment="1">
      <alignment horizontal="center" vertical="center" wrapText="1"/>
    </xf>
    <xf numFmtId="0" fontId="53" fillId="0" borderId="52" xfId="0" applyFont="1" applyBorder="1" applyAlignment="1">
      <alignment wrapText="1"/>
    </xf>
    <xf numFmtId="10" fontId="53" fillId="0" borderId="29" xfId="84" applyNumberFormat="1" applyFont="1" applyBorder="1" applyAlignment="1">
      <alignment wrapText="1"/>
    </xf>
    <xf numFmtId="165" fontId="53" fillId="0" borderId="29" xfId="0" applyNumberFormat="1" applyFont="1" applyBorder="1" applyAlignment="1">
      <alignment horizontal="center" vertical="center" wrapText="1"/>
    </xf>
    <xf numFmtId="10" fontId="9" fillId="0" borderId="29" xfId="84" applyNumberFormat="1" applyBorder="1" applyAlignment="1">
      <alignment wrapText="1"/>
    </xf>
    <xf numFmtId="165" fontId="53" fillId="0" borderId="38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2" fontId="9" fillId="0" borderId="29" xfId="84" applyNumberFormat="1" applyBorder="1" applyAlignment="1">
      <alignment wrapText="1"/>
    </xf>
    <xf numFmtId="9" fontId="53" fillId="0" borderId="29" xfId="84" applyFont="1" applyBorder="1" applyAlignment="1">
      <alignment wrapText="1"/>
    </xf>
    <xf numFmtId="9" fontId="9" fillId="0" borderId="63" xfId="84" applyBorder="1" applyAlignment="1">
      <alignment wrapText="1"/>
    </xf>
    <xf numFmtId="2" fontId="0" fillId="0" borderId="41" xfId="0" applyNumberFormat="1" applyBorder="1" applyAlignment="1">
      <alignment horizontal="center" vertical="center" wrapText="1"/>
    </xf>
    <xf numFmtId="0" fontId="0" fillId="0" borderId="51" xfId="0" applyBorder="1" applyAlignment="1">
      <alignment horizontal="center" wrapText="1"/>
    </xf>
    <xf numFmtId="10" fontId="52" fillId="0" borderId="27" xfId="84" applyNumberFormat="1" applyFont="1" applyBorder="1" applyAlignment="1">
      <alignment wrapText="1"/>
    </xf>
    <xf numFmtId="10" fontId="53" fillId="0" borderId="44" xfId="84" applyNumberFormat="1" applyFont="1" applyBorder="1" applyAlignment="1">
      <alignment wrapText="1"/>
    </xf>
    <xf numFmtId="0" fontId="52" fillId="0" borderId="64" xfId="0" applyFont="1" applyBorder="1" applyAlignment="1">
      <alignment wrapText="1"/>
    </xf>
    <xf numFmtId="10" fontId="52" fillId="0" borderId="65" xfId="84" applyNumberFormat="1" applyFont="1" applyBorder="1" applyAlignment="1">
      <alignment wrapText="1"/>
    </xf>
    <xf numFmtId="0" fontId="52" fillId="0" borderId="67" xfId="0" applyFont="1" applyBorder="1" applyAlignment="1">
      <alignment wrapText="1"/>
    </xf>
    <xf numFmtId="0" fontId="52" fillId="0" borderId="38" xfId="0" applyFont="1" applyBorder="1" applyAlignment="1">
      <alignment horizontal="center" wrapText="1"/>
    </xf>
    <xf numFmtId="10" fontId="52" fillId="0" borderId="53" xfId="0" applyNumberFormat="1" applyFont="1" applyBorder="1" applyAlignment="1">
      <alignment wrapText="1"/>
    </xf>
    <xf numFmtId="165" fontId="0" fillId="0" borderId="38" xfId="0" applyNumberFormat="1" applyBorder="1" applyAlignment="1">
      <alignment horizontal="center" wrapText="1"/>
    </xf>
    <xf numFmtId="10" fontId="52" fillId="0" borderId="55" xfId="0" applyNumberFormat="1" applyFont="1" applyBorder="1" applyAlignment="1">
      <alignment wrapText="1"/>
    </xf>
    <xf numFmtId="10" fontId="53" fillId="0" borderId="29" xfId="0" applyNumberFormat="1" applyFont="1" applyBorder="1" applyAlignment="1">
      <alignment wrapText="1"/>
    </xf>
    <xf numFmtId="10" fontId="9" fillId="0" borderId="27" xfId="84" applyNumberFormat="1" applyBorder="1" applyAlignment="1">
      <alignment wrapText="1"/>
    </xf>
    <xf numFmtId="10" fontId="53" fillId="0" borderId="44" xfId="0" applyNumberFormat="1" applyFont="1" applyBorder="1" applyAlignment="1">
      <alignment wrapText="1"/>
    </xf>
    <xf numFmtId="0" fontId="0" fillId="0" borderId="44" xfId="0" applyBorder="1" applyAlignment="1">
      <alignment wrapText="1"/>
    </xf>
    <xf numFmtId="2" fontId="0" fillId="0" borderId="60" xfId="0" applyNumberFormat="1" applyBorder="1" applyAlignment="1">
      <alignment wrapText="1"/>
    </xf>
    <xf numFmtId="0" fontId="0" fillId="0" borderId="65" xfId="0" applyBorder="1" applyAlignment="1">
      <alignment wrapText="1"/>
    </xf>
    <xf numFmtId="0" fontId="0" fillId="0" borderId="67" xfId="0" applyBorder="1" applyAlignment="1">
      <alignment wrapText="1"/>
    </xf>
    <xf numFmtId="0" fontId="53" fillId="0" borderId="64" xfId="0" applyFont="1" applyBorder="1" applyAlignment="1">
      <alignment wrapText="1"/>
    </xf>
    <xf numFmtId="0" fontId="53" fillId="0" borderId="65" xfId="0" applyFont="1" applyBorder="1" applyAlignment="1">
      <alignment wrapText="1"/>
    </xf>
    <xf numFmtId="165" fontId="53" fillId="0" borderId="67" xfId="0" applyNumberFormat="1" applyFont="1" applyBorder="1" applyAlignment="1">
      <alignment wrapText="1"/>
    </xf>
    <xf numFmtId="0" fontId="53" fillId="0" borderId="49" xfId="0" applyFont="1" applyBorder="1" applyAlignment="1">
      <alignment wrapText="1"/>
    </xf>
    <xf numFmtId="0" fontId="53" fillId="0" borderId="63" xfId="0" applyFont="1" applyBorder="1" applyAlignment="1">
      <alignment wrapText="1"/>
    </xf>
    <xf numFmtId="0" fontId="53" fillId="10" borderId="68" xfId="0" applyFont="1" applyFill="1" applyBorder="1" applyAlignment="1">
      <alignment horizontal="center" vertical="center" wrapText="1"/>
    </xf>
    <xf numFmtId="0" fontId="53" fillId="10" borderId="43" xfId="0" applyFont="1" applyFill="1" applyBorder="1" applyAlignment="1">
      <alignment horizontal="center" vertical="center" wrapText="1"/>
    </xf>
    <xf numFmtId="0" fontId="52" fillId="10" borderId="43" xfId="0" applyFont="1" applyFill="1" applyBorder="1" applyAlignment="1">
      <alignment horizontal="center" vertical="center" wrapText="1"/>
    </xf>
    <xf numFmtId="0" fontId="54" fillId="0" borderId="49" xfId="0" applyFont="1" applyBorder="1" applyAlignment="1">
      <alignment horizontal="center" vertical="center" wrapText="1"/>
    </xf>
    <xf numFmtId="0" fontId="54" fillId="0" borderId="29" xfId="0" applyFont="1" applyBorder="1" applyAlignment="1">
      <alignment horizontal="center" vertical="center" wrapText="1"/>
    </xf>
    <xf numFmtId="0" fontId="54" fillId="0" borderId="62" xfId="0" applyFont="1" applyBorder="1" applyAlignment="1">
      <alignment horizontal="center" vertical="center"/>
    </xf>
    <xf numFmtId="0" fontId="54" fillId="0" borderId="63" xfId="0" applyFont="1" applyBorder="1" applyAlignment="1">
      <alignment horizontal="center" vertical="center"/>
    </xf>
    <xf numFmtId="0" fontId="54" fillId="0" borderId="63" xfId="0" applyFont="1" applyBorder="1" applyAlignment="1">
      <alignment horizontal="center" vertical="center" wrapText="1"/>
    </xf>
    <xf numFmtId="165" fontId="55" fillId="0" borderId="69" xfId="0" applyNumberFormat="1" applyFont="1" applyBorder="1" applyAlignment="1">
      <alignment horizontal="center" vertical="center"/>
    </xf>
    <xf numFmtId="0" fontId="53" fillId="0" borderId="46" xfId="0" applyFont="1" applyBorder="1" applyAlignment="1">
      <alignment horizontal="center" vertical="center" wrapText="1"/>
    </xf>
    <xf numFmtId="0" fontId="52" fillId="0" borderId="28" xfId="0" applyFont="1" applyBorder="1" applyAlignment="1">
      <alignment horizontal="center" vertical="center" wrapText="1"/>
    </xf>
    <xf numFmtId="0" fontId="52" fillId="0" borderId="51" xfId="0" applyFont="1" applyBorder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4" fontId="52" fillId="0" borderId="29" xfId="0" applyNumberFormat="1" applyFont="1" applyBorder="1" applyAlignment="1">
      <alignment horizontal="center" vertical="center" wrapText="1"/>
    </xf>
    <xf numFmtId="9" fontId="52" fillId="0" borderId="38" xfId="0" applyNumberFormat="1" applyFont="1" applyBorder="1" applyAlignment="1">
      <alignment horizontal="center" vertical="center"/>
    </xf>
    <xf numFmtId="0" fontId="53" fillId="0" borderId="62" xfId="0" applyFont="1" applyBorder="1" applyAlignment="1">
      <alignment horizontal="center" vertical="center" wrapText="1"/>
    </xf>
    <xf numFmtId="4" fontId="52" fillId="0" borderId="63" xfId="0" applyNumberFormat="1" applyFont="1" applyBorder="1" applyAlignment="1">
      <alignment horizontal="center" vertical="center" wrapText="1"/>
    </xf>
    <xf numFmtId="9" fontId="52" fillId="0" borderId="41" xfId="0" applyNumberFormat="1" applyFont="1" applyBorder="1" applyAlignment="1">
      <alignment horizontal="center" vertical="center"/>
    </xf>
    <xf numFmtId="0" fontId="51" fillId="0" borderId="0" xfId="0" applyFont="1"/>
    <xf numFmtId="0" fontId="53" fillId="0" borderId="60" xfId="0" applyFont="1" applyBorder="1" applyAlignment="1">
      <alignment horizontal="center" vertical="center" wrapText="1"/>
    </xf>
    <xf numFmtId="3" fontId="53" fillId="0" borderId="70" xfId="0" applyNumberFormat="1" applyFont="1" applyBorder="1" applyAlignment="1">
      <alignment horizontal="center" vertical="center"/>
    </xf>
    <xf numFmtId="170" fontId="53" fillId="0" borderId="71" xfId="0" applyNumberFormat="1" applyFont="1" applyBorder="1" applyAlignment="1">
      <alignment horizontal="center" vertical="center"/>
    </xf>
    <xf numFmtId="3" fontId="52" fillId="0" borderId="52" xfId="0" applyNumberFormat="1" applyFont="1" applyBorder="1" applyAlignment="1">
      <alignment horizontal="center" vertical="center"/>
    </xf>
    <xf numFmtId="0" fontId="52" fillId="0" borderId="2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52" fillId="0" borderId="27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165" fontId="5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center" vertical="center"/>
    </xf>
    <xf numFmtId="0" fontId="55" fillId="0" borderId="0" xfId="0" applyFont="1"/>
    <xf numFmtId="0" fontId="52" fillId="0" borderId="0" xfId="0" applyFont="1" applyAlignment="1">
      <alignment horizontal="center" vertical="center" wrapText="1"/>
    </xf>
    <xf numFmtId="0" fontId="56" fillId="0" borderId="0" xfId="0" applyFont="1"/>
    <xf numFmtId="0" fontId="0" fillId="0" borderId="5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3" fontId="53" fillId="0" borderId="31" xfId="0" applyNumberFormat="1" applyFont="1" applyBorder="1" applyAlignment="1">
      <alignment horizontal="center" vertical="center" wrapText="1"/>
    </xf>
    <xf numFmtId="165" fontId="53" fillId="0" borderId="31" xfId="0" applyNumberFormat="1" applyFont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 vertical="center" wrapText="1"/>
    </xf>
    <xf numFmtId="2" fontId="52" fillId="0" borderId="27" xfId="0" applyNumberFormat="1" applyFont="1" applyBorder="1" applyAlignment="1">
      <alignment horizontal="center" vertical="center" wrapText="1"/>
    </xf>
    <xf numFmtId="0" fontId="57" fillId="0" borderId="0" xfId="0" applyFont="1"/>
    <xf numFmtId="0" fontId="58" fillId="0" borderId="72" xfId="0" applyFont="1" applyBorder="1" applyAlignment="1">
      <alignment horizontal="center" vertical="center"/>
    </xf>
    <xf numFmtId="0" fontId="59" fillId="0" borderId="73" xfId="0" applyFont="1" applyBorder="1" applyAlignment="1">
      <alignment vertical="center"/>
    </xf>
    <xf numFmtId="0" fontId="58" fillId="0" borderId="74" xfId="0" applyFont="1" applyBorder="1" applyAlignment="1">
      <alignment horizontal="center" vertical="center"/>
    </xf>
    <xf numFmtId="0" fontId="60" fillId="0" borderId="74" xfId="0" applyFont="1" applyBorder="1" applyAlignment="1">
      <alignment vertical="center"/>
    </xf>
    <xf numFmtId="10" fontId="59" fillId="0" borderId="72" xfId="0" applyNumberFormat="1" applyFont="1" applyBorder="1" applyAlignment="1">
      <alignment vertical="center"/>
    </xf>
    <xf numFmtId="10" fontId="58" fillId="10" borderId="75" xfId="0" applyNumberFormat="1" applyFont="1" applyFill="1" applyBorder="1" applyAlignment="1">
      <alignment horizontal="center" vertical="center"/>
    </xf>
    <xf numFmtId="10" fontId="58" fillId="10" borderId="76" xfId="0" applyNumberFormat="1" applyFont="1" applyFill="1" applyBorder="1" applyAlignment="1">
      <alignment horizontal="center" vertical="center"/>
    </xf>
    <xf numFmtId="0" fontId="60" fillId="0" borderId="53" xfId="0" applyFont="1" applyBorder="1" applyAlignment="1">
      <alignment horizontal="center" vertical="center"/>
    </xf>
    <xf numFmtId="0" fontId="60" fillId="0" borderId="77" xfId="0" applyFont="1" applyBorder="1" applyAlignment="1">
      <alignment horizontal="center" vertical="center"/>
    </xf>
    <xf numFmtId="0" fontId="60" fillId="0" borderId="30" xfId="0" applyFont="1" applyBorder="1" applyAlignment="1">
      <alignment horizontal="center" vertical="center"/>
    </xf>
    <xf numFmtId="0" fontId="58" fillId="0" borderId="78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79" xfId="0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/>
    </xf>
    <xf numFmtId="0" fontId="60" fillId="0" borderId="74" xfId="0" applyFont="1" applyBorder="1" applyAlignment="1">
      <alignment vertical="center" wrapText="1"/>
    </xf>
    <xf numFmtId="10" fontId="22" fillId="0" borderId="9" xfId="75" applyNumberFormat="1" applyBorder="1"/>
    <xf numFmtId="0" fontId="52" fillId="0" borderId="27" xfId="0" applyFont="1" applyBorder="1" applyAlignment="1">
      <alignment horizontal="center" vertical="center"/>
    </xf>
    <xf numFmtId="170" fontId="55" fillId="0" borderId="10" xfId="0" applyNumberFormat="1" applyFont="1" applyBorder="1" applyAlignment="1">
      <alignment horizontal="center" vertical="center"/>
    </xf>
    <xf numFmtId="170" fontId="55" fillId="0" borderId="80" xfId="0" applyNumberFormat="1" applyFont="1" applyBorder="1" applyAlignment="1">
      <alignment horizontal="center" vertical="center"/>
    </xf>
    <xf numFmtId="170" fontId="55" fillId="0" borderId="81" xfId="0" applyNumberFormat="1" applyFont="1" applyBorder="1" applyAlignment="1">
      <alignment horizontal="center" vertical="center"/>
    </xf>
    <xf numFmtId="2" fontId="0" fillId="0" borderId="62" xfId="0" applyNumberForma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63" xfId="0" applyNumberFormat="1" applyBorder="1" applyAlignment="1">
      <alignment wrapText="1"/>
    </xf>
    <xf numFmtId="2" fontId="0" fillId="0" borderId="40" xfId="0" applyNumberFormat="1" applyBorder="1" applyAlignment="1">
      <alignment wrapText="1"/>
    </xf>
    <xf numFmtId="0" fontId="61" fillId="0" borderId="28" xfId="73" applyFont="1" applyBorder="1" applyAlignment="1">
      <alignment horizontal="left" vertical="center" wrapText="1"/>
    </xf>
    <xf numFmtId="10" fontId="49" fillId="0" borderId="29" xfId="33" applyNumberFormat="1" applyFont="1" applyBorder="1"/>
    <xf numFmtId="0" fontId="62" fillId="0" borderId="58" xfId="0" applyFont="1" applyBorder="1" applyAlignment="1">
      <alignment horizontal="center" vertical="center" wrapText="1"/>
    </xf>
    <xf numFmtId="0" fontId="62" fillId="0" borderId="60" xfId="0" applyFont="1" applyBorder="1" applyAlignment="1">
      <alignment horizontal="center" vertical="center" wrapText="1"/>
    </xf>
    <xf numFmtId="0" fontId="62" fillId="0" borderId="44" xfId="0" applyFont="1" applyBorder="1" applyAlignment="1">
      <alignment horizontal="center" vertical="center" wrapText="1"/>
    </xf>
    <xf numFmtId="10" fontId="40" fillId="0" borderId="53" xfId="84" applyNumberFormat="1" applyFont="1" applyBorder="1" applyAlignment="1">
      <alignment wrapText="1"/>
    </xf>
    <xf numFmtId="10" fontId="40" fillId="0" borderId="55" xfId="84" applyNumberFormat="1" applyFont="1" applyBorder="1" applyAlignment="1">
      <alignment wrapText="1"/>
    </xf>
    <xf numFmtId="0" fontId="40" fillId="0" borderId="52" xfId="0" applyFont="1" applyBorder="1" applyAlignment="1">
      <alignment wrapText="1"/>
    </xf>
    <xf numFmtId="167" fontId="10" fillId="0" borderId="11" xfId="77" applyNumberFormat="1" applyBorder="1" applyAlignment="1">
      <alignment horizontal="center" vertical="center"/>
    </xf>
    <xf numFmtId="167" fontId="10" fillId="0" borderId="12" xfId="77" applyNumberFormat="1" applyBorder="1" applyAlignment="1">
      <alignment horizontal="center" vertical="center"/>
    </xf>
    <xf numFmtId="0" fontId="52" fillId="10" borderId="82" xfId="0" applyFont="1" applyFill="1" applyBorder="1" applyAlignment="1">
      <alignment horizontal="center" vertical="center" wrapText="1"/>
    </xf>
    <xf numFmtId="167" fontId="63" fillId="0" borderId="13" xfId="77" applyNumberFormat="1" applyFont="1" applyBorder="1" applyAlignment="1">
      <alignment horizontal="center" vertical="center"/>
    </xf>
    <xf numFmtId="10" fontId="9" fillId="0" borderId="66" xfId="84" applyNumberFormat="1" applyBorder="1" applyAlignment="1">
      <alignment wrapText="1"/>
    </xf>
    <xf numFmtId="16" fontId="52" fillId="0" borderId="0" xfId="0" applyNumberFormat="1" applyFont="1" applyAlignment="1">
      <alignment wrapText="1"/>
    </xf>
    <xf numFmtId="0" fontId="62" fillId="0" borderId="53" xfId="0" applyFont="1" applyBorder="1" applyAlignment="1">
      <alignment wrapText="1"/>
    </xf>
    <xf numFmtId="0" fontId="62" fillId="0" borderId="55" xfId="0" applyFont="1" applyBorder="1" applyAlignment="1">
      <alignment wrapText="1"/>
    </xf>
    <xf numFmtId="165" fontId="4" fillId="0" borderId="30" xfId="0" applyNumberFormat="1" applyFont="1" applyBorder="1" applyAlignment="1">
      <alignment wrapText="1"/>
    </xf>
    <xf numFmtId="165" fontId="4" fillId="0" borderId="29" xfId="0" applyNumberFormat="1" applyFont="1" applyBorder="1" applyAlignment="1">
      <alignment wrapText="1"/>
    </xf>
    <xf numFmtId="165" fontId="3" fillId="0" borderId="52" xfId="0" applyNumberFormat="1" applyFont="1" applyBorder="1" applyAlignment="1">
      <alignment wrapText="1"/>
    </xf>
    <xf numFmtId="2" fontId="3" fillId="0" borderId="52" xfId="0" applyNumberFormat="1" applyFon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3" fillId="0" borderId="38" xfId="0" applyNumberFormat="1" applyFont="1" applyBorder="1" applyAlignment="1">
      <alignment wrapText="1"/>
    </xf>
    <xf numFmtId="2" fontId="3" fillId="0" borderId="54" xfId="0" applyNumberFormat="1" applyFon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3" fillId="0" borderId="56" xfId="0" applyNumberFormat="1" applyFont="1" applyBorder="1" applyAlignment="1">
      <alignment wrapText="1"/>
    </xf>
    <xf numFmtId="3" fontId="3" fillId="0" borderId="6" xfId="72" applyNumberFormat="1" applyFont="1" applyBorder="1" applyAlignment="1">
      <alignment horizontal="center" vertical="center"/>
    </xf>
    <xf numFmtId="0" fontId="3" fillId="0" borderId="3" xfId="72" applyFont="1" applyBorder="1" applyAlignment="1">
      <alignment horizontal="center" vertical="center" wrapText="1"/>
    </xf>
    <xf numFmtId="0" fontId="3" fillId="0" borderId="3" xfId="72" applyFont="1" applyBorder="1" applyAlignment="1">
      <alignment horizontal="center" vertical="center"/>
    </xf>
    <xf numFmtId="177" fontId="3" fillId="0" borderId="4" xfId="72" applyNumberFormat="1" applyFont="1" applyBorder="1" applyAlignment="1">
      <alignment horizontal="center" vertical="center"/>
    </xf>
    <xf numFmtId="0" fontId="3" fillId="0" borderId="2" xfId="72" applyFont="1" applyBorder="1" applyAlignment="1">
      <alignment horizontal="center" vertical="center" wrapText="1"/>
    </xf>
    <xf numFmtId="0" fontId="6" fillId="0" borderId="2" xfId="72" applyFont="1" applyBorder="1" applyAlignment="1">
      <alignment horizontal="center" vertical="center" wrapText="1"/>
    </xf>
    <xf numFmtId="0" fontId="3" fillId="2" borderId="3" xfId="72" applyFont="1" applyFill="1" applyBorder="1" applyAlignment="1">
      <alignment horizontal="center" vertical="center"/>
    </xf>
    <xf numFmtId="0" fontId="6" fillId="0" borderId="3" xfId="72" applyFont="1" applyBorder="1" applyAlignment="1">
      <alignment horizontal="center" vertical="center" wrapText="1"/>
    </xf>
    <xf numFmtId="0" fontId="3" fillId="2" borderId="3" xfId="72" applyFont="1" applyFill="1" applyBorder="1" applyAlignment="1">
      <alignment horizontal="center" vertical="center" wrapText="1"/>
    </xf>
    <xf numFmtId="0" fontId="7" fillId="0" borderId="5" xfId="74" applyFont="1" applyBorder="1" applyAlignment="1">
      <alignment horizontal="center" vertical="center" wrapText="1"/>
    </xf>
    <xf numFmtId="0" fontId="7" fillId="0" borderId="7" xfId="74" applyFont="1" applyBorder="1" applyAlignment="1">
      <alignment horizontal="center" vertical="center" wrapText="1"/>
    </xf>
    <xf numFmtId="0" fontId="7" fillId="0" borderId="8" xfId="74" applyFont="1" applyBorder="1" applyAlignment="1">
      <alignment horizontal="center" vertical="center" wrapText="1"/>
    </xf>
    <xf numFmtId="0" fontId="7" fillId="2" borderId="8" xfId="74" applyFont="1" applyFill="1" applyBorder="1" applyAlignment="1">
      <alignment horizontal="center" vertical="center" wrapText="1"/>
    </xf>
    <xf numFmtId="0" fontId="3" fillId="0" borderId="1" xfId="72" applyFont="1" applyBorder="1" applyAlignment="1">
      <alignment horizontal="center" vertical="center"/>
    </xf>
    <xf numFmtId="3" fontId="55" fillId="0" borderId="14" xfId="0" applyNumberFormat="1" applyFont="1" applyBorder="1" applyAlignment="1">
      <alignment vertical="center"/>
    </xf>
    <xf numFmtId="170" fontId="0" fillId="0" borderId="0" xfId="0" applyNumberFormat="1"/>
    <xf numFmtId="10" fontId="3" fillId="0" borderId="53" xfId="84" applyNumberFormat="1" applyFont="1" applyBorder="1" applyAlignment="1">
      <alignment wrapText="1"/>
    </xf>
    <xf numFmtId="0" fontId="52" fillId="12" borderId="29" xfId="0" applyFont="1" applyFill="1" applyBorder="1" applyAlignment="1">
      <alignment horizontal="center" vertical="center"/>
    </xf>
    <xf numFmtId="0" fontId="52" fillId="12" borderId="29" xfId="0" applyFont="1" applyFill="1" applyBorder="1" applyAlignment="1">
      <alignment horizontal="center" vertical="center" wrapText="1"/>
    </xf>
    <xf numFmtId="175" fontId="0" fillId="0" borderId="46" xfId="0" applyNumberFormat="1" applyBorder="1" applyAlignment="1">
      <alignment wrapText="1"/>
    </xf>
    <xf numFmtId="0" fontId="49" fillId="11" borderId="29" xfId="0" applyFont="1" applyFill="1" applyBorder="1" applyAlignment="1">
      <alignment horizontal="center" vertical="center"/>
    </xf>
    <xf numFmtId="3" fontId="50" fillId="0" borderId="0" xfId="0" applyNumberFormat="1" applyFont="1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0" fontId="53" fillId="0" borderId="31" xfId="0" applyFont="1" applyBorder="1" applyAlignment="1">
      <alignment horizontal="center" wrapText="1"/>
    </xf>
    <xf numFmtId="0" fontId="3" fillId="0" borderId="2" xfId="72" applyFont="1" applyBorder="1" applyAlignment="1">
      <alignment horizontal="center" vertical="center"/>
    </xf>
    <xf numFmtId="177" fontId="3" fillId="0" borderId="15" xfId="72" applyNumberFormat="1" applyFont="1" applyBorder="1" applyAlignment="1">
      <alignment horizontal="center" vertical="center"/>
    </xf>
    <xf numFmtId="170" fontId="55" fillId="0" borderId="16" xfId="0" applyNumberFormat="1" applyFont="1" applyBorder="1" applyAlignment="1">
      <alignment horizontal="center" vertical="center"/>
    </xf>
    <xf numFmtId="0" fontId="53" fillId="0" borderId="59" xfId="0" applyFont="1" applyBorder="1" applyAlignment="1">
      <alignment horizontal="center" vertical="center" wrapText="1"/>
    </xf>
    <xf numFmtId="0" fontId="53" fillId="0" borderId="83" xfId="0" applyFont="1" applyBorder="1" applyAlignment="1">
      <alignment horizontal="center" vertical="center" wrapText="1"/>
    </xf>
    <xf numFmtId="170" fontId="53" fillId="0" borderId="84" xfId="0" applyNumberFormat="1" applyFont="1" applyBorder="1" applyAlignment="1">
      <alignment horizontal="center" vertical="center"/>
    </xf>
    <xf numFmtId="170" fontId="53" fillId="0" borderId="17" xfId="0" applyNumberFormat="1" applyFont="1" applyBorder="1" applyAlignment="1">
      <alignment horizontal="center" vertical="center"/>
    </xf>
    <xf numFmtId="170" fontId="52" fillId="0" borderId="53" xfId="0" applyNumberFormat="1" applyFont="1" applyBorder="1" applyAlignment="1">
      <alignment horizontal="center" vertical="center"/>
    </xf>
    <xf numFmtId="170" fontId="53" fillId="0" borderId="10" xfId="0" applyNumberFormat="1" applyFont="1" applyBorder="1" applyAlignment="1">
      <alignment horizontal="center" vertical="center"/>
    </xf>
    <xf numFmtId="170" fontId="52" fillId="0" borderId="18" xfId="0" applyNumberFormat="1" applyFont="1" applyBorder="1" applyAlignment="1">
      <alignment horizontal="center" vertical="center"/>
    </xf>
    <xf numFmtId="170" fontId="52" fillId="0" borderId="11" xfId="0" applyNumberFormat="1" applyFont="1" applyBorder="1" applyAlignment="1">
      <alignment horizontal="center" vertical="center"/>
    </xf>
    <xf numFmtId="170" fontId="52" fillId="0" borderId="19" xfId="0" applyNumberFormat="1" applyFont="1" applyBorder="1" applyAlignment="1">
      <alignment horizontal="center" vertical="center"/>
    </xf>
    <xf numFmtId="0" fontId="0" fillId="0" borderId="14" xfId="0" applyBorder="1"/>
    <xf numFmtId="170" fontId="52" fillId="0" borderId="10" xfId="0" applyNumberFormat="1" applyFont="1" applyBorder="1" applyAlignment="1">
      <alignment horizontal="center" vertical="center"/>
    </xf>
    <xf numFmtId="170" fontId="52" fillId="0" borderId="12" xfId="0" applyNumberFormat="1" applyFont="1" applyBorder="1" applyAlignment="1">
      <alignment horizontal="center" vertical="center"/>
    </xf>
    <xf numFmtId="0" fontId="0" fillId="0" borderId="59" xfId="0" applyBorder="1" applyAlignment="1">
      <alignment horizontal="center" vertical="center" wrapText="1"/>
    </xf>
    <xf numFmtId="164" fontId="9" fillId="0" borderId="65" xfId="58" applyFont="1" applyBorder="1" applyAlignment="1" applyProtection="1">
      <alignment horizontal="center" vertical="center" wrapText="1"/>
    </xf>
    <xf numFmtId="165" fontId="0" fillId="0" borderId="57" xfId="0" applyNumberFormat="1" applyBorder="1" applyAlignment="1">
      <alignment horizontal="center" vertical="center" wrapText="1"/>
    </xf>
    <xf numFmtId="0" fontId="53" fillId="0" borderId="70" xfId="0" applyFont="1" applyBorder="1" applyAlignment="1">
      <alignment horizontal="center" wrapText="1"/>
    </xf>
    <xf numFmtId="0" fontId="53" fillId="0" borderId="10" xfId="0" applyFont="1" applyBorder="1"/>
    <xf numFmtId="3" fontId="0" fillId="0" borderId="65" xfId="0" applyNumberFormat="1" applyBorder="1" applyAlignment="1">
      <alignment horizontal="center" vertical="center" wrapText="1"/>
    </xf>
    <xf numFmtId="0" fontId="61" fillId="0" borderId="65" xfId="73" applyFont="1" applyBorder="1" applyAlignment="1">
      <alignment horizontal="left" vertical="center" wrapText="1"/>
    </xf>
    <xf numFmtId="0" fontId="0" fillId="0" borderId="65" xfId="0" applyBorder="1" applyAlignment="1">
      <alignment horizontal="center" vertical="center" wrapText="1"/>
    </xf>
    <xf numFmtId="10" fontId="9" fillId="0" borderId="85" xfId="84" applyNumberFormat="1" applyBorder="1" applyAlignment="1">
      <alignment horizontal="center" vertical="center"/>
    </xf>
    <xf numFmtId="164" fontId="9" fillId="0" borderId="11" xfId="58" applyFont="1" applyBorder="1" applyAlignment="1" applyProtection="1">
      <alignment horizontal="center" vertical="center" wrapText="1"/>
    </xf>
    <xf numFmtId="164" fontId="0" fillId="0" borderId="11" xfId="0" applyNumberFormat="1" applyBorder="1"/>
    <xf numFmtId="172" fontId="55" fillId="0" borderId="10" xfId="0" applyNumberFormat="1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wrapText="1"/>
    </xf>
    <xf numFmtId="0" fontId="55" fillId="0" borderId="20" xfId="0" applyFont="1" applyBorder="1" applyAlignment="1">
      <alignment horizontal="center" wrapText="1"/>
    </xf>
    <xf numFmtId="0" fontId="55" fillId="0" borderId="14" xfId="0" applyFont="1" applyBorder="1" applyAlignment="1">
      <alignment horizontal="center" wrapText="1"/>
    </xf>
    <xf numFmtId="0" fontId="53" fillId="0" borderId="86" xfId="0" applyFont="1" applyBorder="1" applyAlignment="1">
      <alignment horizontal="center" vertical="center" wrapText="1"/>
    </xf>
    <xf numFmtId="170" fontId="53" fillId="0" borderId="10" xfId="0" applyNumberFormat="1" applyFont="1" applyBorder="1" applyAlignment="1">
      <alignment horizontal="center"/>
    </xf>
    <xf numFmtId="0" fontId="48" fillId="0" borderId="28" xfId="0" applyFont="1" applyBorder="1" applyAlignment="1">
      <alignment horizontal="center" vertical="center"/>
    </xf>
    <xf numFmtId="0" fontId="48" fillId="0" borderId="2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9" fillId="11" borderId="65" xfId="0" applyFont="1" applyFill="1" applyBorder="1" applyAlignment="1">
      <alignment horizontal="center" vertical="center"/>
    </xf>
    <xf numFmtId="0" fontId="48" fillId="0" borderId="53" xfId="0" applyFont="1" applyBorder="1" applyAlignment="1">
      <alignment horizontal="center" vertical="center"/>
    </xf>
    <xf numFmtId="0" fontId="11" fillId="11" borderId="29" xfId="0" applyFont="1" applyFill="1" applyBorder="1" applyAlignment="1">
      <alignment horizontal="center" vertical="center"/>
    </xf>
    <xf numFmtId="0" fontId="68" fillId="0" borderId="99" xfId="0" applyFont="1" applyBorder="1" applyAlignment="1">
      <alignment horizontal="center" vertical="top" wrapText="1"/>
    </xf>
    <xf numFmtId="0" fontId="68" fillId="0" borderId="68" xfId="0" applyFont="1" applyBorder="1" applyAlignment="1">
      <alignment horizontal="center" vertical="top" wrapText="1"/>
    </xf>
    <xf numFmtId="0" fontId="68" fillId="0" borderId="43" xfId="0" applyFont="1" applyBorder="1" applyAlignment="1">
      <alignment horizontal="center" vertical="top" wrapText="1"/>
    </xf>
    <xf numFmtId="9" fontId="40" fillId="0" borderId="53" xfId="0" applyNumberFormat="1" applyFont="1" applyBorder="1" applyAlignment="1">
      <alignment wrapText="1"/>
    </xf>
    <xf numFmtId="10" fontId="4" fillId="0" borderId="53" xfId="84" applyNumberFormat="1" applyFont="1" applyBorder="1" applyAlignment="1">
      <alignment wrapText="1"/>
    </xf>
    <xf numFmtId="164" fontId="69" fillId="0" borderId="53" xfId="58" applyFont="1" applyBorder="1" applyAlignment="1" applyProtection="1">
      <alignment wrapText="1"/>
    </xf>
    <xf numFmtId="164" fontId="69" fillId="0" borderId="52" xfId="58" applyFont="1" applyBorder="1" applyAlignment="1" applyProtection="1">
      <alignment wrapText="1"/>
    </xf>
    <xf numFmtId="170" fontId="69" fillId="0" borderId="53" xfId="84" applyNumberFormat="1" applyFont="1" applyBorder="1" applyAlignment="1">
      <alignment wrapText="1"/>
    </xf>
    <xf numFmtId="10" fontId="70" fillId="0" borderId="53" xfId="84" applyNumberFormat="1" applyFont="1" applyBorder="1" applyAlignment="1">
      <alignment wrapText="1"/>
    </xf>
    <xf numFmtId="169" fontId="69" fillId="0" borderId="44" xfId="0" applyNumberFormat="1" applyFont="1" applyBorder="1" applyAlignment="1">
      <alignment horizontal="center" vertical="center" wrapText="1"/>
    </xf>
    <xf numFmtId="9" fontId="8" fillId="0" borderId="48" xfId="84" applyFont="1" applyBorder="1" applyAlignment="1">
      <alignment wrapText="1"/>
    </xf>
    <xf numFmtId="9" fontId="8" fillId="0" borderId="49" xfId="84" applyFont="1" applyBorder="1" applyAlignment="1">
      <alignment wrapText="1"/>
    </xf>
    <xf numFmtId="9" fontId="8" fillId="0" borderId="36" xfId="84" applyFont="1" applyBorder="1" applyAlignment="1">
      <alignment wrapText="1"/>
    </xf>
    <xf numFmtId="9" fontId="8" fillId="0" borderId="35" xfId="84" applyFont="1" applyBorder="1" applyAlignment="1">
      <alignment wrapText="1"/>
    </xf>
    <xf numFmtId="170" fontId="69" fillId="0" borderId="29" xfId="0" applyNumberFormat="1" applyFont="1" applyBorder="1" applyAlignment="1">
      <alignment horizontal="center" vertical="center"/>
    </xf>
    <xf numFmtId="170" fontId="68" fillId="0" borderId="29" xfId="0" applyNumberFormat="1" applyFont="1" applyBorder="1" applyAlignment="1">
      <alignment horizontal="center" vertical="center"/>
    </xf>
    <xf numFmtId="177" fontId="3" fillId="0" borderId="7" xfId="72" applyNumberFormat="1" applyFont="1" applyBorder="1" applyAlignment="1">
      <alignment horizontal="center" vertical="center"/>
    </xf>
    <xf numFmtId="10" fontId="73" fillId="0" borderId="72" xfId="0" applyNumberFormat="1" applyFont="1" applyBorder="1" applyAlignment="1">
      <alignment vertical="center"/>
    </xf>
    <xf numFmtId="10" fontId="73" fillId="13" borderId="72" xfId="0" applyNumberFormat="1" applyFont="1" applyFill="1" applyBorder="1" applyAlignment="1">
      <alignment vertical="center"/>
    </xf>
    <xf numFmtId="4" fontId="3" fillId="0" borderId="29" xfId="0" applyNumberFormat="1" applyFont="1" applyBorder="1" applyAlignment="1">
      <alignment horizontal="center" vertical="center" wrapText="1"/>
    </xf>
    <xf numFmtId="4" fontId="3" fillId="0" borderId="63" xfId="0" applyNumberFormat="1" applyFont="1" applyBorder="1" applyAlignment="1">
      <alignment horizontal="center" vertical="center" wrapText="1"/>
    </xf>
    <xf numFmtId="10" fontId="0" fillId="0" borderId="29" xfId="0" applyNumberFormat="1" applyBorder="1" applyAlignment="1">
      <alignment horizontal="center"/>
    </xf>
    <xf numFmtId="10" fontId="0" fillId="0" borderId="28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9" fontId="48" fillId="0" borderId="27" xfId="33" applyFont="1" applyBorder="1" applyAlignment="1">
      <alignment horizontal="center"/>
    </xf>
    <xf numFmtId="9" fontId="49" fillId="0" borderId="29" xfId="33" applyFont="1" applyBorder="1" applyAlignment="1">
      <alignment horizontal="center"/>
    </xf>
    <xf numFmtId="170" fontId="69" fillId="0" borderId="28" xfId="0" applyNumberFormat="1" applyFont="1" applyBorder="1" applyAlignment="1">
      <alignment horizontal="center" vertical="center"/>
    </xf>
    <xf numFmtId="0" fontId="52" fillId="10" borderId="101" xfId="0" applyFont="1" applyFill="1" applyBorder="1" applyAlignment="1">
      <alignment horizontal="center" vertical="center" wrapText="1"/>
    </xf>
    <xf numFmtId="170" fontId="3" fillId="0" borderId="28" xfId="0" applyNumberFormat="1" applyFont="1" applyBorder="1" applyAlignment="1">
      <alignment horizontal="center" vertical="center"/>
    </xf>
    <xf numFmtId="170" fontId="3" fillId="0" borderId="102" xfId="0" applyNumberFormat="1" applyFont="1" applyBorder="1" applyAlignment="1">
      <alignment horizontal="center" vertical="center"/>
    </xf>
    <xf numFmtId="170" fontId="3" fillId="0" borderId="103" xfId="0" applyNumberFormat="1" applyFont="1" applyBorder="1" applyAlignment="1">
      <alignment horizontal="center" vertical="center"/>
    </xf>
    <xf numFmtId="170" fontId="3" fillId="0" borderId="104" xfId="0" applyNumberFormat="1" applyFont="1" applyBorder="1" applyAlignment="1">
      <alignment horizontal="center" vertical="center"/>
    </xf>
    <xf numFmtId="170" fontId="3" fillId="0" borderId="105" xfId="0" applyNumberFormat="1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/>
    </xf>
    <xf numFmtId="0" fontId="54" fillId="0" borderId="30" xfId="0" applyFont="1" applyBorder="1" applyAlignment="1">
      <alignment horizontal="center" vertical="center"/>
    </xf>
    <xf numFmtId="0" fontId="54" fillId="0" borderId="106" xfId="0" applyFont="1" applyBorder="1" applyAlignment="1">
      <alignment horizontal="center" vertical="center"/>
    </xf>
    <xf numFmtId="0" fontId="54" fillId="0" borderId="107" xfId="0" applyFont="1" applyBorder="1" applyAlignment="1">
      <alignment horizontal="center" vertical="center"/>
    </xf>
    <xf numFmtId="165" fontId="52" fillId="0" borderId="29" xfId="0" applyNumberFormat="1" applyFont="1" applyBorder="1" applyAlignment="1">
      <alignment horizontal="center" vertical="center"/>
    </xf>
    <xf numFmtId="165" fontId="52" fillId="0" borderId="27" xfId="0" applyNumberFormat="1" applyFont="1" applyBorder="1" applyAlignment="1">
      <alignment horizontal="center" vertical="center"/>
    </xf>
    <xf numFmtId="176" fontId="3" fillId="0" borderId="3" xfId="72" applyNumberFormat="1" applyFont="1" applyBorder="1" applyAlignment="1">
      <alignment horizontal="center" vertical="center"/>
    </xf>
    <xf numFmtId="176" fontId="3" fillId="0" borderId="2" xfId="72" applyNumberFormat="1" applyFont="1" applyBorder="1" applyAlignment="1">
      <alignment horizontal="center" vertical="center"/>
    </xf>
    <xf numFmtId="176" fontId="3" fillId="2" borderId="3" xfId="72" applyNumberFormat="1" applyFont="1" applyFill="1" applyBorder="1" applyAlignment="1">
      <alignment horizontal="center" vertical="center"/>
    </xf>
    <xf numFmtId="176" fontId="3" fillId="0" borderId="1" xfId="72" applyNumberFormat="1" applyFont="1" applyBorder="1" applyAlignment="1">
      <alignment horizontal="center" vertical="center"/>
    </xf>
    <xf numFmtId="0" fontId="64" fillId="0" borderId="0" xfId="0" applyFont="1" applyAlignment="1">
      <alignment horizontal="center"/>
    </xf>
    <xf numFmtId="0" fontId="48" fillId="10" borderId="29" xfId="0" applyFont="1" applyFill="1" applyBorder="1" applyAlignment="1">
      <alignment horizontal="center"/>
    </xf>
    <xf numFmtId="0" fontId="49" fillId="11" borderId="29" xfId="0" applyFont="1" applyFill="1" applyBorder="1" applyAlignment="1">
      <alignment horizontal="center"/>
    </xf>
    <xf numFmtId="0" fontId="0" fillId="0" borderId="29" xfId="0" applyBorder="1"/>
    <xf numFmtId="0" fontId="49" fillId="11" borderId="29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left"/>
    </xf>
    <xf numFmtId="0" fontId="48" fillId="0" borderId="29" xfId="0" applyFont="1" applyBorder="1" applyAlignment="1">
      <alignment horizontal="left"/>
    </xf>
    <xf numFmtId="0" fontId="0" fillId="0" borderId="65" xfId="0" applyBorder="1"/>
    <xf numFmtId="0" fontId="56" fillId="0" borderId="0" xfId="0" applyFont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87" xfId="0" applyBorder="1"/>
    <xf numFmtId="0" fontId="0" fillId="0" borderId="69" xfId="0" applyBorder="1"/>
    <xf numFmtId="0" fontId="0" fillId="0" borderId="31" xfId="0" applyBorder="1" applyAlignment="1">
      <alignment horizontal="center"/>
    </xf>
    <xf numFmtId="0" fontId="0" fillId="0" borderId="31" xfId="0" applyBorder="1" applyAlignment="1">
      <alignment horizontal="center" vertical="center" wrapText="1"/>
    </xf>
    <xf numFmtId="0" fontId="0" fillId="0" borderId="31" xfId="0" applyBorder="1"/>
    <xf numFmtId="0" fontId="53" fillId="0" borderId="31" xfId="0" applyFont="1" applyBorder="1" applyAlignment="1">
      <alignment horizontal="left" wrapText="1"/>
    </xf>
    <xf numFmtId="0" fontId="65" fillId="0" borderId="0" xfId="0" applyFont="1" applyAlignment="1">
      <alignment horizontal="left" vertical="top" wrapText="1"/>
    </xf>
    <xf numFmtId="0" fontId="0" fillId="0" borderId="31" xfId="0" applyBorder="1" applyAlignment="1">
      <alignment horizontal="left" wrapText="1"/>
    </xf>
    <xf numFmtId="0" fontId="53" fillId="0" borderId="31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89" xfId="0" applyBorder="1" applyAlignment="1">
      <alignment horizontal="center"/>
    </xf>
    <xf numFmtId="3" fontId="50" fillId="0" borderId="0" xfId="0" applyNumberFormat="1" applyFont="1" applyAlignment="1">
      <alignment horizontal="left" vertical="top" wrapText="1"/>
    </xf>
    <xf numFmtId="10" fontId="71" fillId="0" borderId="12" xfId="84" applyNumberFormat="1" applyFont="1" applyBorder="1" applyAlignment="1">
      <alignment horizontal="center" vertical="center"/>
    </xf>
    <xf numFmtId="10" fontId="71" fillId="0" borderId="11" xfId="84" applyNumberFormat="1" applyFont="1" applyBorder="1" applyAlignment="1">
      <alignment horizontal="center" vertical="center"/>
    </xf>
    <xf numFmtId="10" fontId="71" fillId="0" borderId="21" xfId="84" applyNumberFormat="1" applyFont="1" applyBorder="1" applyAlignment="1">
      <alignment horizontal="center" vertical="center"/>
    </xf>
    <xf numFmtId="10" fontId="71" fillId="0" borderId="19" xfId="84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 vertical="top" wrapText="1"/>
    </xf>
    <xf numFmtId="3" fontId="53" fillId="0" borderId="17" xfId="0" applyNumberFormat="1" applyFont="1" applyBorder="1" applyAlignment="1">
      <alignment horizontal="right" vertical="center"/>
    </xf>
    <xf numFmtId="3" fontId="53" fillId="0" borderId="20" xfId="0" applyNumberFormat="1" applyFont="1" applyBorder="1" applyAlignment="1">
      <alignment horizontal="right" vertical="center"/>
    </xf>
    <xf numFmtId="3" fontId="53" fillId="0" borderId="14" xfId="0" applyNumberFormat="1" applyFont="1" applyBorder="1" applyAlignment="1">
      <alignment horizontal="right" vertical="center"/>
    </xf>
    <xf numFmtId="3" fontId="53" fillId="0" borderId="22" xfId="0" applyNumberFormat="1" applyFont="1" applyBorder="1" applyAlignment="1">
      <alignment horizontal="right" vertical="center"/>
    </xf>
    <xf numFmtId="3" fontId="53" fillId="0" borderId="23" xfId="0" applyNumberFormat="1" applyFont="1" applyBorder="1" applyAlignment="1">
      <alignment horizontal="right" vertical="center"/>
    </xf>
    <xf numFmtId="3" fontId="53" fillId="0" borderId="24" xfId="0" applyNumberFormat="1" applyFont="1" applyBorder="1" applyAlignment="1">
      <alignment horizontal="right" vertical="center"/>
    </xf>
    <xf numFmtId="0" fontId="57" fillId="0" borderId="88" xfId="0" applyFont="1" applyBorder="1" applyAlignment="1">
      <alignment horizontal="right" vertical="center" wrapText="1"/>
    </xf>
    <xf numFmtId="0" fontId="57" fillId="0" borderId="89" xfId="0" applyFont="1" applyBorder="1" applyAlignment="1">
      <alignment horizontal="right" vertical="center" wrapText="1"/>
    </xf>
    <xf numFmtId="0" fontId="57" fillId="0" borderId="100" xfId="0" applyFont="1" applyBorder="1" applyAlignment="1">
      <alignment horizontal="right" vertical="center" wrapText="1"/>
    </xf>
    <xf numFmtId="0" fontId="0" fillId="0" borderId="70" xfId="0" applyBorder="1"/>
    <xf numFmtId="0" fontId="53" fillId="0" borderId="90" xfId="0" applyFont="1" applyBorder="1" applyAlignment="1">
      <alignment horizontal="center" vertical="center"/>
    </xf>
    <xf numFmtId="0" fontId="53" fillId="0" borderId="91" xfId="0" applyFont="1" applyBorder="1" applyAlignment="1">
      <alignment horizontal="center" vertical="center"/>
    </xf>
    <xf numFmtId="10" fontId="71" fillId="0" borderId="25" xfId="84" applyNumberFormat="1" applyFont="1" applyBorder="1" applyAlignment="1">
      <alignment horizontal="center" vertical="center"/>
    </xf>
    <xf numFmtId="10" fontId="71" fillId="0" borderId="13" xfId="84" applyNumberFormat="1" applyFont="1" applyBorder="1" applyAlignment="1">
      <alignment horizontal="center" vertical="center"/>
    </xf>
    <xf numFmtId="3" fontId="55" fillId="0" borderId="17" xfId="0" applyNumberFormat="1" applyFont="1" applyBorder="1" applyAlignment="1">
      <alignment horizontal="right" vertical="center"/>
    </xf>
    <xf numFmtId="3" fontId="55" fillId="0" borderId="20" xfId="0" applyNumberFormat="1" applyFont="1" applyBorder="1" applyAlignment="1">
      <alignment horizontal="right" vertical="center"/>
    </xf>
    <xf numFmtId="3" fontId="55" fillId="0" borderId="14" xfId="0" applyNumberFormat="1" applyFont="1" applyBorder="1" applyAlignment="1">
      <alignment horizontal="right" vertical="center"/>
    </xf>
    <xf numFmtId="0" fontId="57" fillId="0" borderId="45" xfId="0" applyFont="1" applyBorder="1" applyAlignment="1">
      <alignment horizontal="center" vertical="center" wrapText="1"/>
    </xf>
    <xf numFmtId="0" fontId="56" fillId="0" borderId="0" xfId="0" applyFont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0" fillId="0" borderId="44" xfId="0" applyBorder="1"/>
    <xf numFmtId="0" fontId="0" fillId="0" borderId="43" xfId="0" applyBorder="1"/>
    <xf numFmtId="0" fontId="53" fillId="0" borderId="31" xfId="0" applyFont="1" applyBorder="1" applyAlignment="1">
      <alignment horizontal="center" wrapText="1"/>
    </xf>
    <xf numFmtId="0" fontId="53" fillId="0" borderId="70" xfId="0" applyFont="1" applyBorder="1" applyAlignment="1">
      <alignment horizontal="center" vertical="center" wrapText="1"/>
    </xf>
    <xf numFmtId="0" fontId="53" fillId="0" borderId="84" xfId="0" applyFont="1" applyBorder="1" applyAlignment="1">
      <alignment horizontal="center" vertical="center" wrapText="1"/>
    </xf>
    <xf numFmtId="0" fontId="53" fillId="0" borderId="71" xfId="0" applyFont="1" applyBorder="1" applyAlignment="1">
      <alignment horizontal="center" vertical="center" wrapText="1"/>
    </xf>
    <xf numFmtId="0" fontId="33" fillId="0" borderId="87" xfId="0" applyFont="1" applyBorder="1"/>
    <xf numFmtId="10" fontId="72" fillId="0" borderId="43" xfId="84" applyNumberFormat="1" applyFont="1" applyBorder="1" applyAlignment="1">
      <alignment horizontal="center" vertical="center"/>
    </xf>
    <xf numFmtId="10" fontId="72" fillId="0" borderId="47" xfId="84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wrapText="1"/>
    </xf>
    <xf numFmtId="0" fontId="55" fillId="0" borderId="20" xfId="0" applyFont="1" applyBorder="1" applyAlignment="1">
      <alignment horizontal="center" wrapText="1"/>
    </xf>
    <xf numFmtId="0" fontId="55" fillId="0" borderId="14" xfId="0" applyFont="1" applyBorder="1" applyAlignment="1">
      <alignment horizontal="center" wrapText="1"/>
    </xf>
    <xf numFmtId="0" fontId="66" fillId="0" borderId="29" xfId="0" applyFont="1" applyBorder="1" applyAlignment="1">
      <alignment horizontal="center" vertical="center"/>
    </xf>
    <xf numFmtId="0" fontId="66" fillId="0" borderId="29" xfId="0" applyFont="1" applyBorder="1" applyAlignment="1">
      <alignment horizontal="center" vertical="center" wrapText="1"/>
    </xf>
    <xf numFmtId="0" fontId="0" fillId="0" borderId="92" xfId="0" applyBorder="1"/>
    <xf numFmtId="0" fontId="58" fillId="0" borderId="73" xfId="0" applyFont="1" applyBorder="1" applyAlignment="1">
      <alignment horizontal="center" vertical="center"/>
    </xf>
    <xf numFmtId="0" fontId="58" fillId="10" borderId="73" xfId="0" applyFont="1" applyFill="1" applyBorder="1" applyAlignment="1">
      <alignment horizontal="center" vertical="center"/>
    </xf>
    <xf numFmtId="0" fontId="58" fillId="10" borderId="72" xfId="0" applyFont="1" applyFill="1" applyBorder="1" applyAlignment="1">
      <alignment horizontal="left" vertical="center"/>
    </xf>
    <xf numFmtId="0" fontId="58" fillId="10" borderId="93" xfId="0" applyFont="1" applyFill="1" applyBorder="1" applyAlignment="1">
      <alignment horizontal="right" vertical="center"/>
    </xf>
    <xf numFmtId="0" fontId="0" fillId="0" borderId="94" xfId="0" applyBorder="1"/>
    <xf numFmtId="0" fontId="58" fillId="10" borderId="95" xfId="0" applyFont="1" applyFill="1" applyBorder="1" applyAlignment="1">
      <alignment horizontal="center" vertical="center"/>
    </xf>
    <xf numFmtId="0" fontId="59" fillId="0" borderId="96" xfId="0" applyFont="1" applyBorder="1" applyAlignment="1">
      <alignment horizontal="left" vertical="top" wrapText="1"/>
    </xf>
    <xf numFmtId="0" fontId="67" fillId="0" borderId="74" xfId="0" applyFont="1" applyBorder="1" applyAlignment="1">
      <alignment horizontal="center" vertical="center"/>
    </xf>
    <xf numFmtId="0" fontId="0" fillId="0" borderId="74" xfId="0" applyBorder="1"/>
    <xf numFmtId="0" fontId="60" fillId="0" borderId="74" xfId="0" applyFont="1" applyBorder="1" applyAlignment="1">
      <alignment horizontal="justify" vertical="center" wrapText="1"/>
    </xf>
    <xf numFmtId="0" fontId="57" fillId="0" borderId="31" xfId="0" applyFont="1" applyBorder="1" applyAlignment="1">
      <alignment horizontal="center"/>
    </xf>
    <xf numFmtId="0" fontId="52" fillId="10" borderId="44" xfId="0" applyFont="1" applyFill="1" applyBorder="1" applyAlignment="1">
      <alignment horizontal="center" vertical="center" wrapText="1"/>
    </xf>
    <xf numFmtId="0" fontId="54" fillId="0" borderId="49" xfId="0" applyFont="1" applyBorder="1" applyAlignment="1">
      <alignment horizontal="center" vertical="center" wrapText="1"/>
    </xf>
    <xf numFmtId="0" fontId="54" fillId="0" borderId="29" xfId="0" applyFont="1" applyBorder="1" applyAlignment="1">
      <alignment horizontal="center" vertical="center" wrapText="1"/>
    </xf>
    <xf numFmtId="0" fontId="54" fillId="0" borderId="63" xfId="0" applyFont="1" applyBorder="1" applyAlignment="1">
      <alignment horizontal="center" vertical="center" wrapText="1"/>
    </xf>
    <xf numFmtId="0" fontId="55" fillId="0" borderId="31" xfId="0" applyFont="1" applyBorder="1" applyAlignment="1">
      <alignment horizontal="right"/>
    </xf>
    <xf numFmtId="0" fontId="52" fillId="0" borderId="31" xfId="0" applyFont="1" applyBorder="1" applyAlignment="1">
      <alignment horizontal="center" wrapText="1"/>
    </xf>
    <xf numFmtId="0" fontId="52" fillId="0" borderId="49" xfId="0" applyFont="1" applyBorder="1" applyAlignment="1">
      <alignment horizontal="center" vertical="center" wrapText="1"/>
    </xf>
    <xf numFmtId="0" fontId="56" fillId="0" borderId="31" xfId="0" applyFont="1" applyBorder="1" applyAlignment="1">
      <alignment horizontal="center"/>
    </xf>
    <xf numFmtId="166" fontId="56" fillId="0" borderId="31" xfId="0" applyNumberFormat="1" applyFont="1" applyBorder="1" applyAlignment="1">
      <alignment horizontal="center"/>
    </xf>
    <xf numFmtId="0" fontId="52" fillId="0" borderId="29" xfId="0" applyFont="1" applyBorder="1" applyAlignment="1">
      <alignment horizontal="center" vertical="center" wrapText="1"/>
    </xf>
    <xf numFmtId="0" fontId="52" fillId="0" borderId="63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53" fillId="0" borderId="97" xfId="0" applyFont="1" applyBorder="1" applyAlignment="1">
      <alignment horizontal="left" wrapText="1"/>
    </xf>
    <xf numFmtId="0" fontId="53" fillId="0" borderId="98" xfId="0" applyFont="1" applyBorder="1" applyAlignment="1">
      <alignment horizontal="left" wrapText="1"/>
    </xf>
    <xf numFmtId="0" fontId="52" fillId="0" borderId="97" xfId="0" applyFont="1" applyBorder="1" applyAlignment="1">
      <alignment horizontal="left" wrapText="1"/>
    </xf>
  </cellXfs>
  <cellStyles count="119">
    <cellStyle name="Accent" xfId="1" xr:uid="{72185A4A-5C36-44A3-8001-994883167C0E}"/>
    <cellStyle name="Accent 1" xfId="2" xr:uid="{9E7F71C0-E1B1-42A8-A75A-9AFC4DC01BD8}"/>
    <cellStyle name="Accent 1 2" xfId="3" xr:uid="{13218A2C-ECC9-4B48-BE75-1956A0115989}"/>
    <cellStyle name="Accent 1 3" xfId="4" xr:uid="{99C23A70-1A56-4D17-85FE-7CEDBEFD8C3D}"/>
    <cellStyle name="Accent 1 4" xfId="5" xr:uid="{2F1B2C22-3419-48DE-874E-90A3BE6A34A5}"/>
    <cellStyle name="Accent 2" xfId="6" xr:uid="{9A4B0FCE-DE75-4DE4-A63C-48992193C7CA}"/>
    <cellStyle name="Accent 2 2" xfId="7" xr:uid="{8A6DEFBF-73EC-4697-879F-E8BF0A10378A}"/>
    <cellStyle name="Accent 2 3" xfId="8" xr:uid="{87EE0777-A03E-413A-912D-FB53E5DC971D}"/>
    <cellStyle name="Accent 2 4" xfId="9" xr:uid="{02DA9741-59F3-45CC-9B63-1B38A83AFFAA}"/>
    <cellStyle name="Accent 3" xfId="10" xr:uid="{63B2F09A-21E3-461A-9991-15B0DF2E31A8}"/>
    <cellStyle name="Accent 3 2" xfId="11" xr:uid="{06386364-FA60-4098-B55B-5D620FD7424C}"/>
    <cellStyle name="Accent 3 3" xfId="12" xr:uid="{5C3F14D2-22AF-4ED0-9CC0-1F8002793461}"/>
    <cellStyle name="Accent 3 4" xfId="13" xr:uid="{6E97A15D-E276-49C1-AF67-98E9949AACDE}"/>
    <cellStyle name="Accent 4" xfId="14" xr:uid="{70FCC720-8580-452F-8F36-08F2BBF18019}"/>
    <cellStyle name="Accent 5" xfId="15" xr:uid="{4D87D165-FBBA-43FE-B978-C2FCEF672B97}"/>
    <cellStyle name="Accent 6" xfId="16" xr:uid="{3EEC22CE-0B5C-46FB-AFD0-FCDBBCFC0D17}"/>
    <cellStyle name="Atenção 1" xfId="17" xr:uid="{340B799A-5F2A-41B4-ABDA-51E79F8A861E}"/>
    <cellStyle name="Bad" xfId="18" xr:uid="{D41BC700-4016-4C4C-AE4B-5D95002BE5DF}"/>
    <cellStyle name="Bad 2" xfId="19" xr:uid="{B7489740-6155-4237-B013-CDB0E2E1004F}"/>
    <cellStyle name="Bad 3" xfId="20" xr:uid="{0374432D-00AD-4ED5-9780-83ACAABBA7B5}"/>
    <cellStyle name="Bom 1" xfId="21" xr:uid="{65AAC910-B365-440A-8A40-0B192345E118}"/>
    <cellStyle name="Destaque 1 1" xfId="22" xr:uid="{A32EF5FD-E106-4B63-8356-B7CDB6AB58C2}"/>
    <cellStyle name="Destaque 2 1" xfId="23" xr:uid="{B1708C73-F92B-4AA4-88A3-A2A368AC9E4A}"/>
    <cellStyle name="Destaque 3 1" xfId="24" xr:uid="{156716EF-7961-457C-B2E9-F32EEB3CEE87}"/>
    <cellStyle name="Destaque 4" xfId="25" xr:uid="{828A1AEF-DA75-48D9-88C6-72551119E947}"/>
    <cellStyle name="Erro 1" xfId="26" xr:uid="{E1BCEFB6-9CF0-470E-B3E7-6FF77A7E88D6}"/>
    <cellStyle name="Error" xfId="27" xr:uid="{DDADCE0E-1B6C-47C4-B225-94CC8622F3D2}"/>
    <cellStyle name="Error 2" xfId="28" xr:uid="{87AEBC9C-3D00-4874-BEE5-A74A13358936}"/>
    <cellStyle name="Error 3" xfId="29" xr:uid="{605A6452-8580-4488-B979-46DA8A4DBC59}"/>
    <cellStyle name="Excel Built-in Currency" xfId="30" xr:uid="{8F606DDB-7F10-41B1-BE75-619A9BE401AA}"/>
    <cellStyle name="Excel Built-in Currency 2" xfId="31" xr:uid="{657739B8-1F1B-464D-9DA1-278B9AEA6005}"/>
    <cellStyle name="Excel Built-in Normal" xfId="32" xr:uid="{050808BB-3FAD-4320-A0F3-0DF54151DC7B}"/>
    <cellStyle name="Excel Built-in Percent" xfId="33" xr:uid="{D6049091-6E19-4DE0-BC93-07821A973F5D}"/>
    <cellStyle name="Footnote" xfId="34" xr:uid="{E793FA3D-F083-4C5C-A953-1C4D69635D97}"/>
    <cellStyle name="Footnote 2" xfId="35" xr:uid="{23394BAE-0BA3-4B9C-BBB1-33051B55EE53}"/>
    <cellStyle name="Footnote 3" xfId="36" xr:uid="{03D4A8CF-4CD1-40CA-915B-751446F8D8C5}"/>
    <cellStyle name="Good" xfId="37" xr:uid="{6312D046-D319-4FC4-84CE-D9D4F1CEBAF0}"/>
    <cellStyle name="Good 2" xfId="38" xr:uid="{D972B99B-D4AF-425E-A2D6-67BE552076B4}"/>
    <cellStyle name="Good 3" xfId="39" xr:uid="{835BF875-D292-4FB4-B5DE-8C6B32D0C532}"/>
    <cellStyle name="Heading" xfId="40" xr:uid="{15AE5552-4232-475F-85DA-5403C8BCCE2E}"/>
    <cellStyle name="Heading (user)" xfId="41" xr:uid="{BCCBCBBD-B5F2-4C18-8702-7BF0B359A579}"/>
    <cellStyle name="Heading 1" xfId="42" xr:uid="{F554C57B-9DE2-4351-9EB5-AFD5D2B5CC70}"/>
    <cellStyle name="Heading 1 2" xfId="43" xr:uid="{F63B8684-5673-4EFF-BAE2-D75FE24614D6}"/>
    <cellStyle name="Heading 1 3" xfId="44" xr:uid="{3AA1BF36-5E01-414E-97E0-DA7CC9408850}"/>
    <cellStyle name="Heading 1 4" xfId="45" xr:uid="{B0A6CC94-771E-4CDD-A233-608B7A49FEBE}"/>
    <cellStyle name="Heading 2" xfId="46" xr:uid="{73694311-0D2A-4509-94CA-18A26CB0E6FF}"/>
    <cellStyle name="Heading 2 2" xfId="47" xr:uid="{A05469A3-9E33-4891-A4D7-CDD32C39CA77}"/>
    <cellStyle name="Heading 2 3" xfId="48" xr:uid="{FC76DC3F-AFA3-4464-972C-78C4F8F86BB9}"/>
    <cellStyle name="Heading 2 4" xfId="49" xr:uid="{5AEA2F26-A9C3-407B-8D76-98502EC2DD20}"/>
    <cellStyle name="Heading 3" xfId="50" xr:uid="{0A5E2BAC-C898-4595-9E40-85EA251561BD}"/>
    <cellStyle name="Heading 4" xfId="51" xr:uid="{AC135417-3667-48B0-AB54-4C1E641D8423}"/>
    <cellStyle name="Heading1 2" xfId="52" xr:uid="{93DB879C-E326-4E31-98D1-C07E883C71FA}"/>
    <cellStyle name="Heading1 2 2" xfId="53" xr:uid="{71629D03-250F-40E0-BC11-F886ED5E89E2}"/>
    <cellStyle name="Heading1 3" xfId="54" xr:uid="{B171B30F-E4A5-4E33-90A8-0E8C837D1C75}"/>
    <cellStyle name="Hyperlink" xfId="55" xr:uid="{4370E85A-1AC3-4642-A242-AA8E16AB0193}"/>
    <cellStyle name="Hyperlink 2" xfId="56" xr:uid="{BB85DDBE-7B9D-4576-AFE9-406E3FC7CAB9}"/>
    <cellStyle name="Hyperlink 3" xfId="57" xr:uid="{18FE8DC7-1A5F-42CD-8717-0EDCAFF541FE}"/>
    <cellStyle name="Moeda" xfId="58" builtinId="4"/>
    <cellStyle name="Moeda 2" xfId="59" xr:uid="{A8F1A7E3-A48C-4E77-83C7-E86D654ABDEF}"/>
    <cellStyle name="Moeda 2 2" xfId="60" xr:uid="{5B5F9B1B-6A99-41EF-8920-42688F0197EB}"/>
    <cellStyle name="Moeda 3" xfId="61" xr:uid="{EECE9E63-7B12-406F-BA4A-5C9FBDC79850}"/>
    <cellStyle name="Moeda 4" xfId="62" xr:uid="{643BE503-0713-4FA8-9280-4EBF8FA84F18}"/>
    <cellStyle name="Moeda 5" xfId="63" xr:uid="{47BE4BD8-CC2E-46F6-9ABE-8D42CFDE80FD}"/>
    <cellStyle name="Moeda 6" xfId="64" xr:uid="{CFB7559E-7ED9-46BB-B9D1-AD1EB9950B92}"/>
    <cellStyle name="Neutral" xfId="65" xr:uid="{EDD32AC8-FFB4-45E3-8CA8-34089C8669F1}"/>
    <cellStyle name="Neutral 2" xfId="66" xr:uid="{6F7D0C9B-B17D-4853-ACF3-3512C0188FE9}"/>
    <cellStyle name="Neutral 3" xfId="67" xr:uid="{8CD5FD86-D3E2-4093-AEFD-5A23F32A62A5}"/>
    <cellStyle name="Neutro 1" xfId="68" xr:uid="{F4042F7A-F6F8-4C80-BBFF-B9425645DBFC}"/>
    <cellStyle name="Normal" xfId="0" builtinId="0" customBuiltin="1"/>
    <cellStyle name="Normal 2" xfId="69" xr:uid="{7C138F7A-9C51-4C82-B824-14ECA8ADBAD6}"/>
    <cellStyle name="Normal 2 2" xfId="70" xr:uid="{90ED21EE-6987-470C-A335-F337841E2AAF}"/>
    <cellStyle name="Normal 3" xfId="71" xr:uid="{7F0E7AAB-147B-4C45-A24C-A994F20E66F2}"/>
    <cellStyle name="Normal 3 2" xfId="72" xr:uid="{DB6AE08A-55A8-444D-B7B8-FB1A86272F23}"/>
    <cellStyle name="Normal 4" xfId="73" xr:uid="{D12F1018-56C6-407E-B39F-E95F2529F630}"/>
    <cellStyle name="Normal 4 2" xfId="74" xr:uid="{BC4ED6E1-E68E-4C98-90A2-99F43E07299A}"/>
    <cellStyle name="Normal 5" xfId="75" xr:uid="{64393019-B7B1-4517-B246-E80E074D0E8F}"/>
    <cellStyle name="Normal 6" xfId="76" xr:uid="{E947C81A-A26A-48B5-95CB-5320B4484211}"/>
    <cellStyle name="Normal 7" xfId="77" xr:uid="{7DC69F8A-DB27-417F-B92B-7F4C7C06A635}"/>
    <cellStyle name="Normal 8" xfId="78" xr:uid="{23EABAC2-3ACF-4570-AF08-EC0C61EDDDF2}"/>
    <cellStyle name="Nota 1" xfId="79" xr:uid="{367843EE-2642-40FF-AEA4-0A0222E40548}"/>
    <cellStyle name="Nota de rodapé 1" xfId="80" xr:uid="{81F5E3F3-FA05-4943-887A-1C0989A29E74}"/>
    <cellStyle name="Note" xfId="81" xr:uid="{CC600E3D-8DD2-46D4-BBD0-5F9525CECE0F}"/>
    <cellStyle name="Note 2" xfId="82" xr:uid="{233E465F-F037-4501-8789-A3B86C65FA35}"/>
    <cellStyle name="Note 3" xfId="83" xr:uid="{6DEA8D96-E77C-4E0E-8506-9CD6A9C6FA6B}"/>
    <cellStyle name="Porcentagem" xfId="84" builtinId="5" customBuiltin="1"/>
    <cellStyle name="Porcentagem 2" xfId="85" xr:uid="{CC92D031-CEA8-4D28-9CC0-FEEF4283EB8E}"/>
    <cellStyle name="Porcentagem 3" xfId="86" xr:uid="{666860AB-6162-4002-9B51-DF71E22B1C50}"/>
    <cellStyle name="Result" xfId="87" xr:uid="{E0BB2FAB-65BA-4B2C-A1F0-2945D3297C92}"/>
    <cellStyle name="Result 2" xfId="88" xr:uid="{AC571DDF-C5BD-41D4-BA2F-B66B709536D8}"/>
    <cellStyle name="Result 2 2" xfId="89" xr:uid="{0DEE7E34-7A6F-4019-BD00-5574F0CA6514}"/>
    <cellStyle name="Result 3" xfId="90" xr:uid="{768A2513-F078-4DE0-ACC6-55DCE9E728EE}"/>
    <cellStyle name="Result 4" xfId="91" xr:uid="{8B50C813-7B8A-472B-92C4-54AB4163D64B}"/>
    <cellStyle name="Result 5" xfId="92" xr:uid="{F96D9D87-0D06-4FBD-845C-3E18F0B251E7}"/>
    <cellStyle name="Result2" xfId="93" xr:uid="{4E0B916D-E069-434C-B408-2E7E94E56CCA}"/>
    <cellStyle name="Result2 2" xfId="94" xr:uid="{5A7B9370-6783-46D7-A50C-CE5C8A18436C}"/>
    <cellStyle name="Result2 2 2" xfId="95" xr:uid="{24602FDE-0750-48B5-B222-E94CCF70D7BB}"/>
    <cellStyle name="Result2 3" xfId="96" xr:uid="{B68A73CB-458D-4242-9402-1185094078C2}"/>
    <cellStyle name="Ruim 1" xfId="97" xr:uid="{EBECADD4-0FC7-4ADE-8053-40EB75730CED}"/>
    <cellStyle name="Status" xfId="98" xr:uid="{D708B5E9-FF3D-4A10-939B-1B499C383611}"/>
    <cellStyle name="Status 1" xfId="99" xr:uid="{25ECE47F-FB04-4AC8-B516-F24A870A6282}"/>
    <cellStyle name="Status 1 2" xfId="100" xr:uid="{1D0CD289-6610-4FA2-A136-31F0C5229879}"/>
    <cellStyle name="Status 2" xfId="101" xr:uid="{B1C38B84-ABDF-4966-AD22-94659A360F41}"/>
    <cellStyle name="Status 3" xfId="102" xr:uid="{7FEBC9D7-2BAE-4FFC-9C63-C8930041168F}"/>
    <cellStyle name="Status 4" xfId="103" xr:uid="{1B6BE363-A2F2-443F-A853-106DEC320D9C}"/>
    <cellStyle name="Status 5" xfId="104" xr:uid="{FADE620E-2063-4F2C-B0C3-7D5063CC90AF}"/>
    <cellStyle name="Text" xfId="105" xr:uid="{0CB7A83B-D86B-4CEB-B115-0CF1112E5744}"/>
    <cellStyle name="Text 2" xfId="106" xr:uid="{B32364B2-B72B-4144-9969-C53C20CC785C}"/>
    <cellStyle name="Text 3" xfId="107" xr:uid="{13EFB528-A263-4E67-83AF-5330A65C87F9}"/>
    <cellStyle name="Text 4" xfId="108" xr:uid="{2F597E5B-9D5B-4E7A-ADE5-62F557EA7CFF}"/>
    <cellStyle name="Text 5" xfId="109" xr:uid="{BFE27FAD-9F24-4DAA-9DA9-0D45A309DEC1}"/>
    <cellStyle name="Texto 1" xfId="110" xr:uid="{6611102D-F5B1-436D-B598-A9BE4951040D}"/>
    <cellStyle name="Texto 1 2" xfId="111" xr:uid="{7305B320-8738-4A1A-96A4-DE1DC3BC195E}"/>
    <cellStyle name="Texto Explicativo 2" xfId="112" xr:uid="{D6D7CA52-E981-4A76-88D7-9BDB0CB37D73}"/>
    <cellStyle name="Título 1 1" xfId="113" xr:uid="{96DFE604-18D7-4687-B29F-20F466A77080}"/>
    <cellStyle name="Título 2 1" xfId="114" xr:uid="{2F7DA7C8-5DED-48C8-992E-D7464976D3A5}"/>
    <cellStyle name="Título 3" xfId="115" builtinId="18" customBuiltin="1"/>
    <cellStyle name="Warning" xfId="116" xr:uid="{D65B4F7C-7DA3-4DD3-BBE9-CB97254D75D5}"/>
    <cellStyle name="Warning 2" xfId="117" xr:uid="{7B554BF2-2635-4923-92B5-ED285EF933B6}"/>
    <cellStyle name="Warning 3" xfId="118" xr:uid="{6F7263CA-6AA0-403A-8965-3DBCD05D82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37</xdr:row>
      <xdr:rowOff>104775</xdr:rowOff>
    </xdr:from>
    <xdr:to>
      <xdr:col>5</xdr:col>
      <xdr:colOff>800100</xdr:colOff>
      <xdr:row>37</xdr:row>
      <xdr:rowOff>609600</xdr:rowOff>
    </xdr:to>
    <xdr:pic>
      <xdr:nvPicPr>
        <xdr:cNvPr id="9622" name="Picture 1">
          <a:extLst>
            <a:ext uri="{FF2B5EF4-FFF2-40B4-BE49-F238E27FC236}">
              <a16:creationId xmlns:a16="http://schemas.microsoft.com/office/drawing/2014/main" id="{9FDFE625-1FCA-61E7-42E3-F41849B74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048625"/>
          <a:ext cx="6953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CB9F-8B27-4F8D-8C2C-1D5700B0BEFD}">
  <dimension ref="A2:I45"/>
  <sheetViews>
    <sheetView tabSelected="1" view="pageBreakPreview" zoomScale="80" zoomScaleNormal="100" zoomScaleSheetLayoutView="80" workbookViewId="0">
      <selection activeCell="H7" sqref="H7"/>
    </sheetView>
  </sheetViews>
  <sheetFormatPr baseColWidth="10" defaultColWidth="8.83203125" defaultRowHeight="13"/>
  <cols>
    <col min="1" max="1" width="6.5" customWidth="1"/>
    <col min="2" max="2" width="86.6640625" customWidth="1"/>
    <col min="3" max="3" width="15.5" customWidth="1"/>
    <col min="4" max="4" width="11.5" customWidth="1"/>
    <col min="5" max="5" width="17.1640625" customWidth="1"/>
    <col min="6" max="6" width="20.33203125" customWidth="1"/>
    <col min="7" max="9" width="11.5" customWidth="1"/>
  </cols>
  <sheetData>
    <row r="2" spans="1:6" ht="21">
      <c r="A2" s="379" t="s">
        <v>509</v>
      </c>
      <c r="B2" s="379"/>
      <c r="C2" s="379"/>
      <c r="D2" s="379"/>
      <c r="E2" s="379"/>
      <c r="F2" s="379"/>
    </row>
    <row r="4" spans="1:6" ht="14">
      <c r="A4" s="380" t="s">
        <v>0</v>
      </c>
      <c r="B4" s="380"/>
      <c r="C4" s="380"/>
      <c r="D4" s="380"/>
      <c r="E4" s="380"/>
      <c r="F4" s="380"/>
    </row>
    <row r="6" spans="1:6" ht="30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</row>
    <row r="7" spans="1:6" ht="15">
      <c r="A7" s="294">
        <v>1</v>
      </c>
      <c r="B7" s="381" t="s">
        <v>7</v>
      </c>
      <c r="C7" s="381"/>
      <c r="D7" s="381"/>
      <c r="E7" s="381"/>
      <c r="F7" s="381"/>
    </row>
    <row r="8" spans="1:6" ht="15">
      <c r="A8" s="330" t="s">
        <v>8</v>
      </c>
      <c r="B8" s="2" t="s">
        <v>459</v>
      </c>
      <c r="C8" s="3">
        <f>'Anexo III A - Mão_de_Obra'!C102+'Anexo III A - Mão_de_Obra'!D102+'Anexo III A - Mão_de_Obra'!E102</f>
        <v>0</v>
      </c>
      <c r="D8" s="2">
        <v>12</v>
      </c>
      <c r="E8" s="3">
        <f>C8*D8</f>
        <v>0</v>
      </c>
      <c r="F8" s="240" t="e">
        <f>E8/$E$11</f>
        <v>#DIV/0!</v>
      </c>
    </row>
    <row r="9" spans="1:6" ht="15">
      <c r="A9" s="331" t="s">
        <v>9</v>
      </c>
      <c r="B9" s="6" t="s">
        <v>460</v>
      </c>
      <c r="C9" s="3">
        <f>'Anexo III A - Mão_de_Obra'!F102+'Anexo III A - Mão_de_Obra'!G102</f>
        <v>0</v>
      </c>
      <c r="D9" s="6">
        <v>12</v>
      </c>
      <c r="E9" s="7">
        <f>C9*D9</f>
        <v>0</v>
      </c>
      <c r="F9" s="240" t="e">
        <f>E9/$E$11</f>
        <v>#DIV/0!</v>
      </c>
    </row>
    <row r="10" spans="1:6" ht="14">
      <c r="A10" s="5"/>
      <c r="B10" s="6"/>
      <c r="C10" s="3"/>
      <c r="D10" s="6"/>
      <c r="E10" s="7">
        <v>0</v>
      </c>
      <c r="F10" s="357">
        <v>0</v>
      </c>
    </row>
    <row r="11" spans="1:6" ht="15">
      <c r="A11" s="8"/>
      <c r="B11" s="9" t="s">
        <v>10</v>
      </c>
      <c r="C11" s="10">
        <f>C8+C9</f>
        <v>0</v>
      </c>
      <c r="D11" s="11"/>
      <c r="E11" s="12">
        <f>E8+E9</f>
        <v>0</v>
      </c>
      <c r="F11" s="13" t="e">
        <f>SUM(F8:F10)</f>
        <v>#DIV/0!</v>
      </c>
    </row>
    <row r="12" spans="1:6">
      <c r="A12" s="382"/>
      <c r="B12" s="382"/>
      <c r="C12" s="382"/>
      <c r="D12" s="382"/>
      <c r="E12" s="382"/>
      <c r="F12" s="382"/>
    </row>
    <row r="13" spans="1:6" ht="15">
      <c r="A13" s="294">
        <v>2</v>
      </c>
      <c r="B13" s="381" t="s">
        <v>11</v>
      </c>
      <c r="C13" s="381"/>
      <c r="D13" s="381"/>
      <c r="E13" s="381"/>
      <c r="F13" s="381"/>
    </row>
    <row r="14" spans="1:6" ht="14">
      <c r="A14" s="330" t="s">
        <v>12</v>
      </c>
      <c r="B14" s="2" t="s">
        <v>461</v>
      </c>
      <c r="C14" s="3">
        <f>'Anexo III F - Transp. +_Diárias'!G14</f>
        <v>0</v>
      </c>
      <c r="D14" s="2">
        <v>12</v>
      </c>
      <c r="E14" s="3">
        <f>C14*D14</f>
        <v>0</v>
      </c>
      <c r="F14" s="4" t="e">
        <f>E14/$E$19</f>
        <v>#DIV/0!</v>
      </c>
    </row>
    <row r="15" spans="1:6" ht="14">
      <c r="A15" s="331" t="s">
        <v>13</v>
      </c>
      <c r="B15" s="6" t="s">
        <v>462</v>
      </c>
      <c r="C15" s="7">
        <f>'Anexo III F - Transp. +_Diárias'!G17</f>
        <v>0</v>
      </c>
      <c r="D15" s="6">
        <v>12</v>
      </c>
      <c r="E15" s="3">
        <f>C15*D15</f>
        <v>0</v>
      </c>
      <c r="F15" s="4" t="e">
        <f>E15/$E$19</f>
        <v>#DIV/0!</v>
      </c>
    </row>
    <row r="16" spans="1:6" ht="14">
      <c r="A16" s="331" t="s">
        <v>14</v>
      </c>
      <c r="B16" s="6" t="s">
        <v>463</v>
      </c>
      <c r="C16" s="7">
        <v>0</v>
      </c>
      <c r="D16" s="6">
        <v>12</v>
      </c>
      <c r="E16" s="7">
        <v>0</v>
      </c>
      <c r="F16" s="4" t="e">
        <f>E16/$E$19</f>
        <v>#DIV/0!</v>
      </c>
    </row>
    <row r="17" spans="1:6" ht="14">
      <c r="A17" s="331" t="s">
        <v>15</v>
      </c>
      <c r="B17" s="6" t="s">
        <v>464</v>
      </c>
      <c r="C17" s="7">
        <v>0</v>
      </c>
      <c r="D17" s="6">
        <v>12</v>
      </c>
      <c r="E17" s="7">
        <v>0</v>
      </c>
      <c r="F17" s="4" t="e">
        <f>E17/$E$19</f>
        <v>#DIV/0!</v>
      </c>
    </row>
    <row r="18" spans="1:6" ht="14">
      <c r="A18" s="331" t="s">
        <v>16</v>
      </c>
      <c r="B18" s="6" t="s">
        <v>465</v>
      </c>
      <c r="C18" s="7">
        <f>'Anexo III B- Materiais_Insumos'!F53</f>
        <v>0</v>
      </c>
      <c r="D18" s="6">
        <v>12</v>
      </c>
      <c r="E18" s="7">
        <f>C18*D18</f>
        <v>0</v>
      </c>
      <c r="F18" s="4" t="e">
        <f>E18/$E$19</f>
        <v>#DIV/0!</v>
      </c>
    </row>
    <row r="19" spans="1:6" ht="15">
      <c r="A19" s="8"/>
      <c r="B19" s="9" t="s">
        <v>17</v>
      </c>
      <c r="C19" s="12">
        <f>SUM(C14:C18)</f>
        <v>0</v>
      </c>
      <c r="D19" s="11"/>
      <c r="E19" s="12">
        <f>SUM(E14:E18)</f>
        <v>0</v>
      </c>
      <c r="F19" s="13" t="e">
        <f>SUM(F14:F18)</f>
        <v>#DIV/0!</v>
      </c>
    </row>
    <row r="20" spans="1:6">
      <c r="A20" s="382"/>
      <c r="B20" s="382"/>
      <c r="C20" s="382"/>
      <c r="D20" s="382"/>
      <c r="E20" s="382"/>
      <c r="F20" s="382"/>
    </row>
    <row r="21" spans="1:6" ht="15">
      <c r="A21" s="294">
        <v>3</v>
      </c>
      <c r="B21" s="383" t="s">
        <v>18</v>
      </c>
      <c r="C21" s="383"/>
      <c r="D21" s="383"/>
      <c r="E21" s="383"/>
      <c r="F21" s="383"/>
    </row>
    <row r="22" spans="1:6" ht="14">
      <c r="A22" s="330" t="s">
        <v>19</v>
      </c>
      <c r="B22" s="384" t="s">
        <v>466</v>
      </c>
      <c r="C22" s="384"/>
      <c r="D22" s="384"/>
      <c r="E22" s="384"/>
      <c r="F22" s="358">
        <f>'Anexo III E - Cálculo BDI'!D30</f>
        <v>0</v>
      </c>
    </row>
    <row r="23" spans="1:6" ht="14">
      <c r="A23" s="330" t="s">
        <v>20</v>
      </c>
      <c r="B23" s="384" t="s">
        <v>467</v>
      </c>
      <c r="C23" s="384"/>
      <c r="D23" s="384"/>
      <c r="E23" s="384"/>
      <c r="F23" s="358">
        <f>'Anexo III E - Cálculo BDI'!I30</f>
        <v>0</v>
      </c>
    </row>
    <row r="24" spans="1:6">
      <c r="A24" s="382"/>
      <c r="B24" s="382"/>
      <c r="C24" s="382"/>
      <c r="D24" s="382"/>
      <c r="E24" s="382"/>
      <c r="F24" s="382"/>
    </row>
    <row r="25" spans="1:6" ht="15">
      <c r="A25" s="335">
        <v>4</v>
      </c>
      <c r="B25" s="381" t="s">
        <v>468</v>
      </c>
      <c r="C25" s="381"/>
      <c r="D25" s="381"/>
      <c r="E25" s="381"/>
      <c r="F25" s="381"/>
    </row>
    <row r="26" spans="1:6" ht="14">
      <c r="A26" s="330" t="s">
        <v>21</v>
      </c>
      <c r="B26" s="2" t="s">
        <v>22</v>
      </c>
      <c r="C26" s="3">
        <f>C11+C19</f>
        <v>0</v>
      </c>
      <c r="D26" s="2">
        <v>12</v>
      </c>
      <c r="E26" s="3">
        <f>C26*D26</f>
        <v>0</v>
      </c>
      <c r="F26" s="4" t="e">
        <f>E26/E27</f>
        <v>#DIV/0!</v>
      </c>
    </row>
    <row r="27" spans="1:6" ht="14">
      <c r="A27" s="332" t="s">
        <v>23</v>
      </c>
      <c r="B27" s="9" t="s">
        <v>24</v>
      </c>
      <c r="C27" s="14">
        <f>C26*(1+F22)</f>
        <v>0</v>
      </c>
      <c r="D27" s="9">
        <v>12</v>
      </c>
      <c r="E27" s="3">
        <f>C27*D27</f>
        <v>0</v>
      </c>
      <c r="F27" s="359">
        <v>1</v>
      </c>
    </row>
    <row r="28" spans="1:6">
      <c r="A28" s="382"/>
      <c r="B28" s="382"/>
      <c r="C28" s="382"/>
      <c r="D28" s="382"/>
      <c r="E28" s="382"/>
      <c r="F28" s="382"/>
    </row>
    <row r="29" spans="1:6" ht="15">
      <c r="A29" s="294">
        <v>5</v>
      </c>
      <c r="B29" s="381" t="s">
        <v>25</v>
      </c>
      <c r="C29" s="381"/>
      <c r="D29" s="381"/>
      <c r="E29" s="381"/>
      <c r="F29" s="381"/>
    </row>
    <row r="30" spans="1:6" ht="14">
      <c r="A30" s="330" t="s">
        <v>26</v>
      </c>
      <c r="B30" s="2" t="s">
        <v>469</v>
      </c>
      <c r="C30" s="3">
        <f>'Anexo III C - Peças sob Demanda'!F86</f>
        <v>0</v>
      </c>
      <c r="D30" s="2">
        <v>12</v>
      </c>
      <c r="E30" s="3">
        <f>C30*D30</f>
        <v>0</v>
      </c>
      <c r="F30" s="15" t="e">
        <f>E30/E31</f>
        <v>#DIV/0!</v>
      </c>
    </row>
    <row r="31" spans="1:6" ht="14">
      <c r="A31" s="332" t="s">
        <v>27</v>
      </c>
      <c r="B31" s="9" t="s">
        <v>470</v>
      </c>
      <c r="C31" s="14">
        <f>C30*(1+F23)</f>
        <v>0</v>
      </c>
      <c r="D31" s="9">
        <v>12</v>
      </c>
      <c r="E31" s="3">
        <f>C31*D31</f>
        <v>0</v>
      </c>
      <c r="F31" s="360">
        <v>1</v>
      </c>
    </row>
    <row r="32" spans="1:6">
      <c r="A32" s="382"/>
      <c r="B32" s="382"/>
      <c r="C32" s="382"/>
      <c r="D32" s="382"/>
      <c r="E32" s="382"/>
      <c r="F32" s="382"/>
    </row>
    <row r="33" spans="1:9" ht="15">
      <c r="A33" s="294">
        <v>6</v>
      </c>
      <c r="B33" s="381" t="s">
        <v>28</v>
      </c>
      <c r="C33" s="381"/>
      <c r="D33" s="381"/>
      <c r="E33" s="381"/>
      <c r="F33" s="381"/>
    </row>
    <row r="34" spans="1:9" ht="14">
      <c r="A34" s="330" t="s">
        <v>29</v>
      </c>
      <c r="B34" s="2" t="s">
        <v>471</v>
      </c>
      <c r="C34" s="3">
        <f>'Anexo III D - Serv._Eventuais'!I13</f>
        <v>0</v>
      </c>
      <c r="D34" s="2">
        <v>12</v>
      </c>
      <c r="E34" s="3">
        <f>C34*D34</f>
        <v>0</v>
      </c>
      <c r="F34" s="15" t="e">
        <f>E34/E35</f>
        <v>#DIV/0!</v>
      </c>
    </row>
    <row r="35" spans="1:9" ht="14">
      <c r="A35" s="332" t="s">
        <v>30</v>
      </c>
      <c r="B35" s="9" t="s">
        <v>472</v>
      </c>
      <c r="C35" s="14">
        <f>C34*(1+F22)</f>
        <v>0</v>
      </c>
      <c r="D35" s="9">
        <v>12</v>
      </c>
      <c r="E35" s="3">
        <f>C35*D35</f>
        <v>0</v>
      </c>
      <c r="F35" s="360">
        <v>1</v>
      </c>
    </row>
    <row r="36" spans="1:9">
      <c r="A36" s="382"/>
      <c r="B36" s="382"/>
      <c r="C36" s="382"/>
      <c r="D36" s="382"/>
      <c r="E36" s="382"/>
      <c r="F36" s="382"/>
    </row>
    <row r="37" spans="1:9" ht="32">
      <c r="A37" s="294">
        <v>7</v>
      </c>
      <c r="B37" s="16" t="s">
        <v>31</v>
      </c>
      <c r="C37" s="17">
        <f>C27</f>
        <v>0</v>
      </c>
      <c r="D37" s="6">
        <v>12</v>
      </c>
      <c r="E37" s="17">
        <f>C37*D37</f>
        <v>0</v>
      </c>
      <c r="F37" s="250" t="e">
        <f>E37/E44</f>
        <v>#DIV/0!</v>
      </c>
      <c r="G37" s="18"/>
      <c r="H37" s="18"/>
      <c r="I37" s="18"/>
    </row>
    <row r="38" spans="1:9" ht="24" customHeight="1">
      <c r="A38" s="334" t="s">
        <v>504</v>
      </c>
      <c r="B38" s="385" t="s">
        <v>34</v>
      </c>
      <c r="C38" s="385"/>
      <c r="D38" s="385"/>
      <c r="E38" s="20" t="s">
        <v>35</v>
      </c>
      <c r="F38" s="21"/>
    </row>
    <row r="39" spans="1:9" ht="15">
      <c r="A39" s="333">
        <v>8</v>
      </c>
      <c r="B39" s="19" t="s">
        <v>32</v>
      </c>
      <c r="C39" s="17">
        <f>C31</f>
        <v>0</v>
      </c>
      <c r="D39" s="6">
        <v>12</v>
      </c>
      <c r="E39" s="17">
        <f>C39*D39</f>
        <v>0</v>
      </c>
      <c r="F39" s="250" t="e">
        <f>E39/E44</f>
        <v>#DIV/0!</v>
      </c>
    </row>
    <row r="40" spans="1:9" ht="28.5" customHeight="1">
      <c r="A40" s="334" t="s">
        <v>33</v>
      </c>
      <c r="B40" s="385" t="s">
        <v>34</v>
      </c>
      <c r="C40" s="385"/>
      <c r="D40" s="385"/>
      <c r="E40" s="20" t="s">
        <v>35</v>
      </c>
      <c r="F40" s="21"/>
    </row>
    <row r="41" spans="1:9" ht="15">
      <c r="A41" s="294">
        <v>9</v>
      </c>
      <c r="B41" s="19" t="s">
        <v>36</v>
      </c>
      <c r="C41" s="17">
        <f>C35</f>
        <v>0</v>
      </c>
      <c r="D41" s="6">
        <v>12</v>
      </c>
      <c r="E41" s="17">
        <f>C41*D41</f>
        <v>0</v>
      </c>
      <c r="F41" s="250" t="e">
        <f>E41/E44</f>
        <v>#DIV/0!</v>
      </c>
    </row>
    <row r="42" spans="1:9" ht="26.25" customHeight="1">
      <c r="A42" s="334" t="s">
        <v>37</v>
      </c>
      <c r="B42" s="385" t="s">
        <v>34</v>
      </c>
      <c r="C42" s="385"/>
      <c r="D42" s="385"/>
      <c r="E42" s="20" t="s">
        <v>35</v>
      </c>
      <c r="F42" s="21"/>
    </row>
    <row r="43" spans="1:9">
      <c r="A43" s="386"/>
      <c r="B43" s="386"/>
      <c r="C43" s="386"/>
      <c r="D43" s="386"/>
      <c r="E43" s="386"/>
      <c r="F43" s="386"/>
    </row>
    <row r="44" spans="1:9" ht="32">
      <c r="A44" s="294">
        <v>10</v>
      </c>
      <c r="B44" s="16" t="s">
        <v>473</v>
      </c>
      <c r="C44" s="17">
        <f>C37+C39+C41</f>
        <v>0</v>
      </c>
      <c r="D44" s="6">
        <v>12</v>
      </c>
      <c r="E44" s="17">
        <f>C44*D44</f>
        <v>0</v>
      </c>
      <c r="F44" s="361">
        <v>1</v>
      </c>
    </row>
    <row r="45" spans="1:9">
      <c r="A45" s="386"/>
      <c r="B45" s="386"/>
      <c r="C45" s="386"/>
      <c r="D45" s="386"/>
      <c r="E45" s="386"/>
      <c r="F45" s="386"/>
    </row>
  </sheetData>
  <mergeCells count="21">
    <mergeCell ref="B25:F25"/>
    <mergeCell ref="A28:F28"/>
    <mergeCell ref="B42:D42"/>
    <mergeCell ref="A43:F43"/>
    <mergeCell ref="A45:F45"/>
    <mergeCell ref="B29:F29"/>
    <mergeCell ref="A32:F32"/>
    <mergeCell ref="B33:F33"/>
    <mergeCell ref="A36:F36"/>
    <mergeCell ref="B38:D38"/>
    <mergeCell ref="B40:D40"/>
    <mergeCell ref="A20:F20"/>
    <mergeCell ref="B21:F21"/>
    <mergeCell ref="B22:E22"/>
    <mergeCell ref="B23:E23"/>
    <mergeCell ref="A24:F24"/>
    <mergeCell ref="A2:F2"/>
    <mergeCell ref="A4:F4"/>
    <mergeCell ref="B7:F7"/>
    <mergeCell ref="A12:F12"/>
    <mergeCell ref="B13:F13"/>
  </mergeCells>
  <pageMargins left="0" right="0" top="0.39370078740157483" bottom="0.39370078740157483" header="0" footer="0"/>
  <pageSetup paperSize="9" scale="60" orientation="portrait" r:id="rId1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73B82-E935-4D42-8D9F-25AD7EB8A838}">
  <dimension ref="A2:H106"/>
  <sheetViews>
    <sheetView view="pageBreakPreview" topLeftCell="A9" zoomScale="89" zoomScaleNormal="100" zoomScaleSheetLayoutView="70" workbookViewId="0">
      <selection activeCell="D26" sqref="D26"/>
    </sheetView>
  </sheetViews>
  <sheetFormatPr baseColWidth="10" defaultColWidth="8.83203125" defaultRowHeight="13"/>
  <cols>
    <col min="1" max="1" width="73" customWidth="1"/>
    <col min="2" max="2" width="19.33203125" customWidth="1"/>
    <col min="3" max="3" width="18.33203125" customWidth="1"/>
    <col min="4" max="4" width="18.5" customWidth="1"/>
    <col min="5" max="5" width="18.1640625" customWidth="1"/>
    <col min="6" max="6" width="18.83203125" customWidth="1"/>
    <col min="7" max="8" width="17.33203125" customWidth="1"/>
    <col min="9" max="9" width="8.6640625" customWidth="1"/>
  </cols>
  <sheetData>
    <row r="2" spans="1:8" ht="21">
      <c r="A2" s="387" t="s">
        <v>507</v>
      </c>
      <c r="B2" s="387"/>
      <c r="C2" s="387"/>
      <c r="D2" s="387"/>
      <c r="E2" s="387"/>
      <c r="F2" s="387"/>
      <c r="G2" s="387"/>
      <c r="H2" s="387"/>
    </row>
    <row r="3" spans="1:8" ht="14" thickBot="1"/>
    <row r="4" spans="1:8" ht="14" thickBot="1">
      <c r="A4" s="388" t="s">
        <v>38</v>
      </c>
      <c r="B4" s="388"/>
      <c r="C4" s="388"/>
      <c r="D4" s="388"/>
      <c r="E4" s="388"/>
      <c r="F4" s="388"/>
      <c r="G4" s="388"/>
      <c r="H4" s="388"/>
    </row>
    <row r="5" spans="1:8" ht="14" thickBot="1">
      <c r="A5" s="23"/>
    </row>
    <row r="6" spans="1:8" ht="16" thickBot="1">
      <c r="A6" s="389"/>
      <c r="B6" s="22" t="s">
        <v>508</v>
      </c>
      <c r="C6" s="25"/>
      <c r="D6" s="26"/>
      <c r="E6" s="27"/>
      <c r="G6" s="28"/>
      <c r="H6" s="28"/>
    </row>
    <row r="7" spans="1:8" ht="16" thickBot="1">
      <c r="A7" s="389"/>
      <c r="B7" s="22"/>
      <c r="C7" s="29" t="s">
        <v>39</v>
      </c>
      <c r="D7" s="30"/>
      <c r="E7" s="31"/>
      <c r="G7" s="28"/>
      <c r="H7" s="28"/>
    </row>
    <row r="8" spans="1:8" ht="16" thickBot="1">
      <c r="A8" s="389"/>
      <c r="B8" s="22"/>
      <c r="C8" s="32" t="s">
        <v>40</v>
      </c>
      <c r="D8" s="33"/>
      <c r="E8" s="34"/>
      <c r="G8" s="28"/>
      <c r="H8" s="28"/>
    </row>
    <row r="9" spans="1:8" ht="15">
      <c r="A9" s="23"/>
      <c r="E9" s="35"/>
    </row>
    <row r="10" spans="1:8" ht="14" thickBot="1">
      <c r="A10" s="23"/>
      <c r="C10" s="36"/>
      <c r="D10" s="36"/>
      <c r="E10" s="36"/>
      <c r="F10" s="36"/>
      <c r="G10" s="36"/>
      <c r="H10" s="36"/>
    </row>
    <row r="11" spans="1:8" ht="14" thickBot="1">
      <c r="A11" s="390"/>
      <c r="B11" s="390"/>
      <c r="C11" s="391" t="s">
        <v>41</v>
      </c>
      <c r="D11" s="391"/>
      <c r="E11" s="391"/>
      <c r="F11" s="391" t="s">
        <v>445</v>
      </c>
      <c r="G11" s="391"/>
      <c r="H11" s="391"/>
    </row>
    <row r="12" spans="1:8" s="39" customFormat="1" ht="97" thickBot="1">
      <c r="A12" s="392" t="s">
        <v>42</v>
      </c>
      <c r="B12" s="37" t="s">
        <v>43</v>
      </c>
      <c r="C12" s="336" t="s">
        <v>531</v>
      </c>
      <c r="D12" s="336" t="s">
        <v>351</v>
      </c>
      <c r="E12" s="336" t="s">
        <v>515</v>
      </c>
      <c r="F12" s="337" t="s">
        <v>44</v>
      </c>
      <c r="G12" s="338" t="s">
        <v>45</v>
      </c>
      <c r="H12" s="38"/>
    </row>
    <row r="13" spans="1:8" ht="30" customHeight="1" thickBot="1">
      <c r="A13" s="392"/>
      <c r="B13" s="392" t="s">
        <v>46</v>
      </c>
      <c r="C13" s="345">
        <v>0</v>
      </c>
      <c r="D13" s="345">
        <v>0</v>
      </c>
      <c r="E13" s="345">
        <v>0</v>
      </c>
      <c r="F13" s="345">
        <v>0</v>
      </c>
      <c r="G13" s="345">
        <v>0</v>
      </c>
      <c r="H13" s="40"/>
    </row>
    <row r="14" spans="1:8" ht="16" thickBot="1">
      <c r="A14" s="392"/>
      <c r="B14" s="392"/>
      <c r="C14" s="251"/>
      <c r="D14" s="251"/>
      <c r="E14" s="252"/>
      <c r="F14" s="253"/>
      <c r="G14" s="253"/>
      <c r="H14" s="41"/>
    </row>
    <row r="15" spans="1:8" ht="14" thickBot="1">
      <c r="A15" s="42"/>
      <c r="B15" s="43"/>
      <c r="C15" s="43"/>
      <c r="D15" s="43"/>
      <c r="E15" s="43"/>
      <c r="F15" s="43"/>
      <c r="G15" s="43"/>
      <c r="H15" s="43"/>
    </row>
    <row r="16" spans="1:8" ht="49" thickBot="1">
      <c r="A16" s="45" t="s">
        <v>47</v>
      </c>
      <c r="B16" s="46" t="s">
        <v>48</v>
      </c>
      <c r="C16" s="393"/>
      <c r="D16" s="393"/>
      <c r="E16" s="393"/>
      <c r="F16" s="393"/>
      <c r="G16" s="393"/>
      <c r="H16" s="393"/>
    </row>
    <row r="17" spans="1:8" ht="14.25" customHeight="1" thickBot="1">
      <c r="A17" s="394" t="s">
        <v>49</v>
      </c>
      <c r="B17" s="394"/>
      <c r="C17" s="394"/>
      <c r="D17" s="394"/>
      <c r="E17" s="394"/>
      <c r="F17" s="394"/>
      <c r="G17" s="394"/>
      <c r="H17" s="394"/>
    </row>
    <row r="18" spans="1:8" ht="14">
      <c r="A18" s="47" t="s">
        <v>50</v>
      </c>
      <c r="B18" s="48"/>
      <c r="C18" s="49" t="s">
        <v>51</v>
      </c>
      <c r="D18" s="50" t="s">
        <v>51</v>
      </c>
      <c r="E18" s="51" t="s">
        <v>51</v>
      </c>
      <c r="F18" s="52" t="s">
        <v>51</v>
      </c>
      <c r="G18" s="53" t="s">
        <v>51</v>
      </c>
      <c r="H18" s="53" t="s">
        <v>51</v>
      </c>
    </row>
    <row r="19" spans="1:8" ht="14">
      <c r="A19" s="55" t="s">
        <v>52</v>
      </c>
      <c r="B19" s="56"/>
      <c r="C19" s="57">
        <f>C13</f>
        <v>0</v>
      </c>
      <c r="D19" s="58">
        <f>D13</f>
        <v>0</v>
      </c>
      <c r="E19" s="59">
        <f>E13</f>
        <v>0</v>
      </c>
      <c r="F19" s="60">
        <f>F13</f>
        <v>0</v>
      </c>
      <c r="G19" s="58">
        <f>G13</f>
        <v>0</v>
      </c>
      <c r="H19" s="58">
        <v>0</v>
      </c>
    </row>
    <row r="20" spans="1:8" ht="14">
      <c r="A20" s="55" t="s">
        <v>53</v>
      </c>
      <c r="B20" s="61"/>
      <c r="C20" s="57"/>
      <c r="D20" s="58"/>
      <c r="E20" s="59"/>
      <c r="F20" s="60"/>
      <c r="G20" s="58"/>
      <c r="H20" s="58"/>
    </row>
    <row r="21" spans="1:8" ht="14">
      <c r="A21" s="256" t="s">
        <v>54</v>
      </c>
      <c r="B21" s="339">
        <v>0.3</v>
      </c>
      <c r="C21" s="62"/>
      <c r="D21" s="63"/>
      <c r="E21" s="64"/>
      <c r="F21" s="265">
        <f>F19*0.3</f>
        <v>0</v>
      </c>
      <c r="G21" s="266">
        <f>G19*0.3</f>
        <v>0</v>
      </c>
      <c r="H21" s="58"/>
    </row>
    <row r="22" spans="1:8" ht="14">
      <c r="A22" s="55" t="s">
        <v>55</v>
      </c>
      <c r="B22" s="56"/>
      <c r="C22" s="57"/>
      <c r="D22" s="58"/>
      <c r="E22" s="59"/>
      <c r="F22" s="60"/>
      <c r="G22" s="58"/>
      <c r="H22" s="58"/>
    </row>
    <row r="23" spans="1:8" ht="14">
      <c r="A23" s="55" t="s">
        <v>56</v>
      </c>
      <c r="B23" s="56"/>
      <c r="C23" s="57"/>
      <c r="D23" s="58"/>
      <c r="E23" s="59"/>
      <c r="F23" s="60"/>
      <c r="G23" s="58"/>
      <c r="H23" s="58"/>
    </row>
    <row r="24" spans="1:8" ht="14">
      <c r="A24" s="55" t="s">
        <v>57</v>
      </c>
      <c r="B24" s="56"/>
      <c r="C24" s="57"/>
      <c r="D24" s="58"/>
      <c r="E24" s="59"/>
      <c r="F24" s="60"/>
      <c r="G24" s="58"/>
      <c r="H24" s="58"/>
    </row>
    <row r="25" spans="1:8" ht="15" thickBot="1">
      <c r="A25" s="65" t="s">
        <v>58</v>
      </c>
      <c r="B25" s="66"/>
      <c r="C25" s="67"/>
      <c r="D25" s="68"/>
      <c r="E25" s="69"/>
      <c r="F25" s="70"/>
      <c r="G25" s="68"/>
      <c r="H25" s="68"/>
    </row>
    <row r="26" spans="1:8" ht="17" thickBot="1">
      <c r="A26" s="71" t="s">
        <v>59</v>
      </c>
      <c r="B26" s="72"/>
      <c r="C26" s="73">
        <f>SUM(C19:C25)</f>
        <v>0</v>
      </c>
      <c r="D26" s="73">
        <f>SUM(D19:D25)</f>
        <v>0</v>
      </c>
      <c r="E26" s="73">
        <f>SUM(E19:E25)</f>
        <v>0</v>
      </c>
      <c r="F26" s="73">
        <f>SUM(F19:F25)</f>
        <v>0</v>
      </c>
      <c r="G26" s="73">
        <f>SUM(G19:G25)</f>
        <v>0</v>
      </c>
      <c r="H26" s="74">
        <v>0</v>
      </c>
    </row>
    <row r="27" spans="1:8" ht="14" thickBot="1">
      <c r="A27" s="393"/>
      <c r="B27" s="393"/>
      <c r="C27" s="393"/>
      <c r="D27" s="393"/>
      <c r="E27" s="393"/>
      <c r="F27" s="393"/>
      <c r="G27" s="393"/>
      <c r="H27" s="393"/>
    </row>
    <row r="28" spans="1:8" ht="14.25" customHeight="1" thickBot="1">
      <c r="A28" s="394" t="s">
        <v>60</v>
      </c>
      <c r="B28" s="394"/>
      <c r="C28" s="394"/>
      <c r="D28" s="394"/>
      <c r="E28" s="394"/>
      <c r="F28" s="394"/>
      <c r="G28" s="394"/>
      <c r="H28" s="394"/>
    </row>
    <row r="29" spans="1:8" ht="14.25" customHeight="1" thickBot="1">
      <c r="A29" s="394" t="s">
        <v>61</v>
      </c>
      <c r="B29" s="394"/>
      <c r="C29" s="394"/>
      <c r="D29" s="394"/>
      <c r="E29" s="394"/>
      <c r="F29" s="394"/>
      <c r="G29" s="394"/>
      <c r="H29" s="394"/>
    </row>
    <row r="30" spans="1:8" s="35" customFormat="1" ht="16">
      <c r="A30" s="76" t="s">
        <v>62</v>
      </c>
      <c r="B30" s="77"/>
      <c r="C30" s="78" t="s">
        <v>51</v>
      </c>
      <c r="D30" s="79" t="s">
        <v>51</v>
      </c>
      <c r="E30" s="80" t="s">
        <v>51</v>
      </c>
      <c r="F30" s="78" t="s">
        <v>51</v>
      </c>
      <c r="G30" s="79" t="s">
        <v>51</v>
      </c>
      <c r="H30" s="79" t="s">
        <v>51</v>
      </c>
    </row>
    <row r="31" spans="1:8" ht="16">
      <c r="A31" s="81" t="s">
        <v>63</v>
      </c>
      <c r="B31" s="290">
        <v>8.3299999999999999E-2</v>
      </c>
      <c r="C31" s="82">
        <f>C26*$B$31</f>
        <v>0</v>
      </c>
      <c r="D31" s="82">
        <f>D26*$B$31</f>
        <v>0</v>
      </c>
      <c r="E31" s="82">
        <f>E26*$B$31</f>
        <v>0</v>
      </c>
      <c r="F31" s="82">
        <f>F26*$B$31</f>
        <v>0</v>
      </c>
      <c r="G31" s="82">
        <f>G26*$B$31</f>
        <v>0</v>
      </c>
      <c r="H31" s="83">
        <v>0</v>
      </c>
    </row>
    <row r="32" spans="1:8" ht="16">
      <c r="A32" s="81" t="s">
        <v>64</v>
      </c>
      <c r="B32" s="290">
        <v>2.77666666666667E-2</v>
      </c>
      <c r="C32" s="82">
        <f>C26*$B$32</f>
        <v>0</v>
      </c>
      <c r="D32" s="82">
        <f>D26*$B$32</f>
        <v>0</v>
      </c>
      <c r="E32" s="82">
        <f>E26*$B$32</f>
        <v>0</v>
      </c>
      <c r="F32" s="82">
        <f>F26*$B$32</f>
        <v>0</v>
      </c>
      <c r="G32" s="82">
        <f>G26*$B$32</f>
        <v>0</v>
      </c>
      <c r="H32" s="83">
        <v>0</v>
      </c>
    </row>
    <row r="33" spans="1:8" ht="17" thickBot="1">
      <c r="A33" s="85" t="s">
        <v>65</v>
      </c>
      <c r="B33" s="86">
        <f>SUM(B31:B32)</f>
        <v>0.1110666666666667</v>
      </c>
      <c r="C33" s="87">
        <f>C31+C32</f>
        <v>0</v>
      </c>
      <c r="D33" s="87">
        <f>D31+D32</f>
        <v>0</v>
      </c>
      <c r="E33" s="87">
        <f>E31+E32</f>
        <v>0</v>
      </c>
      <c r="F33" s="87">
        <f>F31+F32</f>
        <v>0</v>
      </c>
      <c r="G33" s="87">
        <f>G31+G32</f>
        <v>0</v>
      </c>
      <c r="H33" s="88">
        <v>0</v>
      </c>
    </row>
    <row r="34" spans="1:8" ht="14.25" customHeight="1" thickBot="1">
      <c r="A34" s="394" t="s">
        <v>66</v>
      </c>
      <c r="B34" s="394"/>
      <c r="C34" s="394"/>
      <c r="D34" s="394"/>
      <c r="E34" s="394"/>
      <c r="F34" s="394"/>
      <c r="G34" s="394"/>
      <c r="H34" s="394"/>
    </row>
    <row r="35" spans="1:8" ht="14">
      <c r="A35" s="47" t="s">
        <v>67</v>
      </c>
      <c r="B35" s="90"/>
      <c r="C35" s="110" t="s">
        <v>51</v>
      </c>
      <c r="D35" s="111" t="s">
        <v>51</v>
      </c>
      <c r="E35" s="112" t="s">
        <v>51</v>
      </c>
      <c r="F35" s="110" t="s">
        <v>51</v>
      </c>
      <c r="G35" s="111" t="s">
        <v>51</v>
      </c>
      <c r="H35" s="111" t="s">
        <v>51</v>
      </c>
    </row>
    <row r="36" spans="1:8" ht="15">
      <c r="A36" s="55" t="s">
        <v>68</v>
      </c>
      <c r="B36" s="344">
        <v>0</v>
      </c>
      <c r="C36" s="57">
        <f t="shared" ref="C36:D38" si="0">$B36*(C$26+C$33)</f>
        <v>0</v>
      </c>
      <c r="D36" s="57">
        <f t="shared" si="0"/>
        <v>0</v>
      </c>
      <c r="E36" s="57">
        <f t="shared" ref="E36:G38" si="1">$B36*(E$26+E$33)</f>
        <v>0</v>
      </c>
      <c r="F36" s="57">
        <f t="shared" si="1"/>
        <v>0</v>
      </c>
      <c r="G36" s="57">
        <f t="shared" si="1"/>
        <v>0</v>
      </c>
      <c r="H36" s="58">
        <v>0</v>
      </c>
    </row>
    <row r="37" spans="1:8" ht="14">
      <c r="A37" s="55" t="s">
        <v>69</v>
      </c>
      <c r="B37" s="254">
        <v>2.5000000000000001E-2</v>
      </c>
      <c r="C37" s="57">
        <f t="shared" si="0"/>
        <v>0</v>
      </c>
      <c r="D37" s="57">
        <f t="shared" si="0"/>
        <v>0</v>
      </c>
      <c r="E37" s="57">
        <f t="shared" si="1"/>
        <v>0</v>
      </c>
      <c r="F37" s="57">
        <f t="shared" si="1"/>
        <v>0</v>
      </c>
      <c r="G37" s="57">
        <f t="shared" si="1"/>
        <v>0</v>
      </c>
      <c r="H37" s="58">
        <v>0</v>
      </c>
    </row>
    <row r="38" spans="1:8" ht="14">
      <c r="A38" s="55" t="s">
        <v>70</v>
      </c>
      <c r="B38" s="254">
        <v>0.03</v>
      </c>
      <c r="C38" s="57">
        <f t="shared" si="0"/>
        <v>0</v>
      </c>
      <c r="D38" s="57">
        <f t="shared" si="0"/>
        <v>0</v>
      </c>
      <c r="E38" s="57">
        <f t="shared" si="1"/>
        <v>0</v>
      </c>
      <c r="F38" s="57">
        <f t="shared" si="1"/>
        <v>0</v>
      </c>
      <c r="G38" s="57">
        <f t="shared" si="1"/>
        <v>0</v>
      </c>
      <c r="H38" s="58">
        <v>0</v>
      </c>
    </row>
    <row r="39" spans="1:8" ht="14">
      <c r="A39" s="55" t="s">
        <v>71</v>
      </c>
      <c r="B39" s="254">
        <v>1.4999999999999999E-2</v>
      </c>
      <c r="C39" s="57">
        <f t="shared" ref="C39:G43" si="2">$B39*(C$26+C$33)</f>
        <v>0</v>
      </c>
      <c r="D39" s="57">
        <f t="shared" si="2"/>
        <v>0</v>
      </c>
      <c r="E39" s="57">
        <f t="shared" si="2"/>
        <v>0</v>
      </c>
      <c r="F39" s="57">
        <f t="shared" si="2"/>
        <v>0</v>
      </c>
      <c r="G39" s="57">
        <f t="shared" si="2"/>
        <v>0</v>
      </c>
      <c r="H39" s="58">
        <v>0</v>
      </c>
    </row>
    <row r="40" spans="1:8" ht="14">
      <c r="A40" s="55" t="s">
        <v>72</v>
      </c>
      <c r="B40" s="254">
        <v>0.01</v>
      </c>
      <c r="C40" s="57">
        <f t="shared" si="2"/>
        <v>0</v>
      </c>
      <c r="D40" s="57">
        <f t="shared" si="2"/>
        <v>0</v>
      </c>
      <c r="E40" s="57">
        <f t="shared" si="2"/>
        <v>0</v>
      </c>
      <c r="F40" s="57">
        <f t="shared" si="2"/>
        <v>0</v>
      </c>
      <c r="G40" s="57">
        <f t="shared" si="2"/>
        <v>0</v>
      </c>
      <c r="H40" s="58">
        <v>0</v>
      </c>
    </row>
    <row r="41" spans="1:8" ht="14">
      <c r="A41" s="55" t="s">
        <v>73</v>
      </c>
      <c r="B41" s="254">
        <v>6.0000000000000001E-3</v>
      </c>
      <c r="C41" s="57">
        <f t="shared" si="2"/>
        <v>0</v>
      </c>
      <c r="D41" s="57">
        <f t="shared" si="2"/>
        <v>0</v>
      </c>
      <c r="E41" s="57">
        <f>$B41*(E$26+E$33)</f>
        <v>0</v>
      </c>
      <c r="F41" s="57">
        <f t="shared" si="2"/>
        <v>0</v>
      </c>
      <c r="G41" s="57">
        <f t="shared" si="2"/>
        <v>0</v>
      </c>
      <c r="H41" s="58">
        <v>0</v>
      </c>
    </row>
    <row r="42" spans="1:8" ht="14">
      <c r="A42" s="55" t="s">
        <v>74</v>
      </c>
      <c r="B42" s="254">
        <v>2E-3</v>
      </c>
      <c r="C42" s="57">
        <f t="shared" si="2"/>
        <v>0</v>
      </c>
      <c r="D42" s="57">
        <f t="shared" si="2"/>
        <v>0</v>
      </c>
      <c r="E42" s="57">
        <f t="shared" si="2"/>
        <v>0</v>
      </c>
      <c r="F42" s="57">
        <f t="shared" si="2"/>
        <v>0</v>
      </c>
      <c r="G42" s="57">
        <f t="shared" si="2"/>
        <v>0</v>
      </c>
      <c r="H42" s="58">
        <v>0</v>
      </c>
    </row>
    <row r="43" spans="1:8" ht="15" thickBot="1">
      <c r="A43" s="65" t="s">
        <v>75</v>
      </c>
      <c r="B43" s="255">
        <v>0.08</v>
      </c>
      <c r="C43" s="57">
        <f t="shared" si="2"/>
        <v>0</v>
      </c>
      <c r="D43" s="57">
        <f t="shared" si="2"/>
        <v>0</v>
      </c>
      <c r="E43" s="57">
        <f t="shared" si="2"/>
        <v>0</v>
      </c>
      <c r="F43" s="57">
        <f t="shared" si="2"/>
        <v>0</v>
      </c>
      <c r="G43" s="57">
        <f t="shared" si="2"/>
        <v>0</v>
      </c>
      <c r="H43" s="68">
        <v>0</v>
      </c>
    </row>
    <row r="44" spans="1:8" s="92" customFormat="1" ht="17" thickBot="1">
      <c r="A44" s="71" t="s">
        <v>76</v>
      </c>
      <c r="B44" s="91">
        <f t="shared" ref="B44:G44" si="3">SUM(B36:B43)</f>
        <v>0.16800000000000001</v>
      </c>
      <c r="C44" s="73">
        <f t="shared" si="3"/>
        <v>0</v>
      </c>
      <c r="D44" s="73">
        <f t="shared" si="3"/>
        <v>0</v>
      </c>
      <c r="E44" s="73">
        <f t="shared" si="3"/>
        <v>0</v>
      </c>
      <c r="F44" s="73">
        <f t="shared" si="3"/>
        <v>0</v>
      </c>
      <c r="G44" s="73">
        <f t="shared" si="3"/>
        <v>0</v>
      </c>
      <c r="H44" s="74">
        <v>0</v>
      </c>
    </row>
    <row r="45" spans="1:8" ht="14">
      <c r="A45" s="47" t="s">
        <v>77</v>
      </c>
      <c r="B45" s="93"/>
      <c r="C45" s="293"/>
      <c r="D45" s="94"/>
      <c r="E45" s="95"/>
      <c r="F45" s="47"/>
      <c r="G45" s="94"/>
      <c r="H45" s="94"/>
    </row>
    <row r="46" spans="1:8" ht="14">
      <c r="A46" s="55" t="s">
        <v>78</v>
      </c>
      <c r="C46" s="96" t="s">
        <v>51</v>
      </c>
      <c r="D46" s="97" t="s">
        <v>51</v>
      </c>
      <c r="E46" s="98" t="s">
        <v>51</v>
      </c>
      <c r="F46" s="96" t="s">
        <v>51</v>
      </c>
      <c r="G46" s="97" t="s">
        <v>51</v>
      </c>
      <c r="H46" s="97" t="s">
        <v>79</v>
      </c>
    </row>
    <row r="47" spans="1:8" s="35" customFormat="1" ht="16">
      <c r="A47" s="81" t="s">
        <v>80</v>
      </c>
      <c r="B47" s="343">
        <v>0</v>
      </c>
      <c r="C47" s="267">
        <f>$B$47*22*2-0.06*(22/30)*C13</f>
        <v>0</v>
      </c>
      <c r="D47" s="267">
        <f>$B$47*22*2-0.06*(22/30)*D13</f>
        <v>0</v>
      </c>
      <c r="E47" s="267">
        <f>$B$47*22*2-0.06*(22/30)*E13</f>
        <v>0</v>
      </c>
      <c r="F47" s="267">
        <f>$B$47*22*2-0.06*(22/30)*F13</f>
        <v>0</v>
      </c>
      <c r="G47" s="267">
        <f>$B$47*22*2-0.06*(22/30)*G13</f>
        <v>0</v>
      </c>
      <c r="H47" s="99"/>
    </row>
    <row r="48" spans="1:8" ht="16">
      <c r="A48" s="81" t="s">
        <v>498</v>
      </c>
      <c r="B48" s="343">
        <v>0</v>
      </c>
      <c r="C48" s="267">
        <f>$B$48</f>
        <v>0</v>
      </c>
      <c r="D48" s="267">
        <f>$B$48</f>
        <v>0</v>
      </c>
      <c r="E48" s="267">
        <f>$B$48</f>
        <v>0</v>
      </c>
      <c r="F48" s="267">
        <f>$B$48</f>
        <v>0</v>
      </c>
      <c r="G48" s="267">
        <f>$B$48</f>
        <v>0</v>
      </c>
      <c r="H48" s="82"/>
    </row>
    <row r="49" spans="1:8" ht="15">
      <c r="A49" s="55" t="s">
        <v>81</v>
      </c>
      <c r="B49" s="100"/>
      <c r="C49" s="82">
        <v>0</v>
      </c>
      <c r="D49" s="83">
        <v>0</v>
      </c>
      <c r="E49" s="84">
        <v>0</v>
      </c>
      <c r="F49" s="82">
        <v>0</v>
      </c>
      <c r="G49" s="83">
        <v>0</v>
      </c>
      <c r="H49" s="83">
        <v>0</v>
      </c>
    </row>
    <row r="50" spans="1:8" ht="15">
      <c r="A50" s="55" t="s">
        <v>82</v>
      </c>
      <c r="B50" s="100"/>
      <c r="C50" s="82">
        <v>0</v>
      </c>
      <c r="D50" s="83">
        <v>0</v>
      </c>
      <c r="E50" s="84">
        <v>0</v>
      </c>
      <c r="F50" s="82">
        <v>0</v>
      </c>
      <c r="G50" s="83">
        <v>0</v>
      </c>
      <c r="H50" s="83">
        <v>0</v>
      </c>
    </row>
    <row r="51" spans="1:8" ht="15">
      <c r="A51" s="55" t="s">
        <v>83</v>
      </c>
      <c r="B51" s="100"/>
      <c r="C51" s="82">
        <v>0</v>
      </c>
      <c r="D51" s="83">
        <v>0</v>
      </c>
      <c r="E51" s="84">
        <v>0</v>
      </c>
      <c r="F51" s="82">
        <v>0</v>
      </c>
      <c r="G51" s="83">
        <v>0</v>
      </c>
      <c r="H51" s="83">
        <v>0</v>
      </c>
    </row>
    <row r="52" spans="1:8" ht="15" thickBot="1">
      <c r="A52" s="65" t="s">
        <v>84</v>
      </c>
      <c r="B52" s="101"/>
      <c r="C52" s="67">
        <v>0</v>
      </c>
      <c r="D52" s="68">
        <v>0</v>
      </c>
      <c r="E52" s="69">
        <v>0</v>
      </c>
      <c r="F52" s="67">
        <v>0</v>
      </c>
      <c r="G52" s="68">
        <v>0</v>
      </c>
      <c r="H52" s="68">
        <v>0</v>
      </c>
    </row>
    <row r="53" spans="1:8" s="92" customFormat="1" ht="17" thickBot="1">
      <c r="A53" s="71" t="s">
        <v>85</v>
      </c>
      <c r="B53" s="102"/>
      <c r="C53" s="103">
        <f>C47+C48</f>
        <v>0</v>
      </c>
      <c r="D53" s="103">
        <f>D47+D48</f>
        <v>0</v>
      </c>
      <c r="E53" s="103">
        <f>E47+E48</f>
        <v>0</v>
      </c>
      <c r="F53" s="103">
        <f>F47+F48</f>
        <v>0</v>
      </c>
      <c r="G53" s="103">
        <f>G47+G48</f>
        <v>0</v>
      </c>
      <c r="H53" s="74">
        <v>0</v>
      </c>
    </row>
    <row r="54" spans="1:8" ht="28">
      <c r="A54" s="47" t="s">
        <v>86</v>
      </c>
      <c r="B54" s="93"/>
      <c r="C54" s="104" t="s">
        <v>51</v>
      </c>
      <c r="D54" s="53" t="s">
        <v>51</v>
      </c>
      <c r="E54" s="54" t="s">
        <v>51</v>
      </c>
      <c r="F54" s="104" t="s">
        <v>51</v>
      </c>
      <c r="G54" s="53" t="s">
        <v>51</v>
      </c>
      <c r="H54" s="53" t="s">
        <v>79</v>
      </c>
    </row>
    <row r="55" spans="1:8" ht="14">
      <c r="A55" s="55" t="s">
        <v>87</v>
      </c>
      <c r="B55" s="105">
        <f t="shared" ref="B55:G55" si="4">B33</f>
        <v>0.1110666666666667</v>
      </c>
      <c r="C55" s="57">
        <f t="shared" si="4"/>
        <v>0</v>
      </c>
      <c r="D55" s="57">
        <f t="shared" si="4"/>
        <v>0</v>
      </c>
      <c r="E55" s="57">
        <f t="shared" si="4"/>
        <v>0</v>
      </c>
      <c r="F55" s="57">
        <f t="shared" si="4"/>
        <v>0</v>
      </c>
      <c r="G55" s="57">
        <f t="shared" si="4"/>
        <v>0</v>
      </c>
      <c r="H55" s="58">
        <v>0</v>
      </c>
    </row>
    <row r="56" spans="1:8" ht="14">
      <c r="A56" s="55" t="s">
        <v>67</v>
      </c>
      <c r="B56" s="105">
        <f t="shared" ref="B56:G56" si="5">B44</f>
        <v>0.16800000000000001</v>
      </c>
      <c r="C56" s="57">
        <f t="shared" si="5"/>
        <v>0</v>
      </c>
      <c r="D56" s="57">
        <f t="shared" si="5"/>
        <v>0</v>
      </c>
      <c r="E56" s="57">
        <f t="shared" si="5"/>
        <v>0</v>
      </c>
      <c r="F56" s="57">
        <f t="shared" si="5"/>
        <v>0</v>
      </c>
      <c r="G56" s="57">
        <f t="shared" si="5"/>
        <v>0</v>
      </c>
      <c r="H56" s="58">
        <v>0</v>
      </c>
    </row>
    <row r="57" spans="1:8" ht="15" thickBot="1">
      <c r="A57" s="106" t="s">
        <v>78</v>
      </c>
      <c r="B57" s="261"/>
      <c r="C57" s="107">
        <f>C53</f>
        <v>0</v>
      </c>
      <c r="D57" s="107">
        <f>D53</f>
        <v>0</v>
      </c>
      <c r="E57" s="107">
        <f>E53</f>
        <v>0</v>
      </c>
      <c r="F57" s="107">
        <f>F53</f>
        <v>0</v>
      </c>
      <c r="G57" s="107">
        <f>G53</f>
        <v>0</v>
      </c>
      <c r="H57" s="108">
        <v>0</v>
      </c>
    </row>
    <row r="58" spans="1:8" ht="34.5" customHeight="1" thickBot="1">
      <c r="A58" s="71" t="s">
        <v>88</v>
      </c>
      <c r="B58" s="72"/>
      <c r="C58" s="73">
        <f>SUM(C55:C57)</f>
        <v>0</v>
      </c>
      <c r="D58" s="73">
        <f>SUM(D55:D57)</f>
        <v>0</v>
      </c>
      <c r="E58" s="73">
        <f>SUM(E55:E57)</f>
        <v>0</v>
      </c>
      <c r="F58" s="73">
        <f>SUM(F55:F57)</f>
        <v>0</v>
      </c>
      <c r="G58" s="73">
        <f>SUM(G55:G57)</f>
        <v>0</v>
      </c>
      <c r="H58" s="74">
        <v>0</v>
      </c>
    </row>
    <row r="59" spans="1:8" ht="14" thickBot="1">
      <c r="A59" s="393"/>
      <c r="B59" s="393"/>
      <c r="C59" s="393"/>
      <c r="D59" s="393"/>
      <c r="E59" s="393"/>
      <c r="F59" s="393"/>
      <c r="G59" s="393"/>
      <c r="H59" s="393"/>
    </row>
    <row r="60" spans="1:8" ht="14.25" customHeight="1" thickBot="1">
      <c r="A60" s="394" t="s">
        <v>89</v>
      </c>
      <c r="B60" s="394"/>
      <c r="C60" s="394"/>
      <c r="D60" s="394"/>
      <c r="E60" s="394"/>
      <c r="F60" s="394"/>
      <c r="G60" s="394"/>
      <c r="H60" s="394"/>
    </row>
    <row r="61" spans="1:8" ht="14">
      <c r="A61" s="47" t="s">
        <v>90</v>
      </c>
      <c r="B61" s="48"/>
      <c r="C61" s="110" t="s">
        <v>79</v>
      </c>
      <c r="D61" s="111" t="s">
        <v>79</v>
      </c>
      <c r="E61" s="112" t="s">
        <v>79</v>
      </c>
      <c r="F61" s="110" t="s">
        <v>79</v>
      </c>
      <c r="G61" s="111" t="s">
        <v>79</v>
      </c>
      <c r="H61" s="111" t="s">
        <v>79</v>
      </c>
    </row>
    <row r="62" spans="1:8" ht="14">
      <c r="A62" s="55" t="s">
        <v>91</v>
      </c>
      <c r="B62" s="340">
        <v>4.1999999999999997E-3</v>
      </c>
      <c r="C62" s="57">
        <f t="shared" ref="C62:C67" si="6">$B62*C$26</f>
        <v>0</v>
      </c>
      <c r="D62" s="57">
        <f t="shared" ref="D62:G67" si="7">$B62*D$26</f>
        <v>0</v>
      </c>
      <c r="E62" s="57">
        <f t="shared" si="7"/>
        <v>0</v>
      </c>
      <c r="F62" s="57">
        <f t="shared" si="7"/>
        <v>0</v>
      </c>
      <c r="G62" s="57">
        <f t="shared" si="7"/>
        <v>0</v>
      </c>
      <c r="H62" s="58">
        <v>0</v>
      </c>
    </row>
    <row r="63" spans="1:8" ht="14">
      <c r="A63" s="55" t="s">
        <v>92</v>
      </c>
      <c r="B63" s="340">
        <f>B43*B62</f>
        <v>3.3599999999999998E-4</v>
      </c>
      <c r="C63" s="57">
        <f t="shared" si="6"/>
        <v>0</v>
      </c>
      <c r="D63" s="57">
        <f t="shared" si="7"/>
        <v>0</v>
      </c>
      <c r="E63" s="57">
        <f t="shared" si="7"/>
        <v>0</v>
      </c>
      <c r="F63" s="57">
        <f t="shared" si="7"/>
        <v>0</v>
      </c>
      <c r="G63" s="57">
        <f t="shared" si="7"/>
        <v>0</v>
      </c>
      <c r="H63" s="58">
        <v>0</v>
      </c>
    </row>
    <row r="64" spans="1:8" ht="14">
      <c r="A64" s="55" t="s">
        <v>93</v>
      </c>
      <c r="B64" s="340">
        <f>B43*0.4*B62</f>
        <v>1.3439999999999999E-4</v>
      </c>
      <c r="C64" s="57">
        <f t="shared" si="6"/>
        <v>0</v>
      </c>
      <c r="D64" s="57">
        <f t="shared" si="7"/>
        <v>0</v>
      </c>
      <c r="E64" s="57">
        <f t="shared" si="7"/>
        <v>0</v>
      </c>
      <c r="F64" s="57">
        <f t="shared" si="7"/>
        <v>0</v>
      </c>
      <c r="G64" s="57">
        <f t="shared" si="7"/>
        <v>0</v>
      </c>
      <c r="H64" s="58">
        <v>0</v>
      </c>
    </row>
    <row r="65" spans="1:8" ht="14">
      <c r="A65" s="55" t="s">
        <v>94</v>
      </c>
      <c r="B65" s="340">
        <v>1.9400000000000001E-2</v>
      </c>
      <c r="C65" s="57">
        <f t="shared" si="6"/>
        <v>0</v>
      </c>
      <c r="D65" s="57">
        <f t="shared" si="7"/>
        <v>0</v>
      </c>
      <c r="E65" s="57">
        <f t="shared" si="7"/>
        <v>0</v>
      </c>
      <c r="F65" s="57">
        <f t="shared" si="7"/>
        <v>0</v>
      </c>
      <c r="G65" s="57">
        <f t="shared" si="7"/>
        <v>0</v>
      </c>
      <c r="H65" s="58">
        <v>0</v>
      </c>
    </row>
    <row r="66" spans="1:8" ht="28">
      <c r="A66" s="55" t="s">
        <v>95</v>
      </c>
      <c r="B66" s="340">
        <f>B44*B65</f>
        <v>3.2592000000000003E-3</v>
      </c>
      <c r="C66" s="57">
        <f t="shared" si="6"/>
        <v>0</v>
      </c>
      <c r="D66" s="57">
        <f t="shared" si="7"/>
        <v>0</v>
      </c>
      <c r="E66" s="57">
        <f t="shared" si="7"/>
        <v>0</v>
      </c>
      <c r="F66" s="57">
        <f t="shared" si="7"/>
        <v>0</v>
      </c>
      <c r="G66" s="57">
        <f t="shared" si="7"/>
        <v>0</v>
      </c>
      <c r="H66" s="58">
        <v>0</v>
      </c>
    </row>
    <row r="67" spans="1:8" s="35" customFormat="1" ht="17" thickBot="1">
      <c r="A67" s="113" t="s">
        <v>96</v>
      </c>
      <c r="B67" s="340">
        <v>3.44E-2</v>
      </c>
      <c r="C67" s="57">
        <f t="shared" si="6"/>
        <v>0</v>
      </c>
      <c r="D67" s="57">
        <f t="shared" si="7"/>
        <v>0</v>
      </c>
      <c r="E67" s="57">
        <f t="shared" si="7"/>
        <v>0</v>
      </c>
      <c r="F67" s="57">
        <f t="shared" si="7"/>
        <v>0</v>
      </c>
      <c r="G67" s="57">
        <f t="shared" si="7"/>
        <v>0</v>
      </c>
      <c r="H67" s="58">
        <v>0</v>
      </c>
    </row>
    <row r="68" spans="1:8" s="92" customFormat="1" ht="17" thickBot="1">
      <c r="A68" s="71" t="s">
        <v>97</v>
      </c>
      <c r="B68" s="91">
        <f t="shared" ref="B68:G68" si="8">SUM(B62:B67)</f>
        <v>6.1729599999999996E-2</v>
      </c>
      <c r="C68" s="73">
        <f t="shared" si="8"/>
        <v>0</v>
      </c>
      <c r="D68" s="73">
        <f t="shared" si="8"/>
        <v>0</v>
      </c>
      <c r="E68" s="73">
        <f t="shared" si="8"/>
        <v>0</v>
      </c>
      <c r="F68" s="73">
        <f t="shared" si="8"/>
        <v>0</v>
      </c>
      <c r="G68" s="73">
        <f t="shared" si="8"/>
        <v>0</v>
      </c>
      <c r="H68" s="74">
        <v>0</v>
      </c>
    </row>
    <row r="69" spans="1:8" ht="14" thickBot="1">
      <c r="A69" s="393"/>
      <c r="B69" s="393"/>
      <c r="C69" s="393"/>
      <c r="D69" s="393"/>
      <c r="E69" s="393"/>
      <c r="F69" s="393"/>
      <c r="G69" s="393"/>
      <c r="H69" s="393"/>
    </row>
    <row r="70" spans="1:8" ht="14.25" customHeight="1" thickBot="1">
      <c r="A70" s="394" t="s">
        <v>98</v>
      </c>
      <c r="B70" s="394"/>
      <c r="C70" s="394"/>
      <c r="D70" s="394"/>
      <c r="E70" s="394"/>
      <c r="F70" s="394"/>
      <c r="G70" s="394"/>
      <c r="H70" s="394"/>
    </row>
    <row r="71" spans="1:8" ht="14.25" customHeight="1" thickBot="1">
      <c r="A71" s="396" t="s">
        <v>99</v>
      </c>
      <c r="B71" s="396"/>
      <c r="C71" s="396"/>
      <c r="D71" s="396"/>
      <c r="E71" s="396"/>
      <c r="F71" s="396"/>
      <c r="G71" s="396"/>
      <c r="H71" s="396"/>
    </row>
    <row r="72" spans="1:8" ht="14">
      <c r="A72" s="47" t="s">
        <v>499</v>
      </c>
      <c r="B72" s="48"/>
      <c r="C72" s="110" t="s">
        <v>79</v>
      </c>
      <c r="D72" s="111" t="s">
        <v>79</v>
      </c>
      <c r="E72" s="112" t="s">
        <v>79</v>
      </c>
      <c r="F72" s="110" t="s">
        <v>79</v>
      </c>
      <c r="G72" s="111" t="s">
        <v>79</v>
      </c>
      <c r="H72" s="111" t="s">
        <v>79</v>
      </c>
    </row>
    <row r="73" spans="1:8" s="35" customFormat="1" ht="16">
      <c r="A73" s="81" t="s">
        <v>444</v>
      </c>
      <c r="B73" s="340">
        <v>8.3299999999999999E-2</v>
      </c>
      <c r="C73" s="82">
        <f>$B73*(C$68+C$58+C$26)</f>
        <v>0</v>
      </c>
      <c r="D73" s="82">
        <f>$B73*(D$68+D$58+D$26)</f>
        <v>0</v>
      </c>
      <c r="E73" s="82">
        <f t="shared" ref="E73:G74" si="9">$B73*(E$68+E$58+E$26)</f>
        <v>0</v>
      </c>
      <c r="F73" s="82">
        <f t="shared" si="9"/>
        <v>0</v>
      </c>
      <c r="G73" s="82">
        <f t="shared" si="9"/>
        <v>0</v>
      </c>
      <c r="H73" s="83">
        <v>0</v>
      </c>
    </row>
    <row r="74" spans="1:8" ht="15">
      <c r="A74" s="55" t="s">
        <v>101</v>
      </c>
      <c r="B74" s="340">
        <v>5.5999999999999999E-3</v>
      </c>
      <c r="C74" s="82">
        <f>$B74*(C$68+C$58+C$26)</f>
        <v>0</v>
      </c>
      <c r="D74" s="82">
        <f>$B74*(D$68+D$58+D$26)</f>
        <v>0</v>
      </c>
      <c r="E74" s="82">
        <f t="shared" si="9"/>
        <v>0</v>
      </c>
      <c r="F74" s="82">
        <f t="shared" si="9"/>
        <v>0</v>
      </c>
      <c r="G74" s="82">
        <f t="shared" si="9"/>
        <v>0</v>
      </c>
      <c r="H74" s="83">
        <v>0</v>
      </c>
    </row>
    <row r="75" spans="1:8" ht="15">
      <c r="A75" s="55" t="s">
        <v>102</v>
      </c>
      <c r="B75" s="340">
        <v>5.0000000000000001E-4</v>
      </c>
      <c r="C75" s="82">
        <f t="shared" ref="C75:G79" si="10">$B75*(C$68+C$58+C$26)</f>
        <v>0</v>
      </c>
      <c r="D75" s="82">
        <f t="shared" si="10"/>
        <v>0</v>
      </c>
      <c r="E75" s="82">
        <f t="shared" si="10"/>
        <v>0</v>
      </c>
      <c r="F75" s="82">
        <f t="shared" si="10"/>
        <v>0</v>
      </c>
      <c r="G75" s="82">
        <f t="shared" si="10"/>
        <v>0</v>
      </c>
      <c r="H75" s="83">
        <v>0</v>
      </c>
    </row>
    <row r="76" spans="1:8" ht="15" customHeight="1">
      <c r="A76" s="55" t="s">
        <v>103</v>
      </c>
      <c r="B76" s="340">
        <v>6.9999999999999999E-4</v>
      </c>
      <c r="C76" s="82">
        <f t="shared" si="10"/>
        <v>0</v>
      </c>
      <c r="D76" s="82">
        <f t="shared" si="10"/>
        <v>0</v>
      </c>
      <c r="E76" s="82">
        <f t="shared" si="10"/>
        <v>0</v>
      </c>
      <c r="F76" s="82">
        <f t="shared" si="10"/>
        <v>0</v>
      </c>
      <c r="G76" s="82">
        <f t="shared" si="10"/>
        <v>0</v>
      </c>
      <c r="H76" s="83">
        <v>0</v>
      </c>
    </row>
    <row r="77" spans="1:8" ht="15">
      <c r="A77" s="55" t="s">
        <v>500</v>
      </c>
      <c r="B77" s="340">
        <v>2.9999999999999997E-4</v>
      </c>
      <c r="C77" s="82">
        <f>$B77*(C$68+C$58+C$26)</f>
        <v>0</v>
      </c>
      <c r="D77" s="82">
        <f t="shared" si="10"/>
        <v>0</v>
      </c>
      <c r="E77" s="82">
        <f t="shared" si="10"/>
        <v>0</v>
      </c>
      <c r="F77" s="82">
        <f t="shared" si="10"/>
        <v>0</v>
      </c>
      <c r="G77" s="82">
        <f t="shared" si="10"/>
        <v>0</v>
      </c>
      <c r="H77" s="83">
        <v>0</v>
      </c>
    </row>
    <row r="78" spans="1:8" ht="15">
      <c r="A78" s="55" t="s">
        <v>501</v>
      </c>
      <c r="B78" s="340">
        <v>6.4999999999999997E-3</v>
      </c>
      <c r="C78" s="82">
        <f t="shared" si="10"/>
        <v>0</v>
      </c>
      <c r="D78" s="82">
        <f t="shared" si="10"/>
        <v>0</v>
      </c>
      <c r="E78" s="82">
        <f t="shared" si="10"/>
        <v>0</v>
      </c>
      <c r="F78" s="82">
        <f t="shared" si="10"/>
        <v>0</v>
      </c>
      <c r="G78" s="82">
        <f t="shared" si="10"/>
        <v>0</v>
      </c>
      <c r="H78" s="83">
        <v>0</v>
      </c>
    </row>
    <row r="79" spans="1:8" s="35" customFormat="1" ht="17" thickBot="1">
      <c r="A79" s="113" t="s">
        <v>106</v>
      </c>
      <c r="B79" s="340">
        <v>0</v>
      </c>
      <c r="C79" s="82">
        <f>$B79*(C$68+C$58+C$26)</f>
        <v>0</v>
      </c>
      <c r="D79" s="82">
        <f>$B79*(D$68+D$58+D$26)</f>
        <v>0</v>
      </c>
      <c r="E79" s="82">
        <f t="shared" si="10"/>
        <v>0</v>
      </c>
      <c r="F79" s="82">
        <f t="shared" si="10"/>
        <v>0</v>
      </c>
      <c r="G79" s="82">
        <f t="shared" si="10"/>
        <v>0</v>
      </c>
      <c r="H79" s="114">
        <v>0</v>
      </c>
    </row>
    <row r="80" spans="1:8" s="92" customFormat="1" ht="17" thickBot="1">
      <c r="A80" s="71" t="s">
        <v>107</v>
      </c>
      <c r="B80" s="115">
        <f t="shared" ref="B80:G80" si="11">SUM(B73:B79)</f>
        <v>9.69E-2</v>
      </c>
      <c r="C80" s="73">
        <f>SUM(C73:C79)</f>
        <v>0</v>
      </c>
      <c r="D80" s="73">
        <f t="shared" si="11"/>
        <v>0</v>
      </c>
      <c r="E80" s="73">
        <f t="shared" si="11"/>
        <v>0</v>
      </c>
      <c r="F80" s="73">
        <f t="shared" si="11"/>
        <v>0</v>
      </c>
      <c r="G80" s="73">
        <f t="shared" si="11"/>
        <v>0</v>
      </c>
      <c r="H80" s="74">
        <v>0</v>
      </c>
    </row>
    <row r="81" spans="1:8" ht="15" thickBot="1">
      <c r="A81" s="116" t="s">
        <v>108</v>
      </c>
      <c r="B81" s="340">
        <f>B56*B80</f>
        <v>1.6279200000000001E-2</v>
      </c>
      <c r="C81" s="117">
        <f>$B81*(C$68+C$58+C$26)</f>
        <v>0</v>
      </c>
      <c r="D81" s="117">
        <f>$B81*(D$68+D$58+D$26)</f>
        <v>0</v>
      </c>
      <c r="E81" s="117">
        <f>$B81*(E$68+E$58+E$26)</f>
        <v>0</v>
      </c>
      <c r="F81" s="117">
        <f>$B81*(F$68+F$58+F$26)</f>
        <v>0</v>
      </c>
      <c r="G81" s="117">
        <f>$B81*(G$68+G$58+G$26)</f>
        <v>0</v>
      </c>
      <c r="H81" s="118">
        <v>0</v>
      </c>
    </row>
    <row r="82" spans="1:8" ht="17" thickBot="1">
      <c r="A82" s="71" t="s">
        <v>109</v>
      </c>
      <c r="B82" s="115">
        <f t="shared" ref="B82:G82" si="12">B80+B81</f>
        <v>0.11317920000000001</v>
      </c>
      <c r="C82" s="73">
        <f t="shared" si="12"/>
        <v>0</v>
      </c>
      <c r="D82" s="73">
        <f t="shared" si="12"/>
        <v>0</v>
      </c>
      <c r="E82" s="73">
        <f t="shared" si="12"/>
        <v>0</v>
      </c>
      <c r="F82" s="73">
        <f t="shared" si="12"/>
        <v>0</v>
      </c>
      <c r="G82" s="73">
        <f t="shared" si="12"/>
        <v>0</v>
      </c>
      <c r="H82" s="74">
        <v>0</v>
      </c>
    </row>
    <row r="83" spans="1:8" ht="14" thickBot="1">
      <c r="A83" s="393"/>
      <c r="B83" s="393"/>
      <c r="C83" s="393"/>
      <c r="D83" s="393"/>
      <c r="E83" s="393"/>
      <c r="F83" s="393"/>
      <c r="G83" s="393"/>
      <c r="H83" s="393"/>
    </row>
    <row r="84" spans="1:8" ht="14.25" customHeight="1" thickBot="1">
      <c r="A84" s="394" t="s">
        <v>110</v>
      </c>
      <c r="B84" s="394"/>
      <c r="C84" s="394"/>
      <c r="D84" s="394"/>
      <c r="E84" s="394"/>
      <c r="F84" s="394"/>
      <c r="G84" s="394"/>
      <c r="H84" s="394"/>
    </row>
    <row r="85" spans="1:8" ht="14">
      <c r="A85" s="47" t="s">
        <v>111</v>
      </c>
      <c r="B85" s="48"/>
      <c r="C85" s="49" t="s">
        <v>79</v>
      </c>
      <c r="D85" s="50" t="s">
        <v>79</v>
      </c>
      <c r="E85" s="51" t="s">
        <v>79</v>
      </c>
      <c r="F85" s="49" t="s">
        <v>79</v>
      </c>
      <c r="G85" s="50" t="s">
        <v>79</v>
      </c>
      <c r="H85" s="50" t="s">
        <v>79</v>
      </c>
    </row>
    <row r="86" spans="1:8" s="35" customFormat="1" ht="16">
      <c r="A86" s="81" t="s">
        <v>502</v>
      </c>
      <c r="B86" s="263"/>
      <c r="C86" s="341">
        <v>0</v>
      </c>
      <c r="D86" s="341">
        <v>0</v>
      </c>
      <c r="E86" s="341">
        <v>0</v>
      </c>
      <c r="F86" s="341">
        <v>0</v>
      </c>
      <c r="G86" s="341">
        <v>0</v>
      </c>
      <c r="H86" s="119" t="s">
        <v>112</v>
      </c>
    </row>
    <row r="87" spans="1:8" s="35" customFormat="1" ht="16">
      <c r="A87" s="81" t="s">
        <v>113</v>
      </c>
      <c r="B87" s="263"/>
      <c r="C87" s="268">
        <v>0</v>
      </c>
      <c r="D87" s="269">
        <v>0</v>
      </c>
      <c r="E87" s="270">
        <v>0</v>
      </c>
      <c r="F87" s="268">
        <v>0</v>
      </c>
      <c r="G87" s="269">
        <v>0</v>
      </c>
      <c r="H87" s="119" t="s">
        <v>112</v>
      </c>
    </row>
    <row r="88" spans="1:8" s="35" customFormat="1" ht="16">
      <c r="A88" s="81" t="s">
        <v>503</v>
      </c>
      <c r="B88" s="263"/>
      <c r="C88" s="342">
        <v>0</v>
      </c>
      <c r="D88" s="342">
        <v>0</v>
      </c>
      <c r="E88" s="342">
        <v>0</v>
      </c>
      <c r="F88" s="342">
        <v>0</v>
      </c>
      <c r="G88" s="342">
        <v>0</v>
      </c>
      <c r="H88" s="119" t="s">
        <v>112</v>
      </c>
    </row>
    <row r="89" spans="1:8" ht="17" thickBot="1">
      <c r="A89" s="113" t="s">
        <v>114</v>
      </c>
      <c r="B89" s="264"/>
      <c r="C89" s="271">
        <v>0</v>
      </c>
      <c r="D89" s="272">
        <v>0</v>
      </c>
      <c r="E89" s="273">
        <v>0</v>
      </c>
      <c r="F89" s="271">
        <v>0</v>
      </c>
      <c r="G89" s="272">
        <v>0</v>
      </c>
      <c r="H89" s="119" t="s">
        <v>112</v>
      </c>
    </row>
    <row r="90" spans="1:8" ht="17" thickBot="1">
      <c r="A90" s="71" t="s">
        <v>115</v>
      </c>
      <c r="B90" s="120"/>
      <c r="C90" s="103">
        <f>SUM(C86:C89)</f>
        <v>0</v>
      </c>
      <c r="D90" s="103">
        <f>SUM(D86:D89)</f>
        <v>0</v>
      </c>
      <c r="E90" s="103">
        <f>SUM(E86:E89)</f>
        <v>0</v>
      </c>
      <c r="F90" s="103">
        <f>SUM(F86:F89)</f>
        <v>0</v>
      </c>
      <c r="G90" s="103">
        <f>SUM(G86:G89)</f>
        <v>0</v>
      </c>
      <c r="H90" s="121" t="s">
        <v>112</v>
      </c>
    </row>
    <row r="91" spans="1:8" ht="14" thickBot="1">
      <c r="A91" s="393"/>
      <c r="B91" s="393"/>
      <c r="C91" s="393"/>
      <c r="D91" s="393"/>
      <c r="E91" s="393"/>
      <c r="F91" s="393"/>
      <c r="G91" s="393"/>
      <c r="H91" s="393"/>
    </row>
    <row r="92" spans="1:8" ht="14.25" customHeight="1" thickBot="1">
      <c r="A92" s="394" t="s">
        <v>116</v>
      </c>
      <c r="B92" s="394"/>
      <c r="C92" s="394"/>
      <c r="D92" s="394"/>
      <c r="E92" s="394"/>
      <c r="F92" s="394"/>
      <c r="G92" s="394"/>
      <c r="H92" s="394"/>
    </row>
    <row r="93" spans="1:8" ht="14">
      <c r="A93" s="47" t="s">
        <v>117</v>
      </c>
      <c r="B93" s="48"/>
      <c r="C93" s="110" t="s">
        <v>79</v>
      </c>
      <c r="D93" s="111" t="s">
        <v>79</v>
      </c>
      <c r="E93" s="112" t="s">
        <v>79</v>
      </c>
      <c r="F93" s="110" t="s">
        <v>79</v>
      </c>
      <c r="G93" s="111" t="s">
        <v>79</v>
      </c>
      <c r="H93" s="111" t="s">
        <v>79</v>
      </c>
    </row>
    <row r="94" spans="1:8" ht="14">
      <c r="A94" s="55" t="s">
        <v>118</v>
      </c>
      <c r="B94" s="56"/>
      <c r="C94" s="57">
        <f>C26</f>
        <v>0</v>
      </c>
      <c r="D94" s="58">
        <f>D26</f>
        <v>0</v>
      </c>
      <c r="E94" s="58">
        <f>E26</f>
        <v>0</v>
      </c>
      <c r="F94" s="60">
        <f>F26</f>
        <v>0</v>
      </c>
      <c r="G94" s="60">
        <f>G26</f>
        <v>0</v>
      </c>
      <c r="H94" s="58">
        <v>0</v>
      </c>
    </row>
    <row r="95" spans="1:8" ht="14">
      <c r="A95" s="55" t="s">
        <v>119</v>
      </c>
      <c r="B95" s="56"/>
      <c r="C95" s="57">
        <f>C58</f>
        <v>0</v>
      </c>
      <c r="D95" s="58">
        <f>D58</f>
        <v>0</v>
      </c>
      <c r="E95" s="58">
        <f>E58</f>
        <v>0</v>
      </c>
      <c r="F95" s="60">
        <f>F58</f>
        <v>0</v>
      </c>
      <c r="G95" s="60">
        <f>G58</f>
        <v>0</v>
      </c>
      <c r="H95" s="58">
        <v>0</v>
      </c>
    </row>
    <row r="96" spans="1:8" ht="14">
      <c r="A96" s="55" t="s">
        <v>120</v>
      </c>
      <c r="B96" s="56"/>
      <c r="C96" s="57">
        <f>C68</f>
        <v>0</v>
      </c>
      <c r="D96" s="58">
        <f>D68</f>
        <v>0</v>
      </c>
      <c r="E96" s="58">
        <f>E68</f>
        <v>0</v>
      </c>
      <c r="F96" s="60">
        <f>F68</f>
        <v>0</v>
      </c>
      <c r="G96" s="60">
        <f>G68</f>
        <v>0</v>
      </c>
      <c r="H96" s="58">
        <v>0</v>
      </c>
    </row>
    <row r="97" spans="1:8" ht="14">
      <c r="A97" s="55" t="s">
        <v>121</v>
      </c>
      <c r="B97" s="56"/>
      <c r="C97" s="57">
        <f>C82</f>
        <v>0</v>
      </c>
      <c r="D97" s="58">
        <f>D82</f>
        <v>0</v>
      </c>
      <c r="E97" s="58">
        <f>E82</f>
        <v>0</v>
      </c>
      <c r="F97" s="60">
        <f>F82</f>
        <v>0</v>
      </c>
      <c r="G97" s="60">
        <f>G82</f>
        <v>0</v>
      </c>
      <c r="H97" s="58">
        <v>0</v>
      </c>
    </row>
    <row r="98" spans="1:8" ht="15" thickBot="1">
      <c r="A98" s="55" t="s">
        <v>122</v>
      </c>
      <c r="B98" s="56"/>
      <c r="C98" s="245">
        <f>C90</f>
        <v>0</v>
      </c>
      <c r="D98" s="247">
        <f>D90</f>
        <v>0</v>
      </c>
      <c r="E98" s="247">
        <f>E90</f>
        <v>0</v>
      </c>
      <c r="F98" s="248">
        <f>F90</f>
        <v>0</v>
      </c>
      <c r="G98" s="246">
        <f>G90</f>
        <v>0</v>
      </c>
      <c r="H98" s="122" t="s">
        <v>112</v>
      </c>
    </row>
    <row r="99" spans="1:8" ht="17" thickBot="1">
      <c r="A99" s="71" t="s">
        <v>123</v>
      </c>
      <c r="B99" s="72"/>
      <c r="C99" s="73">
        <f>SUM(C94:C98)</f>
        <v>0</v>
      </c>
      <c r="D99" s="73">
        <f>SUM(D94:D98)</f>
        <v>0</v>
      </c>
      <c r="E99" s="73">
        <f>SUM(E94:E98)</f>
        <v>0</v>
      </c>
      <c r="F99" s="73">
        <f>SUM(F94:F98)</f>
        <v>0</v>
      </c>
      <c r="G99" s="73">
        <f>SUM(G94:G98)</f>
        <v>0</v>
      </c>
      <c r="H99" s="74">
        <v>0</v>
      </c>
    </row>
    <row r="100" spans="1:8" ht="14" thickBot="1">
      <c r="A100" s="393"/>
      <c r="B100" s="393"/>
      <c r="C100" s="393"/>
      <c r="D100" s="393"/>
      <c r="E100" s="393"/>
      <c r="F100" s="393"/>
      <c r="G100" s="393"/>
      <c r="H100" s="393"/>
    </row>
    <row r="101" spans="1:8" ht="16">
      <c r="A101" s="124" t="s">
        <v>124</v>
      </c>
      <c r="B101" s="125"/>
      <c r="C101" s="346">
        <v>0.5</v>
      </c>
      <c r="D101" s="347">
        <v>1</v>
      </c>
      <c r="E101" s="348">
        <v>0.1</v>
      </c>
      <c r="F101" s="349">
        <v>1</v>
      </c>
      <c r="G101" s="347">
        <v>1</v>
      </c>
      <c r="H101" s="126"/>
    </row>
    <row r="102" spans="1:8" ht="17" thickBot="1">
      <c r="A102" s="128" t="s">
        <v>125</v>
      </c>
      <c r="B102" s="129"/>
      <c r="C102" s="87">
        <f>C99*C101</f>
        <v>0</v>
      </c>
      <c r="D102" s="87">
        <f>D99*D101</f>
        <v>0</v>
      </c>
      <c r="E102" s="87">
        <f>E99*E101</f>
        <v>0</v>
      </c>
      <c r="F102" s="87">
        <f>F99*F101</f>
        <v>0</v>
      </c>
      <c r="G102" s="87">
        <f>G99*G101</f>
        <v>0</v>
      </c>
      <c r="H102" s="88">
        <v>0</v>
      </c>
    </row>
    <row r="103" spans="1:8">
      <c r="A103" s="43"/>
      <c r="B103" s="43"/>
      <c r="C103" s="43"/>
      <c r="D103" s="43"/>
      <c r="E103" s="43"/>
      <c r="F103" s="43"/>
      <c r="G103" s="43"/>
      <c r="H103" s="43"/>
    </row>
    <row r="104" spans="1:8" ht="13.5" customHeight="1">
      <c r="A104" s="395" t="s">
        <v>126</v>
      </c>
      <c r="B104" s="395"/>
      <c r="C104" s="395"/>
      <c r="D104" s="395"/>
      <c r="E104" s="395"/>
      <c r="F104" s="395"/>
      <c r="G104" s="395"/>
      <c r="H104" s="395"/>
    </row>
    <row r="105" spans="1:8" ht="30" customHeight="1">
      <c r="A105" s="395" t="s">
        <v>127</v>
      </c>
      <c r="B105" s="395"/>
      <c r="C105" s="395"/>
      <c r="D105" s="395"/>
      <c r="E105" s="395"/>
      <c r="F105" s="395"/>
      <c r="G105" s="395"/>
      <c r="H105" s="395"/>
    </row>
    <row r="106" spans="1:8" ht="46.5" customHeight="1">
      <c r="A106" s="395" t="s">
        <v>128</v>
      </c>
      <c r="B106" s="395"/>
      <c r="C106" s="395"/>
      <c r="D106" s="395"/>
      <c r="E106" s="395"/>
      <c r="F106" s="395"/>
      <c r="G106" s="395"/>
      <c r="H106" s="395"/>
    </row>
  </sheetData>
  <mergeCells count="27">
    <mergeCell ref="A69:H69"/>
    <mergeCell ref="A70:H70"/>
    <mergeCell ref="A104:H104"/>
    <mergeCell ref="A105:H105"/>
    <mergeCell ref="A106:H106"/>
    <mergeCell ref="A71:H71"/>
    <mergeCell ref="A83:H83"/>
    <mergeCell ref="A84:H84"/>
    <mergeCell ref="A91:H91"/>
    <mergeCell ref="A92:H92"/>
    <mergeCell ref="A100:H100"/>
    <mergeCell ref="A28:H28"/>
    <mergeCell ref="A29:H29"/>
    <mergeCell ref="A34:H34"/>
    <mergeCell ref="A59:H59"/>
    <mergeCell ref="A60:H60"/>
    <mergeCell ref="A12:A14"/>
    <mergeCell ref="B13:B14"/>
    <mergeCell ref="C16:H16"/>
    <mergeCell ref="A17:H17"/>
    <mergeCell ref="A27:H27"/>
    <mergeCell ref="A2:H2"/>
    <mergeCell ref="A4:H4"/>
    <mergeCell ref="A6:A8"/>
    <mergeCell ref="A11:B11"/>
    <mergeCell ref="C11:E11"/>
    <mergeCell ref="F11:H11"/>
  </mergeCells>
  <pageMargins left="0.51181102362204722" right="0.51181102362204722" top="0.78740157480314965" bottom="0.78740157480314965" header="0.31535433070866142" footer="0.31535433070866142"/>
  <pageSetup paperSize="9" scale="43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2160B-A917-4EEC-AFDE-627F33691AF1}">
  <dimension ref="A2:J70"/>
  <sheetViews>
    <sheetView view="pageBreakPreview" zoomScale="60" zoomScaleNormal="100" workbookViewId="0">
      <selection activeCell="A3" sqref="A3"/>
    </sheetView>
  </sheetViews>
  <sheetFormatPr baseColWidth="10" defaultColWidth="8.83203125" defaultRowHeight="15"/>
  <cols>
    <col min="1" max="1" width="8" style="39" customWidth="1"/>
    <col min="2" max="2" width="50.33203125" customWidth="1"/>
    <col min="3" max="3" width="10.5" customWidth="1"/>
    <col min="4" max="4" width="15.5" style="202" customWidth="1"/>
    <col min="5" max="5" width="13" customWidth="1"/>
    <col min="6" max="6" width="17.6640625" customWidth="1"/>
    <col min="7" max="7" width="10" customWidth="1"/>
    <col min="8" max="8" width="12" customWidth="1"/>
    <col min="9" max="9" width="17.33203125" customWidth="1"/>
    <col min="10" max="10" width="11" bestFit="1" customWidth="1"/>
  </cols>
  <sheetData>
    <row r="2" spans="1:10" ht="21">
      <c r="A2" s="387" t="s">
        <v>511</v>
      </c>
      <c r="B2" s="387"/>
      <c r="C2" s="387"/>
      <c r="D2" s="387"/>
      <c r="E2" s="387"/>
      <c r="F2" s="387"/>
      <c r="G2" s="387"/>
      <c r="H2" s="387"/>
      <c r="I2" s="387"/>
    </row>
    <row r="3" spans="1:10" ht="16" thickBot="1"/>
    <row r="4" spans="1:10" ht="14" thickBot="1">
      <c r="A4" s="398" t="s">
        <v>194</v>
      </c>
      <c r="B4" s="399"/>
      <c r="C4" s="399"/>
      <c r="D4" s="399"/>
      <c r="E4" s="399"/>
      <c r="F4" s="399"/>
      <c r="G4" s="399"/>
      <c r="H4" s="399"/>
      <c r="I4" s="400"/>
    </row>
    <row r="5" spans="1:10" ht="14" thickBot="1">
      <c r="A5" s="401"/>
      <c r="B5" s="402"/>
      <c r="C5" s="402"/>
      <c r="D5" s="402"/>
      <c r="E5" s="402"/>
      <c r="F5" s="402"/>
      <c r="G5" s="402"/>
      <c r="H5" s="402"/>
      <c r="I5" s="402"/>
    </row>
    <row r="6" spans="1:10" ht="49" thickBot="1">
      <c r="A6" s="135" t="s">
        <v>184</v>
      </c>
      <c r="B6" s="136" t="s">
        <v>169</v>
      </c>
      <c r="C6" s="136" t="s">
        <v>195</v>
      </c>
      <c r="D6" s="136" t="s">
        <v>196</v>
      </c>
      <c r="E6" s="136" t="s">
        <v>442</v>
      </c>
      <c r="F6" s="301" t="s">
        <v>197</v>
      </c>
      <c r="G6" s="302" t="s">
        <v>452</v>
      </c>
      <c r="H6" s="136" t="s">
        <v>446</v>
      </c>
      <c r="I6" s="328" t="s">
        <v>173</v>
      </c>
    </row>
    <row r="7" spans="1:10" ht="16" thickBot="1"/>
    <row r="8" spans="1:10" s="92" customFormat="1" ht="16" thickBot="1">
      <c r="A8" s="204">
        <v>2</v>
      </c>
      <c r="B8" s="397"/>
      <c r="C8" s="397"/>
      <c r="D8" s="397"/>
      <c r="E8" s="397"/>
      <c r="F8" s="303">
        <f>SUM(F9:F15)</f>
        <v>0</v>
      </c>
      <c r="G8" s="304"/>
      <c r="H8" s="317"/>
      <c r="I8" s="329">
        <f>SUM(I9:I15)</f>
        <v>0</v>
      </c>
    </row>
    <row r="9" spans="1:10" ht="16">
      <c r="A9" s="206" t="s">
        <v>12</v>
      </c>
      <c r="B9" s="196" t="s">
        <v>198</v>
      </c>
      <c r="C9" s="207" t="s">
        <v>199</v>
      </c>
      <c r="D9" s="373">
        <v>40</v>
      </c>
      <c r="E9" s="350">
        <v>0</v>
      </c>
      <c r="F9" s="305">
        <f t="shared" ref="F9:F15" si="0">D9*E9</f>
        <v>0</v>
      </c>
      <c r="G9" s="404">
        <v>0</v>
      </c>
      <c r="H9" s="307">
        <f>E9*(1+$G$9)</f>
        <v>0</v>
      </c>
      <c r="I9" s="307">
        <f>H9*D9</f>
        <v>0</v>
      </c>
      <c r="J9" s="289"/>
    </row>
    <row r="10" spans="1:10" ht="16">
      <c r="A10" s="206" t="s">
        <v>13</v>
      </c>
      <c r="B10" s="196" t="s">
        <v>200</v>
      </c>
      <c r="C10" s="207" t="s">
        <v>199</v>
      </c>
      <c r="D10" s="373">
        <v>45</v>
      </c>
      <c r="E10" s="350">
        <v>0</v>
      </c>
      <c r="F10" s="305">
        <f t="shared" si="0"/>
        <v>0</v>
      </c>
      <c r="G10" s="405"/>
      <c r="H10" s="308">
        <f t="shared" ref="H10:H51" si="1">E10*(1+$G$9)</f>
        <v>0</v>
      </c>
      <c r="I10" s="308">
        <f>H10*D10</f>
        <v>0</v>
      </c>
    </row>
    <row r="11" spans="1:10" ht="16">
      <c r="A11" s="206" t="s">
        <v>14</v>
      </c>
      <c r="B11" s="196" t="s">
        <v>201</v>
      </c>
      <c r="C11" s="207" t="s">
        <v>199</v>
      </c>
      <c r="D11" s="373">
        <v>50</v>
      </c>
      <c r="E11" s="350">
        <v>0</v>
      </c>
      <c r="F11" s="305">
        <f t="shared" si="0"/>
        <v>0</v>
      </c>
      <c r="G11" s="405"/>
      <c r="H11" s="308">
        <f t="shared" si="1"/>
        <v>0</v>
      </c>
      <c r="I11" s="308">
        <f t="shared" ref="I11:I51" si="2">H11*D11</f>
        <v>0</v>
      </c>
    </row>
    <row r="12" spans="1:10" ht="32">
      <c r="A12" s="206" t="s">
        <v>15</v>
      </c>
      <c r="B12" s="196" t="s">
        <v>202</v>
      </c>
      <c r="C12" s="207" t="s">
        <v>203</v>
      </c>
      <c r="D12" s="373">
        <v>10</v>
      </c>
      <c r="E12" s="350">
        <v>0</v>
      </c>
      <c r="F12" s="305">
        <f t="shared" si="0"/>
        <v>0</v>
      </c>
      <c r="G12" s="405"/>
      <c r="H12" s="308">
        <f t="shared" si="1"/>
        <v>0</v>
      </c>
      <c r="I12" s="308">
        <f t="shared" si="2"/>
        <v>0</v>
      </c>
    </row>
    <row r="13" spans="1:10" ht="16">
      <c r="A13" s="206" t="s">
        <v>16</v>
      </c>
      <c r="B13" s="196" t="s">
        <v>204</v>
      </c>
      <c r="C13" s="207" t="s">
        <v>203</v>
      </c>
      <c r="D13" s="373">
        <v>20</v>
      </c>
      <c r="E13" s="350">
        <v>0</v>
      </c>
      <c r="F13" s="305">
        <f t="shared" si="0"/>
        <v>0</v>
      </c>
      <c r="G13" s="405"/>
      <c r="H13" s="308">
        <f t="shared" si="1"/>
        <v>0</v>
      </c>
      <c r="I13" s="308">
        <f t="shared" si="2"/>
        <v>0</v>
      </c>
    </row>
    <row r="14" spans="1:10" ht="16">
      <c r="A14" s="206" t="s">
        <v>212</v>
      </c>
      <c r="B14" s="196" t="s">
        <v>205</v>
      </c>
      <c r="C14" s="207" t="s">
        <v>203</v>
      </c>
      <c r="D14" s="373">
        <v>20</v>
      </c>
      <c r="E14" s="350">
        <v>0</v>
      </c>
      <c r="F14" s="305">
        <f t="shared" si="0"/>
        <v>0</v>
      </c>
      <c r="G14" s="405"/>
      <c r="H14" s="308">
        <f t="shared" si="1"/>
        <v>0</v>
      </c>
      <c r="I14" s="308">
        <f t="shared" si="2"/>
        <v>0</v>
      </c>
    </row>
    <row r="15" spans="1:10" ht="33" thickBot="1">
      <c r="A15" s="206" t="s">
        <v>214</v>
      </c>
      <c r="B15" s="196" t="s">
        <v>206</v>
      </c>
      <c r="C15" s="207" t="s">
        <v>203</v>
      </c>
      <c r="D15" s="373">
        <v>10</v>
      </c>
      <c r="E15" s="350">
        <v>0</v>
      </c>
      <c r="F15" s="305">
        <f t="shared" si="0"/>
        <v>0</v>
      </c>
      <c r="G15" s="405"/>
      <c r="H15" s="309">
        <f t="shared" si="1"/>
        <v>0</v>
      </c>
      <c r="I15" s="309">
        <f t="shared" si="2"/>
        <v>0</v>
      </c>
    </row>
    <row r="16" spans="1:10" ht="16" thickBot="1">
      <c r="A16" s="206"/>
      <c r="B16" s="397"/>
      <c r="C16" s="397"/>
      <c r="D16" s="397"/>
      <c r="E16" s="397"/>
      <c r="F16" s="303">
        <f>SUM(F17:F32)</f>
        <v>0</v>
      </c>
      <c r="G16" s="406"/>
      <c r="H16" s="311"/>
      <c r="I16" s="306">
        <f>SUM(I17:I32)</f>
        <v>0</v>
      </c>
    </row>
    <row r="17" spans="1:9" ht="32">
      <c r="A17" s="206" t="s">
        <v>216</v>
      </c>
      <c r="B17" s="196" t="s">
        <v>207</v>
      </c>
      <c r="C17" s="207" t="s">
        <v>203</v>
      </c>
      <c r="D17" s="373">
        <v>10</v>
      </c>
      <c r="E17" s="350">
        <v>0</v>
      </c>
      <c r="F17" s="305">
        <f>D17*E17</f>
        <v>0</v>
      </c>
      <c r="G17" s="405"/>
      <c r="H17" s="312">
        <f t="shared" si="1"/>
        <v>0</v>
      </c>
      <c r="I17" s="312">
        <f t="shared" si="2"/>
        <v>0</v>
      </c>
    </row>
    <row r="18" spans="1:9" ht="32">
      <c r="A18" s="206" t="s">
        <v>218</v>
      </c>
      <c r="B18" s="196" t="s">
        <v>208</v>
      </c>
      <c r="C18" s="207" t="s">
        <v>203</v>
      </c>
      <c r="D18" s="373">
        <v>10</v>
      </c>
      <c r="E18" s="350">
        <v>0</v>
      </c>
      <c r="F18" s="305">
        <f t="shared" ref="F18:F32" si="3">D18*E18</f>
        <v>0</v>
      </c>
      <c r="G18" s="405"/>
      <c r="H18" s="308">
        <f t="shared" si="1"/>
        <v>0</v>
      </c>
      <c r="I18" s="308">
        <f t="shared" si="2"/>
        <v>0</v>
      </c>
    </row>
    <row r="19" spans="1:9" ht="16">
      <c r="A19" s="206" t="s">
        <v>220</v>
      </c>
      <c r="B19" s="196" t="s">
        <v>209</v>
      </c>
      <c r="C19" s="207" t="s">
        <v>199</v>
      </c>
      <c r="D19" s="373">
        <v>40</v>
      </c>
      <c r="E19" s="350">
        <v>0</v>
      </c>
      <c r="F19" s="305">
        <f t="shared" si="3"/>
        <v>0</v>
      </c>
      <c r="G19" s="405"/>
      <c r="H19" s="308">
        <f t="shared" si="1"/>
        <v>0</v>
      </c>
      <c r="I19" s="308">
        <f t="shared" si="2"/>
        <v>0</v>
      </c>
    </row>
    <row r="20" spans="1:9" ht="16">
      <c r="A20" s="206" t="s">
        <v>222</v>
      </c>
      <c r="B20" s="196" t="s">
        <v>210</v>
      </c>
      <c r="C20" s="207" t="s">
        <v>199</v>
      </c>
      <c r="D20" s="373">
        <v>30</v>
      </c>
      <c r="E20" s="350">
        <v>0</v>
      </c>
      <c r="F20" s="305">
        <f t="shared" si="3"/>
        <v>0</v>
      </c>
      <c r="G20" s="405"/>
      <c r="H20" s="308">
        <f t="shared" si="1"/>
        <v>0</v>
      </c>
      <c r="I20" s="308">
        <f t="shared" si="2"/>
        <v>0</v>
      </c>
    </row>
    <row r="21" spans="1:9" ht="32">
      <c r="A21" s="206" t="s">
        <v>224</v>
      </c>
      <c r="B21" s="196" t="s">
        <v>211</v>
      </c>
      <c r="C21" s="207" t="s">
        <v>203</v>
      </c>
      <c r="D21" s="373">
        <v>10</v>
      </c>
      <c r="E21" s="350">
        <v>0</v>
      </c>
      <c r="F21" s="305">
        <f t="shared" si="3"/>
        <v>0</v>
      </c>
      <c r="G21" s="405"/>
      <c r="H21" s="308">
        <f t="shared" si="1"/>
        <v>0</v>
      </c>
      <c r="I21" s="308">
        <f t="shared" si="2"/>
        <v>0</v>
      </c>
    </row>
    <row r="22" spans="1:9" ht="32">
      <c r="A22" s="206" t="s">
        <v>226</v>
      </c>
      <c r="B22" s="196" t="s">
        <v>213</v>
      </c>
      <c r="C22" s="207" t="s">
        <v>203</v>
      </c>
      <c r="D22" s="373">
        <v>10</v>
      </c>
      <c r="E22" s="350">
        <v>0</v>
      </c>
      <c r="F22" s="305">
        <f t="shared" si="3"/>
        <v>0</v>
      </c>
      <c r="G22" s="405"/>
      <c r="H22" s="308">
        <f t="shared" si="1"/>
        <v>0</v>
      </c>
      <c r="I22" s="308">
        <f t="shared" si="2"/>
        <v>0</v>
      </c>
    </row>
    <row r="23" spans="1:9" ht="32">
      <c r="A23" s="206" t="s">
        <v>228</v>
      </c>
      <c r="B23" s="196" t="s">
        <v>215</v>
      </c>
      <c r="C23" s="207" t="s">
        <v>203</v>
      </c>
      <c r="D23" s="373">
        <v>10</v>
      </c>
      <c r="E23" s="350">
        <v>0</v>
      </c>
      <c r="F23" s="305">
        <f t="shared" si="3"/>
        <v>0</v>
      </c>
      <c r="G23" s="405"/>
      <c r="H23" s="308">
        <f t="shared" si="1"/>
        <v>0</v>
      </c>
      <c r="I23" s="308">
        <f t="shared" si="2"/>
        <v>0</v>
      </c>
    </row>
    <row r="24" spans="1:9" ht="32">
      <c r="A24" s="206" t="s">
        <v>230</v>
      </c>
      <c r="B24" s="196" t="s">
        <v>217</v>
      </c>
      <c r="C24" s="207" t="s">
        <v>203</v>
      </c>
      <c r="D24" s="373">
        <v>20</v>
      </c>
      <c r="E24" s="350">
        <v>0</v>
      </c>
      <c r="F24" s="305">
        <f t="shared" si="3"/>
        <v>0</v>
      </c>
      <c r="G24" s="405"/>
      <c r="H24" s="308">
        <f t="shared" si="1"/>
        <v>0</v>
      </c>
      <c r="I24" s="308">
        <f t="shared" si="2"/>
        <v>0</v>
      </c>
    </row>
    <row r="25" spans="1:9" ht="32">
      <c r="A25" s="206" t="s">
        <v>232</v>
      </c>
      <c r="B25" s="196" t="s">
        <v>219</v>
      </c>
      <c r="C25" s="207" t="s">
        <v>203</v>
      </c>
      <c r="D25" s="373">
        <v>15</v>
      </c>
      <c r="E25" s="350">
        <v>0</v>
      </c>
      <c r="F25" s="305">
        <f t="shared" si="3"/>
        <v>0</v>
      </c>
      <c r="G25" s="405"/>
      <c r="H25" s="308">
        <f t="shared" si="1"/>
        <v>0</v>
      </c>
      <c r="I25" s="308">
        <f t="shared" si="2"/>
        <v>0</v>
      </c>
    </row>
    <row r="26" spans="1:9" ht="32">
      <c r="A26" s="206" t="s">
        <v>474</v>
      </c>
      <c r="B26" s="196" t="s">
        <v>221</v>
      </c>
      <c r="C26" s="207" t="s">
        <v>203</v>
      </c>
      <c r="D26" s="373">
        <v>10</v>
      </c>
      <c r="E26" s="350">
        <v>0</v>
      </c>
      <c r="F26" s="305">
        <f t="shared" si="3"/>
        <v>0</v>
      </c>
      <c r="G26" s="405"/>
      <c r="H26" s="308">
        <f t="shared" si="1"/>
        <v>0</v>
      </c>
      <c r="I26" s="308">
        <f t="shared" si="2"/>
        <v>0</v>
      </c>
    </row>
    <row r="27" spans="1:9" ht="32">
      <c r="A27" s="206" t="s">
        <v>475</v>
      </c>
      <c r="B27" s="196" t="s">
        <v>223</v>
      </c>
      <c r="C27" s="207" t="s">
        <v>203</v>
      </c>
      <c r="D27" s="373">
        <v>10</v>
      </c>
      <c r="E27" s="350">
        <v>0</v>
      </c>
      <c r="F27" s="305">
        <f t="shared" si="3"/>
        <v>0</v>
      </c>
      <c r="G27" s="405"/>
      <c r="H27" s="308">
        <f t="shared" si="1"/>
        <v>0</v>
      </c>
      <c r="I27" s="308">
        <f t="shared" si="2"/>
        <v>0</v>
      </c>
    </row>
    <row r="28" spans="1:9" ht="32">
      <c r="A28" s="206" t="s">
        <v>476</v>
      </c>
      <c r="B28" s="196" t="s">
        <v>225</v>
      </c>
      <c r="C28" s="207" t="s">
        <v>203</v>
      </c>
      <c r="D28" s="373">
        <v>15</v>
      </c>
      <c r="E28" s="350">
        <v>0</v>
      </c>
      <c r="F28" s="305">
        <f t="shared" si="3"/>
        <v>0</v>
      </c>
      <c r="G28" s="405"/>
      <c r="H28" s="308">
        <f t="shared" si="1"/>
        <v>0</v>
      </c>
      <c r="I28" s="308">
        <f t="shared" si="2"/>
        <v>0</v>
      </c>
    </row>
    <row r="29" spans="1:9" ht="16">
      <c r="A29" s="206" t="s">
        <v>477</v>
      </c>
      <c r="B29" s="196" t="s">
        <v>227</v>
      </c>
      <c r="C29" s="207" t="s">
        <v>203</v>
      </c>
      <c r="D29" s="373">
        <v>15</v>
      </c>
      <c r="E29" s="350">
        <v>0</v>
      </c>
      <c r="F29" s="305">
        <f t="shared" si="3"/>
        <v>0</v>
      </c>
      <c r="G29" s="405"/>
      <c r="H29" s="308">
        <f t="shared" si="1"/>
        <v>0</v>
      </c>
      <c r="I29" s="308">
        <f t="shared" si="2"/>
        <v>0</v>
      </c>
    </row>
    <row r="30" spans="1:9" ht="16">
      <c r="A30" s="206" t="s">
        <v>478</v>
      </c>
      <c r="B30" s="196" t="s">
        <v>229</v>
      </c>
      <c r="C30" s="207" t="s">
        <v>203</v>
      </c>
      <c r="D30" s="373">
        <v>30</v>
      </c>
      <c r="E30" s="350">
        <v>0</v>
      </c>
      <c r="F30" s="305">
        <f t="shared" si="3"/>
        <v>0</v>
      </c>
      <c r="G30" s="405"/>
      <c r="H30" s="308">
        <f t="shared" si="1"/>
        <v>0</v>
      </c>
      <c r="I30" s="308">
        <f t="shared" si="2"/>
        <v>0</v>
      </c>
    </row>
    <row r="31" spans="1:9" ht="32">
      <c r="A31" s="206" t="s">
        <v>479</v>
      </c>
      <c r="B31" s="196" t="s">
        <v>231</v>
      </c>
      <c r="C31" s="207" t="s">
        <v>203</v>
      </c>
      <c r="D31" s="373">
        <v>20</v>
      </c>
      <c r="E31" s="350">
        <v>0</v>
      </c>
      <c r="F31" s="305">
        <f t="shared" si="3"/>
        <v>0</v>
      </c>
      <c r="G31" s="405"/>
      <c r="H31" s="308">
        <f t="shared" si="1"/>
        <v>0</v>
      </c>
      <c r="I31" s="308">
        <f t="shared" si="2"/>
        <v>0</v>
      </c>
    </row>
    <row r="32" spans="1:9" ht="33" thickBot="1">
      <c r="A32" s="206" t="s">
        <v>480</v>
      </c>
      <c r="B32" s="196" t="s">
        <v>233</v>
      </c>
      <c r="C32" s="207" t="s">
        <v>203</v>
      </c>
      <c r="D32" s="373">
        <v>20</v>
      </c>
      <c r="E32" s="350">
        <v>0</v>
      </c>
      <c r="F32" s="305">
        <f t="shared" si="3"/>
        <v>0</v>
      </c>
      <c r="G32" s="405"/>
      <c r="H32" s="309">
        <f t="shared" si="1"/>
        <v>0</v>
      </c>
      <c r="I32" s="309">
        <f t="shared" si="2"/>
        <v>0</v>
      </c>
    </row>
    <row r="33" spans="1:9" s="35" customFormat="1" ht="16" thickBot="1">
      <c r="A33" s="206"/>
      <c r="B33" s="397"/>
      <c r="C33" s="397"/>
      <c r="D33" s="397"/>
      <c r="E33" s="397"/>
      <c r="F33" s="303">
        <f>SUM(F34:F42)</f>
        <v>0</v>
      </c>
      <c r="G33" s="406"/>
      <c r="H33" s="311"/>
      <c r="I33" s="306">
        <f>SUM(I34:I42)</f>
        <v>0</v>
      </c>
    </row>
    <row r="34" spans="1:9" s="35" customFormat="1" ht="32">
      <c r="A34" s="206" t="s">
        <v>481</v>
      </c>
      <c r="B34" s="196" t="s">
        <v>234</v>
      </c>
      <c r="C34" s="207" t="s">
        <v>235</v>
      </c>
      <c r="D34" s="373">
        <v>5</v>
      </c>
      <c r="E34" s="350">
        <v>0</v>
      </c>
      <c r="F34" s="305">
        <f>D34*E34</f>
        <v>0</v>
      </c>
      <c r="G34" s="405"/>
      <c r="H34" s="312">
        <f t="shared" si="1"/>
        <v>0</v>
      </c>
      <c r="I34" s="312">
        <f t="shared" si="2"/>
        <v>0</v>
      </c>
    </row>
    <row r="35" spans="1:9" s="35" customFormat="1" ht="32">
      <c r="A35" s="206" t="s">
        <v>482</v>
      </c>
      <c r="B35" s="196" t="s">
        <v>236</v>
      </c>
      <c r="C35" s="207" t="s">
        <v>203</v>
      </c>
      <c r="D35" s="373">
        <v>5</v>
      </c>
      <c r="E35" s="350">
        <v>0</v>
      </c>
      <c r="F35" s="305">
        <f t="shared" ref="F35:F42" si="4">D35*E35</f>
        <v>0</v>
      </c>
      <c r="G35" s="405"/>
      <c r="H35" s="308">
        <f t="shared" si="1"/>
        <v>0</v>
      </c>
      <c r="I35" s="308">
        <f t="shared" si="2"/>
        <v>0</v>
      </c>
    </row>
    <row r="36" spans="1:9" s="35" customFormat="1" ht="16">
      <c r="A36" s="206" t="s">
        <v>483</v>
      </c>
      <c r="B36" s="196" t="s">
        <v>443</v>
      </c>
      <c r="C36" s="207" t="s">
        <v>203</v>
      </c>
      <c r="D36" s="373">
        <v>10</v>
      </c>
      <c r="E36" s="350">
        <v>0</v>
      </c>
      <c r="F36" s="305">
        <f t="shared" si="4"/>
        <v>0</v>
      </c>
      <c r="G36" s="405"/>
      <c r="H36" s="308">
        <f t="shared" si="1"/>
        <v>0</v>
      </c>
      <c r="I36" s="308">
        <f t="shared" si="2"/>
        <v>0</v>
      </c>
    </row>
    <row r="37" spans="1:9" s="35" customFormat="1" ht="16">
      <c r="A37" s="206" t="s">
        <v>484</v>
      </c>
      <c r="B37" s="196" t="s">
        <v>237</v>
      </c>
      <c r="C37" s="207" t="s">
        <v>203</v>
      </c>
      <c r="D37" s="373">
        <v>15</v>
      </c>
      <c r="E37" s="350">
        <v>0</v>
      </c>
      <c r="F37" s="305">
        <f t="shared" si="4"/>
        <v>0</v>
      </c>
      <c r="G37" s="405"/>
      <c r="H37" s="308">
        <f t="shared" si="1"/>
        <v>0</v>
      </c>
      <c r="I37" s="308">
        <f t="shared" si="2"/>
        <v>0</v>
      </c>
    </row>
    <row r="38" spans="1:9" s="35" customFormat="1" ht="16">
      <c r="A38" s="206" t="s">
        <v>485</v>
      </c>
      <c r="B38" s="196" t="s">
        <v>238</v>
      </c>
      <c r="C38" s="207" t="s">
        <v>203</v>
      </c>
      <c r="D38" s="373">
        <v>8</v>
      </c>
      <c r="E38" s="350">
        <v>0</v>
      </c>
      <c r="F38" s="305">
        <f t="shared" si="4"/>
        <v>0</v>
      </c>
      <c r="G38" s="405"/>
      <c r="H38" s="308">
        <f t="shared" si="1"/>
        <v>0</v>
      </c>
      <c r="I38" s="308">
        <f t="shared" si="2"/>
        <v>0</v>
      </c>
    </row>
    <row r="39" spans="1:9" s="35" customFormat="1" ht="16">
      <c r="A39" s="206" t="s">
        <v>486</v>
      </c>
      <c r="B39" s="292" t="s">
        <v>440</v>
      </c>
      <c r="C39" s="291" t="s">
        <v>203</v>
      </c>
      <c r="D39" s="373">
        <v>5</v>
      </c>
      <c r="E39" s="350">
        <v>0</v>
      </c>
      <c r="F39" s="305">
        <f t="shared" si="4"/>
        <v>0</v>
      </c>
      <c r="G39" s="405"/>
      <c r="H39" s="308">
        <f t="shared" si="1"/>
        <v>0</v>
      </c>
      <c r="I39" s="308">
        <f t="shared" si="2"/>
        <v>0</v>
      </c>
    </row>
    <row r="40" spans="1:9" s="35" customFormat="1" ht="16">
      <c r="A40" s="206" t="s">
        <v>487</v>
      </c>
      <c r="B40" s="196" t="s">
        <v>239</v>
      </c>
      <c r="C40" s="207" t="s">
        <v>203</v>
      </c>
      <c r="D40" s="373">
        <v>24</v>
      </c>
      <c r="E40" s="350">
        <v>0</v>
      </c>
      <c r="F40" s="305">
        <f t="shared" si="4"/>
        <v>0</v>
      </c>
      <c r="G40" s="405"/>
      <c r="H40" s="308">
        <f t="shared" si="1"/>
        <v>0</v>
      </c>
      <c r="I40" s="308">
        <f t="shared" si="2"/>
        <v>0</v>
      </c>
    </row>
    <row r="41" spans="1:9" s="35" customFormat="1" ht="16">
      <c r="A41" s="206" t="s">
        <v>488</v>
      </c>
      <c r="B41" s="196" t="s">
        <v>240</v>
      </c>
      <c r="C41" s="207" t="s">
        <v>203</v>
      </c>
      <c r="D41" s="373">
        <v>12</v>
      </c>
      <c r="E41" s="350">
        <v>0</v>
      </c>
      <c r="F41" s="305">
        <f t="shared" si="4"/>
        <v>0</v>
      </c>
      <c r="G41" s="405"/>
      <c r="H41" s="308">
        <f t="shared" si="1"/>
        <v>0</v>
      </c>
      <c r="I41" s="308">
        <f t="shared" si="2"/>
        <v>0</v>
      </c>
    </row>
    <row r="42" spans="1:9" ht="33" thickBot="1">
      <c r="A42" s="206" t="s">
        <v>489</v>
      </c>
      <c r="B42" s="196" t="s">
        <v>241</v>
      </c>
      <c r="C42" s="207" t="s">
        <v>203</v>
      </c>
      <c r="D42" s="373">
        <v>24</v>
      </c>
      <c r="E42" s="350">
        <v>0</v>
      </c>
      <c r="F42" s="305">
        <f t="shared" si="4"/>
        <v>0</v>
      </c>
      <c r="G42" s="405"/>
      <c r="H42" s="309">
        <f t="shared" si="1"/>
        <v>0</v>
      </c>
      <c r="I42" s="309">
        <f t="shared" si="2"/>
        <v>0</v>
      </c>
    </row>
    <row r="43" spans="1:9" ht="16" thickBot="1">
      <c r="A43" s="206"/>
      <c r="B43" s="397"/>
      <c r="C43" s="397"/>
      <c r="D43" s="397"/>
      <c r="E43" s="397"/>
      <c r="F43" s="303">
        <f>SUM(F44:F51)</f>
        <v>0</v>
      </c>
      <c r="G43" s="406"/>
      <c r="H43" s="311"/>
      <c r="I43" s="306">
        <f>SUM(I44:I51)</f>
        <v>0</v>
      </c>
    </row>
    <row r="44" spans="1:9" ht="28">
      <c r="A44" s="206" t="s">
        <v>490</v>
      </c>
      <c r="B44" s="208" t="s">
        <v>244</v>
      </c>
      <c r="C44" s="207" t="s">
        <v>203</v>
      </c>
      <c r="D44" s="373">
        <v>4</v>
      </c>
      <c r="E44" s="350">
        <v>0</v>
      </c>
      <c r="F44" s="305">
        <f t="shared" ref="F44:F51" si="5">D44*E44</f>
        <v>0</v>
      </c>
      <c r="G44" s="405"/>
      <c r="H44" s="312">
        <f t="shared" si="1"/>
        <v>0</v>
      </c>
      <c r="I44" s="312">
        <f t="shared" si="2"/>
        <v>0</v>
      </c>
    </row>
    <row r="45" spans="1:9" ht="32">
      <c r="A45" s="206" t="s">
        <v>491</v>
      </c>
      <c r="B45" s="209" t="s">
        <v>245</v>
      </c>
      <c r="C45" s="207" t="s">
        <v>203</v>
      </c>
      <c r="D45" s="373">
        <v>2</v>
      </c>
      <c r="E45" s="350">
        <v>0</v>
      </c>
      <c r="F45" s="305">
        <f t="shared" si="5"/>
        <v>0</v>
      </c>
      <c r="G45" s="405"/>
      <c r="H45" s="308">
        <f t="shared" si="1"/>
        <v>0</v>
      </c>
      <c r="I45" s="308">
        <f t="shared" si="2"/>
        <v>0</v>
      </c>
    </row>
    <row r="46" spans="1:9" ht="32">
      <c r="A46" s="206" t="s">
        <v>492</v>
      </c>
      <c r="B46" s="209" t="s">
        <v>246</v>
      </c>
      <c r="C46" s="207" t="s">
        <v>235</v>
      </c>
      <c r="D46" s="373">
        <v>6</v>
      </c>
      <c r="E46" s="350">
        <v>0</v>
      </c>
      <c r="F46" s="305">
        <f t="shared" si="5"/>
        <v>0</v>
      </c>
      <c r="G46" s="405"/>
      <c r="H46" s="308">
        <f t="shared" si="1"/>
        <v>0</v>
      </c>
      <c r="I46" s="308">
        <f t="shared" si="2"/>
        <v>0</v>
      </c>
    </row>
    <row r="47" spans="1:9" ht="48">
      <c r="A47" s="206" t="s">
        <v>493</v>
      </c>
      <c r="B47" s="196" t="s">
        <v>247</v>
      </c>
      <c r="C47" s="207" t="s">
        <v>199</v>
      </c>
      <c r="D47" s="373">
        <v>5</v>
      </c>
      <c r="E47" s="350">
        <v>0</v>
      </c>
      <c r="F47" s="305">
        <f t="shared" si="5"/>
        <v>0</v>
      </c>
      <c r="G47" s="405"/>
      <c r="H47" s="308">
        <f t="shared" si="1"/>
        <v>0</v>
      </c>
      <c r="I47" s="308">
        <f t="shared" si="2"/>
        <v>0</v>
      </c>
    </row>
    <row r="48" spans="1:9" ht="16">
      <c r="A48" s="206" t="s">
        <v>494</v>
      </c>
      <c r="B48" s="292" t="s">
        <v>441</v>
      </c>
      <c r="C48" s="291" t="s">
        <v>203</v>
      </c>
      <c r="D48" s="373">
        <v>1</v>
      </c>
      <c r="E48" s="350">
        <v>0</v>
      </c>
      <c r="F48" s="305">
        <f t="shared" si="5"/>
        <v>0</v>
      </c>
      <c r="G48" s="405"/>
      <c r="H48" s="308">
        <f t="shared" si="1"/>
        <v>0</v>
      </c>
      <c r="I48" s="308">
        <f t="shared" si="2"/>
        <v>0</v>
      </c>
    </row>
    <row r="49" spans="1:9" ht="64">
      <c r="A49" s="206" t="s">
        <v>495</v>
      </c>
      <c r="B49" s="196" t="s">
        <v>242</v>
      </c>
      <c r="C49" s="207" t="s">
        <v>203</v>
      </c>
      <c r="D49" s="373">
        <v>1</v>
      </c>
      <c r="E49" s="350">
        <v>0</v>
      </c>
      <c r="F49" s="305">
        <f t="shared" si="5"/>
        <v>0</v>
      </c>
      <c r="G49" s="405"/>
      <c r="H49" s="308">
        <f t="shared" si="1"/>
        <v>0</v>
      </c>
      <c r="I49" s="308">
        <f t="shared" si="2"/>
        <v>0</v>
      </c>
    </row>
    <row r="50" spans="1:9" ht="48">
      <c r="A50" s="206" t="s">
        <v>496</v>
      </c>
      <c r="B50" s="196" t="s">
        <v>243</v>
      </c>
      <c r="C50" s="207" t="s">
        <v>203</v>
      </c>
      <c r="D50" s="373">
        <v>1</v>
      </c>
      <c r="E50" s="350">
        <v>0</v>
      </c>
      <c r="F50" s="305">
        <f t="shared" si="5"/>
        <v>0</v>
      </c>
      <c r="G50" s="405"/>
      <c r="H50" s="308">
        <f t="shared" si="1"/>
        <v>0</v>
      </c>
      <c r="I50" s="308">
        <f t="shared" si="2"/>
        <v>0</v>
      </c>
    </row>
    <row r="51" spans="1:9" ht="49" thickBot="1">
      <c r="A51" s="206" t="s">
        <v>497</v>
      </c>
      <c r="B51" s="209" t="s">
        <v>248</v>
      </c>
      <c r="C51" s="241" t="s">
        <v>203</v>
      </c>
      <c r="D51" s="374">
        <v>1</v>
      </c>
      <c r="E51" s="350">
        <v>0</v>
      </c>
      <c r="F51" s="305">
        <f t="shared" si="5"/>
        <v>0</v>
      </c>
      <c r="G51" s="407"/>
      <c r="H51" s="309">
        <f t="shared" si="1"/>
        <v>0</v>
      </c>
      <c r="I51" s="309">
        <f t="shared" si="2"/>
        <v>0</v>
      </c>
    </row>
    <row r="52" spans="1:9" ht="17" thickBot="1">
      <c r="A52" s="409" t="s">
        <v>249</v>
      </c>
      <c r="B52" s="410"/>
      <c r="C52" s="410"/>
      <c r="D52" s="410"/>
      <c r="E52" s="411"/>
      <c r="F52" s="242">
        <f>F8+F16+F33+F43</f>
        <v>0</v>
      </c>
      <c r="G52" s="242"/>
      <c r="H52" s="310"/>
      <c r="I52" s="242">
        <f>I8+I16+I33+I43</f>
        <v>0</v>
      </c>
    </row>
    <row r="53" spans="1:9" ht="17" thickBot="1">
      <c r="A53" s="412" t="s">
        <v>250</v>
      </c>
      <c r="B53" s="413"/>
      <c r="C53" s="413"/>
      <c r="D53" s="413"/>
      <c r="E53" s="414"/>
      <c r="F53" s="242">
        <f>F52/12</f>
        <v>0</v>
      </c>
      <c r="G53" s="242"/>
      <c r="H53" s="310"/>
      <c r="I53" s="242">
        <f>I52/12</f>
        <v>0</v>
      </c>
    </row>
    <row r="54" spans="1:9" ht="20" thickBot="1">
      <c r="A54" s="415" t="s">
        <v>34</v>
      </c>
      <c r="B54" s="416"/>
      <c r="C54" s="416"/>
      <c r="D54" s="416"/>
      <c r="E54" s="416"/>
      <c r="F54" s="416"/>
      <c r="G54" s="416"/>
      <c r="H54" s="417"/>
      <c r="I54" s="37" t="s">
        <v>35</v>
      </c>
    </row>
    <row r="55" spans="1:9">
      <c r="A55" s="210"/>
      <c r="B55" s="132"/>
      <c r="C55" s="39"/>
      <c r="D55" s="211"/>
      <c r="E55" s="212"/>
      <c r="F55" s="213"/>
      <c r="G55" s="213"/>
    </row>
    <row r="56" spans="1:9" ht="27.75" customHeight="1">
      <c r="A56" s="403" t="s">
        <v>251</v>
      </c>
      <c r="B56" s="403"/>
      <c r="C56" s="403"/>
      <c r="D56" s="403"/>
      <c r="E56" s="403"/>
      <c r="F56" s="403"/>
      <c r="G56" s="295"/>
    </row>
    <row r="57" spans="1:9" ht="13">
      <c r="A57" s="408" t="s">
        <v>252</v>
      </c>
      <c r="B57" s="408"/>
      <c r="C57" s="408"/>
      <c r="D57" s="408"/>
      <c r="E57" s="408"/>
      <c r="F57" s="408"/>
      <c r="G57" s="296"/>
    </row>
    <row r="58" spans="1:9">
      <c r="A58" s="210"/>
      <c r="B58" s="132"/>
      <c r="C58" s="39"/>
      <c r="D58" s="211"/>
      <c r="E58" s="212"/>
      <c r="F58" s="213"/>
      <c r="G58" s="213"/>
    </row>
    <row r="59" spans="1:9">
      <c r="A59" s="210"/>
      <c r="B59" s="132"/>
      <c r="C59" s="39"/>
      <c r="D59" s="211"/>
      <c r="E59" s="212"/>
      <c r="F59" s="213"/>
      <c r="G59" s="213"/>
    </row>
    <row r="62" spans="1:9" ht="33.75" customHeight="1"/>
    <row r="63" spans="1:9" ht="30" customHeight="1"/>
    <row r="69" spans="1:7" s="214" customFormat="1" ht="16">
      <c r="A69" s="39"/>
      <c r="B69"/>
      <c r="C69"/>
      <c r="D69" s="202"/>
      <c r="E69"/>
      <c r="F69"/>
      <c r="G69"/>
    </row>
    <row r="70" spans="1:7" s="214" customFormat="1" ht="16">
      <c r="A70" s="39"/>
      <c r="B70"/>
      <c r="C70"/>
      <c r="D70" s="202"/>
      <c r="E70"/>
      <c r="F70"/>
      <c r="G70"/>
    </row>
  </sheetData>
  <mergeCells count="13">
    <mergeCell ref="A56:F56"/>
    <mergeCell ref="G9:G51"/>
    <mergeCell ref="A57:F57"/>
    <mergeCell ref="A52:E52"/>
    <mergeCell ref="A53:E53"/>
    <mergeCell ref="B33:E33"/>
    <mergeCell ref="B43:E43"/>
    <mergeCell ref="A54:H54"/>
    <mergeCell ref="A2:I2"/>
    <mergeCell ref="B8:E8"/>
    <mergeCell ref="B16:E16"/>
    <mergeCell ref="A4:I4"/>
    <mergeCell ref="A5:I5"/>
  </mergeCells>
  <pageMargins left="0.51181102362204722" right="0.51181102362204722" top="0.78740157480314965" bottom="0.78740157480314965" header="0.31535433070866142" footer="0.31535433070866142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33841-ADDD-4163-A103-FFCC6D314EBD}">
  <dimension ref="A2:I103"/>
  <sheetViews>
    <sheetView view="pageBreakPreview" topLeftCell="A8" zoomScale="80" zoomScaleNormal="100" zoomScaleSheetLayoutView="80" workbookViewId="0">
      <selection activeCell="E31" sqref="E31"/>
    </sheetView>
  </sheetViews>
  <sheetFormatPr baseColWidth="10" defaultColWidth="8.6640625" defaultRowHeight="15"/>
  <cols>
    <col min="1" max="1" width="8" style="39" customWidth="1"/>
    <col min="2" max="2" width="50.33203125" customWidth="1"/>
    <col min="3" max="3" width="10.5" customWidth="1"/>
    <col min="4" max="4" width="15.5" style="202" customWidth="1"/>
    <col min="5" max="5" width="14.1640625" style="202" customWidth="1"/>
    <col min="6" max="6" width="15" style="202" customWidth="1"/>
    <col min="7" max="7" width="8.5" style="202" customWidth="1"/>
    <col min="8" max="8" width="13" customWidth="1"/>
    <col min="9" max="9" width="15.33203125" customWidth="1"/>
    <col min="10" max="10" width="8.83203125" customWidth="1"/>
    <col min="13" max="13" width="9.1640625" bestFit="1" customWidth="1"/>
    <col min="14" max="14" width="9.5" bestFit="1" customWidth="1"/>
    <col min="15" max="15" width="13.5" bestFit="1" customWidth="1"/>
  </cols>
  <sheetData>
    <row r="2" spans="1:9" ht="21">
      <c r="A2" s="387" t="s">
        <v>512</v>
      </c>
      <c r="B2" s="387"/>
      <c r="C2" s="387"/>
      <c r="D2" s="387"/>
      <c r="E2" s="387"/>
      <c r="F2" s="387"/>
      <c r="G2" s="387"/>
      <c r="H2" s="387"/>
      <c r="I2" s="387"/>
    </row>
    <row r="3" spans="1:9" ht="16" thickBot="1"/>
    <row r="4" spans="1:9" ht="14" thickBot="1">
      <c r="A4" s="391" t="s">
        <v>447</v>
      </c>
      <c r="B4" s="391"/>
      <c r="C4" s="391"/>
      <c r="D4" s="391"/>
      <c r="E4" s="391"/>
      <c r="F4" s="391"/>
      <c r="G4" s="391"/>
      <c r="H4" s="391"/>
      <c r="I4" s="391"/>
    </row>
    <row r="5" spans="1:9" ht="14" thickBot="1">
      <c r="A5" s="418"/>
      <c r="B5" s="418"/>
      <c r="C5" s="418"/>
      <c r="D5" s="418"/>
      <c r="E5" s="418"/>
      <c r="F5" s="418"/>
      <c r="G5" s="418"/>
      <c r="H5" s="418"/>
      <c r="I5" s="24"/>
    </row>
    <row r="6" spans="1:9" ht="49" thickBot="1">
      <c r="A6" s="135" t="s">
        <v>184</v>
      </c>
      <c r="B6" s="136" t="s">
        <v>169</v>
      </c>
      <c r="C6" s="136" t="s">
        <v>195</v>
      </c>
      <c r="D6" s="136" t="s">
        <v>196</v>
      </c>
      <c r="E6" s="136" t="s">
        <v>371</v>
      </c>
      <c r="F6" s="136" t="s">
        <v>373</v>
      </c>
      <c r="G6" s="136" t="s">
        <v>452</v>
      </c>
      <c r="H6" s="136" t="s">
        <v>370</v>
      </c>
      <c r="I6" s="203" t="s">
        <v>372</v>
      </c>
    </row>
    <row r="7" spans="1:9" ht="14" thickBot="1">
      <c r="A7" s="393"/>
      <c r="B7" s="393"/>
      <c r="C7" s="393"/>
      <c r="D7" s="393"/>
      <c r="E7" s="393"/>
      <c r="F7" s="393"/>
      <c r="G7" s="393"/>
      <c r="H7" s="393"/>
      <c r="I7" s="393"/>
    </row>
    <row r="8" spans="1:9" ht="16" thickBot="1"/>
    <row r="9" spans="1:9" s="92" customFormat="1" ht="16" thickBot="1">
      <c r="A9" s="204">
        <v>5</v>
      </c>
      <c r="B9" s="419"/>
      <c r="C9" s="419"/>
      <c r="D9" s="419"/>
      <c r="E9" s="419"/>
      <c r="F9" s="419"/>
      <c r="G9" s="419"/>
      <c r="H9" s="420"/>
      <c r="I9" s="205"/>
    </row>
    <row r="10" spans="1:9" s="35" customFormat="1" ht="22" customHeight="1">
      <c r="A10" s="274" t="s">
        <v>26</v>
      </c>
      <c r="B10" s="278" t="s">
        <v>353</v>
      </c>
      <c r="C10" s="298" t="s">
        <v>203</v>
      </c>
      <c r="D10" s="375">
        <v>60</v>
      </c>
      <c r="E10" s="350">
        <v>0</v>
      </c>
      <c r="F10" s="352">
        <f t="shared" ref="F10:F49" si="0">D10*E10</f>
        <v>0</v>
      </c>
      <c r="G10" s="421">
        <v>0</v>
      </c>
      <c r="H10" s="299">
        <f>E10*(1+$G$10)</f>
        <v>0</v>
      </c>
      <c r="I10" s="277">
        <f t="shared" ref="I10:I49" si="1">D10*H10</f>
        <v>0</v>
      </c>
    </row>
    <row r="11" spans="1:9" s="35" customFormat="1" ht="30.75" customHeight="1">
      <c r="A11" s="274" t="s">
        <v>27</v>
      </c>
      <c r="B11" s="275" t="s">
        <v>253</v>
      </c>
      <c r="C11" s="276" t="s">
        <v>203</v>
      </c>
      <c r="D11" s="376">
        <v>3</v>
      </c>
      <c r="E11" s="350">
        <v>0</v>
      </c>
      <c r="F11" s="352">
        <f t="shared" si="0"/>
        <v>0</v>
      </c>
      <c r="G11" s="405"/>
      <c r="H11" s="299">
        <f>E11*(1+$G$10)</f>
        <v>0</v>
      </c>
      <c r="I11" s="277">
        <f t="shared" si="1"/>
        <v>0</v>
      </c>
    </row>
    <row r="12" spans="1:9" s="35" customFormat="1" ht="30.75" customHeight="1">
      <c r="A12" s="274" t="s">
        <v>375</v>
      </c>
      <c r="B12" s="275" t="s">
        <v>254</v>
      </c>
      <c r="C12" s="276" t="s">
        <v>203</v>
      </c>
      <c r="D12" s="376">
        <v>3</v>
      </c>
      <c r="E12" s="350">
        <v>0</v>
      </c>
      <c r="F12" s="352">
        <f t="shared" si="0"/>
        <v>0</v>
      </c>
      <c r="G12" s="405"/>
      <c r="H12" s="299">
        <f t="shared" ref="H12:H83" si="2">E12*(1+$G$10)</f>
        <v>0</v>
      </c>
      <c r="I12" s="277">
        <f t="shared" si="1"/>
        <v>0</v>
      </c>
    </row>
    <row r="13" spans="1:9" s="35" customFormat="1" ht="32">
      <c r="A13" s="274" t="s">
        <v>376</v>
      </c>
      <c r="B13" s="278" t="s">
        <v>255</v>
      </c>
      <c r="C13" s="276" t="s">
        <v>203</v>
      </c>
      <c r="D13" s="376">
        <v>3</v>
      </c>
      <c r="E13" s="350">
        <v>0</v>
      </c>
      <c r="F13" s="352">
        <f t="shared" si="0"/>
        <v>0</v>
      </c>
      <c r="G13" s="405"/>
      <c r="H13" s="299">
        <f t="shared" si="2"/>
        <v>0</v>
      </c>
      <c r="I13" s="277">
        <f t="shared" si="1"/>
        <v>0</v>
      </c>
    </row>
    <row r="14" spans="1:9" s="35" customFormat="1" ht="32">
      <c r="A14" s="274" t="s">
        <v>377</v>
      </c>
      <c r="B14" s="278" t="s">
        <v>354</v>
      </c>
      <c r="C14" s="276" t="s">
        <v>203</v>
      </c>
      <c r="D14" s="376">
        <v>12</v>
      </c>
      <c r="E14" s="350">
        <v>0</v>
      </c>
      <c r="F14" s="352">
        <f t="shared" si="0"/>
        <v>0</v>
      </c>
      <c r="G14" s="405"/>
      <c r="H14" s="299">
        <f t="shared" si="2"/>
        <v>0</v>
      </c>
      <c r="I14" s="277">
        <f t="shared" si="1"/>
        <v>0</v>
      </c>
    </row>
    <row r="15" spans="1:9" s="35" customFormat="1" ht="32">
      <c r="A15" s="274" t="s">
        <v>378</v>
      </c>
      <c r="B15" s="278" t="s">
        <v>355</v>
      </c>
      <c r="C15" s="276" t="s">
        <v>203</v>
      </c>
      <c r="D15" s="376">
        <v>12</v>
      </c>
      <c r="E15" s="350">
        <v>0</v>
      </c>
      <c r="F15" s="352">
        <f t="shared" si="0"/>
        <v>0</v>
      </c>
      <c r="G15" s="405"/>
      <c r="H15" s="299">
        <f t="shared" si="2"/>
        <v>0</v>
      </c>
      <c r="I15" s="277">
        <f t="shared" si="1"/>
        <v>0</v>
      </c>
    </row>
    <row r="16" spans="1:9" s="35" customFormat="1" ht="16">
      <c r="A16" s="274" t="s">
        <v>379</v>
      </c>
      <c r="B16" s="278" t="s">
        <v>256</v>
      </c>
      <c r="C16" s="276" t="s">
        <v>203</v>
      </c>
      <c r="D16" s="376">
        <v>15</v>
      </c>
      <c r="E16" s="350">
        <v>0</v>
      </c>
      <c r="F16" s="352">
        <f t="shared" si="0"/>
        <v>0</v>
      </c>
      <c r="G16" s="405"/>
      <c r="H16" s="299">
        <f t="shared" si="2"/>
        <v>0</v>
      </c>
      <c r="I16" s="277">
        <f t="shared" si="1"/>
        <v>0</v>
      </c>
    </row>
    <row r="17" spans="1:9" ht="30">
      <c r="A17" s="274" t="s">
        <v>380</v>
      </c>
      <c r="B17" s="279" t="s">
        <v>257</v>
      </c>
      <c r="C17" s="276" t="s">
        <v>203</v>
      </c>
      <c r="D17" s="376">
        <v>2</v>
      </c>
      <c r="E17" s="350">
        <v>0</v>
      </c>
      <c r="F17" s="352">
        <f t="shared" si="0"/>
        <v>0</v>
      </c>
      <c r="G17" s="405"/>
      <c r="H17" s="299">
        <f t="shared" si="2"/>
        <v>0</v>
      </c>
      <c r="I17" s="277">
        <f t="shared" si="1"/>
        <v>0</v>
      </c>
    </row>
    <row r="18" spans="1:9" ht="30">
      <c r="A18" s="274" t="s">
        <v>381</v>
      </c>
      <c r="B18" s="281" t="s">
        <v>258</v>
      </c>
      <c r="C18" s="276" t="s">
        <v>203</v>
      </c>
      <c r="D18" s="375">
        <v>2</v>
      </c>
      <c r="E18" s="350">
        <v>0</v>
      </c>
      <c r="F18" s="352">
        <f t="shared" si="0"/>
        <v>0</v>
      </c>
      <c r="G18" s="405"/>
      <c r="H18" s="299">
        <f t="shared" si="2"/>
        <v>0</v>
      </c>
      <c r="I18" s="277">
        <f t="shared" si="1"/>
        <v>0</v>
      </c>
    </row>
    <row r="19" spans="1:9" ht="32">
      <c r="A19" s="274" t="s">
        <v>382</v>
      </c>
      <c r="B19" s="275" t="s">
        <v>259</v>
      </c>
      <c r="C19" s="276" t="s">
        <v>203</v>
      </c>
      <c r="D19" s="375">
        <v>2</v>
      </c>
      <c r="E19" s="350">
        <v>0</v>
      </c>
      <c r="F19" s="352">
        <f t="shared" si="0"/>
        <v>0</v>
      </c>
      <c r="G19" s="405"/>
      <c r="H19" s="299">
        <f t="shared" si="2"/>
        <v>0</v>
      </c>
      <c r="I19" s="277">
        <f t="shared" si="1"/>
        <v>0</v>
      </c>
    </row>
    <row r="20" spans="1:9" ht="30.75" customHeight="1">
      <c r="A20" s="274" t="s">
        <v>383</v>
      </c>
      <c r="B20" s="281" t="s">
        <v>260</v>
      </c>
      <c r="C20" s="276" t="s">
        <v>203</v>
      </c>
      <c r="D20" s="375">
        <v>2</v>
      </c>
      <c r="E20" s="350">
        <v>0</v>
      </c>
      <c r="F20" s="352">
        <f t="shared" si="0"/>
        <v>0</v>
      </c>
      <c r="G20" s="405"/>
      <c r="H20" s="299">
        <f t="shared" si="2"/>
        <v>0</v>
      </c>
      <c r="I20" s="277">
        <f t="shared" si="1"/>
        <v>0</v>
      </c>
    </row>
    <row r="21" spans="1:9">
      <c r="A21" s="274" t="s">
        <v>384</v>
      </c>
      <c r="B21" s="283" t="s">
        <v>356</v>
      </c>
      <c r="C21" s="276" t="s">
        <v>203</v>
      </c>
      <c r="D21" s="375">
        <v>3</v>
      </c>
      <c r="E21" s="350">
        <v>0</v>
      </c>
      <c r="F21" s="352">
        <f t="shared" si="0"/>
        <v>0</v>
      </c>
      <c r="G21" s="405"/>
      <c r="H21" s="299">
        <f t="shared" si="2"/>
        <v>0</v>
      </c>
      <c r="I21" s="277">
        <f t="shared" si="1"/>
        <v>0</v>
      </c>
    </row>
    <row r="22" spans="1:9">
      <c r="A22" s="274" t="s">
        <v>385</v>
      </c>
      <c r="B22" s="284" t="s">
        <v>357</v>
      </c>
      <c r="C22" s="276" t="s">
        <v>203</v>
      </c>
      <c r="D22" s="375">
        <v>3</v>
      </c>
      <c r="E22" s="350">
        <v>0</v>
      </c>
      <c r="F22" s="352">
        <f t="shared" si="0"/>
        <v>0</v>
      </c>
      <c r="G22" s="405"/>
      <c r="H22" s="299">
        <f t="shared" si="2"/>
        <v>0</v>
      </c>
      <c r="I22" s="277">
        <f t="shared" si="1"/>
        <v>0</v>
      </c>
    </row>
    <row r="23" spans="1:9">
      <c r="A23" s="274" t="s">
        <v>386</v>
      </c>
      <c r="B23" s="284" t="s">
        <v>358</v>
      </c>
      <c r="C23" s="276" t="s">
        <v>203</v>
      </c>
      <c r="D23" s="375">
        <v>3</v>
      </c>
      <c r="E23" s="350">
        <v>0</v>
      </c>
      <c r="F23" s="352">
        <f t="shared" si="0"/>
        <v>0</v>
      </c>
      <c r="G23" s="405"/>
      <c r="H23" s="299">
        <f t="shared" si="2"/>
        <v>0</v>
      </c>
      <c r="I23" s="277">
        <f t="shared" si="1"/>
        <v>0</v>
      </c>
    </row>
    <row r="24" spans="1:9" ht="28">
      <c r="A24" s="274" t="s">
        <v>387</v>
      </c>
      <c r="B24" s="284" t="s">
        <v>293</v>
      </c>
      <c r="C24" s="276" t="s">
        <v>203</v>
      </c>
      <c r="D24" s="375">
        <v>3</v>
      </c>
      <c r="E24" s="350">
        <v>0</v>
      </c>
      <c r="F24" s="352">
        <f t="shared" si="0"/>
        <v>0</v>
      </c>
      <c r="G24" s="405"/>
      <c r="H24" s="299">
        <f t="shared" si="2"/>
        <v>0</v>
      </c>
      <c r="I24" s="277">
        <f t="shared" si="1"/>
        <v>0</v>
      </c>
    </row>
    <row r="25" spans="1:9">
      <c r="A25" s="274" t="s">
        <v>388</v>
      </c>
      <c r="B25" s="284" t="s">
        <v>359</v>
      </c>
      <c r="C25" s="276" t="s">
        <v>203</v>
      </c>
      <c r="D25" s="375">
        <v>3</v>
      </c>
      <c r="E25" s="350">
        <v>0</v>
      </c>
      <c r="F25" s="352">
        <f t="shared" si="0"/>
        <v>0</v>
      </c>
      <c r="G25" s="405"/>
      <c r="H25" s="299">
        <f t="shared" si="2"/>
        <v>0</v>
      </c>
      <c r="I25" s="277">
        <f t="shared" si="1"/>
        <v>0</v>
      </c>
    </row>
    <row r="26" spans="1:9">
      <c r="A26" s="274" t="s">
        <v>389</v>
      </c>
      <c r="B26" s="285" t="s">
        <v>360</v>
      </c>
      <c r="C26" s="276" t="s">
        <v>203</v>
      </c>
      <c r="D26" s="375">
        <v>3</v>
      </c>
      <c r="E26" s="350">
        <v>0</v>
      </c>
      <c r="F26" s="352">
        <f t="shared" si="0"/>
        <v>0</v>
      </c>
      <c r="G26" s="405"/>
      <c r="H26" s="299">
        <f t="shared" si="2"/>
        <v>0</v>
      </c>
      <c r="I26" s="277">
        <f t="shared" si="1"/>
        <v>0</v>
      </c>
    </row>
    <row r="27" spans="1:9" ht="28">
      <c r="A27" s="274" t="s">
        <v>390</v>
      </c>
      <c r="B27" s="286" t="s">
        <v>361</v>
      </c>
      <c r="C27" s="280" t="s">
        <v>203</v>
      </c>
      <c r="D27" s="377">
        <v>4</v>
      </c>
      <c r="E27" s="350">
        <v>0</v>
      </c>
      <c r="F27" s="352">
        <f t="shared" si="0"/>
        <v>0</v>
      </c>
      <c r="G27" s="405"/>
      <c r="H27" s="299">
        <f t="shared" si="2"/>
        <v>0</v>
      </c>
      <c r="I27" s="277">
        <f t="shared" si="1"/>
        <v>0</v>
      </c>
    </row>
    <row r="28" spans="1:9">
      <c r="A28" s="274" t="s">
        <v>391</v>
      </c>
      <c r="B28" s="286" t="s">
        <v>524</v>
      </c>
      <c r="C28" s="280" t="s">
        <v>203</v>
      </c>
      <c r="D28" s="377">
        <v>1</v>
      </c>
      <c r="E28" s="350">
        <v>0</v>
      </c>
      <c r="F28" s="352">
        <f t="shared" si="0"/>
        <v>0</v>
      </c>
      <c r="G28" s="405"/>
      <c r="H28" s="299">
        <f t="shared" si="2"/>
        <v>0</v>
      </c>
      <c r="I28" s="277">
        <f t="shared" si="1"/>
        <v>0</v>
      </c>
    </row>
    <row r="29" spans="1:9">
      <c r="A29" s="274" t="s">
        <v>392</v>
      </c>
      <c r="B29" s="286" t="s">
        <v>525</v>
      </c>
      <c r="C29" s="280" t="s">
        <v>203</v>
      </c>
      <c r="D29" s="377">
        <v>1</v>
      </c>
      <c r="E29" s="350">
        <v>0</v>
      </c>
      <c r="F29" s="352">
        <f t="shared" si="0"/>
        <v>0</v>
      </c>
      <c r="G29" s="405"/>
      <c r="H29" s="299">
        <f t="shared" si="2"/>
        <v>0</v>
      </c>
      <c r="I29" s="277">
        <f t="shared" si="1"/>
        <v>0</v>
      </c>
    </row>
    <row r="30" spans="1:9">
      <c r="A30" s="274" t="s">
        <v>393</v>
      </c>
      <c r="B30" s="286" t="s">
        <v>526</v>
      </c>
      <c r="C30" s="280" t="s">
        <v>203</v>
      </c>
      <c r="D30" s="377">
        <v>1</v>
      </c>
      <c r="E30" s="350">
        <v>0</v>
      </c>
      <c r="F30" s="352">
        <f t="shared" si="0"/>
        <v>0</v>
      </c>
      <c r="G30" s="405"/>
      <c r="H30" s="299">
        <f t="shared" si="2"/>
        <v>0</v>
      </c>
      <c r="I30" s="277">
        <f t="shared" si="1"/>
        <v>0</v>
      </c>
    </row>
    <row r="31" spans="1:9">
      <c r="A31" s="274" t="s">
        <v>394</v>
      </c>
      <c r="B31" s="286" t="s">
        <v>527</v>
      </c>
      <c r="C31" s="280" t="s">
        <v>203</v>
      </c>
      <c r="D31" s="377">
        <v>1</v>
      </c>
      <c r="E31" s="350">
        <v>0</v>
      </c>
      <c r="F31" s="352">
        <f t="shared" si="0"/>
        <v>0</v>
      </c>
      <c r="G31" s="405"/>
      <c r="H31" s="299">
        <f t="shared" si="2"/>
        <v>0</v>
      </c>
      <c r="I31" s="277">
        <f t="shared" si="1"/>
        <v>0</v>
      </c>
    </row>
    <row r="32" spans="1:9">
      <c r="A32" s="274" t="s">
        <v>395</v>
      </c>
      <c r="B32" s="286" t="s">
        <v>528</v>
      </c>
      <c r="C32" s="280" t="s">
        <v>203</v>
      </c>
      <c r="D32" s="377">
        <v>1</v>
      </c>
      <c r="E32" s="350">
        <v>0</v>
      </c>
      <c r="F32" s="352">
        <f t="shared" si="0"/>
        <v>0</v>
      </c>
      <c r="G32" s="405"/>
      <c r="H32" s="299">
        <f t="shared" si="2"/>
        <v>0</v>
      </c>
      <c r="I32" s="277">
        <f t="shared" si="1"/>
        <v>0</v>
      </c>
    </row>
    <row r="33" spans="1:9">
      <c r="A33" s="274" t="s">
        <v>396</v>
      </c>
      <c r="B33" s="286" t="s">
        <v>529</v>
      </c>
      <c r="C33" s="280" t="s">
        <v>203</v>
      </c>
      <c r="D33" s="377">
        <v>1</v>
      </c>
      <c r="E33" s="350">
        <v>0</v>
      </c>
      <c r="F33" s="352">
        <f t="shared" si="0"/>
        <v>0</v>
      </c>
      <c r="G33" s="405"/>
      <c r="H33" s="299">
        <f t="shared" si="2"/>
        <v>0</v>
      </c>
      <c r="I33" s="277">
        <f t="shared" si="1"/>
        <v>0</v>
      </c>
    </row>
    <row r="34" spans="1:9">
      <c r="A34" s="274" t="s">
        <v>397</v>
      </c>
      <c r="B34" s="286" t="s">
        <v>530</v>
      </c>
      <c r="C34" s="280" t="s">
        <v>203</v>
      </c>
      <c r="D34" s="377">
        <v>1</v>
      </c>
      <c r="E34" s="350">
        <v>0</v>
      </c>
      <c r="F34" s="352">
        <f t="shared" si="0"/>
        <v>0</v>
      </c>
      <c r="G34" s="405"/>
      <c r="H34" s="299">
        <f t="shared" si="2"/>
        <v>0</v>
      </c>
      <c r="I34" s="277">
        <f t="shared" si="1"/>
        <v>0</v>
      </c>
    </row>
    <row r="35" spans="1:9">
      <c r="A35" s="274" t="s">
        <v>398</v>
      </c>
      <c r="B35" s="286"/>
      <c r="C35" s="280" t="s">
        <v>203</v>
      </c>
      <c r="D35" s="377">
        <v>1</v>
      </c>
      <c r="E35" s="350">
        <v>0</v>
      </c>
      <c r="F35" s="352">
        <f t="shared" si="0"/>
        <v>0</v>
      </c>
      <c r="G35" s="405"/>
      <c r="H35" s="299">
        <f t="shared" si="2"/>
        <v>0</v>
      </c>
      <c r="I35" s="277">
        <f t="shared" si="1"/>
        <v>0</v>
      </c>
    </row>
    <row r="36" spans="1:9" ht="28">
      <c r="A36" s="274" t="s">
        <v>399</v>
      </c>
      <c r="B36" s="284" t="s">
        <v>362</v>
      </c>
      <c r="C36" s="276" t="s">
        <v>203</v>
      </c>
      <c r="D36" s="375">
        <v>2</v>
      </c>
      <c r="E36" s="350">
        <v>0</v>
      </c>
      <c r="F36" s="352">
        <f t="shared" si="0"/>
        <v>0</v>
      </c>
      <c r="G36" s="405"/>
      <c r="H36" s="299">
        <f t="shared" si="2"/>
        <v>0</v>
      </c>
      <c r="I36" s="277">
        <f t="shared" si="1"/>
        <v>0</v>
      </c>
    </row>
    <row r="37" spans="1:9" ht="28">
      <c r="A37" s="274" t="s">
        <v>400</v>
      </c>
      <c r="B37" s="284" t="s">
        <v>363</v>
      </c>
      <c r="C37" s="276" t="s">
        <v>203</v>
      </c>
      <c r="D37" s="375">
        <v>2</v>
      </c>
      <c r="E37" s="350">
        <v>0</v>
      </c>
      <c r="F37" s="352">
        <f t="shared" si="0"/>
        <v>0</v>
      </c>
      <c r="G37" s="405"/>
      <c r="H37" s="299">
        <f t="shared" si="2"/>
        <v>0</v>
      </c>
      <c r="I37" s="277">
        <f t="shared" si="1"/>
        <v>0</v>
      </c>
    </row>
    <row r="38" spans="1:9" s="35" customFormat="1" ht="28">
      <c r="A38" s="274" t="s">
        <v>401</v>
      </c>
      <c r="B38" s="284" t="s">
        <v>364</v>
      </c>
      <c r="C38" s="276" t="s">
        <v>203</v>
      </c>
      <c r="D38" s="375">
        <v>2</v>
      </c>
      <c r="E38" s="350">
        <v>0</v>
      </c>
      <c r="F38" s="352">
        <f t="shared" si="0"/>
        <v>0</v>
      </c>
      <c r="G38" s="405"/>
      <c r="H38" s="299">
        <f t="shared" si="2"/>
        <v>0</v>
      </c>
      <c r="I38" s="277">
        <f t="shared" si="1"/>
        <v>0</v>
      </c>
    </row>
    <row r="39" spans="1:9" s="35" customFormat="1">
      <c r="A39" s="274" t="s">
        <v>402</v>
      </c>
      <c r="B39" s="284" t="s">
        <v>365</v>
      </c>
      <c r="C39" s="276" t="s">
        <v>203</v>
      </c>
      <c r="D39" s="375">
        <v>2</v>
      </c>
      <c r="E39" s="350">
        <v>0</v>
      </c>
      <c r="F39" s="352">
        <f t="shared" si="0"/>
        <v>0</v>
      </c>
      <c r="G39" s="405"/>
      <c r="H39" s="299">
        <f t="shared" si="2"/>
        <v>0</v>
      </c>
      <c r="I39" s="277">
        <f t="shared" si="1"/>
        <v>0</v>
      </c>
    </row>
    <row r="40" spans="1:9" s="35" customFormat="1" ht="28">
      <c r="A40" s="274" t="s">
        <v>403</v>
      </c>
      <c r="B40" s="284" t="s">
        <v>294</v>
      </c>
      <c r="C40" s="276" t="s">
        <v>203</v>
      </c>
      <c r="D40" s="375">
        <v>4</v>
      </c>
      <c r="E40" s="350">
        <v>0</v>
      </c>
      <c r="F40" s="352">
        <f t="shared" si="0"/>
        <v>0</v>
      </c>
      <c r="G40" s="405"/>
      <c r="H40" s="299">
        <f t="shared" si="2"/>
        <v>0</v>
      </c>
      <c r="I40" s="277">
        <f t="shared" si="1"/>
        <v>0</v>
      </c>
    </row>
    <row r="41" spans="1:9" s="35" customFormat="1" ht="28">
      <c r="A41" s="274" t="s">
        <v>404</v>
      </c>
      <c r="B41" s="284" t="s">
        <v>295</v>
      </c>
      <c r="C41" s="276" t="s">
        <v>203</v>
      </c>
      <c r="D41" s="375">
        <v>4</v>
      </c>
      <c r="E41" s="350">
        <v>0</v>
      </c>
      <c r="F41" s="352">
        <f t="shared" si="0"/>
        <v>0</v>
      </c>
      <c r="G41" s="405"/>
      <c r="H41" s="299">
        <f t="shared" si="2"/>
        <v>0</v>
      </c>
      <c r="I41" s="277">
        <f t="shared" si="1"/>
        <v>0</v>
      </c>
    </row>
    <row r="42" spans="1:9" s="35" customFormat="1" ht="28">
      <c r="A42" s="274" t="s">
        <v>405</v>
      </c>
      <c r="B42" s="284" t="s">
        <v>296</v>
      </c>
      <c r="C42" s="276" t="s">
        <v>203</v>
      </c>
      <c r="D42" s="375">
        <v>4</v>
      </c>
      <c r="E42" s="350">
        <v>0</v>
      </c>
      <c r="F42" s="352">
        <f t="shared" si="0"/>
        <v>0</v>
      </c>
      <c r="G42" s="405"/>
      <c r="H42" s="299">
        <f t="shared" si="2"/>
        <v>0</v>
      </c>
      <c r="I42" s="277">
        <f t="shared" si="1"/>
        <v>0</v>
      </c>
    </row>
    <row r="43" spans="1:9" s="35" customFormat="1" ht="28">
      <c r="A43" s="274" t="s">
        <v>406</v>
      </c>
      <c r="B43" s="284" t="s">
        <v>297</v>
      </c>
      <c r="C43" s="276" t="s">
        <v>203</v>
      </c>
      <c r="D43" s="375">
        <v>3</v>
      </c>
      <c r="E43" s="350">
        <v>0</v>
      </c>
      <c r="F43" s="352">
        <f t="shared" si="0"/>
        <v>0</v>
      </c>
      <c r="G43" s="405"/>
      <c r="H43" s="299">
        <f t="shared" si="2"/>
        <v>0</v>
      </c>
      <c r="I43" s="277">
        <f t="shared" si="1"/>
        <v>0</v>
      </c>
    </row>
    <row r="44" spans="1:9" s="35" customFormat="1" ht="28">
      <c r="A44" s="274" t="s">
        <v>407</v>
      </c>
      <c r="B44" s="284" t="s">
        <v>298</v>
      </c>
      <c r="C44" s="276" t="s">
        <v>203</v>
      </c>
      <c r="D44" s="375">
        <v>3</v>
      </c>
      <c r="E44" s="350">
        <v>0</v>
      </c>
      <c r="F44" s="352">
        <f t="shared" si="0"/>
        <v>0</v>
      </c>
      <c r="G44" s="405"/>
      <c r="H44" s="299">
        <f t="shared" si="2"/>
        <v>0</v>
      </c>
      <c r="I44" s="277">
        <f t="shared" si="1"/>
        <v>0</v>
      </c>
    </row>
    <row r="45" spans="1:9" s="35" customFormat="1" ht="28">
      <c r="A45" s="274" t="s">
        <v>408</v>
      </c>
      <c r="B45" s="284" t="s">
        <v>366</v>
      </c>
      <c r="C45" s="276" t="s">
        <v>203</v>
      </c>
      <c r="D45" s="375">
        <v>3</v>
      </c>
      <c r="E45" s="350">
        <v>0</v>
      </c>
      <c r="F45" s="352">
        <f t="shared" si="0"/>
        <v>0</v>
      </c>
      <c r="G45" s="405"/>
      <c r="H45" s="299">
        <f t="shared" si="2"/>
        <v>0</v>
      </c>
      <c r="I45" s="277">
        <f t="shared" si="1"/>
        <v>0</v>
      </c>
    </row>
    <row r="46" spans="1:9" s="35" customFormat="1" ht="28">
      <c r="A46" s="274" t="s">
        <v>409</v>
      </c>
      <c r="B46" s="284" t="s">
        <v>299</v>
      </c>
      <c r="C46" s="276" t="s">
        <v>203</v>
      </c>
      <c r="D46" s="375">
        <v>3</v>
      </c>
      <c r="E46" s="350">
        <v>0</v>
      </c>
      <c r="F46" s="352">
        <f t="shared" si="0"/>
        <v>0</v>
      </c>
      <c r="G46" s="405"/>
      <c r="H46" s="299">
        <f t="shared" si="2"/>
        <v>0</v>
      </c>
      <c r="I46" s="277">
        <f t="shared" si="1"/>
        <v>0</v>
      </c>
    </row>
    <row r="47" spans="1:9" s="35" customFormat="1" ht="28">
      <c r="A47" s="274" t="s">
        <v>410</v>
      </c>
      <c r="B47" s="284" t="s">
        <v>300</v>
      </c>
      <c r="C47" s="276" t="s">
        <v>203</v>
      </c>
      <c r="D47" s="375">
        <v>3</v>
      </c>
      <c r="E47" s="350">
        <v>0</v>
      </c>
      <c r="F47" s="352">
        <f t="shared" si="0"/>
        <v>0</v>
      </c>
      <c r="G47" s="405"/>
      <c r="H47" s="299">
        <f t="shared" si="2"/>
        <v>0</v>
      </c>
      <c r="I47" s="277">
        <f t="shared" si="1"/>
        <v>0</v>
      </c>
    </row>
    <row r="48" spans="1:9" ht="28">
      <c r="A48" s="274" t="s">
        <v>411</v>
      </c>
      <c r="B48" s="284" t="s">
        <v>301</v>
      </c>
      <c r="C48" s="276" t="s">
        <v>203</v>
      </c>
      <c r="D48" s="375">
        <v>3</v>
      </c>
      <c r="E48" s="350">
        <v>0</v>
      </c>
      <c r="F48" s="352">
        <f t="shared" si="0"/>
        <v>0</v>
      </c>
      <c r="G48" s="405"/>
      <c r="H48" s="299">
        <f t="shared" si="2"/>
        <v>0</v>
      </c>
      <c r="I48" s="277">
        <f t="shared" si="1"/>
        <v>0</v>
      </c>
    </row>
    <row r="49" spans="1:9" ht="28">
      <c r="A49" s="274" t="s">
        <v>412</v>
      </c>
      <c r="B49" s="284" t="s">
        <v>302</v>
      </c>
      <c r="C49" s="276" t="s">
        <v>203</v>
      </c>
      <c r="D49" s="375">
        <v>3</v>
      </c>
      <c r="E49" s="350">
        <v>0</v>
      </c>
      <c r="F49" s="352">
        <f t="shared" si="0"/>
        <v>0</v>
      </c>
      <c r="G49" s="405"/>
      <c r="H49" s="299">
        <f t="shared" si="2"/>
        <v>0</v>
      </c>
      <c r="I49" s="277">
        <f t="shared" si="1"/>
        <v>0</v>
      </c>
    </row>
    <row r="50" spans="1:9" ht="28">
      <c r="A50" s="274" t="s">
        <v>413</v>
      </c>
      <c r="B50" s="284" t="s">
        <v>303</v>
      </c>
      <c r="C50" s="276" t="s">
        <v>203</v>
      </c>
      <c r="D50" s="375">
        <v>3</v>
      </c>
      <c r="E50" s="350">
        <v>0</v>
      </c>
      <c r="F50" s="352">
        <f t="shared" ref="F50:F81" si="3">D50*E50</f>
        <v>0</v>
      </c>
      <c r="G50" s="405"/>
      <c r="H50" s="299">
        <f t="shared" si="2"/>
        <v>0</v>
      </c>
      <c r="I50" s="277">
        <f t="shared" ref="I50:I81" si="4">D50*H50</f>
        <v>0</v>
      </c>
    </row>
    <row r="51" spans="1:9">
      <c r="A51" s="274" t="s">
        <v>414</v>
      </c>
      <c r="B51" s="284" t="s">
        <v>304</v>
      </c>
      <c r="C51" s="276" t="s">
        <v>203</v>
      </c>
      <c r="D51" s="375">
        <v>2</v>
      </c>
      <c r="E51" s="350">
        <v>0</v>
      </c>
      <c r="F51" s="352">
        <f t="shared" si="3"/>
        <v>0</v>
      </c>
      <c r="G51" s="405"/>
      <c r="H51" s="299">
        <f t="shared" si="2"/>
        <v>0</v>
      </c>
      <c r="I51" s="277">
        <f t="shared" si="4"/>
        <v>0</v>
      </c>
    </row>
    <row r="52" spans="1:9">
      <c r="A52" s="274" t="s">
        <v>415</v>
      </c>
      <c r="B52" s="284" t="s">
        <v>367</v>
      </c>
      <c r="C52" s="276" t="s">
        <v>203</v>
      </c>
      <c r="D52" s="375">
        <v>1</v>
      </c>
      <c r="E52" s="350">
        <v>0</v>
      </c>
      <c r="F52" s="352">
        <f t="shared" si="3"/>
        <v>0</v>
      </c>
      <c r="G52" s="405"/>
      <c r="H52" s="299">
        <f t="shared" si="2"/>
        <v>0</v>
      </c>
      <c r="I52" s="277">
        <f t="shared" si="4"/>
        <v>0</v>
      </c>
    </row>
    <row r="53" spans="1:9">
      <c r="A53" s="274" t="s">
        <v>416</v>
      </c>
      <c r="B53" s="284" t="s">
        <v>368</v>
      </c>
      <c r="C53" s="276" t="s">
        <v>203</v>
      </c>
      <c r="D53" s="375">
        <v>1</v>
      </c>
      <c r="E53" s="350">
        <v>0</v>
      </c>
      <c r="F53" s="352">
        <f t="shared" si="3"/>
        <v>0</v>
      </c>
      <c r="G53" s="405"/>
      <c r="H53" s="299">
        <f t="shared" si="2"/>
        <v>0</v>
      </c>
      <c r="I53" s="277">
        <f t="shared" si="4"/>
        <v>0</v>
      </c>
    </row>
    <row r="54" spans="1:9">
      <c r="A54" s="274" t="s">
        <v>417</v>
      </c>
      <c r="B54" s="285" t="s">
        <v>305</v>
      </c>
      <c r="C54" s="287" t="s">
        <v>203</v>
      </c>
      <c r="D54" s="378">
        <v>1</v>
      </c>
      <c r="E54" s="350">
        <v>0</v>
      </c>
      <c r="F54" s="352">
        <f t="shared" si="3"/>
        <v>0</v>
      </c>
      <c r="G54" s="405"/>
      <c r="H54" s="299">
        <f t="shared" si="2"/>
        <v>0</v>
      </c>
      <c r="I54" s="277">
        <f t="shared" si="4"/>
        <v>0</v>
      </c>
    </row>
    <row r="55" spans="1:9" ht="48">
      <c r="A55" s="274" t="s">
        <v>418</v>
      </c>
      <c r="B55" s="275" t="s">
        <v>261</v>
      </c>
      <c r="C55" s="276" t="s">
        <v>199</v>
      </c>
      <c r="D55" s="375">
        <v>50</v>
      </c>
      <c r="E55" s="350">
        <v>0</v>
      </c>
      <c r="F55" s="352">
        <f t="shared" si="3"/>
        <v>0</v>
      </c>
      <c r="G55" s="405"/>
      <c r="H55" s="299">
        <f t="shared" si="2"/>
        <v>0</v>
      </c>
      <c r="I55" s="277">
        <f t="shared" si="4"/>
        <v>0</v>
      </c>
    </row>
    <row r="56" spans="1:9" ht="48">
      <c r="A56" s="274" t="s">
        <v>419</v>
      </c>
      <c r="B56" s="275" t="s">
        <v>262</v>
      </c>
      <c r="C56" s="276" t="s">
        <v>199</v>
      </c>
      <c r="D56" s="375">
        <v>50</v>
      </c>
      <c r="E56" s="350">
        <v>0</v>
      </c>
      <c r="F56" s="352">
        <f t="shared" si="3"/>
        <v>0</v>
      </c>
      <c r="G56" s="405"/>
      <c r="H56" s="299">
        <f t="shared" si="2"/>
        <v>0</v>
      </c>
      <c r="I56" s="277">
        <f t="shared" si="4"/>
        <v>0</v>
      </c>
    </row>
    <row r="57" spans="1:9" ht="48">
      <c r="A57" s="274" t="s">
        <v>420</v>
      </c>
      <c r="B57" s="275" t="s">
        <v>263</v>
      </c>
      <c r="C57" s="276" t="s">
        <v>199</v>
      </c>
      <c r="D57" s="375">
        <v>60</v>
      </c>
      <c r="E57" s="350">
        <v>0</v>
      </c>
      <c r="F57" s="352">
        <f t="shared" si="3"/>
        <v>0</v>
      </c>
      <c r="G57" s="405"/>
      <c r="H57" s="299">
        <f t="shared" si="2"/>
        <v>0</v>
      </c>
      <c r="I57" s="277">
        <f t="shared" si="4"/>
        <v>0</v>
      </c>
    </row>
    <row r="58" spans="1:9" ht="48">
      <c r="A58" s="274" t="s">
        <v>421</v>
      </c>
      <c r="B58" s="275" t="s">
        <v>264</v>
      </c>
      <c r="C58" s="276" t="s">
        <v>199</v>
      </c>
      <c r="D58" s="375">
        <v>60</v>
      </c>
      <c r="E58" s="350">
        <v>0</v>
      </c>
      <c r="F58" s="352">
        <f t="shared" si="3"/>
        <v>0</v>
      </c>
      <c r="G58" s="405"/>
      <c r="H58" s="299">
        <f t="shared" si="2"/>
        <v>0</v>
      </c>
      <c r="I58" s="277">
        <f t="shared" si="4"/>
        <v>0</v>
      </c>
    </row>
    <row r="59" spans="1:9" ht="48">
      <c r="A59" s="274" t="s">
        <v>422</v>
      </c>
      <c r="B59" s="275" t="s">
        <v>265</v>
      </c>
      <c r="C59" s="276" t="s">
        <v>199</v>
      </c>
      <c r="D59" s="375">
        <v>60</v>
      </c>
      <c r="E59" s="350">
        <v>0</v>
      </c>
      <c r="F59" s="352">
        <f t="shared" si="3"/>
        <v>0</v>
      </c>
      <c r="G59" s="405"/>
      <c r="H59" s="299">
        <f t="shared" si="2"/>
        <v>0</v>
      </c>
      <c r="I59" s="277">
        <f t="shared" si="4"/>
        <v>0</v>
      </c>
    </row>
    <row r="60" spans="1:9" ht="48">
      <c r="A60" s="274" t="s">
        <v>423</v>
      </c>
      <c r="B60" s="275" t="s">
        <v>266</v>
      </c>
      <c r="C60" s="276" t="s">
        <v>199</v>
      </c>
      <c r="D60" s="375">
        <v>40</v>
      </c>
      <c r="E60" s="350">
        <v>0</v>
      </c>
      <c r="F60" s="352">
        <f t="shared" si="3"/>
        <v>0</v>
      </c>
      <c r="G60" s="405"/>
      <c r="H60" s="299">
        <f t="shared" si="2"/>
        <v>0</v>
      </c>
      <c r="I60" s="277">
        <f t="shared" si="4"/>
        <v>0</v>
      </c>
    </row>
    <row r="61" spans="1:9" ht="48">
      <c r="A61" s="274" t="s">
        <v>424</v>
      </c>
      <c r="B61" s="275" t="s">
        <v>267</v>
      </c>
      <c r="C61" s="276" t="s">
        <v>199</v>
      </c>
      <c r="D61" s="375">
        <v>40</v>
      </c>
      <c r="E61" s="350">
        <v>0</v>
      </c>
      <c r="F61" s="352">
        <f t="shared" si="3"/>
        <v>0</v>
      </c>
      <c r="G61" s="405"/>
      <c r="H61" s="299">
        <f t="shared" si="2"/>
        <v>0</v>
      </c>
      <c r="I61" s="277">
        <f t="shared" si="4"/>
        <v>0</v>
      </c>
    </row>
    <row r="62" spans="1:9" ht="16">
      <c r="A62" s="274" t="s">
        <v>425</v>
      </c>
      <c r="B62" s="275" t="s">
        <v>268</v>
      </c>
      <c r="C62" s="276" t="s">
        <v>199</v>
      </c>
      <c r="D62" s="375">
        <v>40</v>
      </c>
      <c r="E62" s="350">
        <v>0</v>
      </c>
      <c r="F62" s="352">
        <f t="shared" si="3"/>
        <v>0</v>
      </c>
      <c r="G62" s="405"/>
      <c r="H62" s="299">
        <f t="shared" si="2"/>
        <v>0</v>
      </c>
      <c r="I62" s="277">
        <f t="shared" si="4"/>
        <v>0</v>
      </c>
    </row>
    <row r="63" spans="1:9" ht="16">
      <c r="A63" s="274" t="s">
        <v>426</v>
      </c>
      <c r="B63" s="275" t="s">
        <v>269</v>
      </c>
      <c r="C63" s="276" t="s">
        <v>199</v>
      </c>
      <c r="D63" s="375">
        <v>40</v>
      </c>
      <c r="E63" s="350">
        <v>0</v>
      </c>
      <c r="F63" s="352">
        <f t="shared" si="3"/>
        <v>0</v>
      </c>
      <c r="G63" s="405"/>
      <c r="H63" s="299">
        <f t="shared" si="2"/>
        <v>0</v>
      </c>
      <c r="I63" s="277">
        <f t="shared" si="4"/>
        <v>0</v>
      </c>
    </row>
    <row r="64" spans="1:9" ht="16">
      <c r="A64" s="274" t="s">
        <v>427</v>
      </c>
      <c r="B64" s="275" t="s">
        <v>276</v>
      </c>
      <c r="C64" s="276" t="s">
        <v>199</v>
      </c>
      <c r="D64" s="375">
        <v>12</v>
      </c>
      <c r="E64" s="350">
        <v>0</v>
      </c>
      <c r="F64" s="352">
        <f t="shared" si="3"/>
        <v>0</v>
      </c>
      <c r="G64" s="405"/>
      <c r="H64" s="299">
        <f t="shared" si="2"/>
        <v>0</v>
      </c>
      <c r="I64" s="277">
        <f t="shared" si="4"/>
        <v>0</v>
      </c>
    </row>
    <row r="65" spans="1:9" ht="32">
      <c r="A65" s="274" t="s">
        <v>428</v>
      </c>
      <c r="B65" s="275" t="s">
        <v>277</v>
      </c>
      <c r="C65" s="276" t="s">
        <v>199</v>
      </c>
      <c r="D65" s="375">
        <v>30</v>
      </c>
      <c r="E65" s="350">
        <v>0</v>
      </c>
      <c r="F65" s="352">
        <f t="shared" si="3"/>
        <v>0</v>
      </c>
      <c r="G65" s="405"/>
      <c r="H65" s="299">
        <f t="shared" si="2"/>
        <v>0</v>
      </c>
      <c r="I65" s="277">
        <f t="shared" si="4"/>
        <v>0</v>
      </c>
    </row>
    <row r="66" spans="1:9" ht="32">
      <c r="A66" s="274" t="s">
        <v>429</v>
      </c>
      <c r="B66" s="275" t="s">
        <v>278</v>
      </c>
      <c r="C66" s="276" t="s">
        <v>199</v>
      </c>
      <c r="D66" s="375">
        <v>20</v>
      </c>
      <c r="E66" s="350">
        <v>0</v>
      </c>
      <c r="F66" s="352">
        <f t="shared" si="3"/>
        <v>0</v>
      </c>
      <c r="G66" s="405"/>
      <c r="H66" s="299">
        <f t="shared" si="2"/>
        <v>0</v>
      </c>
      <c r="I66" s="277">
        <f t="shared" si="4"/>
        <v>0</v>
      </c>
    </row>
    <row r="67" spans="1:9" ht="32">
      <c r="A67" s="274" t="s">
        <v>430</v>
      </c>
      <c r="B67" s="275" t="s">
        <v>279</v>
      </c>
      <c r="C67" s="276" t="s">
        <v>199</v>
      </c>
      <c r="D67" s="375">
        <v>20</v>
      </c>
      <c r="E67" s="350">
        <v>0</v>
      </c>
      <c r="F67" s="352">
        <f t="shared" si="3"/>
        <v>0</v>
      </c>
      <c r="G67" s="405"/>
      <c r="H67" s="299">
        <f t="shared" si="2"/>
        <v>0</v>
      </c>
      <c r="I67" s="277">
        <f t="shared" si="4"/>
        <v>0</v>
      </c>
    </row>
    <row r="68" spans="1:9" ht="32">
      <c r="A68" s="274" t="s">
        <v>431</v>
      </c>
      <c r="B68" s="275" t="s">
        <v>280</v>
      </c>
      <c r="C68" s="276" t="s">
        <v>199</v>
      </c>
      <c r="D68" s="375">
        <v>20</v>
      </c>
      <c r="E68" s="350">
        <v>0</v>
      </c>
      <c r="F68" s="352">
        <f t="shared" si="3"/>
        <v>0</v>
      </c>
      <c r="G68" s="405"/>
      <c r="H68" s="299">
        <f t="shared" si="2"/>
        <v>0</v>
      </c>
      <c r="I68" s="277">
        <f t="shared" si="4"/>
        <v>0</v>
      </c>
    </row>
    <row r="69" spans="1:9" ht="32">
      <c r="A69" s="274" t="s">
        <v>432</v>
      </c>
      <c r="B69" s="275" t="s">
        <v>281</v>
      </c>
      <c r="C69" s="276" t="s">
        <v>199</v>
      </c>
      <c r="D69" s="375">
        <v>20</v>
      </c>
      <c r="E69" s="350">
        <v>0</v>
      </c>
      <c r="F69" s="352">
        <f t="shared" si="3"/>
        <v>0</v>
      </c>
      <c r="G69" s="405"/>
      <c r="H69" s="299">
        <f t="shared" si="2"/>
        <v>0</v>
      </c>
      <c r="I69" s="277">
        <f t="shared" si="4"/>
        <v>0</v>
      </c>
    </row>
    <row r="70" spans="1:9" ht="48">
      <c r="A70" s="274" t="s">
        <v>433</v>
      </c>
      <c r="B70" s="275" t="s">
        <v>282</v>
      </c>
      <c r="C70" s="276" t="s">
        <v>199</v>
      </c>
      <c r="D70" s="375">
        <v>15</v>
      </c>
      <c r="E70" s="350">
        <v>0</v>
      </c>
      <c r="F70" s="352">
        <f t="shared" si="3"/>
        <v>0</v>
      </c>
      <c r="G70" s="405"/>
      <c r="H70" s="299">
        <f t="shared" si="2"/>
        <v>0</v>
      </c>
      <c r="I70" s="277">
        <f t="shared" si="4"/>
        <v>0</v>
      </c>
    </row>
    <row r="71" spans="1:9" ht="48">
      <c r="A71" s="274" t="s">
        <v>434</v>
      </c>
      <c r="B71" s="275" t="s">
        <v>283</v>
      </c>
      <c r="C71" s="276" t="s">
        <v>199</v>
      </c>
      <c r="D71" s="375">
        <v>15</v>
      </c>
      <c r="E71" s="350">
        <v>0</v>
      </c>
      <c r="F71" s="352">
        <f t="shared" si="3"/>
        <v>0</v>
      </c>
      <c r="G71" s="405"/>
      <c r="H71" s="299">
        <f t="shared" si="2"/>
        <v>0</v>
      </c>
      <c r="I71" s="277">
        <f t="shared" si="4"/>
        <v>0</v>
      </c>
    </row>
    <row r="72" spans="1:9" ht="48">
      <c r="A72" s="274" t="s">
        <v>435</v>
      </c>
      <c r="B72" s="275" t="s">
        <v>284</v>
      </c>
      <c r="C72" s="276" t="s">
        <v>199</v>
      </c>
      <c r="D72" s="375">
        <v>15</v>
      </c>
      <c r="E72" s="350">
        <v>0</v>
      </c>
      <c r="F72" s="352">
        <f t="shared" si="3"/>
        <v>0</v>
      </c>
      <c r="G72" s="405"/>
      <c r="H72" s="299">
        <f t="shared" si="2"/>
        <v>0</v>
      </c>
      <c r="I72" s="277">
        <f t="shared" si="4"/>
        <v>0</v>
      </c>
    </row>
    <row r="73" spans="1:9" ht="48">
      <c r="A73" s="274" t="s">
        <v>436</v>
      </c>
      <c r="B73" s="275" t="s">
        <v>285</v>
      </c>
      <c r="C73" s="276" t="s">
        <v>199</v>
      </c>
      <c r="D73" s="375">
        <v>15</v>
      </c>
      <c r="E73" s="350">
        <v>0</v>
      </c>
      <c r="F73" s="352">
        <f t="shared" si="3"/>
        <v>0</v>
      </c>
      <c r="G73" s="405"/>
      <c r="H73" s="299">
        <f t="shared" si="2"/>
        <v>0</v>
      </c>
      <c r="I73" s="277">
        <f t="shared" si="4"/>
        <v>0</v>
      </c>
    </row>
    <row r="74" spans="1:9" ht="48">
      <c r="A74" s="274" t="s">
        <v>437</v>
      </c>
      <c r="B74" s="275" t="s">
        <v>286</v>
      </c>
      <c r="C74" s="276" t="s">
        <v>199</v>
      </c>
      <c r="D74" s="375">
        <v>15</v>
      </c>
      <c r="E74" s="350">
        <v>0</v>
      </c>
      <c r="F74" s="352">
        <f t="shared" si="3"/>
        <v>0</v>
      </c>
      <c r="G74" s="405"/>
      <c r="H74" s="299">
        <f t="shared" si="2"/>
        <v>0</v>
      </c>
      <c r="I74" s="277">
        <f t="shared" si="4"/>
        <v>0</v>
      </c>
    </row>
    <row r="75" spans="1:9" ht="48">
      <c r="A75" s="274" t="s">
        <v>438</v>
      </c>
      <c r="B75" s="275" t="s">
        <v>287</v>
      </c>
      <c r="C75" s="276" t="s">
        <v>199</v>
      </c>
      <c r="D75" s="375">
        <v>15</v>
      </c>
      <c r="E75" s="350">
        <v>0</v>
      </c>
      <c r="F75" s="352">
        <f t="shared" si="3"/>
        <v>0</v>
      </c>
      <c r="G75" s="405"/>
      <c r="H75" s="299">
        <f t="shared" si="2"/>
        <v>0</v>
      </c>
      <c r="I75" s="277">
        <f t="shared" si="4"/>
        <v>0</v>
      </c>
    </row>
    <row r="76" spans="1:9" ht="48">
      <c r="A76" s="274" t="s">
        <v>439</v>
      </c>
      <c r="B76" s="275" t="s">
        <v>288</v>
      </c>
      <c r="C76" s="276" t="s">
        <v>199</v>
      </c>
      <c r="D76" s="375">
        <v>15</v>
      </c>
      <c r="E76" s="350">
        <v>0</v>
      </c>
      <c r="F76" s="352">
        <f t="shared" si="3"/>
        <v>0</v>
      </c>
      <c r="G76" s="405"/>
      <c r="H76" s="299">
        <f t="shared" si="2"/>
        <v>0</v>
      </c>
      <c r="I76" s="277">
        <f t="shared" si="4"/>
        <v>0</v>
      </c>
    </row>
    <row r="77" spans="1:9" ht="48">
      <c r="A77" s="274" t="s">
        <v>516</v>
      </c>
      <c r="B77" s="275" t="s">
        <v>289</v>
      </c>
      <c r="C77" s="276" t="s">
        <v>199</v>
      </c>
      <c r="D77" s="375">
        <v>15</v>
      </c>
      <c r="E77" s="350">
        <v>0</v>
      </c>
      <c r="F77" s="352">
        <f t="shared" si="3"/>
        <v>0</v>
      </c>
      <c r="G77" s="405"/>
      <c r="H77" s="299">
        <f t="shared" si="2"/>
        <v>0</v>
      </c>
      <c r="I77" s="277">
        <f t="shared" si="4"/>
        <v>0</v>
      </c>
    </row>
    <row r="78" spans="1:9" ht="48">
      <c r="A78" s="274" t="s">
        <v>517</v>
      </c>
      <c r="B78" s="275" t="s">
        <v>290</v>
      </c>
      <c r="C78" s="276" t="s">
        <v>199</v>
      </c>
      <c r="D78" s="375">
        <v>15</v>
      </c>
      <c r="E78" s="350">
        <v>0</v>
      </c>
      <c r="F78" s="352">
        <f t="shared" si="3"/>
        <v>0</v>
      </c>
      <c r="G78" s="405"/>
      <c r="H78" s="299">
        <f t="shared" si="2"/>
        <v>0</v>
      </c>
      <c r="I78" s="277">
        <f t="shared" si="4"/>
        <v>0</v>
      </c>
    </row>
    <row r="79" spans="1:9" ht="48">
      <c r="A79" s="274" t="s">
        <v>518</v>
      </c>
      <c r="B79" s="275" t="s">
        <v>291</v>
      </c>
      <c r="C79" s="276" t="s">
        <v>199</v>
      </c>
      <c r="D79" s="375">
        <v>15</v>
      </c>
      <c r="E79" s="350">
        <v>0</v>
      </c>
      <c r="F79" s="352">
        <f t="shared" si="3"/>
        <v>0</v>
      </c>
      <c r="G79" s="405"/>
      <c r="H79" s="299">
        <f t="shared" si="2"/>
        <v>0</v>
      </c>
      <c r="I79" s="277">
        <f t="shared" si="4"/>
        <v>0</v>
      </c>
    </row>
    <row r="80" spans="1:9" ht="48">
      <c r="A80" s="274" t="s">
        <v>519</v>
      </c>
      <c r="B80" s="275" t="s">
        <v>292</v>
      </c>
      <c r="C80" s="276" t="s">
        <v>199</v>
      </c>
      <c r="D80" s="375">
        <v>15</v>
      </c>
      <c r="E80" s="350">
        <v>0</v>
      </c>
      <c r="F80" s="352">
        <f t="shared" si="3"/>
        <v>0</v>
      </c>
      <c r="G80" s="405"/>
      <c r="H80" s="299">
        <f t="shared" si="2"/>
        <v>0</v>
      </c>
      <c r="I80" s="277">
        <f t="shared" si="4"/>
        <v>0</v>
      </c>
    </row>
    <row r="81" spans="1:9" ht="32">
      <c r="A81" s="274" t="s">
        <v>520</v>
      </c>
      <c r="B81" s="275" t="s">
        <v>270</v>
      </c>
      <c r="C81" s="276" t="s">
        <v>271</v>
      </c>
      <c r="D81" s="375">
        <v>60</v>
      </c>
      <c r="E81" s="350">
        <v>0</v>
      </c>
      <c r="F81" s="352">
        <f t="shared" si="3"/>
        <v>0</v>
      </c>
      <c r="G81" s="405"/>
      <c r="H81" s="299">
        <f t="shared" si="2"/>
        <v>0</v>
      </c>
      <c r="I81" s="277">
        <f t="shared" si="4"/>
        <v>0</v>
      </c>
    </row>
    <row r="82" spans="1:9" ht="16">
      <c r="A82" s="274" t="s">
        <v>521</v>
      </c>
      <c r="B82" s="275" t="s">
        <v>272</v>
      </c>
      <c r="C82" s="276" t="s">
        <v>273</v>
      </c>
      <c r="D82" s="375">
        <v>40</v>
      </c>
      <c r="E82" s="350">
        <v>0</v>
      </c>
      <c r="F82" s="352">
        <f>D82*E82</f>
        <v>0</v>
      </c>
      <c r="G82" s="405"/>
      <c r="H82" s="299">
        <f t="shared" si="2"/>
        <v>0</v>
      </c>
      <c r="I82" s="277">
        <f>D82*H82</f>
        <v>0</v>
      </c>
    </row>
    <row r="83" spans="1:9" ht="16">
      <c r="A83" s="274" t="s">
        <v>522</v>
      </c>
      <c r="B83" s="275" t="s">
        <v>274</v>
      </c>
      <c r="C83" s="276" t="s">
        <v>273</v>
      </c>
      <c r="D83" s="375">
        <v>50</v>
      </c>
      <c r="E83" s="350">
        <v>0</v>
      </c>
      <c r="F83" s="352">
        <f>D83*E83</f>
        <v>0</v>
      </c>
      <c r="G83" s="405"/>
      <c r="H83" s="299">
        <f t="shared" si="2"/>
        <v>0</v>
      </c>
      <c r="I83" s="277">
        <f>D83*H83</f>
        <v>0</v>
      </c>
    </row>
    <row r="84" spans="1:9" ht="17" thickBot="1">
      <c r="A84" s="274" t="s">
        <v>523</v>
      </c>
      <c r="B84" s="282" t="s">
        <v>275</v>
      </c>
      <c r="C84" s="280" t="s">
        <v>273</v>
      </c>
      <c r="D84" s="377">
        <v>30</v>
      </c>
      <c r="E84" s="350">
        <v>0</v>
      </c>
      <c r="F84" s="352">
        <f>D84*E84</f>
        <v>0</v>
      </c>
      <c r="G84" s="422"/>
      <c r="H84" s="299">
        <f>E84*(1+$G$10)</f>
        <v>0</v>
      </c>
      <c r="I84" s="277">
        <f>D84*H84</f>
        <v>0</v>
      </c>
    </row>
    <row r="85" spans="1:9" ht="17" thickBot="1">
      <c r="A85" s="423" t="s">
        <v>249</v>
      </c>
      <c r="B85" s="424"/>
      <c r="C85" s="424"/>
      <c r="D85" s="424"/>
      <c r="E85" s="425"/>
      <c r="F85" s="243">
        <f>SUM(F10:F84)</f>
        <v>0</v>
      </c>
      <c r="G85" s="300"/>
      <c r="H85" s="288"/>
      <c r="I85" s="243">
        <f>SUM(I10:I84)</f>
        <v>0</v>
      </c>
    </row>
    <row r="86" spans="1:9" ht="17" thickBot="1">
      <c r="A86" s="423" t="s">
        <v>250</v>
      </c>
      <c r="B86" s="424"/>
      <c r="C86" s="424"/>
      <c r="D86" s="424"/>
      <c r="E86" s="425"/>
      <c r="F86" s="244">
        <f>F85/12</f>
        <v>0</v>
      </c>
      <c r="G86" s="242"/>
      <c r="H86" s="288"/>
      <c r="I86" s="244">
        <f>I85/12</f>
        <v>0</v>
      </c>
    </row>
    <row r="87" spans="1:9" ht="20" thickBot="1">
      <c r="A87" s="415" t="s">
        <v>34</v>
      </c>
      <c r="B87" s="416"/>
      <c r="C87" s="416"/>
      <c r="D87" s="416"/>
      <c r="E87" s="416"/>
      <c r="F87" s="416"/>
      <c r="G87" s="416"/>
      <c r="H87" s="417"/>
      <c r="I87" s="37" t="s">
        <v>35</v>
      </c>
    </row>
    <row r="88" spans="1:9" ht="19">
      <c r="A88" s="426"/>
      <c r="B88" s="426"/>
      <c r="C88" s="426"/>
      <c r="D88" s="426"/>
      <c r="E88" s="426"/>
      <c r="F88" s="426"/>
      <c r="G88" s="426"/>
      <c r="H88" s="426"/>
      <c r="I88" s="426"/>
    </row>
    <row r="89" spans="1:9" ht="13">
      <c r="A89" s="403" t="s">
        <v>369</v>
      </c>
      <c r="B89" s="403"/>
      <c r="C89" s="403"/>
      <c r="D89" s="403"/>
      <c r="E89" s="403"/>
      <c r="F89" s="403"/>
      <c r="G89" s="403"/>
      <c r="H89" s="403"/>
      <c r="I89" s="403"/>
    </row>
    <row r="90" spans="1:9" ht="13">
      <c r="A90" s="408" t="s">
        <v>252</v>
      </c>
      <c r="B90" s="408"/>
      <c r="C90" s="408"/>
      <c r="D90" s="408"/>
      <c r="E90" s="408"/>
      <c r="F90" s="408"/>
      <c r="G90" s="408"/>
      <c r="H90" s="408"/>
      <c r="I90" s="408"/>
    </row>
    <row r="91" spans="1:9">
      <c r="A91" s="210"/>
      <c r="B91" s="132"/>
      <c r="C91" s="39"/>
      <c r="D91" s="211"/>
      <c r="E91" s="211"/>
      <c r="F91" s="211"/>
      <c r="G91" s="211"/>
      <c r="H91" s="212"/>
      <c r="I91" s="213"/>
    </row>
    <row r="92" spans="1:9">
      <c r="A92" s="210"/>
      <c r="B92" s="132"/>
      <c r="C92" s="39"/>
      <c r="D92" s="211"/>
      <c r="E92" s="211"/>
      <c r="F92" s="211"/>
      <c r="G92" s="211"/>
      <c r="H92" s="212"/>
      <c r="I92" s="213"/>
    </row>
    <row r="95" spans="1:9" ht="33.75" customHeight="1"/>
    <row r="96" spans="1:9" ht="30" customHeight="1"/>
    <row r="102" s="214" customFormat="1" ht="16"/>
    <row r="103" s="214" customFormat="1" ht="16"/>
  </sheetData>
  <mergeCells count="12">
    <mergeCell ref="G10:G84"/>
    <mergeCell ref="A89:I89"/>
    <mergeCell ref="A90:I90"/>
    <mergeCell ref="A87:H87"/>
    <mergeCell ref="A85:E85"/>
    <mergeCell ref="A86:E86"/>
    <mergeCell ref="A88:I88"/>
    <mergeCell ref="A2:I2"/>
    <mergeCell ref="A4:I4"/>
    <mergeCell ref="A5:H5"/>
    <mergeCell ref="A7:I7"/>
    <mergeCell ref="B9:H9"/>
  </mergeCells>
  <phoneticPr fontId="74" type="noConversion"/>
  <pageMargins left="0.51181102362204722" right="0.51181102362204722" top="0.78740157480314965" bottom="0.78740157480314965" header="0.31535433070866142" footer="0.31535433070866142"/>
  <pageSetup paperSize="9" scale="57" orientation="portrait" horizontalDpi="360" verticalDpi="360" r:id="rId1"/>
  <rowBreaks count="1" manualBreakCount="1">
    <brk id="9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2E50-F3C5-4A8A-A3DC-713A43134091}">
  <dimension ref="A2:T19"/>
  <sheetViews>
    <sheetView view="pageBreakPreview" zoomScale="80" zoomScaleNormal="100" zoomScaleSheetLayoutView="80" workbookViewId="0">
      <selection activeCell="D9" sqref="D9"/>
    </sheetView>
  </sheetViews>
  <sheetFormatPr baseColWidth="10" defaultColWidth="8.6640625" defaultRowHeight="15"/>
  <cols>
    <col min="1" max="1" width="8.33203125" style="132" customWidth="1"/>
    <col min="2" max="2" width="57.5" style="43" customWidth="1"/>
    <col min="3" max="3" width="8.33203125" style="132" customWidth="1"/>
    <col min="4" max="4" width="10.83203125" style="215" customWidth="1"/>
    <col min="5" max="5" width="10.6640625" style="132" customWidth="1"/>
    <col min="6" max="6" width="14.5" style="132" customWidth="1"/>
    <col min="7" max="8" width="10.6640625" style="132" customWidth="1"/>
    <col min="9" max="9" width="17.6640625" style="132" customWidth="1"/>
    <col min="10" max="11" width="8.6640625" customWidth="1"/>
    <col min="12" max="12" width="55.5" customWidth="1"/>
    <col min="13" max="13" width="15.5" customWidth="1"/>
    <col min="14" max="14" width="16.5" customWidth="1"/>
    <col min="15" max="17" width="13.5" customWidth="1"/>
    <col min="18" max="18" width="8.6640625" customWidth="1"/>
  </cols>
  <sheetData>
    <row r="2" spans="1:20" ht="21">
      <c r="A2" s="427" t="s">
        <v>513</v>
      </c>
      <c r="B2" s="427"/>
      <c r="C2" s="427"/>
      <c r="D2" s="427"/>
      <c r="E2" s="427"/>
      <c r="F2" s="427"/>
      <c r="G2" s="427"/>
      <c r="H2" s="427"/>
      <c r="I2" s="427"/>
      <c r="J2" s="216"/>
      <c r="K2" s="216"/>
      <c r="L2" s="216"/>
    </row>
    <row r="3" spans="1:20" ht="16" thickBot="1"/>
    <row r="4" spans="1:20" ht="14" thickBot="1">
      <c r="A4" s="428" t="s">
        <v>306</v>
      </c>
      <c r="B4" s="428"/>
      <c r="C4" s="428"/>
      <c r="D4" s="428"/>
      <c r="E4" s="428"/>
      <c r="F4" s="428"/>
      <c r="G4" s="428"/>
      <c r="H4" s="428"/>
      <c r="I4" s="428"/>
    </row>
    <row r="5" spans="1:20" ht="43" thickBot="1">
      <c r="A5" s="217" t="s">
        <v>1</v>
      </c>
      <c r="B5" s="218" t="s">
        <v>307</v>
      </c>
      <c r="C5" s="218" t="s">
        <v>308</v>
      </c>
      <c r="D5" s="41" t="s">
        <v>309</v>
      </c>
      <c r="E5" s="218" t="s">
        <v>453</v>
      </c>
      <c r="F5" s="313" t="s">
        <v>455</v>
      </c>
      <c r="G5" s="313" t="s">
        <v>452</v>
      </c>
      <c r="H5" s="218" t="s">
        <v>457</v>
      </c>
      <c r="I5" s="219" t="s">
        <v>456</v>
      </c>
    </row>
    <row r="6" spans="1:20" ht="14" thickBot="1">
      <c r="A6" s="429"/>
      <c r="B6" s="429"/>
      <c r="C6" s="429"/>
      <c r="D6" s="429"/>
      <c r="E6" s="429"/>
      <c r="F6" s="429"/>
      <c r="G6" s="429"/>
      <c r="H6" s="429"/>
      <c r="I6" s="430"/>
    </row>
    <row r="7" spans="1:20" s="92" customFormat="1" ht="16" thickBot="1">
      <c r="A7" s="220">
        <v>6</v>
      </c>
      <c r="B7" s="431"/>
      <c r="C7" s="431"/>
      <c r="D7" s="431"/>
      <c r="E7" s="431"/>
      <c r="F7" s="221"/>
      <c r="G7" s="297"/>
      <c r="H7" s="316"/>
      <c r="I7" s="317"/>
    </row>
    <row r="8" spans="1:20">
      <c r="A8" s="222" t="s">
        <v>29</v>
      </c>
      <c r="B8" s="249" t="s">
        <v>352</v>
      </c>
      <c r="C8" s="53" t="s">
        <v>310</v>
      </c>
      <c r="D8" s="223">
        <v>206</v>
      </c>
      <c r="E8" s="350">
        <v>0</v>
      </c>
      <c r="F8" s="351">
        <f>D8*E8</f>
        <v>0</v>
      </c>
      <c r="G8" s="436">
        <v>0</v>
      </c>
      <c r="H8" s="351">
        <f>E8*(1+$G$8)</f>
        <v>0</v>
      </c>
      <c r="I8" s="351">
        <f>H8*D8</f>
        <v>0</v>
      </c>
    </row>
    <row r="9" spans="1:20">
      <c r="A9" s="222" t="s">
        <v>30</v>
      </c>
      <c r="B9" s="249" t="s">
        <v>312</v>
      </c>
      <c r="C9" s="53" t="s">
        <v>311</v>
      </c>
      <c r="D9" s="223">
        <v>200</v>
      </c>
      <c r="E9" s="350">
        <v>0</v>
      </c>
      <c r="F9" s="351">
        <f>D9*E9</f>
        <v>0</v>
      </c>
      <c r="G9" s="437"/>
      <c r="H9" s="351">
        <f>E9*(1+$G$8)</f>
        <v>0</v>
      </c>
      <c r="I9" s="351">
        <f>H9*D9</f>
        <v>0</v>
      </c>
    </row>
    <row r="10" spans="1:20" ht="16" thickBot="1">
      <c r="A10" s="318"/>
      <c r="B10" s="319"/>
      <c r="C10" s="320"/>
      <c r="D10" s="223"/>
      <c r="E10" s="314"/>
      <c r="F10" s="315"/>
      <c r="G10" s="321"/>
      <c r="H10" s="322"/>
      <c r="I10" s="323"/>
    </row>
    <row r="11" spans="1:20" ht="16.5" customHeight="1" thickBot="1">
      <c r="A11" s="438" t="s">
        <v>313</v>
      </c>
      <c r="B11" s="439"/>
      <c r="C11" s="439"/>
      <c r="D11" s="439"/>
      <c r="E11" s="439"/>
      <c r="F11" s="439"/>
      <c r="G11" s="439"/>
      <c r="H11" s="440"/>
      <c r="I11" s="324">
        <f>F8+F9</f>
        <v>0</v>
      </c>
    </row>
    <row r="12" spans="1:20" ht="8.25" customHeight="1" thickBot="1">
      <c r="A12" s="325"/>
      <c r="B12" s="326"/>
      <c r="C12" s="326"/>
      <c r="D12" s="326"/>
      <c r="E12" s="326"/>
      <c r="F12" s="326"/>
      <c r="G12" s="326"/>
      <c r="H12" s="327"/>
      <c r="I12" s="324"/>
    </row>
    <row r="13" spans="1:20" ht="17" thickBot="1">
      <c r="A13" s="438" t="s">
        <v>314</v>
      </c>
      <c r="B13" s="439"/>
      <c r="C13" s="439"/>
      <c r="D13" s="439"/>
      <c r="E13" s="439"/>
      <c r="F13" s="439"/>
      <c r="G13" s="439"/>
      <c r="H13" s="440"/>
      <c r="I13" s="324">
        <f>I11/12</f>
        <v>0</v>
      </c>
    </row>
    <row r="14" spans="1:20" ht="8.25" customHeight="1" thickBot="1">
      <c r="A14" s="325"/>
      <c r="B14" s="326"/>
      <c r="C14" s="326"/>
      <c r="D14" s="326"/>
      <c r="E14" s="326"/>
      <c r="F14" s="326"/>
      <c r="G14" s="326"/>
      <c r="H14" s="327"/>
      <c r="I14" s="324"/>
    </row>
    <row r="15" spans="1:20" ht="18" customHeight="1" thickBot="1">
      <c r="A15" s="438" t="s">
        <v>454</v>
      </c>
      <c r="B15" s="439"/>
      <c r="C15" s="439"/>
      <c r="D15" s="439"/>
      <c r="E15" s="439"/>
      <c r="F15" s="439"/>
      <c r="G15" s="439"/>
      <c r="H15" s="440"/>
      <c r="I15" s="324">
        <f>I8+I9</f>
        <v>0</v>
      </c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</row>
    <row r="16" spans="1:20" ht="9" customHeight="1" thickBot="1">
      <c r="A16" s="435"/>
      <c r="B16" s="435"/>
      <c r="C16" s="435"/>
      <c r="D16" s="435"/>
      <c r="E16" s="435"/>
      <c r="F16" s="435"/>
      <c r="G16" s="435"/>
      <c r="H16" s="435"/>
      <c r="I16" s="435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</row>
    <row r="17" spans="1:20" s="224" customFormat="1" ht="18" customHeight="1" thickBot="1">
      <c r="A17" s="438" t="s">
        <v>458</v>
      </c>
      <c r="B17" s="439"/>
      <c r="C17" s="439"/>
      <c r="D17" s="439"/>
      <c r="E17" s="439"/>
      <c r="F17" s="439"/>
      <c r="G17" s="439"/>
      <c r="H17" s="440"/>
      <c r="I17" s="324">
        <f>I15/12</f>
        <v>0</v>
      </c>
      <c r="J17"/>
      <c r="K17"/>
      <c r="L17" s="92"/>
      <c r="M17" s="92"/>
      <c r="N17" s="92"/>
      <c r="O17" s="92"/>
      <c r="P17" s="92"/>
      <c r="Q17" s="92"/>
      <c r="R17" s="92"/>
      <c r="S17" s="92"/>
      <c r="T17" s="92"/>
    </row>
    <row r="18" spans="1:20" s="92" customFormat="1" ht="9.75" customHeight="1" thickBot="1">
      <c r="A18" s="132"/>
      <c r="B18" s="43"/>
      <c r="C18" s="132"/>
      <c r="D18" s="215"/>
      <c r="E18" s="132"/>
      <c r="F18" s="132"/>
      <c r="G18" s="132"/>
      <c r="H18" s="132"/>
      <c r="I18" s="132"/>
      <c r="J18"/>
      <c r="K18"/>
      <c r="L18"/>
      <c r="M18"/>
      <c r="N18"/>
      <c r="O18"/>
      <c r="P18"/>
      <c r="Q18"/>
      <c r="R18"/>
      <c r="S18"/>
      <c r="T18"/>
    </row>
    <row r="19" spans="1:20" ht="16" thickBot="1">
      <c r="A19" s="432" t="s">
        <v>34</v>
      </c>
      <c r="B19" s="433"/>
      <c r="C19" s="433"/>
      <c r="D19" s="433"/>
      <c r="E19" s="433"/>
      <c r="F19" s="433"/>
      <c r="G19" s="433"/>
      <c r="H19" s="434"/>
      <c r="I19" s="37" t="s">
        <v>35</v>
      </c>
    </row>
  </sheetData>
  <mergeCells count="11">
    <mergeCell ref="A2:I2"/>
    <mergeCell ref="A4:I4"/>
    <mergeCell ref="A6:I6"/>
    <mergeCell ref="B7:E7"/>
    <mergeCell ref="A19:H19"/>
    <mergeCell ref="A16:I16"/>
    <mergeCell ref="G8:G9"/>
    <mergeCell ref="A15:H15"/>
    <mergeCell ref="A17:H17"/>
    <mergeCell ref="A11:H11"/>
    <mergeCell ref="A13:H13"/>
  </mergeCells>
  <pageMargins left="0.51181102362204722" right="0.51181102362204722" top="0.78740157480314965" bottom="0.78740157480314965" header="0.31535433070866142" footer="0.31535433070866142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B675-58D7-42FA-9A8B-47A1A7B2FC08}">
  <dimension ref="A2:I47"/>
  <sheetViews>
    <sheetView view="pageBreakPreview" zoomScale="60" zoomScaleNormal="100" workbookViewId="0">
      <selection activeCell="A3" sqref="A3"/>
    </sheetView>
  </sheetViews>
  <sheetFormatPr baseColWidth="10" defaultColWidth="8.83203125" defaultRowHeight="13"/>
  <cols>
    <col min="1" max="2" width="9.1640625" customWidth="1"/>
    <col min="3" max="3" width="48.6640625" customWidth="1"/>
    <col min="4" max="4" width="18" customWidth="1"/>
    <col min="5" max="5" width="9.1640625" customWidth="1"/>
    <col min="6" max="6" width="12.1640625" customWidth="1"/>
    <col min="7" max="7" width="7" customWidth="1"/>
    <col min="8" max="8" width="51.6640625" customWidth="1"/>
    <col min="9" max="9" width="17.5" customWidth="1"/>
  </cols>
  <sheetData>
    <row r="2" spans="1:9" ht="21">
      <c r="A2" s="379" t="s">
        <v>514</v>
      </c>
      <c r="B2" s="379"/>
      <c r="C2" s="379"/>
      <c r="D2" s="379"/>
      <c r="E2" s="379"/>
      <c r="F2" s="379"/>
      <c r="G2" s="379"/>
      <c r="H2" s="379"/>
      <c r="I2" s="379"/>
    </row>
    <row r="5" spans="1:9" ht="17">
      <c r="A5" s="441" t="s">
        <v>448</v>
      </c>
      <c r="B5" s="441"/>
      <c r="C5" s="441"/>
      <c r="D5" s="441"/>
      <c r="F5" s="441" t="s">
        <v>449</v>
      </c>
      <c r="G5" s="441"/>
      <c r="H5" s="441"/>
      <c r="I5" s="441"/>
    </row>
    <row r="6" spans="1:9" ht="22.5" customHeight="1">
      <c r="A6" s="442" t="s">
        <v>450</v>
      </c>
      <c r="B6" s="442"/>
      <c r="C6" s="442"/>
      <c r="D6" s="442"/>
      <c r="F6" s="442" t="s">
        <v>451</v>
      </c>
      <c r="G6" s="442"/>
      <c r="H6" s="442"/>
      <c r="I6" s="442"/>
    </row>
    <row r="7" spans="1:9">
      <c r="A7" s="443"/>
      <c r="B7" s="443"/>
      <c r="C7" s="443"/>
      <c r="D7" s="443"/>
      <c r="F7" s="443"/>
      <c r="G7" s="443"/>
      <c r="H7" s="443"/>
      <c r="I7" s="443"/>
    </row>
    <row r="8" spans="1:9" ht="16">
      <c r="A8" s="444" t="s">
        <v>315</v>
      </c>
      <c r="B8" s="444"/>
      <c r="C8" s="444"/>
      <c r="D8" s="225" t="s">
        <v>316</v>
      </c>
      <c r="F8" s="444" t="s">
        <v>315</v>
      </c>
      <c r="G8" s="444"/>
      <c r="H8" s="444"/>
      <c r="I8" s="225" t="s">
        <v>316</v>
      </c>
    </row>
    <row r="9" spans="1:9" ht="16">
      <c r="A9" s="445" t="s">
        <v>317</v>
      </c>
      <c r="B9" s="445"/>
      <c r="C9" s="446" t="s">
        <v>318</v>
      </c>
      <c r="D9" s="446"/>
      <c r="F9" s="445" t="s">
        <v>317</v>
      </c>
      <c r="G9" s="445"/>
      <c r="H9" s="446" t="s">
        <v>318</v>
      </c>
      <c r="I9" s="446"/>
    </row>
    <row r="10" spans="1:9" ht="16">
      <c r="A10" s="226"/>
      <c r="B10" s="227">
        <v>1</v>
      </c>
      <c r="C10" s="228" t="s">
        <v>319</v>
      </c>
      <c r="D10" s="353">
        <v>0</v>
      </c>
      <c r="F10" s="226"/>
      <c r="G10" s="227">
        <v>1</v>
      </c>
      <c r="H10" s="228" t="s">
        <v>319</v>
      </c>
      <c r="I10" s="353">
        <v>0</v>
      </c>
    </row>
    <row r="11" spans="1:9" ht="16">
      <c r="A11" s="226"/>
      <c r="B11" s="227">
        <v>2</v>
      </c>
      <c r="C11" s="228" t="s">
        <v>320</v>
      </c>
      <c r="D11" s="353">
        <v>0</v>
      </c>
      <c r="F11" s="226"/>
      <c r="G11" s="227">
        <v>2</v>
      </c>
      <c r="H11" s="228" t="s">
        <v>320</v>
      </c>
      <c r="I11" s="353">
        <v>0</v>
      </c>
    </row>
    <row r="12" spans="1:9" ht="16">
      <c r="A12" s="226"/>
      <c r="B12" s="227">
        <v>3</v>
      </c>
      <c r="C12" s="228" t="s">
        <v>321</v>
      </c>
      <c r="D12" s="353">
        <v>0</v>
      </c>
      <c r="F12" s="226"/>
      <c r="G12" s="227">
        <v>3</v>
      </c>
      <c r="H12" s="228" t="s">
        <v>321</v>
      </c>
      <c r="I12" s="353">
        <v>0</v>
      </c>
    </row>
    <row r="13" spans="1:9" ht="16">
      <c r="A13" s="226"/>
      <c r="B13" s="227">
        <v>4</v>
      </c>
      <c r="C13" s="228" t="s">
        <v>322</v>
      </c>
      <c r="D13" s="353">
        <v>0</v>
      </c>
      <c r="F13" s="226"/>
      <c r="G13" s="227">
        <v>4</v>
      </c>
      <c r="H13" s="228" t="s">
        <v>322</v>
      </c>
      <c r="I13" s="353">
        <v>0</v>
      </c>
    </row>
    <row r="14" spans="1:9" ht="16.5" customHeight="1">
      <c r="A14" s="447"/>
      <c r="B14" s="447"/>
      <c r="C14" s="447"/>
      <c r="D14" s="230"/>
      <c r="F14" s="447"/>
      <c r="G14" s="447"/>
      <c r="H14" s="447"/>
      <c r="I14" s="230"/>
    </row>
    <row r="15" spans="1:9">
      <c r="A15" s="448"/>
      <c r="B15" s="448"/>
      <c r="C15" s="448"/>
      <c r="D15" s="448"/>
      <c r="F15" s="448"/>
      <c r="G15" s="448"/>
      <c r="H15" s="448"/>
      <c r="I15" s="448"/>
    </row>
    <row r="16" spans="1:9" ht="16">
      <c r="A16" s="445" t="s">
        <v>323</v>
      </c>
      <c r="B16" s="445"/>
      <c r="C16" s="446" t="s">
        <v>324</v>
      </c>
      <c r="D16" s="446"/>
      <c r="F16" s="445" t="s">
        <v>323</v>
      </c>
      <c r="G16" s="445"/>
      <c r="H16" s="446" t="s">
        <v>324</v>
      </c>
      <c r="I16" s="446"/>
    </row>
    <row r="17" spans="1:9" ht="16">
      <c r="A17" s="226"/>
      <c r="B17" s="227">
        <v>1</v>
      </c>
      <c r="C17" s="228" t="s">
        <v>325</v>
      </c>
      <c r="D17" s="353">
        <v>0</v>
      </c>
      <c r="F17" s="226"/>
      <c r="G17" s="227">
        <v>1</v>
      </c>
      <c r="H17" s="228" t="s">
        <v>325</v>
      </c>
      <c r="I17" s="353">
        <v>0</v>
      </c>
    </row>
    <row r="18" spans="1:9" ht="16">
      <c r="A18" s="226"/>
      <c r="B18" s="227">
        <v>2</v>
      </c>
      <c r="C18" s="228" t="s">
        <v>326</v>
      </c>
      <c r="D18" s="353">
        <v>0</v>
      </c>
      <c r="F18" s="226"/>
      <c r="G18" s="227">
        <v>2</v>
      </c>
      <c r="H18" s="228" t="s">
        <v>326</v>
      </c>
      <c r="I18" s="353">
        <v>0</v>
      </c>
    </row>
    <row r="19" spans="1:9" ht="16">
      <c r="A19" s="226"/>
      <c r="B19" s="227">
        <v>3</v>
      </c>
      <c r="C19" s="228" t="s">
        <v>327</v>
      </c>
      <c r="D19" s="353">
        <v>0</v>
      </c>
      <c r="F19" s="226"/>
      <c r="G19" s="227">
        <v>3</v>
      </c>
      <c r="H19" s="228" t="s">
        <v>327</v>
      </c>
      <c r="I19" s="353">
        <v>0</v>
      </c>
    </row>
    <row r="20" spans="1:9" ht="16">
      <c r="A20" s="226"/>
      <c r="B20" s="227">
        <v>4</v>
      </c>
      <c r="C20" s="228" t="s">
        <v>328</v>
      </c>
      <c r="D20" s="353">
        <v>0</v>
      </c>
      <c r="F20" s="226"/>
      <c r="G20" s="227">
        <v>4</v>
      </c>
      <c r="H20" s="228" t="s">
        <v>328</v>
      </c>
      <c r="I20" s="354">
        <v>0</v>
      </c>
    </row>
    <row r="21" spans="1:9" ht="16.5" customHeight="1">
      <c r="A21" s="447"/>
      <c r="B21" s="447"/>
      <c r="C21" s="447"/>
      <c r="D21" s="230"/>
      <c r="F21" s="447"/>
      <c r="G21" s="447"/>
      <c r="H21" s="447"/>
      <c r="I21" s="230"/>
    </row>
    <row r="22" spans="1:9">
      <c r="A22" s="448"/>
      <c r="B22" s="448"/>
      <c r="C22" s="448"/>
      <c r="D22" s="448"/>
      <c r="F22" s="448"/>
      <c r="G22" s="448"/>
      <c r="H22" s="448"/>
      <c r="I22" s="448"/>
    </row>
    <row r="23" spans="1:9" ht="16">
      <c r="A23" s="445" t="s">
        <v>329</v>
      </c>
      <c r="B23" s="445"/>
      <c r="C23" s="446" t="s">
        <v>330</v>
      </c>
      <c r="D23" s="446"/>
      <c r="F23" s="445" t="s">
        <v>329</v>
      </c>
      <c r="G23" s="445"/>
      <c r="H23" s="446" t="s">
        <v>330</v>
      </c>
      <c r="I23" s="446"/>
    </row>
    <row r="24" spans="1:9" ht="16">
      <c r="A24" s="226"/>
      <c r="B24" s="227">
        <v>1</v>
      </c>
      <c r="C24" s="228" t="s">
        <v>331</v>
      </c>
      <c r="D24" s="353">
        <v>0</v>
      </c>
      <c r="F24" s="226"/>
      <c r="G24" s="227">
        <v>1</v>
      </c>
      <c r="H24" s="228" t="s">
        <v>331</v>
      </c>
      <c r="I24" s="353">
        <v>0</v>
      </c>
    </row>
    <row r="25" spans="1:9" ht="16">
      <c r="A25" s="226"/>
      <c r="B25" s="227">
        <v>2</v>
      </c>
      <c r="C25" s="228"/>
      <c r="D25" s="229"/>
      <c r="F25" s="226"/>
      <c r="G25" s="227">
        <v>2</v>
      </c>
      <c r="H25" s="228"/>
      <c r="I25" s="229"/>
    </row>
    <row r="26" spans="1:9" ht="16">
      <c r="A26" s="226"/>
      <c r="B26" s="227">
        <v>3</v>
      </c>
      <c r="C26" s="228"/>
      <c r="D26" s="229"/>
      <c r="F26" s="226"/>
      <c r="G26" s="227">
        <v>3</v>
      </c>
      <c r="H26" s="228"/>
      <c r="I26" s="229"/>
    </row>
    <row r="27" spans="1:9" ht="16">
      <c r="A27" s="226"/>
      <c r="B27" s="227">
        <v>4</v>
      </c>
      <c r="C27" s="228"/>
      <c r="D27" s="229"/>
      <c r="F27" s="226"/>
      <c r="G27" s="227">
        <v>4</v>
      </c>
      <c r="H27" s="228"/>
      <c r="I27" s="229"/>
    </row>
    <row r="28" spans="1:9" ht="16.5" customHeight="1">
      <c r="A28" s="447"/>
      <c r="B28" s="447"/>
      <c r="C28" s="447"/>
      <c r="D28" s="230"/>
      <c r="F28" s="447"/>
      <c r="G28" s="447"/>
      <c r="H28" s="447"/>
      <c r="I28" s="230"/>
    </row>
    <row r="29" spans="1:9">
      <c r="A29" s="448"/>
      <c r="B29" s="448"/>
      <c r="C29" s="448"/>
      <c r="D29" s="448"/>
      <c r="F29" s="448"/>
      <c r="G29" s="448"/>
      <c r="H29" s="448"/>
      <c r="I29" s="448"/>
    </row>
    <row r="30" spans="1:9" ht="16">
      <c r="A30" s="449" t="s">
        <v>332</v>
      </c>
      <c r="B30" s="449"/>
      <c r="C30" s="449"/>
      <c r="D30" s="231">
        <f>(((1+(D10+D11+D12))*(1+D13)*(1+D24))/(1-(D17+D18+D19+D20))-1)</f>
        <v>0</v>
      </c>
      <c r="F30" s="449" t="s">
        <v>332</v>
      </c>
      <c r="G30" s="449"/>
      <c r="H30" s="449"/>
      <c r="I30" s="231">
        <f>(((1+(I10+I11+I12))*(1+I13)*(1+I24))/(1-(I17+I18+I19+I20))-1)</f>
        <v>0</v>
      </c>
    </row>
    <row r="31" spans="1:9" ht="14">
      <c r="A31" s="232"/>
      <c r="B31" s="233"/>
      <c r="C31" s="233"/>
      <c r="D31" s="234"/>
      <c r="F31" s="232"/>
      <c r="G31" s="233"/>
      <c r="H31" s="233"/>
      <c r="I31" s="234"/>
    </row>
    <row r="32" spans="1:9" ht="16">
      <c r="A32" s="235"/>
      <c r="B32" s="236"/>
      <c r="C32" s="236"/>
      <c r="D32" s="237"/>
    </row>
    <row r="33" spans="1:4" ht="20.25" customHeight="1">
      <c r="A33" s="450" t="s">
        <v>333</v>
      </c>
      <c r="B33" s="450"/>
      <c r="C33" s="450"/>
      <c r="D33" s="450"/>
    </row>
    <row r="34" spans="1:4" ht="46.5" customHeight="1">
      <c r="A34" s="450" t="s">
        <v>334</v>
      </c>
      <c r="B34" s="450"/>
      <c r="C34" s="450"/>
      <c r="D34" s="450"/>
    </row>
    <row r="35" spans="1:4" ht="15.75" customHeight="1">
      <c r="A35" s="450" t="s">
        <v>335</v>
      </c>
      <c r="B35" s="450"/>
      <c r="C35" s="450"/>
      <c r="D35" s="450"/>
    </row>
    <row r="36" spans="1:4" ht="16">
      <c r="A36" s="235"/>
      <c r="B36" s="236"/>
      <c r="C36" s="236"/>
      <c r="D36" s="237"/>
    </row>
    <row r="37" spans="1:4" ht="16">
      <c r="A37" s="451" t="s">
        <v>336</v>
      </c>
      <c r="B37" s="451"/>
      <c r="C37" s="451"/>
      <c r="D37" s="451"/>
    </row>
    <row r="38" spans="1:4" ht="60.75" customHeight="1">
      <c r="A38" s="452"/>
      <c r="B38" s="452"/>
      <c r="C38" s="452"/>
      <c r="D38" s="452"/>
    </row>
    <row r="39" spans="1:4" ht="29" customHeight="1">
      <c r="A39" s="238" t="s">
        <v>337</v>
      </c>
      <c r="B39" s="453" t="s">
        <v>338</v>
      </c>
      <c r="C39" s="453"/>
      <c r="D39" s="239"/>
    </row>
    <row r="40" spans="1:4" ht="16.5" customHeight="1">
      <c r="A40" s="238" t="s">
        <v>339</v>
      </c>
      <c r="B40" s="453" t="s">
        <v>340</v>
      </c>
      <c r="C40" s="453"/>
      <c r="D40" s="239"/>
    </row>
    <row r="41" spans="1:4" ht="16.5" customHeight="1">
      <c r="A41" s="238" t="s">
        <v>341</v>
      </c>
      <c r="B41" s="453" t="s">
        <v>342</v>
      </c>
      <c r="C41" s="453"/>
      <c r="D41" s="239"/>
    </row>
    <row r="42" spans="1:4" ht="16.5" customHeight="1">
      <c r="A42" s="238" t="s">
        <v>343</v>
      </c>
      <c r="B42" s="453" t="s">
        <v>344</v>
      </c>
      <c r="C42" s="453"/>
      <c r="D42" s="239"/>
    </row>
    <row r="43" spans="1:4" ht="16.5" customHeight="1">
      <c r="A43" s="238" t="s">
        <v>345</v>
      </c>
      <c r="B43" s="453" t="s">
        <v>346</v>
      </c>
      <c r="C43" s="453"/>
      <c r="D43" s="239"/>
    </row>
    <row r="44" spans="1:4" ht="16.5" customHeight="1">
      <c r="A44" s="238" t="s">
        <v>175</v>
      </c>
      <c r="B44" s="453" t="s">
        <v>347</v>
      </c>
      <c r="C44" s="453"/>
      <c r="D44" s="239"/>
    </row>
    <row r="45" spans="1:4" ht="16.5" customHeight="1">
      <c r="A45" s="238" t="s">
        <v>348</v>
      </c>
      <c r="B45" s="453" t="s">
        <v>349</v>
      </c>
      <c r="C45" s="453"/>
      <c r="D45" s="239"/>
    </row>
    <row r="46" spans="1:4" ht="42" customHeight="1">
      <c r="A46" s="238"/>
      <c r="B46" s="453" t="s">
        <v>350</v>
      </c>
      <c r="C46" s="453"/>
      <c r="D46" s="239"/>
    </row>
    <row r="47" spans="1:4">
      <c r="A47" s="452"/>
      <c r="B47" s="452"/>
      <c r="C47" s="452"/>
      <c r="D47" s="452"/>
    </row>
  </sheetData>
  <mergeCells count="49">
    <mergeCell ref="B39:C39"/>
    <mergeCell ref="B46:C46"/>
    <mergeCell ref="A47:D47"/>
    <mergeCell ref="B40:C40"/>
    <mergeCell ref="B41:C41"/>
    <mergeCell ref="B42:C42"/>
    <mergeCell ref="B43:C43"/>
    <mergeCell ref="B44:C44"/>
    <mergeCell ref="B45:C45"/>
    <mergeCell ref="A33:D33"/>
    <mergeCell ref="A34:D34"/>
    <mergeCell ref="A35:D35"/>
    <mergeCell ref="A37:D37"/>
    <mergeCell ref="A38:D38"/>
    <mergeCell ref="A28:C28"/>
    <mergeCell ref="F28:H28"/>
    <mergeCell ref="A29:D29"/>
    <mergeCell ref="F29:I29"/>
    <mergeCell ref="A30:C30"/>
    <mergeCell ref="F30:H30"/>
    <mergeCell ref="A21:C21"/>
    <mergeCell ref="F21:H21"/>
    <mergeCell ref="A22:D22"/>
    <mergeCell ref="F22:I22"/>
    <mergeCell ref="A23:B23"/>
    <mergeCell ref="C23:D23"/>
    <mergeCell ref="F23:G23"/>
    <mergeCell ref="H23:I23"/>
    <mergeCell ref="A14:C14"/>
    <mergeCell ref="F14:H14"/>
    <mergeCell ref="A15:D15"/>
    <mergeCell ref="F15:I15"/>
    <mergeCell ref="A16:B16"/>
    <mergeCell ref="C16:D16"/>
    <mergeCell ref="F16:G16"/>
    <mergeCell ref="H16:I16"/>
    <mergeCell ref="A7:D7"/>
    <mergeCell ref="F7:I7"/>
    <mergeCell ref="A8:C8"/>
    <mergeCell ref="F8:H8"/>
    <mergeCell ref="A9:B9"/>
    <mergeCell ref="C9:D9"/>
    <mergeCell ref="F9:G9"/>
    <mergeCell ref="H9:I9"/>
    <mergeCell ref="A5:D5"/>
    <mergeCell ref="F5:I5"/>
    <mergeCell ref="A6:D6"/>
    <mergeCell ref="F6:I6"/>
    <mergeCell ref="A2:I2"/>
  </mergeCells>
  <pageMargins left="0" right="0" top="0.39370078740157483" bottom="0.39370078740157483" header="0" footer="0"/>
  <pageSetup paperSize="9" scale="56" orientation="portrait" r:id="rId1"/>
  <headerFooter>
    <oddHeader>&amp;C&amp;A</oddHeader>
    <oddFooter>&amp;CPágina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AFA80-E30E-4977-B977-11DB77C0AD8E}">
  <dimension ref="A1:J20"/>
  <sheetViews>
    <sheetView view="pageBreakPreview" zoomScale="80" zoomScaleNormal="100" zoomScaleSheetLayoutView="80" workbookViewId="0">
      <selection activeCell="E15" sqref="E15"/>
    </sheetView>
  </sheetViews>
  <sheetFormatPr baseColWidth="10" defaultColWidth="8.83203125" defaultRowHeight="13"/>
  <cols>
    <col min="1" max="4" width="9.1640625" customWidth="1"/>
    <col min="5" max="5" width="13.6640625" customWidth="1"/>
    <col min="6" max="6" width="12" bestFit="1" customWidth="1"/>
    <col min="7" max="7" width="12.33203125" bestFit="1" customWidth="1"/>
    <col min="8" max="8" width="13.6640625" customWidth="1"/>
    <col min="9" max="9" width="12.83203125" customWidth="1"/>
    <col min="10" max="10" width="9.1640625" customWidth="1"/>
  </cols>
  <sheetData>
    <row r="1" spans="1:10" ht="20" thickBot="1">
      <c r="A1" s="454" t="s">
        <v>166</v>
      </c>
      <c r="B1" s="454"/>
      <c r="C1" s="454"/>
      <c r="D1" s="454"/>
      <c r="E1" s="454"/>
      <c r="F1" s="454"/>
      <c r="G1" s="454"/>
      <c r="H1" s="454"/>
      <c r="I1" s="454"/>
      <c r="J1" s="454"/>
    </row>
    <row r="2" spans="1:10" ht="33" thickBot="1">
      <c r="A2" s="183" t="s">
        <v>167</v>
      </c>
      <c r="B2" s="184" t="s">
        <v>168</v>
      </c>
      <c r="C2" s="455" t="s">
        <v>169</v>
      </c>
      <c r="D2" s="455"/>
      <c r="E2" s="455"/>
      <c r="F2" s="455"/>
      <c r="G2" s="185" t="s">
        <v>170</v>
      </c>
      <c r="H2" s="259" t="s">
        <v>171</v>
      </c>
      <c r="I2" s="259" t="s">
        <v>172</v>
      </c>
      <c r="J2" s="363" t="s">
        <v>173</v>
      </c>
    </row>
    <row r="3" spans="1:10" ht="15">
      <c r="A3" s="371" t="s">
        <v>112</v>
      </c>
      <c r="B3" s="369" t="s">
        <v>112</v>
      </c>
      <c r="C3" s="456" t="s">
        <v>174</v>
      </c>
      <c r="D3" s="456"/>
      <c r="E3" s="456"/>
      <c r="F3" s="456"/>
      <c r="G3" s="186" t="s">
        <v>175</v>
      </c>
      <c r="H3" s="362">
        <v>0</v>
      </c>
      <c r="I3" s="258">
        <v>0.10526315789473684</v>
      </c>
      <c r="J3" s="364">
        <f t="shared" ref="J3:J9" si="0">H3*I3</f>
        <v>0</v>
      </c>
    </row>
    <row r="4" spans="1:10" ht="15">
      <c r="A4" s="372" t="s">
        <v>112</v>
      </c>
      <c r="B4" s="370" t="s">
        <v>112</v>
      </c>
      <c r="C4" s="457" t="s">
        <v>505</v>
      </c>
      <c r="D4" s="457"/>
      <c r="E4" s="457"/>
      <c r="F4" s="457"/>
      <c r="G4" s="187" t="s">
        <v>170</v>
      </c>
      <c r="H4" s="362">
        <v>0</v>
      </c>
      <c r="I4" s="257">
        <v>8.5627418463239356E-6</v>
      </c>
      <c r="J4" s="364">
        <f t="shared" si="0"/>
        <v>0</v>
      </c>
    </row>
    <row r="5" spans="1:10" ht="15">
      <c r="A5" s="372" t="s">
        <v>112</v>
      </c>
      <c r="B5" s="370" t="s">
        <v>112</v>
      </c>
      <c r="C5" s="457" t="s">
        <v>176</v>
      </c>
      <c r="D5" s="457"/>
      <c r="E5" s="457"/>
      <c r="F5" s="457"/>
      <c r="G5" s="187" t="s">
        <v>170</v>
      </c>
      <c r="H5" s="362">
        <v>0</v>
      </c>
      <c r="I5" s="257">
        <v>1.2844112769485905E-7</v>
      </c>
      <c r="J5" s="364">
        <f t="shared" si="0"/>
        <v>0</v>
      </c>
    </row>
    <row r="6" spans="1:10" ht="15">
      <c r="A6" s="372" t="s">
        <v>112</v>
      </c>
      <c r="B6" s="370" t="s">
        <v>112</v>
      </c>
      <c r="C6" s="457" t="s">
        <v>177</v>
      </c>
      <c r="D6" s="457"/>
      <c r="E6" s="457"/>
      <c r="F6" s="457"/>
      <c r="G6" s="187" t="s">
        <v>170</v>
      </c>
      <c r="H6" s="362">
        <v>0</v>
      </c>
      <c r="I6" s="257">
        <v>1.0275290215588722E-6</v>
      </c>
      <c r="J6" s="364">
        <f t="shared" si="0"/>
        <v>0</v>
      </c>
    </row>
    <row r="7" spans="1:10" ht="15">
      <c r="A7" s="372" t="s">
        <v>112</v>
      </c>
      <c r="B7" s="370" t="s">
        <v>112</v>
      </c>
      <c r="C7" s="457" t="s">
        <v>178</v>
      </c>
      <c r="D7" s="457"/>
      <c r="E7" s="457"/>
      <c r="F7" s="457"/>
      <c r="G7" s="187" t="s">
        <v>170</v>
      </c>
      <c r="H7" s="362">
        <v>0</v>
      </c>
      <c r="I7" s="257">
        <v>1.0275290215588722E-6</v>
      </c>
      <c r="J7" s="364">
        <f t="shared" si="0"/>
        <v>0</v>
      </c>
    </row>
    <row r="8" spans="1:10" ht="15">
      <c r="A8" s="372" t="s">
        <v>112</v>
      </c>
      <c r="B8" s="370" t="s">
        <v>112</v>
      </c>
      <c r="C8" s="457" t="s">
        <v>179</v>
      </c>
      <c r="D8" s="457"/>
      <c r="E8" s="457"/>
      <c r="F8" s="457"/>
      <c r="G8" s="187" t="s">
        <v>170</v>
      </c>
      <c r="H8" s="362">
        <v>0</v>
      </c>
      <c r="I8" s="257">
        <v>3.0825870646766161E-7</v>
      </c>
      <c r="J8" s="364">
        <f t="shared" si="0"/>
        <v>0</v>
      </c>
    </row>
    <row r="9" spans="1:10" ht="16" thickBot="1">
      <c r="A9" s="188" t="s">
        <v>112</v>
      </c>
      <c r="B9" s="189" t="s">
        <v>112</v>
      </c>
      <c r="C9" s="458" t="s">
        <v>180</v>
      </c>
      <c r="D9" s="458"/>
      <c r="E9" s="458"/>
      <c r="F9" s="458"/>
      <c r="G9" s="190" t="s">
        <v>181</v>
      </c>
      <c r="H9" s="362">
        <v>0</v>
      </c>
      <c r="I9" s="260">
        <v>0.78445217364068531</v>
      </c>
      <c r="J9" s="364">
        <f t="shared" si="0"/>
        <v>0</v>
      </c>
    </row>
    <row r="10" spans="1:10" ht="17" thickBot="1">
      <c r="A10" s="459" t="s">
        <v>182</v>
      </c>
      <c r="B10" s="459"/>
      <c r="C10" s="459"/>
      <c r="D10" s="459"/>
      <c r="E10" s="459"/>
      <c r="F10" s="459"/>
      <c r="G10" s="459"/>
      <c r="H10" s="459"/>
      <c r="I10" s="459"/>
      <c r="J10" s="191">
        <f>SUM(J3:J9)</f>
        <v>0</v>
      </c>
    </row>
    <row r="11" spans="1:10" ht="14" thickBot="1"/>
    <row r="12" spans="1:10" ht="16" thickBot="1">
      <c r="A12" s="460" t="s">
        <v>183</v>
      </c>
      <c r="B12" s="460"/>
      <c r="C12" s="460"/>
      <c r="D12" s="460"/>
      <c r="E12" s="460"/>
      <c r="F12" s="460"/>
      <c r="G12" s="460"/>
      <c r="H12" s="460"/>
      <c r="I12" s="460"/>
      <c r="J12" s="460"/>
    </row>
    <row r="13" spans="1:10" ht="48">
      <c r="A13" s="192" t="s">
        <v>184</v>
      </c>
      <c r="B13" s="461" t="s">
        <v>169</v>
      </c>
      <c r="C13" s="461"/>
      <c r="D13" s="461"/>
      <c r="E13" s="193" t="s">
        <v>374</v>
      </c>
      <c r="F13" s="193" t="s">
        <v>171</v>
      </c>
      <c r="G13" s="193" t="s">
        <v>185</v>
      </c>
      <c r="H13" s="193" t="s">
        <v>186</v>
      </c>
      <c r="I13" s="193" t="s">
        <v>187</v>
      </c>
      <c r="J13" s="194" t="s">
        <v>188</v>
      </c>
    </row>
    <row r="14" spans="1:10" ht="42.75" customHeight="1">
      <c r="A14" s="195">
        <v>1</v>
      </c>
      <c r="B14" s="464" t="s">
        <v>189</v>
      </c>
      <c r="C14" s="464"/>
      <c r="D14" s="464"/>
      <c r="E14" s="355">
        <v>14</v>
      </c>
      <c r="F14" s="350">
        <v>0</v>
      </c>
      <c r="G14" s="366">
        <f>E14*F14</f>
        <v>0</v>
      </c>
      <c r="H14" s="197">
        <f>E14*12</f>
        <v>168</v>
      </c>
      <c r="I14" s="366">
        <f>H14*F14</f>
        <v>0</v>
      </c>
      <c r="J14" s="198" t="e">
        <f>I14/G19</f>
        <v>#DIV/0!</v>
      </c>
    </row>
    <row r="15" spans="1:10" ht="33.75" customHeight="1">
      <c r="A15" s="195">
        <v>2</v>
      </c>
      <c r="B15" s="464" t="s">
        <v>190</v>
      </c>
      <c r="C15" s="464"/>
      <c r="D15" s="464"/>
      <c r="E15" s="197">
        <v>0</v>
      </c>
      <c r="F15" s="366">
        <v>0</v>
      </c>
      <c r="G15" s="366">
        <v>0</v>
      </c>
      <c r="H15" s="197">
        <f>E15*12</f>
        <v>0</v>
      </c>
      <c r="I15" s="366">
        <v>0</v>
      </c>
      <c r="J15" s="198">
        <v>0</v>
      </c>
    </row>
    <row r="16" spans="1:10" ht="74.25" customHeight="1">
      <c r="A16" s="195">
        <v>3</v>
      </c>
      <c r="B16" s="464" t="s">
        <v>191</v>
      </c>
      <c r="C16" s="464"/>
      <c r="D16" s="464"/>
      <c r="E16" s="197">
        <v>0</v>
      </c>
      <c r="F16" s="367">
        <v>0</v>
      </c>
      <c r="G16" s="366">
        <v>0</v>
      </c>
      <c r="H16" s="197">
        <f>E16*12</f>
        <v>0</v>
      </c>
      <c r="I16" s="366">
        <v>0</v>
      </c>
      <c r="J16" s="198">
        <v>0</v>
      </c>
    </row>
    <row r="17" spans="1:10" ht="49.5" customHeight="1" thickBot="1">
      <c r="A17" s="199">
        <v>4</v>
      </c>
      <c r="B17" s="465" t="s">
        <v>510</v>
      </c>
      <c r="C17" s="465"/>
      <c r="D17" s="465"/>
      <c r="E17" s="356">
        <v>1809</v>
      </c>
      <c r="F17" s="365">
        <f>J10</f>
        <v>0</v>
      </c>
      <c r="G17" s="368">
        <f>E17*F17</f>
        <v>0</v>
      </c>
      <c r="H17" s="200">
        <f>E17*12</f>
        <v>21708</v>
      </c>
      <c r="I17" s="368">
        <f>H17*F17</f>
        <v>0</v>
      </c>
      <c r="J17" s="201" t="e">
        <f>I17/G19</f>
        <v>#DIV/0!</v>
      </c>
    </row>
    <row r="18" spans="1:10" ht="14" thickBot="1"/>
    <row r="19" spans="1:10" ht="22" thickBot="1">
      <c r="A19" s="462" t="s">
        <v>192</v>
      </c>
      <c r="B19" s="462"/>
      <c r="C19" s="462"/>
      <c r="D19" s="462"/>
      <c r="E19" s="462"/>
      <c r="F19" s="462"/>
      <c r="G19" s="463">
        <f>I14+I15+I16+I17</f>
        <v>0</v>
      </c>
      <c r="H19" s="463"/>
    </row>
    <row r="20" spans="1:10" ht="22" thickBot="1">
      <c r="A20" s="462" t="s">
        <v>193</v>
      </c>
      <c r="B20" s="462"/>
      <c r="C20" s="462"/>
      <c r="D20" s="462"/>
      <c r="E20" s="462"/>
      <c r="F20" s="462"/>
      <c r="G20" s="463">
        <f>G19/12</f>
        <v>0</v>
      </c>
      <c r="H20" s="463"/>
    </row>
  </sheetData>
  <mergeCells count="20">
    <mergeCell ref="A12:J12"/>
    <mergeCell ref="B13:D13"/>
    <mergeCell ref="A20:F20"/>
    <mergeCell ref="G20:H20"/>
    <mergeCell ref="B14:D14"/>
    <mergeCell ref="B15:D15"/>
    <mergeCell ref="B16:D16"/>
    <mergeCell ref="B17:D17"/>
    <mergeCell ref="A19:F19"/>
    <mergeCell ref="G19:H19"/>
    <mergeCell ref="C6:F6"/>
    <mergeCell ref="C7:F7"/>
    <mergeCell ref="C8:F8"/>
    <mergeCell ref="C9:F9"/>
    <mergeCell ref="A10:I10"/>
    <mergeCell ref="A1:J1"/>
    <mergeCell ref="C2:F2"/>
    <mergeCell ref="C3:F3"/>
    <mergeCell ref="C4:F4"/>
    <mergeCell ref="C5:F5"/>
  </mergeCells>
  <pageMargins left="0.51181102362204722" right="0.51181102362204722" top="0.78740157480314965" bottom="0.78740157480314965" header="0.31535433070866142" footer="0.31535433070866142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CA77-C006-4879-A3D1-C6EB4E44D51C}">
  <dimension ref="A1:L97"/>
  <sheetViews>
    <sheetView view="pageBreakPreview" zoomScale="60" zoomScaleNormal="100" workbookViewId="0">
      <selection sqref="A1:IV2"/>
    </sheetView>
  </sheetViews>
  <sheetFormatPr baseColWidth="10" defaultColWidth="8.6640625" defaultRowHeight="13"/>
  <cols>
    <col min="1" max="1" width="73" customWidth="1"/>
    <col min="2" max="2" width="20.5" customWidth="1"/>
    <col min="3" max="3" width="38.83203125" customWidth="1"/>
    <col min="4" max="4" width="8.6640625" customWidth="1"/>
    <col min="5" max="5" width="9.5" bestFit="1" customWidth="1"/>
    <col min="7" max="7" width="11.5" bestFit="1" customWidth="1"/>
  </cols>
  <sheetData>
    <row r="1" spans="1:12" ht="22" thickBot="1">
      <c r="A1" s="462" t="s">
        <v>129</v>
      </c>
      <c r="B1" s="462"/>
      <c r="C1" s="462"/>
    </row>
    <row r="2" spans="1:12" ht="14" thickBot="1">
      <c r="A2" s="23"/>
      <c r="C2" s="24"/>
    </row>
    <row r="3" spans="1:12" s="39" customFormat="1" ht="30" customHeight="1" thickBot="1">
      <c r="A3" s="392" t="s">
        <v>42</v>
      </c>
      <c r="B3" s="130" t="s">
        <v>43</v>
      </c>
      <c r="C3" s="131" t="s">
        <v>130</v>
      </c>
      <c r="D3" s="132"/>
      <c r="E3" s="132"/>
      <c r="F3" s="132"/>
      <c r="G3" s="132"/>
      <c r="H3" s="132"/>
      <c r="I3" s="132"/>
      <c r="J3" s="132"/>
      <c r="K3" s="132"/>
      <c r="L3" s="132"/>
    </row>
    <row r="4" spans="1:12" ht="30" customHeight="1" thickBot="1">
      <c r="A4" s="392"/>
      <c r="B4" s="466" t="s">
        <v>46</v>
      </c>
      <c r="C4" s="133" t="s">
        <v>131</v>
      </c>
      <c r="D4" s="43"/>
      <c r="E4" s="43"/>
      <c r="F4" s="43"/>
      <c r="G4" s="43"/>
      <c r="H4" s="43"/>
      <c r="I4" s="43"/>
      <c r="J4" s="43"/>
      <c r="K4" s="43"/>
      <c r="L4" s="43"/>
    </row>
    <row r="5" spans="1:12" ht="15" thickBot="1">
      <c r="A5" s="392"/>
      <c r="B5" s="466"/>
      <c r="C5" s="134" t="s">
        <v>132</v>
      </c>
      <c r="D5" s="43"/>
      <c r="E5" s="43"/>
      <c r="F5" s="43"/>
      <c r="G5" s="43"/>
      <c r="H5" s="43"/>
      <c r="I5" s="43"/>
      <c r="J5" s="43"/>
      <c r="K5" s="43"/>
      <c r="L5" s="43"/>
    </row>
    <row r="6" spans="1:12" ht="14" thickBot="1">
      <c r="A6" s="42"/>
      <c r="B6" s="43"/>
      <c r="C6" s="44"/>
      <c r="D6" s="43"/>
      <c r="E6" s="43"/>
      <c r="F6" s="43"/>
      <c r="G6" s="43"/>
      <c r="H6" s="43"/>
      <c r="I6" s="43"/>
      <c r="J6" s="43"/>
      <c r="K6" s="43"/>
      <c r="L6" s="43"/>
    </row>
    <row r="7" spans="1:12" ht="73.5" customHeight="1" thickBot="1">
      <c r="A7" s="135" t="s">
        <v>47</v>
      </c>
      <c r="B7" s="136" t="s">
        <v>48</v>
      </c>
      <c r="C7" s="137"/>
      <c r="D7" s="43"/>
      <c r="E7" s="43"/>
      <c r="F7" s="43"/>
      <c r="G7" s="43"/>
      <c r="H7" s="43"/>
      <c r="I7" s="43"/>
      <c r="J7" s="43"/>
      <c r="K7" s="43"/>
      <c r="L7" s="43"/>
    </row>
    <row r="8" spans="1:12" ht="15.75" customHeight="1" thickBot="1">
      <c r="A8" s="394" t="s">
        <v>49</v>
      </c>
      <c r="B8" s="394"/>
      <c r="C8" s="394"/>
      <c r="D8" s="43"/>
      <c r="E8" s="43"/>
      <c r="F8" s="43"/>
      <c r="G8" s="43"/>
      <c r="H8" s="43"/>
      <c r="I8" s="43"/>
      <c r="J8" s="43"/>
      <c r="K8" s="43"/>
      <c r="L8" s="43"/>
    </row>
    <row r="9" spans="1:12" ht="14">
      <c r="A9" s="47" t="s">
        <v>50</v>
      </c>
      <c r="B9" s="94"/>
      <c r="C9" s="54" t="s">
        <v>51</v>
      </c>
      <c r="D9" s="43"/>
      <c r="E9" s="43"/>
      <c r="F9" s="43"/>
      <c r="G9" s="43"/>
      <c r="H9" s="43"/>
      <c r="I9" s="43"/>
      <c r="J9" s="43"/>
      <c r="K9" s="43"/>
      <c r="L9" s="43"/>
    </row>
    <row r="10" spans="1:12" ht="14">
      <c r="A10" s="55" t="s">
        <v>52</v>
      </c>
      <c r="B10" s="138"/>
      <c r="C10" s="139" t="s">
        <v>131</v>
      </c>
      <c r="D10" s="43"/>
      <c r="E10" s="43"/>
      <c r="F10" s="43"/>
      <c r="G10" s="43"/>
      <c r="H10" s="43"/>
      <c r="I10" s="43"/>
      <c r="J10" s="43"/>
      <c r="K10" s="43"/>
      <c r="L10" s="43"/>
    </row>
    <row r="11" spans="1:12" ht="14">
      <c r="A11" s="55" t="s">
        <v>133</v>
      </c>
      <c r="B11" s="140"/>
      <c r="C11" s="139"/>
      <c r="D11" s="43"/>
      <c r="E11" s="43"/>
      <c r="F11" s="43"/>
      <c r="G11" s="43"/>
      <c r="H11" s="43"/>
      <c r="I11" s="43"/>
      <c r="J11" s="43"/>
      <c r="K11" s="43"/>
      <c r="L11" s="43"/>
    </row>
    <row r="12" spans="1:12" ht="14">
      <c r="A12" s="55" t="s">
        <v>134</v>
      </c>
      <c r="B12" s="141">
        <v>0.3</v>
      </c>
      <c r="C12" s="139" t="s">
        <v>135</v>
      </c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14">
      <c r="A13" s="55" t="s">
        <v>55</v>
      </c>
      <c r="B13" s="138"/>
      <c r="C13" s="139"/>
      <c r="D13" s="43"/>
      <c r="E13" s="43"/>
      <c r="F13" s="43"/>
      <c r="G13" s="43"/>
      <c r="H13" s="43"/>
      <c r="I13" s="43"/>
      <c r="J13" s="43"/>
      <c r="K13" s="43"/>
      <c r="L13" s="43"/>
    </row>
    <row r="14" spans="1:12" ht="14">
      <c r="A14" s="55" t="s">
        <v>56</v>
      </c>
      <c r="B14" s="138"/>
      <c r="C14" s="139"/>
      <c r="D14" s="43"/>
      <c r="E14" s="43"/>
      <c r="F14" s="43"/>
      <c r="G14" s="43"/>
      <c r="H14" s="43"/>
      <c r="I14" s="43"/>
      <c r="J14" s="43"/>
      <c r="K14" s="43"/>
      <c r="L14" s="43"/>
    </row>
    <row r="15" spans="1:12" ht="14">
      <c r="A15" s="55" t="s">
        <v>57</v>
      </c>
      <c r="B15" s="138"/>
      <c r="C15" s="139"/>
      <c r="D15" s="43"/>
      <c r="E15" s="43"/>
      <c r="F15" s="43"/>
      <c r="G15" s="43"/>
      <c r="H15" s="43"/>
      <c r="I15" s="43"/>
      <c r="J15" s="43"/>
      <c r="K15" s="43"/>
      <c r="L15" s="43"/>
    </row>
    <row r="16" spans="1:12" ht="15" thickBot="1">
      <c r="A16" s="65" t="s">
        <v>136</v>
      </c>
      <c r="B16" s="142"/>
      <c r="C16" s="143"/>
      <c r="D16" s="43"/>
      <c r="E16" s="43"/>
      <c r="F16" s="43"/>
      <c r="G16" s="43"/>
      <c r="H16" s="43"/>
      <c r="I16" s="43"/>
      <c r="J16" s="43"/>
      <c r="K16" s="43"/>
      <c r="L16" s="43"/>
    </row>
    <row r="17" spans="1:12" ht="40.5" customHeight="1" thickBot="1">
      <c r="A17" s="71" t="s">
        <v>59</v>
      </c>
      <c r="B17" s="144"/>
      <c r="C17" s="145" t="s">
        <v>137</v>
      </c>
      <c r="D17" s="43"/>
      <c r="E17" s="43"/>
      <c r="F17" s="43"/>
      <c r="G17" s="43"/>
      <c r="H17" s="43"/>
      <c r="I17" s="43"/>
      <c r="J17" s="43"/>
      <c r="K17" s="43"/>
      <c r="L17" s="43"/>
    </row>
    <row r="18" spans="1:12" ht="14" thickBot="1">
      <c r="A18" s="393"/>
      <c r="B18" s="393"/>
      <c r="C18" s="393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35" customFormat="1" ht="15.75" customHeight="1" thickBot="1">
      <c r="A19" s="394" t="s">
        <v>60</v>
      </c>
      <c r="B19" s="394"/>
      <c r="C19" s="394"/>
      <c r="D19" s="146"/>
      <c r="E19" s="146"/>
      <c r="F19" s="146"/>
      <c r="G19" s="146"/>
      <c r="H19" s="146"/>
      <c r="I19" s="146"/>
      <c r="J19" s="146"/>
      <c r="K19" s="146"/>
      <c r="L19" s="146"/>
    </row>
    <row r="20" spans="1:12" ht="15" customHeight="1">
      <c r="A20" s="467" t="s">
        <v>61</v>
      </c>
      <c r="B20" s="467"/>
      <c r="C20" s="467"/>
      <c r="D20" s="146"/>
      <c r="E20" s="146"/>
      <c r="F20" s="146"/>
      <c r="G20" s="146"/>
      <c r="H20" s="146"/>
      <c r="I20" s="146"/>
      <c r="J20" s="146"/>
      <c r="K20" s="146"/>
      <c r="L20" s="146"/>
    </row>
    <row r="21" spans="1:12" ht="16">
      <c r="A21" s="81" t="s">
        <v>62</v>
      </c>
      <c r="B21" s="147"/>
      <c r="C21" s="148" t="s">
        <v>51</v>
      </c>
      <c r="D21" s="146"/>
      <c r="E21" s="146"/>
      <c r="F21" s="146"/>
      <c r="G21" s="146"/>
      <c r="H21" s="146"/>
      <c r="I21" s="146"/>
      <c r="J21" s="146"/>
      <c r="K21" s="146"/>
      <c r="L21" s="146"/>
    </row>
    <row r="22" spans="1:12" ht="16">
      <c r="A22" s="81" t="s">
        <v>63</v>
      </c>
      <c r="B22" s="149">
        <v>8.3299999999999999E-2</v>
      </c>
      <c r="C22" s="150" t="s">
        <v>138</v>
      </c>
      <c r="D22" s="146"/>
      <c r="E22" s="146"/>
      <c r="F22" s="146"/>
      <c r="G22" s="146"/>
      <c r="H22" s="146"/>
      <c r="I22" s="146"/>
      <c r="J22" s="146"/>
      <c r="K22" s="146"/>
      <c r="L22" s="146"/>
    </row>
    <row r="23" spans="1:12" ht="16">
      <c r="A23" s="81" t="s">
        <v>64</v>
      </c>
      <c r="B23" s="149">
        <v>2.77666666666667E-2</v>
      </c>
      <c r="C23" s="150" t="s">
        <v>139</v>
      </c>
      <c r="D23" s="146"/>
      <c r="F23" s="146"/>
      <c r="G23" s="146"/>
      <c r="H23" s="146"/>
      <c r="I23" s="146"/>
      <c r="J23" s="146"/>
      <c r="K23" s="146"/>
      <c r="L23" s="146"/>
    </row>
    <row r="24" spans="1:12" ht="16">
      <c r="A24" s="151" t="s">
        <v>65</v>
      </c>
      <c r="B24" s="152">
        <v>0.11106666666666699</v>
      </c>
      <c r="C24" s="153" t="s">
        <v>140</v>
      </c>
      <c r="D24" s="146"/>
      <c r="E24" s="146"/>
      <c r="F24" s="146"/>
      <c r="G24" s="146"/>
      <c r="H24" s="146"/>
      <c r="I24" s="146"/>
      <c r="J24" s="146"/>
      <c r="K24" s="146"/>
      <c r="L24" s="146"/>
    </row>
    <row r="25" spans="1:12" ht="15" customHeight="1">
      <c r="A25" s="468" t="s">
        <v>66</v>
      </c>
      <c r="B25" s="468"/>
      <c r="C25" s="468"/>
      <c r="D25" s="43"/>
      <c r="E25" s="43"/>
      <c r="F25" s="43"/>
      <c r="G25" s="43"/>
      <c r="H25" s="43"/>
      <c r="I25" s="43"/>
      <c r="J25" s="43"/>
      <c r="K25" s="43"/>
      <c r="L25" s="43"/>
    </row>
    <row r="26" spans="1:12" ht="14">
      <c r="A26" s="55" t="s">
        <v>141</v>
      </c>
      <c r="B26" s="154"/>
      <c r="C26" s="98" t="s">
        <v>51</v>
      </c>
      <c r="D26" s="43"/>
      <c r="E26" s="43"/>
      <c r="F26" s="43"/>
      <c r="G26" s="43"/>
      <c r="H26" s="43"/>
      <c r="I26" s="43"/>
      <c r="J26" s="43"/>
      <c r="K26" s="43"/>
      <c r="L26" s="43"/>
    </row>
    <row r="27" spans="1:12" ht="14">
      <c r="A27" s="55" t="s">
        <v>68</v>
      </c>
      <c r="B27" s="154">
        <v>0.05</v>
      </c>
      <c r="C27" s="139" t="s">
        <v>506</v>
      </c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28">
      <c r="A28" s="55" t="s">
        <v>69</v>
      </c>
      <c r="B28" s="154">
        <v>2.5000000000000001E-2</v>
      </c>
      <c r="C28" s="139" t="s">
        <v>142</v>
      </c>
      <c r="D28" s="43"/>
      <c r="E28" s="43"/>
      <c r="F28" s="43"/>
      <c r="G28" s="43"/>
      <c r="H28" s="43"/>
      <c r="I28" s="43"/>
      <c r="J28" s="43"/>
      <c r="K28" s="43"/>
      <c r="L28" s="43"/>
    </row>
    <row r="29" spans="1:12" ht="28">
      <c r="A29" s="55" t="s">
        <v>70</v>
      </c>
      <c r="B29" s="154">
        <v>0.03</v>
      </c>
      <c r="C29" s="139" t="s">
        <v>143</v>
      </c>
      <c r="D29" s="43"/>
      <c r="E29" s="43"/>
      <c r="F29" s="43"/>
      <c r="G29" s="43"/>
      <c r="H29" s="43"/>
      <c r="I29" s="43"/>
      <c r="J29" s="43"/>
      <c r="K29" s="43"/>
      <c r="L29" s="43"/>
    </row>
    <row r="30" spans="1:12" ht="28">
      <c r="A30" s="55" t="s">
        <v>71</v>
      </c>
      <c r="B30" s="154">
        <v>1.4999999999999999E-2</v>
      </c>
      <c r="C30" s="139" t="s">
        <v>144</v>
      </c>
      <c r="D30" s="43"/>
      <c r="E30" s="43"/>
      <c r="F30" s="43"/>
      <c r="G30" s="43"/>
      <c r="H30" s="43"/>
      <c r="I30" s="43"/>
      <c r="J30" s="43"/>
      <c r="K30" s="43"/>
      <c r="L30" s="43"/>
    </row>
    <row r="31" spans="1:12" ht="14">
      <c r="A31" s="55" t="s">
        <v>72</v>
      </c>
      <c r="B31" s="154">
        <v>0.01</v>
      </c>
      <c r="C31" s="139" t="s">
        <v>145</v>
      </c>
      <c r="D31" s="43"/>
      <c r="E31" s="43"/>
      <c r="F31" s="43"/>
      <c r="G31" s="43"/>
      <c r="H31" s="43"/>
      <c r="I31" s="43"/>
      <c r="J31" s="43"/>
      <c r="K31" s="43"/>
      <c r="L31" s="43"/>
    </row>
    <row r="32" spans="1:12" ht="14">
      <c r="A32" s="55" t="s">
        <v>73</v>
      </c>
      <c r="B32" s="154">
        <v>6.0000000000000001E-3</v>
      </c>
      <c r="C32" s="139" t="s">
        <v>146</v>
      </c>
      <c r="D32" s="43"/>
      <c r="E32" s="43"/>
      <c r="F32" s="43"/>
      <c r="G32" s="43"/>
      <c r="H32" s="43"/>
      <c r="I32" s="43"/>
      <c r="J32" s="43"/>
      <c r="K32" s="43"/>
      <c r="L32" s="43"/>
    </row>
    <row r="33" spans="1:12" ht="14">
      <c r="A33" s="55" t="s">
        <v>74</v>
      </c>
      <c r="B33" s="154">
        <v>2E-3</v>
      </c>
      <c r="C33" s="139" t="s">
        <v>147</v>
      </c>
      <c r="D33" s="43"/>
      <c r="E33" s="43"/>
      <c r="F33" s="43"/>
      <c r="G33" s="43"/>
      <c r="H33" s="43"/>
      <c r="I33" s="43"/>
      <c r="J33" s="43"/>
      <c r="K33" s="43"/>
      <c r="L33" s="43"/>
    </row>
    <row r="34" spans="1:12" ht="28">
      <c r="A34" s="55" t="s">
        <v>75</v>
      </c>
      <c r="B34" s="154">
        <v>0.08</v>
      </c>
      <c r="C34" s="139" t="s">
        <v>148</v>
      </c>
      <c r="D34" s="43"/>
      <c r="E34" s="43"/>
      <c r="F34" s="43"/>
      <c r="G34" s="43"/>
      <c r="H34" s="43"/>
      <c r="I34" s="43"/>
      <c r="J34" s="43"/>
      <c r="K34" s="43"/>
      <c r="L34" s="43"/>
    </row>
    <row r="35" spans="1:12" s="92" customFormat="1" ht="16">
      <c r="A35" s="151" t="s">
        <v>76</v>
      </c>
      <c r="B35" s="152">
        <v>0.36799999999999999</v>
      </c>
      <c r="C35" s="155" t="s">
        <v>149</v>
      </c>
      <c r="D35" s="156"/>
      <c r="E35" s="156"/>
      <c r="F35" s="156"/>
      <c r="G35" s="156"/>
      <c r="H35" s="156"/>
      <c r="I35" s="156"/>
      <c r="J35" s="156"/>
      <c r="K35" s="156"/>
      <c r="L35" s="156"/>
    </row>
    <row r="36" spans="1:12" ht="14">
      <c r="A36" s="55" t="s">
        <v>77</v>
      </c>
      <c r="B36" s="140"/>
      <c r="C36" s="98"/>
      <c r="D36" s="43"/>
      <c r="E36" s="43"/>
      <c r="F36" s="43"/>
      <c r="G36" s="43"/>
      <c r="H36" s="43"/>
      <c r="I36" s="43"/>
      <c r="J36" s="43"/>
      <c r="K36" s="43"/>
      <c r="L36" s="43"/>
    </row>
    <row r="37" spans="1:12" ht="14">
      <c r="A37" s="55" t="s">
        <v>78</v>
      </c>
      <c r="B37" s="140"/>
      <c r="C37" s="98" t="s">
        <v>79</v>
      </c>
      <c r="D37" s="43"/>
      <c r="E37" s="43"/>
      <c r="F37" s="43"/>
      <c r="G37" s="43"/>
      <c r="H37" s="43"/>
      <c r="I37" s="43"/>
      <c r="J37" s="43"/>
      <c r="K37" s="43"/>
      <c r="L37" s="43"/>
    </row>
    <row r="38" spans="1:12" ht="14">
      <c r="A38" s="55" t="s">
        <v>80</v>
      </c>
      <c r="B38" s="157"/>
      <c r="C38" s="139" t="s">
        <v>150</v>
      </c>
      <c r="D38" s="43"/>
      <c r="E38" s="43"/>
      <c r="F38" s="43"/>
      <c r="G38" s="43"/>
      <c r="H38" s="43"/>
      <c r="I38" s="43"/>
      <c r="J38" s="43"/>
      <c r="K38" s="43"/>
      <c r="L38" s="43"/>
    </row>
    <row r="39" spans="1:12" ht="14">
      <c r="A39" s="55" t="s">
        <v>151</v>
      </c>
      <c r="B39" s="157"/>
      <c r="C39" s="139" t="s">
        <v>152</v>
      </c>
      <c r="D39" s="43"/>
      <c r="E39" s="43"/>
      <c r="F39" s="43"/>
      <c r="G39" s="43"/>
      <c r="H39" s="43"/>
      <c r="I39" s="43"/>
      <c r="J39" s="43"/>
      <c r="K39" s="43"/>
      <c r="L39" s="43"/>
    </row>
    <row r="40" spans="1:12" ht="14">
      <c r="A40" s="55" t="s">
        <v>81</v>
      </c>
      <c r="B40" s="157"/>
      <c r="C40" s="139">
        <v>0</v>
      </c>
      <c r="D40" s="43"/>
      <c r="E40" s="43"/>
      <c r="F40" s="43"/>
      <c r="G40" s="43"/>
      <c r="H40" s="43"/>
      <c r="I40" s="43"/>
      <c r="J40" s="43"/>
      <c r="K40" s="43"/>
      <c r="L40" s="43"/>
    </row>
    <row r="41" spans="1:12" ht="14">
      <c r="A41" s="55" t="s">
        <v>82</v>
      </c>
      <c r="B41" s="157"/>
      <c r="C41" s="139">
        <v>0</v>
      </c>
      <c r="D41" s="43"/>
      <c r="E41" s="43"/>
      <c r="F41" s="43"/>
      <c r="G41" s="43"/>
      <c r="H41" s="43"/>
      <c r="I41" s="43"/>
      <c r="J41" s="43"/>
      <c r="K41" s="43"/>
      <c r="L41" s="43"/>
    </row>
    <row r="42" spans="1:12" ht="14">
      <c r="A42" s="55" t="s">
        <v>83</v>
      </c>
      <c r="B42" s="157"/>
      <c r="C42" s="139">
        <v>0</v>
      </c>
      <c r="D42" s="43"/>
      <c r="E42" s="43"/>
      <c r="F42" s="43"/>
      <c r="G42" s="43"/>
      <c r="H42" s="43"/>
      <c r="I42" s="43"/>
      <c r="J42" s="43"/>
      <c r="K42" s="43"/>
      <c r="L42" s="43"/>
    </row>
    <row r="43" spans="1:12" ht="14">
      <c r="A43" s="55" t="s">
        <v>84</v>
      </c>
      <c r="B43" s="157"/>
      <c r="C43" s="139">
        <v>0</v>
      </c>
      <c r="D43" s="43"/>
      <c r="E43" s="43"/>
      <c r="F43" s="43"/>
      <c r="G43" s="43"/>
      <c r="H43" s="43"/>
      <c r="I43" s="43"/>
      <c r="J43" s="43"/>
      <c r="K43" s="43"/>
      <c r="L43" s="43"/>
    </row>
    <row r="44" spans="1:12" s="92" customFormat="1" ht="16">
      <c r="A44" s="151" t="s">
        <v>85</v>
      </c>
      <c r="B44" s="158"/>
      <c r="C44" s="155" t="s">
        <v>153</v>
      </c>
      <c r="D44" s="156"/>
      <c r="E44" s="156"/>
      <c r="F44" s="156"/>
      <c r="G44" s="156"/>
      <c r="H44" s="156"/>
      <c r="I44" s="156"/>
      <c r="J44" s="156"/>
      <c r="K44" s="156"/>
      <c r="L44" s="156"/>
    </row>
    <row r="45" spans="1:12" ht="28">
      <c r="A45" s="55" t="s">
        <v>86</v>
      </c>
      <c r="B45" s="140"/>
      <c r="C45" s="98" t="s">
        <v>79</v>
      </c>
      <c r="D45" s="43"/>
      <c r="E45" s="43"/>
      <c r="F45" s="43"/>
      <c r="G45" s="43"/>
      <c r="H45" s="43"/>
      <c r="I45" s="43"/>
      <c r="J45" s="43"/>
      <c r="K45" s="43"/>
      <c r="L45" s="43"/>
    </row>
    <row r="46" spans="1:12" ht="14">
      <c r="A46" s="55" t="s">
        <v>87</v>
      </c>
      <c r="B46" s="154">
        <v>0.11106666666666699</v>
      </c>
      <c r="C46" s="139" t="s">
        <v>140</v>
      </c>
      <c r="D46" s="43"/>
      <c r="E46" s="43"/>
      <c r="F46" s="43"/>
      <c r="G46" s="43"/>
      <c r="H46" s="43"/>
      <c r="I46" s="43"/>
      <c r="J46" s="43"/>
      <c r="K46" s="43"/>
      <c r="L46" s="43"/>
    </row>
    <row r="47" spans="1:12" ht="14">
      <c r="A47" s="55" t="s">
        <v>67</v>
      </c>
      <c r="B47" s="154">
        <v>0.36799999999999999</v>
      </c>
      <c r="C47" s="139" t="s">
        <v>149</v>
      </c>
      <c r="D47" s="43"/>
      <c r="E47" s="43"/>
      <c r="F47" s="43"/>
      <c r="G47" s="43"/>
      <c r="H47" s="43"/>
      <c r="I47" s="43"/>
      <c r="J47" s="43"/>
      <c r="K47" s="43"/>
      <c r="L47" s="43"/>
    </row>
    <row r="48" spans="1:12" ht="15" thickBot="1">
      <c r="A48" s="106" t="s">
        <v>78</v>
      </c>
      <c r="B48" s="159"/>
      <c r="C48" s="160" t="s">
        <v>153</v>
      </c>
      <c r="D48" s="43"/>
      <c r="E48" s="43"/>
      <c r="F48" s="43"/>
      <c r="G48" s="43"/>
      <c r="H48" s="43"/>
      <c r="I48" s="43"/>
      <c r="J48" s="43"/>
      <c r="K48" s="43"/>
      <c r="L48" s="43"/>
    </row>
    <row r="49" spans="1:12" ht="34.5" customHeight="1" thickBot="1">
      <c r="A49" s="71" t="s">
        <v>88</v>
      </c>
      <c r="B49" s="144"/>
      <c r="C49" s="145" t="s">
        <v>137</v>
      </c>
      <c r="D49" s="43"/>
      <c r="E49" s="43"/>
      <c r="F49" s="43"/>
      <c r="G49" s="43"/>
      <c r="H49" s="43"/>
      <c r="I49" s="43"/>
      <c r="J49" s="43"/>
      <c r="K49" s="43"/>
      <c r="L49" s="43"/>
    </row>
    <row r="50" spans="1:12" ht="14" thickBot="1">
      <c r="A50" s="393"/>
      <c r="B50" s="393"/>
      <c r="C50" s="393"/>
      <c r="D50" s="43"/>
      <c r="E50" s="43"/>
      <c r="F50" s="43"/>
      <c r="G50" s="43"/>
      <c r="H50" s="43"/>
      <c r="I50" s="43"/>
      <c r="J50" s="43"/>
      <c r="K50" s="43"/>
      <c r="L50" s="43"/>
    </row>
    <row r="51" spans="1:12" ht="15.75" customHeight="1" thickBot="1">
      <c r="A51" s="394" t="s">
        <v>89</v>
      </c>
      <c r="B51" s="394"/>
      <c r="C51" s="394"/>
      <c r="D51" s="43"/>
      <c r="E51" s="43"/>
      <c r="F51" s="43"/>
      <c r="G51" s="43"/>
      <c r="H51" s="43"/>
      <c r="I51" s="43"/>
      <c r="J51" s="43"/>
      <c r="K51" s="43"/>
      <c r="L51" s="43"/>
    </row>
    <row r="52" spans="1:12" ht="14">
      <c r="A52" s="47" t="s">
        <v>90</v>
      </c>
      <c r="B52" s="94"/>
      <c r="C52" s="161" t="s">
        <v>79</v>
      </c>
      <c r="D52" s="43"/>
      <c r="E52" s="43"/>
      <c r="F52" s="43"/>
      <c r="G52" s="43"/>
      <c r="H52" s="43"/>
      <c r="I52" s="43"/>
      <c r="J52" s="43"/>
      <c r="K52" s="43"/>
      <c r="L52" s="43"/>
    </row>
    <row r="53" spans="1:12" ht="28">
      <c r="A53" s="55" t="s">
        <v>91</v>
      </c>
      <c r="B53" s="154">
        <v>4.1999999999999997E-3</v>
      </c>
      <c r="C53" s="139" t="s">
        <v>154</v>
      </c>
      <c r="D53" s="43"/>
      <c r="E53" s="43"/>
      <c r="F53" s="43"/>
      <c r="G53" s="43"/>
      <c r="H53" s="43"/>
      <c r="I53" s="43"/>
      <c r="J53" s="43"/>
      <c r="K53" s="43"/>
      <c r="L53" s="43"/>
    </row>
    <row r="54" spans="1:12" ht="14">
      <c r="A54" s="55" t="s">
        <v>92</v>
      </c>
      <c r="B54" s="154">
        <v>3.3599999999999998E-4</v>
      </c>
      <c r="C54" s="139" t="s">
        <v>155</v>
      </c>
      <c r="D54" s="43"/>
      <c r="E54" s="43"/>
      <c r="F54" s="43"/>
      <c r="G54" s="43"/>
      <c r="H54" s="43"/>
      <c r="I54" s="43"/>
      <c r="J54" s="43"/>
      <c r="K54" s="43"/>
      <c r="L54" s="43"/>
    </row>
    <row r="55" spans="1:12" ht="14">
      <c r="A55" s="55" t="s">
        <v>93</v>
      </c>
      <c r="B55" s="154">
        <v>1.3439999999999999E-4</v>
      </c>
      <c r="C55" s="139" t="s">
        <v>156</v>
      </c>
      <c r="D55" s="43"/>
      <c r="E55" s="43"/>
      <c r="F55" s="43"/>
      <c r="G55" s="43"/>
      <c r="H55" s="43"/>
      <c r="I55" s="43"/>
      <c r="J55" s="43"/>
      <c r="K55" s="43"/>
      <c r="L55" s="43"/>
    </row>
    <row r="56" spans="1:12" ht="28">
      <c r="A56" s="55" t="s">
        <v>94</v>
      </c>
      <c r="B56" s="154">
        <v>1.9400000000000001E-2</v>
      </c>
      <c r="C56" s="139" t="s">
        <v>157</v>
      </c>
      <c r="D56" s="43"/>
      <c r="E56" s="43"/>
      <c r="F56" s="43"/>
      <c r="G56" s="43"/>
      <c r="H56" s="43"/>
      <c r="I56" s="43"/>
      <c r="J56" s="43"/>
      <c r="K56" s="43"/>
      <c r="L56" s="43"/>
    </row>
    <row r="57" spans="1:12" s="35" customFormat="1" ht="32">
      <c r="A57" s="81" t="s">
        <v>95</v>
      </c>
      <c r="B57" s="149">
        <v>7.1392000000000001E-3</v>
      </c>
      <c r="C57" s="150" t="s">
        <v>158</v>
      </c>
      <c r="D57" s="146"/>
      <c r="E57" s="146"/>
      <c r="F57" s="146"/>
      <c r="G57" s="146"/>
      <c r="H57" s="146"/>
      <c r="I57" s="146"/>
      <c r="J57" s="146"/>
      <c r="K57" s="146"/>
      <c r="L57" s="146"/>
    </row>
    <row r="58" spans="1:12" ht="49" thickBot="1">
      <c r="A58" s="113" t="s">
        <v>96</v>
      </c>
      <c r="B58" s="162">
        <v>3.44E-2</v>
      </c>
      <c r="C58" s="150" t="s">
        <v>159</v>
      </c>
      <c r="D58" s="146"/>
      <c r="E58" s="146"/>
      <c r="F58" s="146"/>
      <c r="G58" s="146"/>
      <c r="H58" s="146"/>
      <c r="I58" s="146"/>
      <c r="J58" s="146"/>
      <c r="K58" s="146"/>
      <c r="L58" s="146"/>
    </row>
    <row r="59" spans="1:12" s="92" customFormat="1" ht="38.25" customHeight="1" thickBot="1">
      <c r="A59" s="71" t="s">
        <v>97</v>
      </c>
      <c r="B59" s="163">
        <v>6.5609600000000004E-2</v>
      </c>
      <c r="C59" s="145" t="s">
        <v>137</v>
      </c>
      <c r="D59" s="156"/>
      <c r="E59" s="156"/>
      <c r="F59" s="156"/>
      <c r="G59" s="156"/>
      <c r="H59" s="156"/>
      <c r="I59" s="156"/>
      <c r="J59" s="156"/>
      <c r="K59" s="156"/>
      <c r="L59" s="156"/>
    </row>
    <row r="60" spans="1:12" s="35" customFormat="1" ht="16" thickBot="1">
      <c r="A60" s="164"/>
      <c r="B60" s="165"/>
      <c r="C60" s="166"/>
      <c r="D60" s="146"/>
      <c r="E60" s="146"/>
      <c r="F60" s="146"/>
      <c r="G60" s="146"/>
      <c r="H60" s="146"/>
      <c r="I60" s="146"/>
      <c r="J60" s="146"/>
      <c r="K60" s="146"/>
      <c r="L60" s="146"/>
    </row>
    <row r="61" spans="1:12" ht="15.75" customHeight="1" thickBot="1">
      <c r="A61" s="394" t="s">
        <v>98</v>
      </c>
      <c r="B61" s="394"/>
      <c r="C61" s="394"/>
      <c r="D61" s="146"/>
      <c r="E61" s="146"/>
      <c r="F61" s="146"/>
      <c r="G61" s="146"/>
      <c r="H61" s="146"/>
      <c r="I61" s="146"/>
      <c r="J61" s="146"/>
      <c r="K61" s="146"/>
      <c r="L61" s="146"/>
    </row>
    <row r="62" spans="1:12" ht="15" customHeight="1">
      <c r="A62" s="469" t="s">
        <v>99</v>
      </c>
      <c r="B62" s="469"/>
      <c r="C62" s="469"/>
      <c r="D62" s="146"/>
      <c r="E62" s="146"/>
      <c r="F62" s="146"/>
      <c r="G62" s="146"/>
      <c r="H62" s="146"/>
      <c r="I62" s="146"/>
      <c r="J62" s="146"/>
      <c r="K62" s="146"/>
      <c r="L62" s="146"/>
    </row>
    <row r="63" spans="1:12" ht="16">
      <c r="A63" s="81" t="s">
        <v>160</v>
      </c>
      <c r="B63" s="147"/>
      <c r="C63" s="167" t="s">
        <v>79</v>
      </c>
      <c r="D63" s="146"/>
      <c r="E63" s="146"/>
      <c r="F63" s="146"/>
      <c r="G63" s="146"/>
      <c r="H63" s="146"/>
      <c r="I63" s="146"/>
      <c r="J63" s="146"/>
      <c r="K63" s="146"/>
      <c r="L63" s="146"/>
    </row>
    <row r="64" spans="1:12" ht="16">
      <c r="A64" s="81" t="s">
        <v>100</v>
      </c>
      <c r="B64" s="168">
        <v>8.3299999999999999E-2</v>
      </c>
      <c r="C64" s="150" t="s">
        <v>138</v>
      </c>
      <c r="D64" s="146"/>
      <c r="E64" s="262"/>
      <c r="F64" s="146"/>
      <c r="G64" s="146"/>
      <c r="H64" s="146"/>
      <c r="I64" s="146"/>
      <c r="J64" s="146"/>
      <c r="K64" s="146"/>
      <c r="L64" s="146"/>
    </row>
    <row r="65" spans="1:12" ht="15">
      <c r="A65" s="55" t="s">
        <v>101</v>
      </c>
      <c r="B65" s="168">
        <v>7.4000000000000003E-3</v>
      </c>
      <c r="C65" s="169" t="s">
        <v>161</v>
      </c>
      <c r="D65" s="43"/>
      <c r="E65" s="43"/>
      <c r="F65" s="43"/>
      <c r="G65" s="43"/>
      <c r="H65" s="43"/>
      <c r="I65" s="43"/>
      <c r="J65" s="43"/>
      <c r="K65" s="43"/>
      <c r="L65" s="43"/>
    </row>
    <row r="66" spans="1:12" ht="15">
      <c r="A66" s="55" t="s">
        <v>102</v>
      </c>
      <c r="B66" s="168">
        <v>5.9999999999999995E-4</v>
      </c>
      <c r="C66" s="169" t="s">
        <v>161</v>
      </c>
      <c r="D66" s="43"/>
      <c r="E66" s="43"/>
      <c r="F66" s="43"/>
      <c r="G66" s="43"/>
      <c r="H66" s="43"/>
      <c r="I66" s="43"/>
      <c r="J66" s="43"/>
      <c r="K66" s="43"/>
      <c r="L66" s="43"/>
    </row>
    <row r="67" spans="1:12" ht="15">
      <c r="A67" s="55" t="s">
        <v>103</v>
      </c>
      <c r="B67" s="168">
        <v>1E-3</v>
      </c>
      <c r="C67" s="169" t="s">
        <v>161</v>
      </c>
      <c r="D67" s="43"/>
      <c r="E67" s="43"/>
      <c r="F67" s="43"/>
      <c r="G67" s="43"/>
      <c r="H67" s="43"/>
      <c r="I67" s="43"/>
      <c r="J67" s="43"/>
      <c r="K67" s="43"/>
      <c r="L67" s="43"/>
    </row>
    <row r="68" spans="1:12" ht="15">
      <c r="A68" s="55" t="s">
        <v>104</v>
      </c>
      <c r="B68" s="168">
        <v>4.0000000000000002E-4</v>
      </c>
      <c r="C68" s="169" t="s">
        <v>161</v>
      </c>
      <c r="D68" s="43"/>
      <c r="E68" s="43"/>
      <c r="F68" s="43"/>
      <c r="G68" s="43"/>
      <c r="H68" s="43"/>
      <c r="I68" s="43"/>
      <c r="J68" s="43"/>
      <c r="K68" s="43"/>
      <c r="L68" s="43"/>
    </row>
    <row r="69" spans="1:12" ht="15">
      <c r="A69" s="55" t="s">
        <v>105</v>
      </c>
      <c r="B69" s="168">
        <v>8.5000000000000006E-3</v>
      </c>
      <c r="C69" s="169" t="s">
        <v>161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29">
      <c r="A70" s="55" t="s">
        <v>106</v>
      </c>
      <c r="B70" s="170">
        <v>0</v>
      </c>
      <c r="C70" s="169" t="s">
        <v>161</v>
      </c>
      <c r="D70" s="43"/>
      <c r="E70" s="43"/>
      <c r="F70" s="43"/>
      <c r="G70" s="43"/>
      <c r="H70" s="43"/>
      <c r="I70" s="43"/>
      <c r="J70" s="43"/>
      <c r="K70" s="43"/>
      <c r="L70" s="43"/>
    </row>
    <row r="71" spans="1:12" s="92" customFormat="1" ht="16">
      <c r="A71" s="151" t="s">
        <v>107</v>
      </c>
      <c r="B71" s="171">
        <v>0.1012</v>
      </c>
      <c r="C71" s="155" t="s">
        <v>162</v>
      </c>
      <c r="D71" s="156"/>
      <c r="E71" s="156"/>
      <c r="F71" s="156"/>
      <c r="G71" s="156"/>
      <c r="H71" s="156"/>
      <c r="I71" s="156"/>
      <c r="J71" s="156"/>
      <c r="K71" s="156"/>
      <c r="L71" s="156"/>
    </row>
    <row r="72" spans="1:12" ht="15" thickBot="1">
      <c r="A72" s="65" t="s">
        <v>108</v>
      </c>
      <c r="B72" s="172">
        <v>3.72416E-2</v>
      </c>
      <c r="C72" s="143" t="s">
        <v>163</v>
      </c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37.5" customHeight="1" thickBot="1">
      <c r="A73" s="71" t="s">
        <v>109</v>
      </c>
      <c r="B73" s="173">
        <v>0.1384416</v>
      </c>
      <c r="C73" s="145" t="s">
        <v>137</v>
      </c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4" thickBot="1">
      <c r="A74" s="393"/>
      <c r="B74" s="393"/>
      <c r="C74" s="393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5.75" customHeight="1" thickBot="1">
      <c r="A75" s="394" t="s">
        <v>110</v>
      </c>
      <c r="B75" s="394"/>
      <c r="C75" s="394"/>
      <c r="D75" s="43"/>
      <c r="E75" s="43"/>
      <c r="F75" s="43"/>
      <c r="G75" s="43"/>
      <c r="H75" s="43"/>
      <c r="I75" s="43"/>
      <c r="J75" s="43"/>
      <c r="K75" s="43"/>
      <c r="L75" s="43"/>
    </row>
    <row r="76" spans="1:12" ht="14">
      <c r="A76" s="47" t="s">
        <v>111</v>
      </c>
      <c r="B76" s="94"/>
      <c r="C76" s="54" t="s">
        <v>79</v>
      </c>
      <c r="D76" s="43"/>
      <c r="E76" s="43"/>
      <c r="F76" s="43"/>
      <c r="G76" s="43"/>
      <c r="H76" s="43"/>
      <c r="I76" s="43"/>
      <c r="J76" s="43"/>
      <c r="K76" s="43"/>
      <c r="L76" s="43"/>
    </row>
    <row r="77" spans="1:12" ht="14">
      <c r="A77" s="55" t="s">
        <v>164</v>
      </c>
      <c r="B77" s="138"/>
      <c r="C77" s="123">
        <v>0</v>
      </c>
      <c r="D77" s="43"/>
      <c r="E77" s="43"/>
      <c r="F77" s="43"/>
      <c r="G77" s="43"/>
      <c r="H77" s="43"/>
      <c r="I77" s="43"/>
      <c r="J77" s="43"/>
      <c r="K77" s="43"/>
      <c r="L77" s="43"/>
    </row>
    <row r="78" spans="1:12" ht="14">
      <c r="A78" s="55" t="s">
        <v>113</v>
      </c>
      <c r="B78" s="138"/>
      <c r="C78" s="123">
        <v>0</v>
      </c>
      <c r="D78" s="43"/>
      <c r="E78" s="43"/>
      <c r="F78" s="43"/>
      <c r="G78" s="43"/>
      <c r="H78" s="43"/>
      <c r="I78" s="43"/>
      <c r="J78" s="43"/>
      <c r="K78" s="43"/>
      <c r="L78" s="43"/>
    </row>
    <row r="79" spans="1:12" ht="14">
      <c r="A79" s="55" t="s">
        <v>165</v>
      </c>
      <c r="B79" s="138"/>
      <c r="C79" s="123">
        <v>0</v>
      </c>
      <c r="D79" s="43"/>
      <c r="E79" s="43"/>
      <c r="F79" s="43"/>
      <c r="G79" s="43"/>
      <c r="H79" s="43"/>
      <c r="I79" s="43"/>
      <c r="J79" s="43"/>
      <c r="K79" s="43"/>
      <c r="L79" s="43"/>
    </row>
    <row r="80" spans="1:12" ht="15" thickBot="1">
      <c r="A80" s="65" t="s">
        <v>114</v>
      </c>
      <c r="B80" s="142"/>
      <c r="C80" s="109">
        <v>0</v>
      </c>
      <c r="D80" s="43"/>
      <c r="E80" s="43"/>
      <c r="F80" s="43"/>
      <c r="G80" s="43"/>
      <c r="H80" s="43"/>
      <c r="I80" s="43"/>
      <c r="J80" s="43"/>
      <c r="K80" s="43"/>
      <c r="L80" s="43"/>
    </row>
    <row r="81" spans="1:12" ht="17" thickBot="1">
      <c r="A81" s="71" t="s">
        <v>115</v>
      </c>
      <c r="B81" s="174"/>
      <c r="C81" s="175">
        <v>0</v>
      </c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4" thickBot="1">
      <c r="A82" s="116"/>
      <c r="B82" s="176"/>
      <c r="C82" s="177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15.75" customHeight="1" thickBot="1">
      <c r="A83" s="394" t="s">
        <v>116</v>
      </c>
      <c r="B83" s="394"/>
      <c r="C83" s="394"/>
      <c r="D83" s="43"/>
      <c r="E83" s="43"/>
      <c r="F83" s="43"/>
      <c r="G83" s="43"/>
      <c r="H83" s="43"/>
      <c r="I83" s="43"/>
      <c r="J83" s="43"/>
      <c r="K83" s="43"/>
      <c r="L83" s="43"/>
    </row>
    <row r="84" spans="1:12" ht="14">
      <c r="A84" s="47" t="s">
        <v>117</v>
      </c>
      <c r="B84" s="94"/>
      <c r="C84" s="95" t="s">
        <v>79</v>
      </c>
      <c r="D84" s="43"/>
      <c r="E84" s="43"/>
      <c r="F84" s="43"/>
      <c r="G84" s="43"/>
      <c r="H84" s="43"/>
      <c r="I84" s="43"/>
      <c r="J84" s="43"/>
      <c r="K84" s="43"/>
      <c r="L84" s="43"/>
    </row>
    <row r="85" spans="1:12" ht="14">
      <c r="A85" s="55" t="s">
        <v>118</v>
      </c>
      <c r="B85" s="138"/>
      <c r="C85" s="59" t="s">
        <v>137</v>
      </c>
      <c r="D85" s="43"/>
      <c r="E85" s="43"/>
      <c r="F85" s="43"/>
      <c r="G85" s="43"/>
      <c r="H85" s="43"/>
      <c r="I85" s="43"/>
      <c r="J85" s="43"/>
      <c r="K85" s="43"/>
      <c r="L85" s="43"/>
    </row>
    <row r="86" spans="1:12" ht="14">
      <c r="A86" s="55" t="s">
        <v>119</v>
      </c>
      <c r="B86" s="138"/>
      <c r="C86" s="59" t="s">
        <v>137</v>
      </c>
      <c r="D86" s="43"/>
      <c r="E86" s="43"/>
      <c r="F86" s="43"/>
      <c r="G86" s="43"/>
      <c r="H86" s="43"/>
      <c r="I86" s="43"/>
      <c r="J86" s="43"/>
      <c r="K86" s="43"/>
      <c r="L86" s="43"/>
    </row>
    <row r="87" spans="1:12" ht="14">
      <c r="A87" s="55" t="s">
        <v>120</v>
      </c>
      <c r="B87" s="138"/>
      <c r="C87" s="59" t="s">
        <v>137</v>
      </c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4">
      <c r="A88" s="55" t="s">
        <v>121</v>
      </c>
      <c r="B88" s="138"/>
      <c r="C88" s="59" t="s">
        <v>137</v>
      </c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5" thickBot="1">
      <c r="A89" s="55" t="s">
        <v>122</v>
      </c>
      <c r="B89" s="138"/>
      <c r="C89" s="123">
        <v>0</v>
      </c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7" thickBot="1">
      <c r="A90" s="71" t="s">
        <v>123</v>
      </c>
      <c r="B90" s="144"/>
      <c r="C90" s="75">
        <v>0</v>
      </c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6" thickBot="1">
      <c r="A91" s="178"/>
      <c r="B91" s="179"/>
      <c r="C91" s="18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6">
      <c r="A92" s="124" t="s">
        <v>124</v>
      </c>
      <c r="B92" s="181"/>
      <c r="C92" s="127">
        <v>1</v>
      </c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7" thickBot="1">
      <c r="A93" s="128" t="s">
        <v>125</v>
      </c>
      <c r="B93" s="182"/>
      <c r="C93" s="89">
        <v>0</v>
      </c>
      <c r="D93" s="43"/>
      <c r="E93" s="43"/>
      <c r="F93" s="43"/>
      <c r="G93" s="43"/>
      <c r="H93" s="43"/>
      <c r="I93" s="43"/>
      <c r="J93" s="43"/>
      <c r="K93" s="43"/>
      <c r="L93" s="43"/>
    </row>
    <row r="94" spans="1:12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</row>
    <row r="95" spans="1:12" ht="15" customHeight="1">
      <c r="A95" s="395" t="s">
        <v>126</v>
      </c>
      <c r="B95" s="395"/>
      <c r="C95" s="395"/>
      <c r="D95" s="43"/>
      <c r="E95" s="43"/>
      <c r="F95" s="43"/>
      <c r="G95" s="43"/>
      <c r="H95" s="43"/>
      <c r="I95" s="43"/>
      <c r="J95" s="43"/>
      <c r="K95" s="43"/>
      <c r="L95" s="43"/>
    </row>
    <row r="96" spans="1:12" ht="30" customHeight="1">
      <c r="A96" s="395" t="s">
        <v>127</v>
      </c>
      <c r="B96" s="395"/>
      <c r="C96" s="395"/>
      <c r="D96" s="43"/>
      <c r="E96" s="43"/>
      <c r="F96" s="43"/>
      <c r="G96" s="43"/>
      <c r="H96" s="43"/>
      <c r="I96" s="43"/>
      <c r="J96" s="43"/>
      <c r="K96" s="43"/>
      <c r="L96" s="43"/>
    </row>
    <row r="97" spans="1:12" ht="56.25" customHeight="1">
      <c r="A97" s="395" t="s">
        <v>128</v>
      </c>
      <c r="B97" s="395"/>
      <c r="C97" s="395"/>
      <c r="D97" s="43"/>
      <c r="E97" s="43"/>
      <c r="F97" s="43"/>
      <c r="G97" s="43"/>
      <c r="H97" s="43"/>
      <c r="I97" s="43"/>
      <c r="J97" s="43"/>
      <c r="K97" s="43"/>
      <c r="L97" s="43"/>
    </row>
  </sheetData>
  <mergeCells count="18">
    <mergeCell ref="A95:C95"/>
    <mergeCell ref="A96:C96"/>
    <mergeCell ref="A97:C97"/>
    <mergeCell ref="A61:C61"/>
    <mergeCell ref="A62:C62"/>
    <mergeCell ref="A74:C74"/>
    <mergeCell ref="A75:C75"/>
    <mergeCell ref="A83:C83"/>
    <mergeCell ref="A19:C19"/>
    <mergeCell ref="A20:C20"/>
    <mergeCell ref="A25:C25"/>
    <mergeCell ref="A50:C50"/>
    <mergeCell ref="A51:C51"/>
    <mergeCell ref="A1:C1"/>
    <mergeCell ref="A3:A5"/>
    <mergeCell ref="B4:B5"/>
    <mergeCell ref="A8:C8"/>
    <mergeCell ref="A18:C18"/>
  </mergeCells>
  <pageMargins left="0.51181102362204722" right="0.51181102362204722" top="0.78740157480314965" bottom="0.78740157480314965" header="0.31535433070866142" footer="0.31535433070866142"/>
  <pageSetup paperSize="9" scale="65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1523</TotalTime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Anexo III - Consolidado</vt:lpstr>
      <vt:lpstr>Anexo III A - Mão_de_Obra</vt:lpstr>
      <vt:lpstr>Anexo III B- Materiais_Insumos</vt:lpstr>
      <vt:lpstr>Anexo III C - Peças sob Demanda</vt:lpstr>
      <vt:lpstr>Anexo III D - Serv._Eventuais</vt:lpstr>
      <vt:lpstr>Anexo III E - Cálculo BDI</vt:lpstr>
      <vt:lpstr>Anexo III F - Transp. +_Diárias</vt:lpstr>
      <vt:lpstr>Memória_Cálculo</vt:lpstr>
      <vt:lpstr>'Anexo III C - Peças sob Demanda'!Area_de_impressao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</dc:creator>
  <cp:lastModifiedBy>Frederico Freire</cp:lastModifiedBy>
  <cp:revision>253</cp:revision>
  <cp:lastPrinted>2023-12-18T15:21:09Z</cp:lastPrinted>
  <dcterms:created xsi:type="dcterms:W3CDTF">2023-05-09T11:52:19Z</dcterms:created>
  <dcterms:modified xsi:type="dcterms:W3CDTF">2026-05-19T13:42:47Z</dcterms:modified>
</cp:coreProperties>
</file>