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<sst xmlns="http://schemas.openxmlformats.org/spreadsheetml/2006/main" count="536" uniqueCount="318">
  <si>
    <t xml:space="preserve">GRUPO 06 / POLO VI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</si>
  <si>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</si>
  <si>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</si>
  <si>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</si>
  <si>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</si>
  <si>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</si>
  <si>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 escala 44 horas semanais de segunda a sexta-feira envolvendo 1 vigilante, para Gerências Executivas Araraquara, Piracicaba, Ribeirão Preto, São José do Rio Preto e São João da Boa Vista, e unidades subordinadas</t>
  </si>
  <si>
    <t xml:space="preserve">Posto de vigilância diurno, escala 12x36 horas de segunda-feira a domingo envolvendo 2 vigilantes, para Gerências Executivas Araraquara, Piracicaba, Ribeirão Preto, São José do Rio Preto e São João da Boa Vista, e unidades subordinadas</t>
  </si>
  <si>
    <t xml:space="preserve">Posto de vigilância noturno, escala 12x36 horas de segunda-feira a domingo envolvendo 2 vigilantes, para Gerências Executivas Araraquara, Piracicaba, Ribeirão Preto, São José do Rio Preto e São João da Boa Vista, e unidades subordinadas</t>
  </si>
  <si>
    <t xml:space="preserve">Hora eventual diurna, para Gerências Executivas Araraquara, Piracicaba, Ribeirão Preto, São José do Rio Preto e São João da Boa Vista, e unidades subordinadas</t>
  </si>
  <si>
    <t xml:space="preserve">Hora eventual noturna, para Gerências Executivas Araraquara, Piracicaba, Ribeirão Preto, São José do Rio Preto e São João da Boa Vista, e unidades subordinadas</t>
  </si>
  <si>
    <t xml:space="preserve">VALOR TOTAL MENSAL</t>
  </si>
  <si>
    <t xml:space="preserve">VALOR TOTAL GLOBAL 36 MESES</t>
  </si>
  <si>
    <t xml:space="preserve">DIVISÃO POR GERÊNCIAS POLO VI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</si>
  <si>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</si>
  <si>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</si>
  <si>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</si>
  <si>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</si>
  <si>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</si>
  <si>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</si>
  <si>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</si>
  <si>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</si>
  <si>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</si>
  <si>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</si>
  <si>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</si>
  <si>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</si>
  <si>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ARARAQUARA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</si>
  <si>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</si>
  <si>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</si>
  <si>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</si>
  <si>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</si>
  <si>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</si>
  <si>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</si>
  <si>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</si>
  <si>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</si>
  <si>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</si>
  <si>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</si>
  <si>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</si>
  <si>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AMÉRICO BRASILIENSE</t>
  </si>
  <si>
    <t xml:space="preserve">AGÊNCIA DA PREVIDÊNCIA SOCIAL ARARAQUARA</t>
  </si>
  <si>
    <t xml:space="preserve">AGÊNCIA DA PREVIDÊNCIA SOCIAL BEBEDOURO</t>
  </si>
  <si>
    <t xml:space="preserve">AGÊNCIA DA PREVIDÊNCIA SOCIAL DESCALVADO</t>
  </si>
  <si>
    <t xml:space="preserve">AGÊNCIA DA PREVIDÊNCIA SOCIAL GUARIBA</t>
  </si>
  <si>
    <t xml:space="preserve">AGÊNCIA DA PREVIDÊNCIA SOCIAL IBATÉ</t>
  </si>
  <si>
    <t xml:space="preserve">AGÊNCIA DA PREVIDÊNCIA SOCIAL IBITINGA</t>
  </si>
  <si>
    <t xml:space="preserve">AGÊNCIA DA PREVIDÊNCIA SOCIAL ITÁPOLIS</t>
  </si>
  <si>
    <t xml:space="preserve">AGÊNCIA DA PREVIDÊNCIA SOCIAL JABOTICABAL</t>
  </si>
  <si>
    <t xml:space="preserve">AGÊNCIA DA PREVIDÊNCIA SOCIAL MATÃO</t>
  </si>
  <si>
    <t xml:space="preserve">AGÊNCIA DA PREVIDÊNCIA SOCIAL MONTE ALTO</t>
  </si>
  <si>
    <t xml:space="preserve">AGÊNCIA DA PREVIDÊNCIA SOCIAL PITANGUEIRAS</t>
  </si>
  <si>
    <t xml:space="preserve">AGÊNCIA DA PREVIDÊNCIA SOCIAL SÃO CARLOS</t>
  </si>
  <si>
    <t xml:space="preserve">AGÊNCIA DA PREVIDÊNCIA SOCIAL TAQUARITINGA</t>
  </si>
  <si>
    <t xml:space="preserve">CEDOC R 9 DE JULHO 2794</t>
  </si>
  <si>
    <t xml:space="preserve">OBRA SÃO CARLOS/SP R MAJOR JOSE INACIO 2626</t>
  </si>
  <si>
    <t xml:space="preserve">VALOR GLOBAL</t>
  </si>
  <si>
    <t xml:space="preserve">GERÊNCIA EXECUTIVA PIRACICABA</t>
  </si>
  <si>
    <t xml:space="preserve">Hora Extra no Sábado (44 horas semanais) </t>
  </si>
  <si>
    <t xml:space="preserve">Hora Extra no Domingo e Feriado (44 horas semanais) </t>
  </si>
  <si>
    <t xml:space="preserve">AGÊNCIA DA PREVIDÊNCIA SOCIAL ARARAS</t>
  </si>
  <si>
    <t xml:space="preserve">AGÊNCIA DA PREVIDÊNCIA SOCIAL ARTUR NOGUEIRA</t>
  </si>
  <si>
    <t xml:space="preserve">AGÊNCIA DA PREVIDÊNCIA SOCIAL CAPIVARI</t>
  </si>
  <si>
    <t xml:space="preserve">AGÊNCIA DA PREVIDÊNCIA SOCIAL CERQUILHO</t>
  </si>
  <si>
    <t xml:space="preserve">AGÊNCIA DA PREVIDÊNCIA SOCIAL CONCHAL</t>
  </si>
  <si>
    <t xml:space="preserve">AGÊNCIA DA PREVIDÊNCIA SOCIAL LARANJAL PAULISTA</t>
  </si>
  <si>
    <t xml:space="preserve">AGÊNCIA DA PREVIDÊNCIA SOCIAL LIMEIRA</t>
  </si>
  <si>
    <t xml:space="preserve">AGÊNCIA DA PREVIDÊNCIA SOCIAL PIRACICABA</t>
  </si>
  <si>
    <t xml:space="preserve">AGÊNCIA DA PREVIDÊNCIA SOCIAL RIO CLARO</t>
  </si>
  <si>
    <t xml:space="preserve">AGÊNCIA DA PREVIDÊNCIA SOCIAL RIO DAS PEDRAS</t>
  </si>
  <si>
    <t xml:space="preserve">AGÊNCIA DA PREVIDÊNCIA SOCIAL SÃO PEDRO</t>
  </si>
  <si>
    <t xml:space="preserve">AGÊNCIA DA PREVIDÊNCIA SOCIAL TIETÊ</t>
  </si>
  <si>
    <t xml:space="preserve">GERÊNCIA EXECUTIVA PIRACICABA – Reforma</t>
  </si>
  <si>
    <t xml:space="preserve">GERÊNCIA EXECUTIVA PIRACICABA (Compartilhado Receita Federal)</t>
  </si>
  <si>
    <t xml:space="preserve">GERÊNCIA EXECUTIVA RIBEIRÃO PRETO</t>
  </si>
  <si>
    <t xml:space="preserve">AGÊNCIA DA PREVIDÊNCIA SOCIAL BATATAIS</t>
  </si>
  <si>
    <t xml:space="preserve">AGÊNCIA DA PREVIDÊNCIA SOCIAL CAJURU</t>
  </si>
  <si>
    <t xml:space="preserve">AGÊNCIA DA PREVIDÊNCIA SOCIAL CRAVINHOS</t>
  </si>
  <si>
    <t xml:space="preserve">AGÊNCIA DA PREVIDÊNCIA SOCIAL FRANCA</t>
  </si>
  <si>
    <t xml:space="preserve">AGÊNCIA DA PREVIDÊNCIA SOCIAL ITUVERAVA</t>
  </si>
  <si>
    <t xml:space="preserve">AGÊNCIA DA PREVIDÊNCIA SOCIAL MORRO AGUDO</t>
  </si>
  <si>
    <t xml:space="preserve">AGÊNCIA DA PREVIDÊNCIA SOCIAL ORLÂNDIA</t>
  </si>
  <si>
    <t xml:space="preserve">AGÊNCIA DA PREVIDÊNCIA SOCIAL RIBEIRÃO PRETO</t>
  </si>
  <si>
    <t xml:space="preserve">AGÊNCIA DA PREVIDÊNCIA SOCIAL RIBEIRÃO PRETO - AMADOR BUENO</t>
  </si>
  <si>
    <t xml:space="preserve">AGÊNCIA DA PREVIDÊNCIA SOCIAL SÃO JOAQUIM DA BARRA</t>
  </si>
  <si>
    <t xml:space="preserve">AGÊNCIA DA PREVIDÊNCIA SOCIAL SÃO SIMÃO</t>
  </si>
  <si>
    <t xml:space="preserve">AGÊNCIA DA PREVIDÊNCIA SOCIAL SERRANA</t>
  </si>
  <si>
    <t xml:space="preserve">AGÊNCIA DA PREVIDÊNCIA SOCIAL SERTÃOZINHO</t>
  </si>
  <si>
    <t xml:space="preserve">ARQUIVO AMADOR BUENO</t>
  </si>
  <si>
    <t xml:space="preserve">ARQUIVO LAFAYETE 668</t>
  </si>
  <si>
    <t xml:space="preserve">GERÊNCIA EXECUTIVA SÃO JOÃO DA BOA VISTA</t>
  </si>
  <si>
    <t xml:space="preserve">AGÊNCIA DA PREVIDÊNCIA SOCIAL AGUAÍ</t>
  </si>
  <si>
    <t xml:space="preserve">AGÊNCIA DA PREVIDÊNCIA SOCIAL CASA BRANCA</t>
  </si>
  <si>
    <t xml:space="preserve">AGÊNCIA DA PREVIDÊNCIA SOCIAL ESPIRITO SANTO DO PINHAL</t>
  </si>
  <si>
    <t xml:space="preserve">AGÊNCIA DA PREVIDÊNCIA SOCIAL ITAPIRA</t>
  </si>
  <si>
    <t xml:space="preserve">AGÊNCIA DA PREVIDÊNCIA SOCIAL LEME</t>
  </si>
  <si>
    <t xml:space="preserve">AGÊNCIA DA PREVIDÊNCIA SOCIAL MOCOCA</t>
  </si>
  <si>
    <t xml:space="preserve">AGÊNCIA DA PREVIDÊNCIA SOCIAL MOGI-GUAÇU</t>
  </si>
  <si>
    <t xml:space="preserve">AGÊNCIA DA PREVIDÊNCIA SOCIAL MOGI-MIRIM</t>
  </si>
  <si>
    <t xml:space="preserve">AGÊNCIA DA PREVIDÊNCIA SOCIAL PIRASSUNUNGA</t>
  </si>
  <si>
    <t xml:space="preserve">AGÊNCIA DA PREVIDÊNCIA SOCIAL PORTO FERREIRA</t>
  </si>
  <si>
    <t xml:space="preserve">AGÊNCIA DA PREVIDÊNCIA SOCIAL SANTA CRUZ DAS PALMEIRAS</t>
  </si>
  <si>
    <t xml:space="preserve">AGÊNCIA DA PREVIDÊNCIA SOCIAL SÃO JOÃO DA BOA VISTA</t>
  </si>
  <si>
    <t xml:space="preserve">AGÊNCIA DA PREVIDÊNCIA SOCIAL SÃO JOSÉ DO RIO PARDO</t>
  </si>
  <si>
    <t xml:space="preserve">AGÊNCIA DA PREVIDÊNCIA SOCIAL TAMBAÚ</t>
  </si>
  <si>
    <t xml:space="preserve">CEDOC – SÃO JOÃO DA BOA VISTA</t>
  </si>
  <si>
    <t xml:space="preserve">GERÊNCIA EXECUTIVA SÃO JOSÉ DO RIO PRETO</t>
  </si>
  <si>
    <t xml:space="preserve">AGÊNCIA DA PREVIDÊNCIA SOCIAL BARRETOS</t>
  </si>
  <si>
    <t xml:space="preserve">AGÊNCIA DA PREVIDÊNCIA SOCIAL CATANDUVA</t>
  </si>
  <si>
    <t xml:space="preserve">AGÊNCIA DA PREVIDÊNCIA SOCIAL FERNANDÓPOLIS</t>
  </si>
  <si>
    <t xml:space="preserve">AGÊNCIA DA PREVIDÊNCIA SOCIAL GENERAL SALGADO</t>
  </si>
  <si>
    <t xml:space="preserve">AGÊNCIA DA PREVIDÊNCIA SOCIAL GUAÍRA</t>
  </si>
  <si>
    <t xml:space="preserve">AGÊNCIA DA PREVIDÊNCIA SOCIAL JALES</t>
  </si>
  <si>
    <t xml:space="preserve">AGÊNCIA DA PREVIDÊNCIA SOCIAL JOSÉ BONIFÁCIO</t>
  </si>
  <si>
    <t xml:space="preserve">AGÊNCIA DA PREVIDÊNCIA SOCIAL MIRASSOL</t>
  </si>
  <si>
    <t xml:space="preserve">AGÊNCIA DA PREVIDÊNCIA SOCIAL MONTE APRAZÍVEL</t>
  </si>
  <si>
    <t xml:space="preserve">AGÊNCIA DA PREVIDÊNCIA SOCIAL NHANDEARA</t>
  </si>
  <si>
    <t xml:space="preserve">AGÊNCIA DA PREVIDÊNCIA SOCIAL NOVO HORIZONTE</t>
  </si>
  <si>
    <t xml:space="preserve">AGÊNCIA DA PREVIDÊNCIA SOCIAL OLÍMPIA</t>
  </si>
  <si>
    <t xml:space="preserve">AGÊNCIA DA PREVIDÊNCIA SOCIAL SANTA FÉ DO SUL</t>
  </si>
  <si>
    <t xml:space="preserve">AGÊNCIA DA PREVIDÊNCIA SOCIAL SÃO JOSÉ DO RIO PRETO - BOA VISTA</t>
  </si>
  <si>
    <t xml:space="preserve">AGÊNCIA DA PREVIDÊNCIA SOCIAL SÃO JOSÉ DO RIO PRETO - DEL PINTO TOLEDO</t>
  </si>
  <si>
    <t xml:space="preserve">AGÊNCIA DA PREVIDÊNCIA SOCIAL TANABI</t>
  </si>
  <si>
    <t xml:space="preserve">AGÊNCIA DA PREVIDÊNCIA SOCIAL VOTUPORANGA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</si>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</sst>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FDBB6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D3D3"/>
      <rgbColor rgb="FFD9D9D9"/>
      <rgbColor rgb="FFFFFF99"/>
      <rgbColor rgb="FF99CCFF"/>
      <rgbColor rgb="FFE6CCFF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S11" activeCellId="0" sqref="S11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06 / POLO VI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F43+F63+F85+F107+F131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I43+I63+I85+I107+I131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L43+L63+L85+L107+L131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29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O43+O63+O85+O107+O131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30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R43+R63+R85+R107+R131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0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0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ARARAQUARA</v>
      </c>
      <c r="H16" s="18"/>
      <c r="I16" s="18"/>
      <c r="J16" s="19" t="n">
        <f aca="false">S43</f>
        <v>0</v>
      </c>
      <c r="K16" s="19"/>
      <c r="N16" s="20" t="s">
        <v>17</v>
      </c>
      <c r="O16" s="20"/>
      <c r="P16" s="20"/>
      <c r="Q16" s="20"/>
      <c r="R16" s="21" t="n">
        <f aca="false">D43+D63+D85+D107+D131</f>
        <v>169</v>
      </c>
      <c r="V16" s="2"/>
    </row>
    <row r="17" s="1" customFormat="true" ht="13.8" hidden="false" customHeight="false" outlineLevel="0" collapsed="false">
      <c r="G17" s="18" t="str">
        <f aca="false">B46</f>
        <v>GERÊNCIA EXECUTIVA PIRACICABA</v>
      </c>
      <c r="H17" s="18"/>
      <c r="I17" s="18"/>
      <c r="J17" s="19" t="n">
        <f aca="false">S63</f>
        <v>0</v>
      </c>
      <c r="K17" s="19"/>
      <c r="N17" s="20" t="s">
        <v>18</v>
      </c>
      <c r="O17" s="20"/>
      <c r="P17" s="20"/>
      <c r="Q17" s="20"/>
      <c r="R17" s="21" t="n">
        <f aca="false">G43+G63+G85+G107+G131</f>
        <v>17</v>
      </c>
      <c r="V17" s="2"/>
    </row>
    <row r="18" s="1" customFormat="true" ht="23.85" hidden="false" customHeight="false" outlineLevel="0" collapsed="false">
      <c r="G18" s="18" t="str">
        <f aca="false">B66</f>
        <v>GERÊNCIA EXECUTIVA RIBEIRÃO PRETO</v>
      </c>
      <c r="H18" s="18"/>
      <c r="I18" s="18"/>
      <c r="J18" s="19" t="n">
        <f aca="false">S85</f>
        <v>0</v>
      </c>
      <c r="K18" s="19"/>
      <c r="N18" s="20" t="s">
        <v>19</v>
      </c>
      <c r="O18" s="20"/>
      <c r="P18" s="20"/>
      <c r="Q18" s="20"/>
      <c r="R18" s="21" t="n">
        <f aca="false">J43+J63+J85+J107+J131</f>
        <v>10</v>
      </c>
      <c r="V18" s="2"/>
    </row>
    <row r="19" s="1" customFormat="true" ht="23.85" hidden="false" customHeight="false" outlineLevel="0" collapsed="false">
      <c r="G19" s="18" t="str">
        <f aca="false">B88</f>
        <v>GERÊNCIA EXECUTIVA SÃO JOÃO DA BOA VISTA</v>
      </c>
      <c r="H19" s="18"/>
      <c r="I19" s="18"/>
      <c r="J19" s="19" t="n">
        <f aca="false">S107</f>
        <v>0</v>
      </c>
      <c r="K19" s="19"/>
      <c r="V19" s="2"/>
    </row>
    <row r="20" customFormat="false" ht="23.85" hidden="false" customHeight="true" outlineLevel="0" collapsed="false">
      <c r="G20" s="18" t="str">
        <f aca="false">B110</f>
        <v>GERÊNCIA EXECUTIVA SÃO JOSÉ DO RIO PRETO</v>
      </c>
      <c r="H20" s="18"/>
      <c r="I20" s="18"/>
      <c r="J20" s="19" t="n">
        <f aca="false">S131</f>
        <v>0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0</v>
      </c>
      <c r="K21" s="22"/>
      <c r="N21" s="20" t="s">
        <v>23</v>
      </c>
      <c r="O21" s="20"/>
      <c r="P21" s="20"/>
      <c r="Q21" s="20"/>
      <c r="R21" s="21" t="n">
        <f aca="false">M43+M63+M85+M107+M131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0</v>
      </c>
      <c r="K22" s="22"/>
      <c r="N22" s="20" t="s">
        <v>25</v>
      </c>
      <c r="O22" s="20"/>
      <c r="P22" s="20"/>
      <c r="Q22" s="20"/>
      <c r="R22" s="21" t="n">
        <f aca="false">P43+P63+P85+P107+P131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23.85" hidden="false" customHeight="false" outlineLevel="0" collapsed="false">
      <c r="B26" s="25" t="s">
        <v>38</v>
      </c>
      <c r="C26" s="26" t="n">
        <v>0.03</v>
      </c>
      <c r="D26" s="27" t="n">
        <v>2</v>
      </c>
      <c r="E26" s="28" t="n">
        <f aca="false">VLOOKUP($C26,'Memória de Cálculo 3'!$B$2:$E$10,2, )</f>
        <v>0</v>
      </c>
      <c r="F26" s="29" t="n">
        <f aca="false">D26*E26</f>
        <v>0</v>
      </c>
      <c r="G26" s="27" t="n">
        <v>0</v>
      </c>
      <c r="H26" s="28" t="n">
        <f aca="false">VLOOKUP($C26,'Memória de Cálculo 3'!$B$2:$E$10,3, )</f>
        <v>0</v>
      </c>
      <c r="I26" s="29" t="n">
        <f aca="false">G26*H26</f>
        <v>0</v>
      </c>
      <c r="J26" s="27" t="n">
        <v>0</v>
      </c>
      <c r="K26" s="28" t="n">
        <f aca="false">VLOOKUP($C26,'Memória de Cálculo 3'!$B$2:$E$10,4, )</f>
        <v>0</v>
      </c>
      <c r="L26" s="29" t="n">
        <f aca="false">J26*K26</f>
        <v>0</v>
      </c>
      <c r="M26" s="29" t="n">
        <v>4</v>
      </c>
      <c r="N26" s="29" t="n">
        <f aca="false">VLOOKUP($C26,'Memória de Cálculo 3'!$B$2:$G$10,5, )</f>
        <v>0</v>
      </c>
      <c r="O26" s="29" t="n">
        <f aca="false">M26*N26</f>
        <v>0</v>
      </c>
      <c r="P26" s="29"/>
      <c r="Q26" s="29" t="n">
        <f aca="false">VLOOKUP($C26,'Memória de Cálculo 3'!$B$2:$G$10,6, )</f>
        <v>0</v>
      </c>
      <c r="R26" s="29" t="n">
        <f aca="false">P26*Q26</f>
        <v>0</v>
      </c>
      <c r="S26" s="30" t="n">
        <f aca="false">F26+I26+L26+O26+R26</f>
        <v>0</v>
      </c>
      <c r="T26" s="2"/>
    </row>
    <row r="27" s="1" customFormat="true" ht="23.85" hidden="false" customHeight="false" outlineLevel="0" collapsed="false">
      <c r="B27" s="25" t="s">
        <v>39</v>
      </c>
      <c r="C27" s="26" t="n">
        <v>0.05</v>
      </c>
      <c r="D27" s="27" t="n">
        <v>5</v>
      </c>
      <c r="E27" s="28" t="n">
        <f aca="false">VLOOKUP($C27,'Memória de Cálculo 3'!$B$2:$E$10,2, )</f>
        <v>0</v>
      </c>
      <c r="F27" s="29" t="n">
        <f aca="false">D27*E27</f>
        <v>0</v>
      </c>
      <c r="G27" s="27" t="n">
        <v>0</v>
      </c>
      <c r="H27" s="28" t="n">
        <f aca="false">VLOOKUP($C27,'Memória de Cálculo 3'!$B$2:$E$10,3, )</f>
        <v>0</v>
      </c>
      <c r="I27" s="29" t="n">
        <f aca="false">G27*H27</f>
        <v>0</v>
      </c>
      <c r="J27" s="27" t="n">
        <v>0</v>
      </c>
      <c r="K27" s="28" t="n">
        <f aca="false">VLOOKUP($C27,'Memória de Cálculo 3'!$B$2:$E$10,4, )</f>
        <v>0</v>
      </c>
      <c r="L27" s="29" t="n">
        <f aca="false">J27*K27</f>
        <v>0</v>
      </c>
      <c r="M27" s="29" t="n">
        <v>4</v>
      </c>
      <c r="N27" s="29" t="n">
        <f aca="false">VLOOKUP($C27,'Memória de Cálculo 3'!$B$2:$G$10,5, )</f>
        <v>0</v>
      </c>
      <c r="O27" s="29" t="n">
        <f aca="false">M27*N27</f>
        <v>0</v>
      </c>
      <c r="P27" s="29"/>
      <c r="Q27" s="29" t="n">
        <f aca="false">VLOOKUP($C27,'Memória de Cálculo 3'!$B$2:$G$10,6, )</f>
        <v>0</v>
      </c>
      <c r="R27" s="29" t="n">
        <f aca="false">P27*Q27</f>
        <v>0</v>
      </c>
      <c r="S27" s="30" t="n">
        <f aca="false">F27+I27+L27+O27+R27</f>
        <v>0</v>
      </c>
      <c r="T27" s="2"/>
    </row>
    <row r="28" s="1" customFormat="true" ht="12.8" hidden="false" customHeight="false" outlineLevel="0" collapsed="false">
      <c r="B28" s="25" t="s">
        <v>40</v>
      </c>
      <c r="C28" s="26" t="n">
        <v>0.03</v>
      </c>
      <c r="D28" s="27" t="n">
        <v>2</v>
      </c>
      <c r="E28" s="28" t="n">
        <f aca="false">VLOOKUP($C28,'Memória de Cálculo 3'!$B$2:$E$10,2, )</f>
        <v>0</v>
      </c>
      <c r="F28" s="29" t="n">
        <f aca="false">D28*E28</f>
        <v>0</v>
      </c>
      <c r="G28" s="27" t="n">
        <v>0</v>
      </c>
      <c r="H28" s="28" t="n">
        <f aca="false">VLOOKUP($C28,'Memória de Cálculo 3'!$B$2:$E$10,3, )</f>
        <v>0</v>
      </c>
      <c r="I28" s="29" t="n">
        <f aca="false">G28*H28</f>
        <v>0</v>
      </c>
      <c r="J28" s="27" t="n">
        <v>0</v>
      </c>
      <c r="K28" s="28" t="n">
        <f aca="false">VLOOKUP($C28,'Memória de Cálculo 3'!$B$2:$E$10,4, )</f>
        <v>0</v>
      </c>
      <c r="L28" s="29" t="n">
        <f aca="false">J28*K28</f>
        <v>0</v>
      </c>
      <c r="M28" s="29" t="n">
        <v>4</v>
      </c>
      <c r="N28" s="29" t="n">
        <f aca="false">VLOOKUP($C28,'Memória de Cálculo 3'!$B$2:$G$10,5, )</f>
        <v>0</v>
      </c>
      <c r="O28" s="29" t="n">
        <f aca="false">M28*N28</f>
        <v>0</v>
      </c>
      <c r="P28" s="29"/>
      <c r="Q28" s="29" t="n">
        <f aca="false">VLOOKUP($C28,'Memória de Cálculo 3'!$B$2:$G$10,6, )</f>
        <v>0</v>
      </c>
      <c r="R28" s="29" t="n">
        <f aca="false">P28*Q28</f>
        <v>0</v>
      </c>
      <c r="S28" s="30" t="n">
        <f aca="false">F28+I28+L28+O28+R28</f>
        <v>0</v>
      </c>
      <c r="T28" s="2"/>
    </row>
    <row r="29" s="1" customFormat="true" ht="23.85" hidden="false" customHeight="false" outlineLevel="0" collapsed="false">
      <c r="B29" s="25" t="s">
        <v>41</v>
      </c>
      <c r="C29" s="26" t="n">
        <v>0.02</v>
      </c>
      <c r="D29" s="27" t="n">
        <v>2</v>
      </c>
      <c r="E29" s="28" t="n">
        <f aca="false">VLOOKUP($C29,'Memória de Cálculo 3'!$B$2:$E$10,2, )</f>
        <v>0</v>
      </c>
      <c r="F29" s="29" t="n">
        <f aca="false">D29*E29</f>
        <v>0</v>
      </c>
      <c r="G29" s="27" t="n">
        <v>0</v>
      </c>
      <c r="H29" s="28" t="n">
        <f aca="false">VLOOKUP($C29,'Memória de Cálculo 3'!$B$2:$E$10,3, )</f>
        <v>0</v>
      </c>
      <c r="I29" s="29" t="n">
        <f aca="false">G29*H29</f>
        <v>0</v>
      </c>
      <c r="J29" s="27" t="n">
        <v>0</v>
      </c>
      <c r="K29" s="28" t="n">
        <f aca="false">VLOOKUP($C29,'Memória de Cálculo 3'!$B$2:$E$10,4, )</f>
        <v>0</v>
      </c>
      <c r="L29" s="29" t="n">
        <f aca="false">J29*K29</f>
        <v>0</v>
      </c>
      <c r="M29" s="29" t="n">
        <v>4</v>
      </c>
      <c r="N29" s="29" t="n">
        <f aca="false">VLOOKUP($C29,'Memória de Cálculo 3'!$B$2:$G$10,5, )</f>
        <v>0</v>
      </c>
      <c r="O29" s="29" t="n">
        <f aca="false">M29*N29</f>
        <v>0</v>
      </c>
      <c r="P29" s="29"/>
      <c r="Q29" s="29" t="n">
        <f aca="false">VLOOKUP($C29,'Memória de Cálculo 3'!$B$2:$G$10,6, )</f>
        <v>0</v>
      </c>
      <c r="R29" s="29" t="n">
        <f aca="false">P29*Q29</f>
        <v>0</v>
      </c>
      <c r="S29" s="30" t="n">
        <f aca="false">F29+I29+L29+O29+R29</f>
        <v>0</v>
      </c>
      <c r="T29" s="2"/>
    </row>
    <row r="30" s="1" customFormat="true" ht="12.8" hidden="false" customHeight="false" outlineLevel="0" collapsed="false">
      <c r="B30" s="25" t="s">
        <v>42</v>
      </c>
      <c r="C30" s="26" t="n">
        <v>0.025</v>
      </c>
      <c r="D30" s="27" t="n">
        <v>2</v>
      </c>
      <c r="E30" s="28" t="n">
        <f aca="false">VLOOKUP($C30,'Memória de Cálculo 3'!$B$2:$E$10,2, )</f>
        <v>0</v>
      </c>
      <c r="F30" s="29" t="n">
        <f aca="false">D30*E30</f>
        <v>0</v>
      </c>
      <c r="G30" s="27" t="n">
        <v>0</v>
      </c>
      <c r="H30" s="28" t="n">
        <f aca="false">VLOOKUP($C30,'Memória de Cálculo 3'!$B$2:$E$10,3, )</f>
        <v>0</v>
      </c>
      <c r="I30" s="29" t="n">
        <f aca="false">G30*H30</f>
        <v>0</v>
      </c>
      <c r="J30" s="27" t="n">
        <v>0</v>
      </c>
      <c r="K30" s="28" t="n">
        <f aca="false">VLOOKUP($C30,'Memória de Cálculo 3'!$B$2:$E$10,4, )</f>
        <v>0</v>
      </c>
      <c r="L30" s="29" t="n">
        <f aca="false">J30*K30</f>
        <v>0</v>
      </c>
      <c r="M30" s="29" t="n">
        <v>4</v>
      </c>
      <c r="N30" s="29" t="n">
        <f aca="false">VLOOKUP($C30,'Memória de Cálculo 3'!$B$2:$G$10,5, )</f>
        <v>0</v>
      </c>
      <c r="O30" s="29" t="n">
        <f aca="false">M30*N30</f>
        <v>0</v>
      </c>
      <c r="P30" s="29"/>
      <c r="Q30" s="29" t="n">
        <f aca="false">VLOOKUP($C30,'Memória de Cálculo 3'!$B$2:$G$10,6, )</f>
        <v>0</v>
      </c>
      <c r="R30" s="29" t="n">
        <f aca="false">P30*Q30</f>
        <v>0</v>
      </c>
      <c r="S30" s="30" t="n">
        <f aca="false">F30+I30+L30+O30+R30</f>
        <v>0</v>
      </c>
      <c r="T30" s="2"/>
    </row>
    <row r="31" s="1" customFormat="true" ht="12.8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3'!$B$2:$E$10,2, )</f>
        <v>0</v>
      </c>
      <c r="F31" s="29" t="n">
        <f aca="false">D31*E31</f>
        <v>0</v>
      </c>
      <c r="G31" s="27" t="n">
        <v>0</v>
      </c>
      <c r="H31" s="28" t="n">
        <f aca="false">VLOOKUP($C31,'Memória de Cálculo 3'!$B$2:$E$10,3, )</f>
        <v>0</v>
      </c>
      <c r="I31" s="29" t="n">
        <f aca="false">G31*H31</f>
        <v>0</v>
      </c>
      <c r="J31" s="27" t="n">
        <v>0</v>
      </c>
      <c r="K31" s="28" t="n">
        <f aca="false">VLOOKUP($C31,'Memória de Cálculo 3'!$B$2:$E$10,4, )</f>
        <v>0</v>
      </c>
      <c r="L31" s="29" t="n">
        <f aca="false">J31*K31</f>
        <v>0</v>
      </c>
      <c r="M31" s="29" t="n">
        <v>4</v>
      </c>
      <c r="N31" s="29" t="n">
        <f aca="false">VLOOKUP($C31,'Memória de Cálculo 3'!$B$2:$G$10,5, )</f>
        <v>0</v>
      </c>
      <c r="O31" s="29" t="n">
        <f aca="false">M31*N31</f>
        <v>0</v>
      </c>
      <c r="P31" s="29"/>
      <c r="Q31" s="29" t="n">
        <f aca="false">VLOOKUP($C31,'Memória de Cálculo 3'!$B$2:$G$10,6, )</f>
        <v>0</v>
      </c>
      <c r="R31" s="29" t="n">
        <f aca="false">P31*Q31</f>
        <v>0</v>
      </c>
      <c r="S31" s="30" t="n">
        <f aca="false">F31+I31+L31+O31+R31</f>
        <v>0</v>
      </c>
      <c r="T31" s="2"/>
    </row>
    <row r="32" s="1" customFormat="true" ht="12.8" hidden="false" customHeight="false" outlineLevel="0" collapsed="false">
      <c r="B32" s="25" t="s">
        <v>44</v>
      </c>
      <c r="C32" s="26" t="n">
        <v>0.02</v>
      </c>
      <c r="D32" s="27" t="n">
        <v>2</v>
      </c>
      <c r="E32" s="28" t="n">
        <f aca="false">VLOOKUP($C32,'Memória de Cálculo 3'!$B$2:$E$10,2, )</f>
        <v>0</v>
      </c>
      <c r="F32" s="29" t="n">
        <f aca="false">D32*E32</f>
        <v>0</v>
      </c>
      <c r="G32" s="27" t="n">
        <v>0</v>
      </c>
      <c r="H32" s="28" t="n">
        <f aca="false">VLOOKUP($C32,'Memória de Cálculo 3'!$B$2:$E$10,3, )</f>
        <v>0</v>
      </c>
      <c r="I32" s="29" t="n">
        <f aca="false">G32*H32</f>
        <v>0</v>
      </c>
      <c r="J32" s="27" t="n">
        <v>0</v>
      </c>
      <c r="K32" s="28" t="n">
        <f aca="false">VLOOKUP($C32,'Memória de Cálculo 3'!$B$2:$E$10,4, )</f>
        <v>0</v>
      </c>
      <c r="L32" s="29" t="n">
        <f aca="false">J32*K32</f>
        <v>0</v>
      </c>
      <c r="M32" s="29" t="n">
        <v>4</v>
      </c>
      <c r="N32" s="29" t="n">
        <f aca="false">VLOOKUP($C32,'Memória de Cálculo 3'!$B$2:$G$10,5, )</f>
        <v>0</v>
      </c>
      <c r="O32" s="29" t="n">
        <f aca="false">M32*N32</f>
        <v>0</v>
      </c>
      <c r="P32" s="29"/>
      <c r="Q32" s="29" t="n">
        <f aca="false">VLOOKUP($C32,'Memória de Cálculo 3'!$B$2:$G$10,6, )</f>
        <v>0</v>
      </c>
      <c r="R32" s="29" t="n">
        <f aca="false">P32*Q32</f>
        <v>0</v>
      </c>
      <c r="S32" s="30" t="n">
        <f aca="false">F32+I32+L32+O32+R32</f>
        <v>0</v>
      </c>
      <c r="T32" s="2"/>
    </row>
    <row r="33" s="1" customFormat="true" ht="12.8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3'!$B$2:$E$10,2, )</f>
        <v>0</v>
      </c>
      <c r="F33" s="29" t="n">
        <f aca="false">D33*E33</f>
        <v>0</v>
      </c>
      <c r="G33" s="27" t="n">
        <v>0</v>
      </c>
      <c r="H33" s="28" t="n">
        <f aca="false">VLOOKUP($C33,'Memória de Cálculo 3'!$B$2:$E$10,3, )</f>
        <v>0</v>
      </c>
      <c r="I33" s="29" t="n">
        <f aca="false">G33*H33</f>
        <v>0</v>
      </c>
      <c r="J33" s="27" t="n">
        <v>0</v>
      </c>
      <c r="K33" s="28" t="n">
        <f aca="false">VLOOKUP($C33,'Memória de Cálculo 3'!$B$2:$E$10,4, )</f>
        <v>0</v>
      </c>
      <c r="L33" s="29" t="n">
        <f aca="false">J33*K33</f>
        <v>0</v>
      </c>
      <c r="M33" s="29" t="n">
        <v>4</v>
      </c>
      <c r="N33" s="29" t="n">
        <f aca="false">VLOOKUP($C33,'Memória de Cálculo 3'!$B$2:$G$10,5, )</f>
        <v>0</v>
      </c>
      <c r="O33" s="29" t="n">
        <f aca="false">M33*N33</f>
        <v>0</v>
      </c>
      <c r="P33" s="29"/>
      <c r="Q33" s="29" t="n">
        <f aca="false">VLOOKUP($C33,'Memória de Cálculo 3'!$B$2:$G$10,6, )</f>
        <v>0</v>
      </c>
      <c r="R33" s="29" t="n">
        <f aca="false">P33*Q33</f>
        <v>0</v>
      </c>
      <c r="S33" s="30" t="n">
        <f aca="false">F33+I33+L33+O33+R33</f>
        <v>0</v>
      </c>
      <c r="T33" s="2"/>
    </row>
    <row r="34" s="1" customFormat="true" ht="23.85" hidden="false" customHeight="false" outlineLevel="0" collapsed="false">
      <c r="B34" s="25" t="s">
        <v>46</v>
      </c>
      <c r="C34" s="26" t="n">
        <v>0.03</v>
      </c>
      <c r="D34" s="27" t="n">
        <v>2</v>
      </c>
      <c r="E34" s="28" t="n">
        <f aca="false">VLOOKUP($C34,'Memória de Cálculo 3'!$B$2:$E$10,2, )</f>
        <v>0</v>
      </c>
      <c r="F34" s="29" t="n">
        <f aca="false">D34*E34</f>
        <v>0</v>
      </c>
      <c r="G34" s="27" t="n">
        <v>0</v>
      </c>
      <c r="H34" s="28" t="n">
        <f aca="false">VLOOKUP($C34,'Memória de Cálculo 3'!$B$2:$E$10,3, )</f>
        <v>0</v>
      </c>
      <c r="I34" s="29" t="n">
        <f aca="false">G34*H34</f>
        <v>0</v>
      </c>
      <c r="J34" s="27" t="n">
        <v>0</v>
      </c>
      <c r="K34" s="28" t="n">
        <f aca="false">VLOOKUP($C34,'Memória de Cálculo 3'!$B$2:$E$10,4, )</f>
        <v>0</v>
      </c>
      <c r="L34" s="29" t="n">
        <f aca="false">J34*K34</f>
        <v>0</v>
      </c>
      <c r="M34" s="29" t="n">
        <v>4</v>
      </c>
      <c r="N34" s="29" t="n">
        <f aca="false">VLOOKUP($C34,'Memória de Cálculo 3'!$B$2:$G$10,5, )</f>
        <v>0</v>
      </c>
      <c r="O34" s="29" t="n">
        <f aca="false">M34*N34</f>
        <v>0</v>
      </c>
      <c r="P34" s="29"/>
      <c r="Q34" s="29" t="n">
        <f aca="false">VLOOKUP($C34,'Memória de Cálculo 3'!$B$2:$G$10,6, )</f>
        <v>0</v>
      </c>
      <c r="R34" s="29" t="n">
        <f aca="false">P34*Q34</f>
        <v>0</v>
      </c>
      <c r="S34" s="30" t="n">
        <f aca="false">F34+I34+L34+O34+R34</f>
        <v>0</v>
      </c>
      <c r="T34" s="2"/>
    </row>
    <row r="35" s="1" customFormat="true" ht="12.8" hidden="false" customHeight="false" outlineLevel="0" collapsed="false">
      <c r="B35" s="25" t="s">
        <v>47</v>
      </c>
      <c r="C35" s="26" t="n">
        <v>0.02</v>
      </c>
      <c r="D35" s="27" t="n">
        <v>2</v>
      </c>
      <c r="E35" s="28" t="n">
        <f aca="false">VLOOKUP($C35,'Memória de Cálculo 3'!$B$2:$E$10,2, )</f>
        <v>0</v>
      </c>
      <c r="F35" s="29" t="n">
        <f aca="false">D35*E35</f>
        <v>0</v>
      </c>
      <c r="G35" s="27" t="n">
        <v>0</v>
      </c>
      <c r="H35" s="28" t="n">
        <f aca="false">VLOOKUP($C35,'Memória de Cálculo 3'!$B$2:$E$10,3, )</f>
        <v>0</v>
      </c>
      <c r="I35" s="29" t="n">
        <f aca="false">G35*H35</f>
        <v>0</v>
      </c>
      <c r="J35" s="27" t="n">
        <v>0</v>
      </c>
      <c r="K35" s="28" t="n">
        <f aca="false">VLOOKUP($C35,'Memória de Cálculo 3'!$B$2:$E$10,4, )</f>
        <v>0</v>
      </c>
      <c r="L35" s="29" t="n">
        <f aca="false">J35*K35</f>
        <v>0</v>
      </c>
      <c r="M35" s="29" t="n">
        <v>4</v>
      </c>
      <c r="N35" s="29" t="n">
        <f aca="false">VLOOKUP($C35,'Memória de Cálculo 3'!$B$2:$G$10,5, )</f>
        <v>0</v>
      </c>
      <c r="O35" s="29" t="n">
        <f aca="false">M35*N35</f>
        <v>0</v>
      </c>
      <c r="P35" s="29"/>
      <c r="Q35" s="29" t="n">
        <f aca="false">VLOOKUP($C35,'Memória de Cálculo 3'!$B$2:$G$10,6, )</f>
        <v>0</v>
      </c>
      <c r="R35" s="29" t="n">
        <f aca="false">P35*Q35</f>
        <v>0</v>
      </c>
      <c r="S35" s="30" t="n">
        <f aca="false">F35+I35+L35+O35+R35</f>
        <v>0</v>
      </c>
      <c r="T35" s="2"/>
    </row>
    <row r="36" s="1" customFormat="true" ht="12.8" hidden="false" customHeight="false" outlineLevel="0" collapsed="false">
      <c r="B36" s="25" t="s">
        <v>48</v>
      </c>
      <c r="C36" s="26" t="n">
        <v>0.03</v>
      </c>
      <c r="D36" s="27" t="n">
        <v>2</v>
      </c>
      <c r="E36" s="28" t="n">
        <f aca="false">VLOOKUP($C36,'Memória de Cálculo 3'!$B$2:$E$10,2, )</f>
        <v>0</v>
      </c>
      <c r="F36" s="29" t="n">
        <f aca="false">D36*E36</f>
        <v>0</v>
      </c>
      <c r="G36" s="27" t="n">
        <v>0</v>
      </c>
      <c r="H36" s="28" t="n">
        <f aca="false">VLOOKUP($C36,'Memória de Cálculo 3'!$B$2:$E$10,3, )</f>
        <v>0</v>
      </c>
      <c r="I36" s="29" t="n">
        <f aca="false">G36*H36</f>
        <v>0</v>
      </c>
      <c r="J36" s="27" t="n">
        <v>0</v>
      </c>
      <c r="K36" s="28" t="n">
        <f aca="false">VLOOKUP($C36,'Memória de Cálculo 3'!$B$2:$E$10,4, )</f>
        <v>0</v>
      </c>
      <c r="L36" s="29" t="n">
        <f aca="false">J36*K36</f>
        <v>0</v>
      </c>
      <c r="M36" s="29" t="n">
        <v>4</v>
      </c>
      <c r="N36" s="29" t="n">
        <f aca="false">VLOOKUP($C36,'Memória de Cálculo 3'!$B$2:$G$10,5, )</f>
        <v>0</v>
      </c>
      <c r="O36" s="29" t="n">
        <f aca="false">M36*N36</f>
        <v>0</v>
      </c>
      <c r="P36" s="29"/>
      <c r="Q36" s="29" t="n">
        <f aca="false">VLOOKUP($C36,'Memória de Cálculo 3'!$B$2:$G$10,6, )</f>
        <v>0</v>
      </c>
      <c r="R36" s="29" t="n">
        <f aca="false">P36*Q36</f>
        <v>0</v>
      </c>
      <c r="S36" s="30" t="n">
        <f aca="false">F36+I36+L36+O36+R36</f>
        <v>0</v>
      </c>
      <c r="T36" s="2"/>
    </row>
    <row r="37" s="1" customFormat="true" ht="23.85" hidden="false" customHeight="false" outlineLevel="0" collapsed="false">
      <c r="B37" s="25" t="s">
        <v>49</v>
      </c>
      <c r="C37" s="26" t="n">
        <v>0.05</v>
      </c>
      <c r="D37" s="27" t="n">
        <v>2</v>
      </c>
      <c r="E37" s="28" t="n">
        <f aca="false">VLOOKUP($C37,'Memória de Cálculo 3'!$B$2:$E$10,2, )</f>
        <v>0</v>
      </c>
      <c r="F37" s="29" t="n">
        <f aca="false">D37*E37</f>
        <v>0</v>
      </c>
      <c r="G37" s="27" t="n">
        <v>0</v>
      </c>
      <c r="H37" s="28" t="n">
        <f aca="false">VLOOKUP($C37,'Memória de Cálculo 3'!$B$2:$E$10,3, )</f>
        <v>0</v>
      </c>
      <c r="I37" s="29" t="n">
        <f aca="false">G37*H37</f>
        <v>0</v>
      </c>
      <c r="J37" s="27" t="n">
        <v>0</v>
      </c>
      <c r="K37" s="28" t="n">
        <f aca="false">VLOOKUP($C37,'Memória de Cálculo 3'!$B$2:$E$10,4, )</f>
        <v>0</v>
      </c>
      <c r="L37" s="29" t="n">
        <f aca="false">J37*K37</f>
        <v>0</v>
      </c>
      <c r="M37" s="29" t="n">
        <v>4</v>
      </c>
      <c r="N37" s="29" t="n">
        <f aca="false">VLOOKUP($C37,'Memória de Cálculo 3'!$B$2:$G$10,5, )</f>
        <v>0</v>
      </c>
      <c r="O37" s="29" t="n">
        <f aca="false">M37*N37</f>
        <v>0</v>
      </c>
      <c r="P37" s="29"/>
      <c r="Q37" s="29" t="n">
        <f aca="false">VLOOKUP($C37,'Memória de Cálculo 3'!$B$2:$G$10,6, )</f>
        <v>0</v>
      </c>
      <c r="R37" s="29" t="n">
        <f aca="false">P37*Q37</f>
        <v>0</v>
      </c>
      <c r="S37" s="30" t="n">
        <f aca="false">F37+I37+L37+O37+R37</f>
        <v>0</v>
      </c>
      <c r="T37" s="2"/>
    </row>
    <row r="38" s="1" customFormat="true" ht="12.8" hidden="false" customHeight="false" outlineLevel="0" collapsed="false">
      <c r="B38" s="25" t="s">
        <v>50</v>
      </c>
      <c r="C38" s="26" t="n">
        <v>0.02</v>
      </c>
      <c r="D38" s="27" t="n">
        <v>2</v>
      </c>
      <c r="E38" s="28" t="n">
        <f aca="false">VLOOKUP($C38,'Memória de Cálculo 3'!$B$2:$E$10,2, )</f>
        <v>0</v>
      </c>
      <c r="F38" s="29" t="n">
        <f aca="false">D38*E38</f>
        <v>0</v>
      </c>
      <c r="G38" s="27" t="n">
        <v>1</v>
      </c>
      <c r="H38" s="28" t="n">
        <f aca="false">VLOOKUP($C38,'Memória de Cálculo 3'!$B$2:$E$10,3, )</f>
        <v>0</v>
      </c>
      <c r="I38" s="29" t="n">
        <f aca="false">G38*H38</f>
        <v>0</v>
      </c>
      <c r="J38" s="27" t="n">
        <v>1</v>
      </c>
      <c r="K38" s="28" t="n">
        <f aca="false">VLOOKUP($C38,'Memória de Cálculo 3'!$B$2:$E$10,4, )</f>
        <v>0</v>
      </c>
      <c r="L38" s="29" t="n">
        <f aca="false">J38*K38</f>
        <v>0</v>
      </c>
      <c r="M38" s="29" t="n">
        <v>4</v>
      </c>
      <c r="N38" s="29" t="n">
        <f aca="false">VLOOKUP($C38,'Memória de Cálculo 3'!$B$2:$G$10,5, )</f>
        <v>0</v>
      </c>
      <c r="O38" s="29" t="n">
        <f aca="false">M38*N38</f>
        <v>0</v>
      </c>
      <c r="P38" s="29"/>
      <c r="Q38" s="29" t="n">
        <f aca="false">VLOOKUP($C38,'Memória de Cálculo 3'!$B$2:$G$10,6, )</f>
        <v>0</v>
      </c>
      <c r="R38" s="29" t="n">
        <f aca="false">P38*Q38</f>
        <v>0</v>
      </c>
      <c r="S38" s="30" t="n">
        <f aca="false">F38+I38+L38+O38+R38</f>
        <v>0</v>
      </c>
      <c r="T38" s="2"/>
    </row>
    <row r="39" s="1" customFormat="true" ht="23.85" hidden="false" customHeight="false" outlineLevel="0" collapsed="false">
      <c r="B39" s="25" t="s">
        <v>51</v>
      </c>
      <c r="C39" s="26" t="n">
        <v>0.02</v>
      </c>
      <c r="D39" s="27" t="n">
        <v>2</v>
      </c>
      <c r="E39" s="28" t="n">
        <f aca="false">VLOOKUP($C39,'Memória de Cálculo 3'!$B$2:$E$10,2, )</f>
        <v>0</v>
      </c>
      <c r="F39" s="29" t="n">
        <f aca="false">D39*E39</f>
        <v>0</v>
      </c>
      <c r="G39" s="27" t="n">
        <v>0</v>
      </c>
      <c r="H39" s="28" t="n">
        <f aca="false">VLOOKUP($C39,'Memória de Cálculo 3'!$B$2:$E$10,3, )</f>
        <v>0</v>
      </c>
      <c r="I39" s="29" t="n">
        <f aca="false">G39*H39</f>
        <v>0</v>
      </c>
      <c r="J39" s="27" t="n">
        <v>0</v>
      </c>
      <c r="K39" s="28" t="n">
        <f aca="false">VLOOKUP($C39,'Memória de Cálculo 3'!$B$2:$E$10,4, )</f>
        <v>0</v>
      </c>
      <c r="L39" s="29" t="n">
        <f aca="false">J39*K39</f>
        <v>0</v>
      </c>
      <c r="M39" s="29" t="n">
        <v>4</v>
      </c>
      <c r="N39" s="29" t="n">
        <f aca="false">VLOOKUP($C39,'Memória de Cálculo 3'!$B$2:$G$10,5, )</f>
        <v>0</v>
      </c>
      <c r="O39" s="29" t="n">
        <f aca="false">M39*N39</f>
        <v>0</v>
      </c>
      <c r="P39" s="29"/>
      <c r="Q39" s="29" t="n">
        <f aca="false">VLOOKUP($C39,'Memória de Cálculo 3'!$B$2:$G$10,6, )</f>
        <v>0</v>
      </c>
      <c r="R39" s="29" t="n">
        <f aca="false">P39*Q39</f>
        <v>0</v>
      </c>
      <c r="S39" s="30" t="n">
        <f aca="false">F39+I39+L39+O39+R39</f>
        <v>0</v>
      </c>
      <c r="T39" s="2"/>
    </row>
    <row r="40" s="1" customFormat="true" ht="12.8" hidden="false" customHeight="false" outlineLevel="0" collapsed="false">
      <c r="B40" s="25" t="s">
        <v>52</v>
      </c>
      <c r="C40" s="26" t="n">
        <v>0.05</v>
      </c>
      <c r="D40" s="27" t="n">
        <v>1</v>
      </c>
      <c r="E40" s="28" t="n">
        <f aca="false">VLOOKUP($C40,'Memória de Cálculo 3'!$B$2:$E$10,2, )</f>
        <v>0</v>
      </c>
      <c r="F40" s="29" t="n">
        <f aca="false">D40*E40</f>
        <v>0</v>
      </c>
      <c r="G40" s="27" t="n">
        <v>0</v>
      </c>
      <c r="H40" s="28" t="n">
        <f aca="false">VLOOKUP($C40,'Memória de Cálculo 3'!$B$2:$E$10,3, )</f>
        <v>0</v>
      </c>
      <c r="I40" s="29" t="n">
        <f aca="false">G40*H40</f>
        <v>0</v>
      </c>
      <c r="J40" s="27" t="n">
        <v>0</v>
      </c>
      <c r="K40" s="28" t="n">
        <f aca="false">VLOOKUP($C40,'Memória de Cálculo 3'!$B$2:$E$10,4, )</f>
        <v>0</v>
      </c>
      <c r="L40" s="29" t="n">
        <f aca="false">J40*K40</f>
        <v>0</v>
      </c>
      <c r="M40" s="29"/>
      <c r="N40" s="29" t="n">
        <f aca="false">VLOOKUP($C40,'Memória de Cálculo 3'!$B$2:$G$10,5, )</f>
        <v>0</v>
      </c>
      <c r="O40" s="29" t="n">
        <f aca="false">M40*N40</f>
        <v>0</v>
      </c>
      <c r="P40" s="29"/>
      <c r="Q40" s="29" t="n">
        <f aca="false">VLOOKUP($C40,'Memória de Cálculo 3'!$B$2:$G$10,6, )</f>
        <v>0</v>
      </c>
      <c r="R40" s="29" t="n">
        <f aca="false">P40*Q40</f>
        <v>0</v>
      </c>
      <c r="S40" s="30" t="n">
        <f aca="false">F40+I40+L40+O40+R40</f>
        <v>0</v>
      </c>
      <c r="T40" s="2"/>
    </row>
    <row r="41" s="1" customFormat="true" ht="12.8" hidden="false" customHeight="false" outlineLevel="0" collapsed="false">
      <c r="B41" s="25" t="s">
        <v>53</v>
      </c>
      <c r="C41" s="26" t="n">
        <v>0.02</v>
      </c>
      <c r="D41" s="27" t="n">
        <v>0</v>
      </c>
      <c r="E41" s="28" t="n">
        <f aca="false">VLOOKUP($C41,'Memória de Cálculo 3'!$B$2:$E$10,2, )</f>
        <v>0</v>
      </c>
      <c r="F41" s="29" t="n">
        <f aca="false">D41*E41</f>
        <v>0</v>
      </c>
      <c r="G41" s="27" t="n">
        <v>1</v>
      </c>
      <c r="H41" s="28" t="n">
        <f aca="false">VLOOKUP($C41,'Memória de Cálculo 3'!$B$2:$E$10,3, )</f>
        <v>0</v>
      </c>
      <c r="I41" s="29" t="n">
        <f aca="false">G41*H41</f>
        <v>0</v>
      </c>
      <c r="J41" s="27" t="n">
        <v>1</v>
      </c>
      <c r="K41" s="28" t="n">
        <f aca="false">VLOOKUP($C41,'Memória de Cálculo 3'!$B$2:$E$10,4, )</f>
        <v>0</v>
      </c>
      <c r="L41" s="29" t="n">
        <f aca="false">J41*K41</f>
        <v>0</v>
      </c>
      <c r="M41" s="29"/>
      <c r="N41" s="29" t="n">
        <f aca="false">VLOOKUP($C41,'Memória de Cálculo 3'!$B$2:$G$10,5, )</f>
        <v>0</v>
      </c>
      <c r="O41" s="29" t="n">
        <f aca="false">M41*N41</f>
        <v>0</v>
      </c>
      <c r="P41" s="29"/>
      <c r="Q41" s="29" t="n">
        <f aca="false">VLOOKUP($C41,'Memória de Cálculo 3'!$B$2:$G$10,6, )</f>
        <v>0</v>
      </c>
      <c r="R41" s="29" t="n">
        <f aca="false">P41*Q41</f>
        <v>0</v>
      </c>
      <c r="S41" s="30" t="n">
        <f aca="false">F41+I41+L41+O41+R41</f>
        <v>0</v>
      </c>
      <c r="T41" s="2"/>
    </row>
    <row r="42" s="1" customFormat="true" ht="12.8" hidden="false" customHeight="false" outlineLevel="0" collapsed="false">
      <c r="B42" s="25" t="s">
        <v>26</v>
      </c>
      <c r="C42" s="26" t="n">
        <v>0.05</v>
      </c>
      <c r="D42" s="27" t="n">
        <v>1</v>
      </c>
      <c r="E42" s="28" t="n">
        <f aca="false">VLOOKUP($C42,'Memória de Cálculo 3'!$B$2:$E$10,2, )</f>
        <v>0</v>
      </c>
      <c r="F42" s="29" t="n">
        <f aca="false">D42*E42</f>
        <v>0</v>
      </c>
      <c r="G42" s="27" t="n">
        <v>1</v>
      </c>
      <c r="H42" s="28" t="n">
        <f aca="false">VLOOKUP($C42,'Memória de Cálculo 3'!$B$2:$E$10,3, )</f>
        <v>0</v>
      </c>
      <c r="I42" s="29" t="n">
        <f aca="false">G42*H42</f>
        <v>0</v>
      </c>
      <c r="J42" s="27" t="n">
        <v>1</v>
      </c>
      <c r="K42" s="28" t="n">
        <f aca="false">VLOOKUP($C42,'Memória de Cálculo 3'!$B$2:$E$10,4, )</f>
        <v>0</v>
      </c>
      <c r="L42" s="29" t="n">
        <f aca="false">J42*K42</f>
        <v>0</v>
      </c>
      <c r="M42" s="29" t="n">
        <v>9</v>
      </c>
      <c r="N42" s="29" t="n">
        <f aca="false">VLOOKUP($C42,'Memória de Cálculo 3'!$B$2:$G$10,5, )</f>
        <v>0</v>
      </c>
      <c r="O42" s="29" t="n">
        <f aca="false">M42*N42</f>
        <v>0</v>
      </c>
      <c r="P42" s="29" t="n">
        <v>7</v>
      </c>
      <c r="Q42" s="29" t="n">
        <f aca="false">VLOOKUP($C42,'Memória de Cálculo 3'!$B$2:$G$10,6, )</f>
        <v>0</v>
      </c>
      <c r="R42" s="29" t="n">
        <f aca="false">P42*Q42</f>
        <v>0</v>
      </c>
      <c r="S42" s="30" t="n">
        <f aca="false">F42+I42+L42+O42+R42</f>
        <v>0</v>
      </c>
      <c r="T42" s="2"/>
    </row>
    <row r="43" s="1" customFormat="true" ht="12.8" hidden="false" customHeight="false" outlineLevel="0" collapsed="false">
      <c r="B43" s="31" t="s">
        <v>22</v>
      </c>
      <c r="C43" s="31"/>
      <c r="D43" s="31" t="n">
        <f aca="false">SUM(D26:D42)</f>
        <v>33</v>
      </c>
      <c r="E43" s="31"/>
      <c r="F43" s="32" t="n">
        <f aca="false">SUM(F26:F42)</f>
        <v>0</v>
      </c>
      <c r="G43" s="31" t="n">
        <f aca="false">SUM(G26:G42)</f>
        <v>3</v>
      </c>
      <c r="H43" s="31"/>
      <c r="I43" s="31" t="n">
        <f aca="false">SUM(I26:I42)</f>
        <v>0</v>
      </c>
      <c r="J43" s="31" t="n">
        <f aca="false">SUM(J26:J42)</f>
        <v>3</v>
      </c>
      <c r="K43" s="31"/>
      <c r="L43" s="32" t="n">
        <f aca="false">SUM(L26:L42)</f>
        <v>0</v>
      </c>
      <c r="M43" s="31" t="n">
        <f aca="false">SUM(M26:M42)</f>
        <v>65</v>
      </c>
      <c r="N43" s="31"/>
      <c r="O43" s="32" t="n">
        <f aca="false">SUM(O26:O42)</f>
        <v>0</v>
      </c>
      <c r="P43" s="31" t="n">
        <f aca="false">SUM(P26:P42)</f>
        <v>7</v>
      </c>
      <c r="Q43" s="31"/>
      <c r="R43" s="32" t="n">
        <f aca="false">SUM(R26:R42)</f>
        <v>0</v>
      </c>
      <c r="S43" s="33" t="n">
        <f aca="false">SUM(S26:S42)</f>
        <v>0</v>
      </c>
      <c r="T43" s="2"/>
    </row>
    <row r="44" s="1" customFormat="true" ht="12.8" hidden="false" customHeight="false" outlineLevel="0" collapsed="false">
      <c r="B44" s="31" t="s">
        <v>54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4" t="n">
        <f aca="false">S43*36</f>
        <v>0</v>
      </c>
      <c r="T44" s="2"/>
    </row>
    <row r="45" s="1" customFormat="true" ht="12.8" hidden="false" customHeight="false" outlineLevel="0" collapsed="false">
      <c r="T45" s="2"/>
    </row>
    <row r="46" s="35" customFormat="true" ht="12.8" hidden="false" customHeight="false" outlineLevel="0" collapsed="false">
      <c r="A46" s="1"/>
      <c r="B46" s="23" t="s">
        <v>55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"/>
      <c r="U46" s="1"/>
      <c r="V46" s="1"/>
      <c r="W46" s="1"/>
      <c r="X46" s="1"/>
      <c r="Y46" s="1"/>
      <c r="Z46" s="1"/>
    </row>
    <row r="47" s="35" customFormat="true" ht="23.85" hidden="false" customHeight="true" outlineLevel="0" collapsed="false">
      <c r="A47" s="1"/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56</v>
      </c>
      <c r="N47" s="7"/>
      <c r="O47" s="7"/>
      <c r="P47" s="7" t="s">
        <v>57</v>
      </c>
      <c r="Q47" s="7"/>
      <c r="R47" s="7"/>
      <c r="S47" s="7" t="s">
        <v>4</v>
      </c>
      <c r="T47" s="2"/>
      <c r="U47" s="1"/>
      <c r="V47" s="1"/>
      <c r="W47" s="1"/>
      <c r="X47" s="1"/>
      <c r="Y47" s="1"/>
      <c r="Z47" s="1"/>
    </row>
    <row r="48" s="35" customFormat="true" ht="35.05" hidden="false" customHeight="false" outlineLevel="0" collapsed="false">
      <c r="A48" s="1"/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4" t="s">
        <v>34</v>
      </c>
      <c r="N48" s="24" t="s">
        <v>37</v>
      </c>
      <c r="O48" s="24" t="s">
        <v>36</v>
      </c>
      <c r="P48" s="24" t="s">
        <v>34</v>
      </c>
      <c r="Q48" s="24" t="s">
        <v>37</v>
      </c>
      <c r="R48" s="24" t="s">
        <v>36</v>
      </c>
      <c r="S48" s="7"/>
      <c r="T48" s="2"/>
      <c r="U48" s="1"/>
      <c r="V48" s="1"/>
      <c r="W48" s="1"/>
      <c r="X48" s="1"/>
      <c r="Y48" s="1"/>
      <c r="Z48" s="1"/>
    </row>
    <row r="49" s="35" customFormat="true" ht="12.8" hidden="false" customHeight="false" outlineLevel="0" collapsed="false">
      <c r="A49" s="1"/>
      <c r="B49" s="25" t="s">
        <v>58</v>
      </c>
      <c r="C49" s="26" t="n">
        <v>0.05</v>
      </c>
      <c r="D49" s="27" t="n">
        <v>3</v>
      </c>
      <c r="E49" s="28" t="n">
        <f aca="false">VLOOKUP($C49,'Memória de Cálculo 3'!$B$2:$E$10,2, )</f>
        <v>0</v>
      </c>
      <c r="F49" s="29" t="n">
        <f aca="false">D49*E49</f>
        <v>0</v>
      </c>
      <c r="G49" s="27" t="n">
        <v>0</v>
      </c>
      <c r="H49" s="28" t="n">
        <f aca="false">VLOOKUP($C49,'Memória de Cálculo 3'!$B$2:$E$10,3, )</f>
        <v>0</v>
      </c>
      <c r="I49" s="29" t="n">
        <f aca="false">G49*H49</f>
        <v>0</v>
      </c>
      <c r="J49" s="27" t="n">
        <v>0</v>
      </c>
      <c r="K49" s="28" t="n">
        <f aca="false">VLOOKUP($C49,'Memória de Cálculo 3'!$B$2:$E$10,4, )</f>
        <v>0</v>
      </c>
      <c r="L49" s="29" t="n">
        <f aca="false">J49*K49</f>
        <v>0</v>
      </c>
      <c r="M49" s="29" t="n">
        <v>4</v>
      </c>
      <c r="N49" s="29" t="n">
        <f aca="false">VLOOKUP($C49,'Memória de Cálculo 3'!$B$2:$G$10,5, )</f>
        <v>0</v>
      </c>
      <c r="O49" s="29" t="n">
        <f aca="false">M49*N49</f>
        <v>0</v>
      </c>
      <c r="P49" s="29"/>
      <c r="Q49" s="29" t="n">
        <f aca="false">VLOOKUP($C49,'Memória de Cálculo 3'!$B$2:$G$10,6, )</f>
        <v>0</v>
      </c>
      <c r="R49" s="29" t="n">
        <f aca="false">P49*Q49</f>
        <v>0</v>
      </c>
      <c r="S49" s="30" t="n">
        <f aca="false">F49+I49+L49+O49+R49</f>
        <v>0</v>
      </c>
      <c r="T49" s="2"/>
      <c r="U49" s="1"/>
      <c r="V49" s="1"/>
      <c r="W49" s="1"/>
      <c r="X49" s="1"/>
      <c r="Y49" s="1"/>
      <c r="Z49" s="1"/>
    </row>
    <row r="50" s="35" customFormat="true" ht="23.85" hidden="false" customHeight="false" outlineLevel="0" collapsed="false">
      <c r="A50" s="1"/>
      <c r="B50" s="25" t="s">
        <v>59</v>
      </c>
      <c r="C50" s="26" t="n">
        <v>0.025</v>
      </c>
      <c r="D50" s="27" t="n">
        <v>2</v>
      </c>
      <c r="E50" s="28" t="n">
        <f aca="false">VLOOKUP($C50,'Memória de Cálculo 3'!$B$2:$E$10,2, )</f>
        <v>0</v>
      </c>
      <c r="F50" s="29" t="n">
        <f aca="false">D50*E50</f>
        <v>0</v>
      </c>
      <c r="G50" s="27" t="n">
        <v>0</v>
      </c>
      <c r="H50" s="28" t="n">
        <f aca="false">VLOOKUP($C50,'Memória de Cálculo 3'!$B$2:$E$10,3, )</f>
        <v>0</v>
      </c>
      <c r="I50" s="29" t="n">
        <f aca="false">G50*H50</f>
        <v>0</v>
      </c>
      <c r="J50" s="27" t="n">
        <v>0</v>
      </c>
      <c r="K50" s="28" t="n">
        <f aca="false">VLOOKUP($C50,'Memória de Cálculo 3'!$B$2:$E$10,4, )</f>
        <v>0</v>
      </c>
      <c r="L50" s="29" t="n">
        <f aca="false">J50*K50</f>
        <v>0</v>
      </c>
      <c r="M50" s="29" t="n">
        <v>4</v>
      </c>
      <c r="N50" s="29" t="n">
        <f aca="false">VLOOKUP($C50,'Memória de Cálculo 3'!$B$2:$G$10,5, )</f>
        <v>0</v>
      </c>
      <c r="O50" s="29" t="n">
        <f aca="false">M50*N50</f>
        <v>0</v>
      </c>
      <c r="P50" s="29"/>
      <c r="Q50" s="29" t="n">
        <f aca="false">VLOOKUP($C50,'Memória de Cálculo 3'!$B$2:$G$10,6, )</f>
        <v>0</v>
      </c>
      <c r="R50" s="29" t="n">
        <f aca="false">P50*Q50</f>
        <v>0</v>
      </c>
      <c r="S50" s="30" t="n">
        <f aca="false">F50+I50+L50+O50+R50</f>
        <v>0</v>
      </c>
      <c r="T50" s="2"/>
      <c r="U50" s="1"/>
      <c r="V50" s="1"/>
      <c r="W50" s="1"/>
      <c r="X50" s="1"/>
      <c r="Y50" s="1"/>
      <c r="Z50" s="1"/>
    </row>
    <row r="51" s="35" customFormat="true" ht="12.8" hidden="false" customHeight="false" outlineLevel="0" collapsed="false">
      <c r="A51" s="1"/>
      <c r="B51" s="25" t="s">
        <v>60</v>
      </c>
      <c r="C51" s="26" t="n">
        <v>0.05</v>
      </c>
      <c r="D51" s="27" t="n">
        <v>2</v>
      </c>
      <c r="E51" s="28" t="n">
        <f aca="false">VLOOKUP($C51,'Memória de Cálculo 3'!$B$2:$E$10,2, )</f>
        <v>0</v>
      </c>
      <c r="F51" s="29" t="n">
        <f aca="false">D51*E51</f>
        <v>0</v>
      </c>
      <c r="G51" s="27" t="n">
        <v>0</v>
      </c>
      <c r="H51" s="28" t="n">
        <f aca="false">VLOOKUP($C51,'Memória de Cálculo 3'!$B$2:$E$10,3, )</f>
        <v>0</v>
      </c>
      <c r="I51" s="29" t="n">
        <f aca="false">G51*H51</f>
        <v>0</v>
      </c>
      <c r="J51" s="27" t="n">
        <v>0</v>
      </c>
      <c r="K51" s="28" t="n">
        <f aca="false">VLOOKUP($C51,'Memória de Cálculo 3'!$B$2:$E$10,4, )</f>
        <v>0</v>
      </c>
      <c r="L51" s="29" t="n">
        <f aca="false">J51*K51</f>
        <v>0</v>
      </c>
      <c r="M51" s="29" t="n">
        <v>4</v>
      </c>
      <c r="N51" s="29" t="n">
        <f aca="false">VLOOKUP($C51,'Memória de Cálculo 3'!$B$2:$G$10,5, )</f>
        <v>0</v>
      </c>
      <c r="O51" s="29" t="n">
        <f aca="false">M51*N51</f>
        <v>0</v>
      </c>
      <c r="P51" s="29"/>
      <c r="Q51" s="29" t="n">
        <f aca="false">VLOOKUP($C51,'Memória de Cálculo 3'!$B$2:$G$10,6, )</f>
        <v>0</v>
      </c>
      <c r="R51" s="29" t="n">
        <f aca="false">P51*Q51</f>
        <v>0</v>
      </c>
      <c r="S51" s="30" t="n">
        <f aca="false">F51+I51+L51+O51+R51</f>
        <v>0</v>
      </c>
      <c r="T51" s="2"/>
      <c r="U51" s="1"/>
      <c r="V51" s="1"/>
      <c r="W51" s="1"/>
      <c r="X51" s="1"/>
      <c r="Y51" s="1"/>
      <c r="Z51" s="1"/>
    </row>
    <row r="52" s="35" customFormat="true" ht="12.8" hidden="false" customHeight="false" outlineLevel="0" collapsed="false">
      <c r="A52" s="1"/>
      <c r="B52" s="25" t="s">
        <v>61</v>
      </c>
      <c r="C52" s="26" t="n">
        <v>0.02</v>
      </c>
      <c r="D52" s="27" t="n">
        <v>1</v>
      </c>
      <c r="E52" s="28" t="n">
        <f aca="false">VLOOKUP($C52,'Memória de Cálculo 3'!$B$2:$E$10,2, )</f>
        <v>0</v>
      </c>
      <c r="F52" s="29" t="n">
        <f aca="false">D52*E52</f>
        <v>0</v>
      </c>
      <c r="G52" s="27" t="n">
        <v>1</v>
      </c>
      <c r="H52" s="28" t="n">
        <f aca="false">VLOOKUP($C52,'Memória de Cálculo 3'!$B$2:$E$10,3, )</f>
        <v>0</v>
      </c>
      <c r="I52" s="29" t="n">
        <f aca="false">G52*H52</f>
        <v>0</v>
      </c>
      <c r="J52" s="27" t="n">
        <v>0</v>
      </c>
      <c r="K52" s="28" t="n">
        <f aca="false">VLOOKUP($C52,'Memória de Cálculo 3'!$B$2:$E$10,4, )</f>
        <v>0</v>
      </c>
      <c r="L52" s="29" t="n">
        <f aca="false">J52*K52</f>
        <v>0</v>
      </c>
      <c r="M52" s="29" t="n">
        <v>4</v>
      </c>
      <c r="N52" s="29" t="n">
        <f aca="false">VLOOKUP($C52,'Memória de Cálculo 3'!$B$2:$G$10,5, )</f>
        <v>0</v>
      </c>
      <c r="O52" s="29" t="n">
        <f aca="false">M52*N52</f>
        <v>0</v>
      </c>
      <c r="P52" s="29"/>
      <c r="Q52" s="29" t="n">
        <f aca="false">VLOOKUP($C52,'Memória de Cálculo 3'!$B$2:$G$10,6, )</f>
        <v>0</v>
      </c>
      <c r="R52" s="29" t="n">
        <f aca="false">P52*Q52</f>
        <v>0</v>
      </c>
      <c r="S52" s="30" t="n">
        <f aca="false">F52+I52+L52+O52+R52</f>
        <v>0</v>
      </c>
      <c r="T52" s="2"/>
      <c r="U52" s="1"/>
      <c r="V52" s="1"/>
      <c r="W52" s="1"/>
      <c r="X52" s="1"/>
      <c r="Y52" s="1"/>
      <c r="Z52" s="1"/>
    </row>
    <row r="53" s="35" customFormat="true" ht="12.8" hidden="false" customHeight="false" outlineLevel="0" collapsed="false">
      <c r="A53" s="1"/>
      <c r="B53" s="25" t="s">
        <v>62</v>
      </c>
      <c r="C53" s="26" t="n">
        <v>0.05</v>
      </c>
      <c r="D53" s="27" t="n">
        <v>1</v>
      </c>
      <c r="E53" s="28" t="n">
        <f aca="false">VLOOKUP($C53,'Memória de Cálculo 3'!$B$2:$E$10,2, )</f>
        <v>0</v>
      </c>
      <c r="F53" s="29" t="n">
        <f aca="false">D53*E53</f>
        <v>0</v>
      </c>
      <c r="G53" s="27" t="n">
        <v>1</v>
      </c>
      <c r="H53" s="28" t="n">
        <f aca="false">VLOOKUP($C53,'Memória de Cálculo 3'!$B$2:$E$10,3, )</f>
        <v>0</v>
      </c>
      <c r="I53" s="29" t="n">
        <f aca="false">G53*H53</f>
        <v>0</v>
      </c>
      <c r="J53" s="27" t="n">
        <v>0</v>
      </c>
      <c r="K53" s="28" t="n">
        <f aca="false">VLOOKUP($C53,'Memória de Cálculo 3'!$B$2:$E$10,4, )</f>
        <v>0</v>
      </c>
      <c r="L53" s="29" t="n">
        <f aca="false">J53*K53</f>
        <v>0</v>
      </c>
      <c r="M53" s="29" t="n">
        <v>4</v>
      </c>
      <c r="N53" s="29" t="n">
        <f aca="false">VLOOKUP($C53,'Memória de Cálculo 3'!$B$2:$G$10,5, )</f>
        <v>0</v>
      </c>
      <c r="O53" s="29" t="n">
        <f aca="false">M53*N53</f>
        <v>0</v>
      </c>
      <c r="P53" s="29"/>
      <c r="Q53" s="29" t="n">
        <f aca="false">VLOOKUP($C53,'Memória de Cálculo 3'!$B$2:$G$10,6, )</f>
        <v>0</v>
      </c>
      <c r="R53" s="29" t="n">
        <f aca="false">P53*Q53</f>
        <v>0</v>
      </c>
      <c r="S53" s="30" t="n">
        <f aca="false">F53+I53+L53+O53+R53</f>
        <v>0</v>
      </c>
      <c r="T53" s="2"/>
      <c r="U53" s="1"/>
      <c r="V53" s="1"/>
      <c r="W53" s="1"/>
      <c r="X53" s="1"/>
      <c r="Y53" s="1"/>
      <c r="Z53" s="1"/>
    </row>
    <row r="54" s="35" customFormat="true" ht="23.85" hidden="false" customHeight="false" outlineLevel="0" collapsed="false">
      <c r="A54" s="1"/>
      <c r="B54" s="25" t="s">
        <v>63</v>
      </c>
      <c r="C54" s="26" t="n">
        <v>0.05</v>
      </c>
      <c r="D54" s="27" t="n">
        <v>3</v>
      </c>
      <c r="E54" s="28" t="n">
        <f aca="false">VLOOKUP($C54,'Memória de Cálculo 3'!$B$2:$E$10,2, )</f>
        <v>0</v>
      </c>
      <c r="F54" s="29" t="n">
        <f aca="false">D54*E54</f>
        <v>0</v>
      </c>
      <c r="G54" s="27" t="n">
        <v>0</v>
      </c>
      <c r="H54" s="28" t="n">
        <f aca="false">VLOOKUP($C54,'Memória de Cálculo 3'!$B$2:$E$10,3, )</f>
        <v>0</v>
      </c>
      <c r="I54" s="29" t="n">
        <f aca="false">G54*H54</f>
        <v>0</v>
      </c>
      <c r="J54" s="27" t="n">
        <v>0</v>
      </c>
      <c r="K54" s="28" t="n">
        <f aca="false">VLOOKUP($C54,'Memória de Cálculo 3'!$B$2:$E$10,4, )</f>
        <v>0</v>
      </c>
      <c r="L54" s="29" t="n">
        <f aca="false">J54*K54</f>
        <v>0</v>
      </c>
      <c r="M54" s="29" t="n">
        <v>4</v>
      </c>
      <c r="N54" s="29" t="n">
        <f aca="false">VLOOKUP($C54,'Memória de Cálculo 3'!$B$2:$G$10,5, )</f>
        <v>0</v>
      </c>
      <c r="O54" s="29" t="n">
        <f aca="false">M54*N54</f>
        <v>0</v>
      </c>
      <c r="P54" s="29"/>
      <c r="Q54" s="29" t="n">
        <f aca="false">VLOOKUP($C54,'Memória de Cálculo 3'!$B$2:$G$10,6, )</f>
        <v>0</v>
      </c>
      <c r="R54" s="29" t="n">
        <f aca="false">P54*Q54</f>
        <v>0</v>
      </c>
      <c r="S54" s="30" t="n">
        <f aca="false">F54+I54+L54+O54+R54</f>
        <v>0</v>
      </c>
      <c r="T54" s="2"/>
      <c r="U54" s="1"/>
      <c r="V54" s="1"/>
      <c r="W54" s="1"/>
      <c r="X54" s="1"/>
      <c r="Y54" s="1"/>
      <c r="Z54" s="1"/>
    </row>
    <row r="55" s="35" customFormat="true" ht="12.8" hidden="false" customHeight="false" outlineLevel="0" collapsed="false">
      <c r="A55" s="1"/>
      <c r="B55" s="25" t="s">
        <v>64</v>
      </c>
      <c r="C55" s="26" t="n">
        <v>0.05</v>
      </c>
      <c r="D55" s="27" t="n">
        <v>3</v>
      </c>
      <c r="E55" s="28" t="n">
        <f aca="false">VLOOKUP($C55,'Memória de Cálculo 3'!$B$2:$E$10,2, )</f>
        <v>0</v>
      </c>
      <c r="F55" s="29" t="n">
        <f aca="false">D55*E55</f>
        <v>0</v>
      </c>
      <c r="G55" s="27" t="n">
        <v>1</v>
      </c>
      <c r="H55" s="28" t="n">
        <f aca="false">VLOOKUP($C55,'Memória de Cálculo 3'!$B$2:$E$10,3, )</f>
        <v>0</v>
      </c>
      <c r="I55" s="29" t="n">
        <f aca="false">G55*H55</f>
        <v>0</v>
      </c>
      <c r="J55" s="27" t="n">
        <v>0</v>
      </c>
      <c r="K55" s="28" t="n">
        <f aca="false">VLOOKUP($C55,'Memória de Cálculo 3'!$B$2:$E$10,4, )</f>
        <v>0</v>
      </c>
      <c r="L55" s="29" t="n">
        <f aca="false">J55*K55</f>
        <v>0</v>
      </c>
      <c r="M55" s="29" t="n">
        <v>4</v>
      </c>
      <c r="N55" s="29" t="n">
        <f aca="false">VLOOKUP($C55,'Memória de Cálculo 3'!$B$2:$G$10,5, )</f>
        <v>0</v>
      </c>
      <c r="O55" s="29" t="n">
        <f aca="false">M55*N55</f>
        <v>0</v>
      </c>
      <c r="P55" s="29"/>
      <c r="Q55" s="29" t="n">
        <f aca="false">VLOOKUP($C55,'Memória de Cálculo 3'!$B$2:$G$10,6, )</f>
        <v>0</v>
      </c>
      <c r="R55" s="29" t="n">
        <f aca="false">P55*Q55</f>
        <v>0</v>
      </c>
      <c r="S55" s="30" t="n">
        <f aca="false">F55+I55+L55+O55+R55</f>
        <v>0</v>
      </c>
      <c r="T55" s="2"/>
      <c r="U55" s="1"/>
      <c r="V55" s="1"/>
      <c r="W55" s="1"/>
      <c r="X55" s="1"/>
      <c r="Y55" s="1"/>
      <c r="Z55" s="1"/>
    </row>
    <row r="56" s="35" customFormat="true" ht="12.8" hidden="false" customHeight="false" outlineLevel="0" collapsed="false">
      <c r="A56" s="1"/>
      <c r="B56" s="25" t="s">
        <v>65</v>
      </c>
      <c r="C56" s="26" t="n">
        <v>0.05</v>
      </c>
      <c r="D56" s="27" t="n">
        <v>3</v>
      </c>
      <c r="E56" s="28" t="n">
        <f aca="false">VLOOKUP($C56,'Memória de Cálculo 3'!$B$2:$E$10,2, )</f>
        <v>0</v>
      </c>
      <c r="F56" s="29" t="n">
        <f aca="false">D56*E56</f>
        <v>0</v>
      </c>
      <c r="G56" s="27" t="n">
        <v>1</v>
      </c>
      <c r="H56" s="28" t="n">
        <f aca="false">VLOOKUP($C56,'Memória de Cálculo 3'!$B$2:$E$10,3, )</f>
        <v>0</v>
      </c>
      <c r="I56" s="29" t="n">
        <f aca="false">G56*H56</f>
        <v>0</v>
      </c>
      <c r="J56" s="27" t="n">
        <v>0</v>
      </c>
      <c r="K56" s="28" t="n">
        <f aca="false">VLOOKUP($C56,'Memória de Cálculo 3'!$B$2:$E$10,4, )</f>
        <v>0</v>
      </c>
      <c r="L56" s="29" t="n">
        <f aca="false">J56*K56</f>
        <v>0</v>
      </c>
      <c r="M56" s="29" t="n">
        <v>4</v>
      </c>
      <c r="N56" s="29" t="n">
        <f aca="false">VLOOKUP($C56,'Memória de Cálculo 3'!$B$2:$G$10,5, )</f>
        <v>0</v>
      </c>
      <c r="O56" s="29" t="n">
        <f aca="false">M56*N56</f>
        <v>0</v>
      </c>
      <c r="P56" s="29"/>
      <c r="Q56" s="29" t="n">
        <f aca="false">VLOOKUP($C56,'Memória de Cálculo 3'!$B$2:$G$10,6, )</f>
        <v>0</v>
      </c>
      <c r="R56" s="29" t="n">
        <f aca="false">P56*Q56</f>
        <v>0</v>
      </c>
      <c r="S56" s="30" t="n">
        <f aca="false">F56+I56+L56+O56+R56</f>
        <v>0</v>
      </c>
      <c r="T56" s="2"/>
      <c r="U56" s="1"/>
      <c r="V56" s="1"/>
      <c r="W56" s="1"/>
      <c r="X56" s="1"/>
      <c r="Y56" s="1"/>
      <c r="Z56" s="1"/>
    </row>
    <row r="57" s="35" customFormat="true" ht="12.8" hidden="false" customHeight="false" outlineLevel="0" collapsed="false">
      <c r="A57" s="1"/>
      <c r="B57" s="25" t="s">
        <v>66</v>
      </c>
      <c r="C57" s="26" t="n">
        <v>0.03</v>
      </c>
      <c r="D57" s="27" t="n">
        <v>3</v>
      </c>
      <c r="E57" s="28" t="n">
        <f aca="false">VLOOKUP($C57,'Memória de Cálculo 3'!$B$2:$E$10,2, )</f>
        <v>0</v>
      </c>
      <c r="F57" s="29" t="n">
        <f aca="false">D57*E57</f>
        <v>0</v>
      </c>
      <c r="G57" s="27" t="n">
        <v>0</v>
      </c>
      <c r="H57" s="28" t="n">
        <f aca="false">VLOOKUP($C57,'Memória de Cálculo 3'!$B$2:$E$10,3, )</f>
        <v>0</v>
      </c>
      <c r="I57" s="29" t="n">
        <f aca="false">G57*H57</f>
        <v>0</v>
      </c>
      <c r="J57" s="27" t="n">
        <v>0</v>
      </c>
      <c r="K57" s="28" t="n">
        <f aca="false">VLOOKUP($C57,'Memória de Cálculo 3'!$B$2:$E$10,4, )</f>
        <v>0</v>
      </c>
      <c r="L57" s="29" t="n">
        <f aca="false">J57*K57</f>
        <v>0</v>
      </c>
      <c r="M57" s="29" t="n">
        <v>4</v>
      </c>
      <c r="N57" s="29" t="n">
        <f aca="false">VLOOKUP($C57,'Memória de Cálculo 3'!$B$2:$G$10,5, )</f>
        <v>0</v>
      </c>
      <c r="O57" s="29" t="n">
        <f aca="false">M57*N57</f>
        <v>0</v>
      </c>
      <c r="P57" s="29"/>
      <c r="Q57" s="29" t="n">
        <f aca="false">VLOOKUP($C57,'Memória de Cálculo 3'!$B$2:$G$10,6, )</f>
        <v>0</v>
      </c>
      <c r="R57" s="29" t="n">
        <f aca="false">P57*Q57</f>
        <v>0</v>
      </c>
      <c r="S57" s="30" t="n">
        <f aca="false">F57+I57+L57+O57+R57</f>
        <v>0</v>
      </c>
      <c r="T57" s="2"/>
      <c r="U57" s="1"/>
      <c r="V57" s="1"/>
      <c r="W57" s="1"/>
      <c r="X57" s="1"/>
      <c r="Y57" s="1"/>
      <c r="Z57" s="1"/>
    </row>
    <row r="58" s="35" customFormat="true" ht="23.85" hidden="false" customHeight="false" outlineLevel="0" collapsed="false">
      <c r="A58" s="1"/>
      <c r="B58" s="25" t="s">
        <v>67</v>
      </c>
      <c r="C58" s="26" t="n">
        <v>0.02</v>
      </c>
      <c r="D58" s="27" t="n">
        <v>2</v>
      </c>
      <c r="E58" s="28" t="n">
        <f aca="false">VLOOKUP($C58,'Memória de Cálculo 3'!$B$2:$E$10,2, )</f>
        <v>0</v>
      </c>
      <c r="F58" s="29" t="n">
        <f aca="false">D58*E58</f>
        <v>0</v>
      </c>
      <c r="G58" s="27" t="n">
        <v>0</v>
      </c>
      <c r="H58" s="28" t="n">
        <f aca="false">VLOOKUP($C58,'Memória de Cálculo 3'!$B$2:$E$10,3, )</f>
        <v>0</v>
      </c>
      <c r="I58" s="29" t="n">
        <f aca="false">G58*H58</f>
        <v>0</v>
      </c>
      <c r="J58" s="27" t="n">
        <v>0</v>
      </c>
      <c r="K58" s="28" t="n">
        <f aca="false">VLOOKUP($C58,'Memória de Cálculo 3'!$B$2:$E$10,4, )</f>
        <v>0</v>
      </c>
      <c r="L58" s="29" t="n">
        <f aca="false">J58*K58</f>
        <v>0</v>
      </c>
      <c r="M58" s="29" t="n">
        <v>4</v>
      </c>
      <c r="N58" s="29" t="n">
        <f aca="false">VLOOKUP($C58,'Memória de Cálculo 3'!$B$2:$G$10,5, )</f>
        <v>0</v>
      </c>
      <c r="O58" s="29" t="n">
        <f aca="false">M58*N58</f>
        <v>0</v>
      </c>
      <c r="P58" s="29"/>
      <c r="Q58" s="29" t="n">
        <f aca="false">VLOOKUP($C58,'Memória de Cálculo 3'!$B$2:$G$10,6, )</f>
        <v>0</v>
      </c>
      <c r="R58" s="29" t="n">
        <f aca="false">P58*Q58</f>
        <v>0</v>
      </c>
      <c r="S58" s="30" t="n">
        <f aca="false">F58+I58+L58+O58+R58</f>
        <v>0</v>
      </c>
      <c r="T58" s="2"/>
      <c r="U58" s="1"/>
      <c r="V58" s="1"/>
      <c r="W58" s="1"/>
      <c r="X58" s="1"/>
      <c r="Y58" s="1"/>
      <c r="Z58" s="1"/>
    </row>
    <row r="59" s="35" customFormat="true" ht="12.8" hidden="false" customHeight="false" outlineLevel="0" collapsed="false">
      <c r="A59" s="1"/>
      <c r="B59" s="25" t="s">
        <v>68</v>
      </c>
      <c r="C59" s="26" t="n">
        <v>0.05</v>
      </c>
      <c r="D59" s="27" t="n">
        <v>1</v>
      </c>
      <c r="E59" s="28" t="n">
        <f aca="false">VLOOKUP($C59,'Memória de Cálculo 3'!$B$2:$E$10,2, )</f>
        <v>0</v>
      </c>
      <c r="F59" s="29" t="n">
        <f aca="false">D59*E59</f>
        <v>0</v>
      </c>
      <c r="G59" s="27" t="n">
        <v>1</v>
      </c>
      <c r="H59" s="28" t="n">
        <f aca="false">VLOOKUP($C59,'Memória de Cálculo 3'!$B$2:$E$10,3, )</f>
        <v>0</v>
      </c>
      <c r="I59" s="29" t="n">
        <f aca="false">G59*H59</f>
        <v>0</v>
      </c>
      <c r="J59" s="27" t="n">
        <v>0</v>
      </c>
      <c r="K59" s="28" t="n">
        <f aca="false">VLOOKUP($C59,'Memória de Cálculo 3'!$B$2:$E$10,4, )</f>
        <v>0</v>
      </c>
      <c r="L59" s="29" t="n">
        <f aca="false">J59*K59</f>
        <v>0</v>
      </c>
      <c r="M59" s="29" t="n">
        <v>4</v>
      </c>
      <c r="N59" s="29" t="n">
        <f aca="false">VLOOKUP($C59,'Memória de Cálculo 3'!$B$2:$G$10,5, )</f>
        <v>0</v>
      </c>
      <c r="O59" s="29" t="n">
        <f aca="false">M59*N59</f>
        <v>0</v>
      </c>
      <c r="P59" s="29"/>
      <c r="Q59" s="29" t="n">
        <f aca="false">VLOOKUP($C59,'Memória de Cálculo 3'!$B$2:$G$10,6, )</f>
        <v>0</v>
      </c>
      <c r="R59" s="29" t="n">
        <f aca="false">P59*Q59</f>
        <v>0</v>
      </c>
      <c r="S59" s="30" t="n">
        <f aca="false">F59+I59+L59+O59+R59</f>
        <v>0</v>
      </c>
      <c r="T59" s="2"/>
      <c r="U59" s="1"/>
      <c r="V59" s="1"/>
      <c r="W59" s="1"/>
      <c r="X59" s="1"/>
      <c r="Y59" s="1"/>
      <c r="Z59" s="1"/>
    </row>
    <row r="60" s="35" customFormat="true" ht="12.8" hidden="false" customHeight="false" outlineLevel="0" collapsed="false">
      <c r="A60" s="1"/>
      <c r="B60" s="25" t="s">
        <v>69</v>
      </c>
      <c r="C60" s="26" t="n">
        <v>0.03</v>
      </c>
      <c r="D60" s="27" t="n">
        <v>2</v>
      </c>
      <c r="E60" s="28" t="n">
        <f aca="false">VLOOKUP($C60,'Memória de Cálculo 3'!$B$2:$E$10,2, )</f>
        <v>0</v>
      </c>
      <c r="F60" s="29" t="n">
        <f aca="false">D60*E60</f>
        <v>0</v>
      </c>
      <c r="G60" s="27" t="n">
        <v>0</v>
      </c>
      <c r="H60" s="28" t="n">
        <f aca="false">VLOOKUP($C60,'Memória de Cálculo 3'!$B$2:$E$10,3, )</f>
        <v>0</v>
      </c>
      <c r="I60" s="29" t="n">
        <f aca="false">G60*H60</f>
        <v>0</v>
      </c>
      <c r="J60" s="27" t="n">
        <v>0</v>
      </c>
      <c r="K60" s="28" t="n">
        <f aca="false">VLOOKUP($C60,'Memória de Cálculo 3'!$B$2:$E$10,4, )</f>
        <v>0</v>
      </c>
      <c r="L60" s="29" t="n">
        <f aca="false">J60*K60</f>
        <v>0</v>
      </c>
      <c r="M60" s="29" t="n">
        <v>4</v>
      </c>
      <c r="N60" s="29" t="n">
        <f aca="false">VLOOKUP($C60,'Memória de Cálculo 3'!$B$2:$G$10,5, )</f>
        <v>0</v>
      </c>
      <c r="O60" s="29" t="n">
        <f aca="false">M60*N60</f>
        <v>0</v>
      </c>
      <c r="P60" s="29"/>
      <c r="Q60" s="29" t="n">
        <f aca="false">VLOOKUP($C60,'Memória de Cálculo 3'!$B$2:$G$10,6, )</f>
        <v>0</v>
      </c>
      <c r="R60" s="29" t="n">
        <f aca="false">P60*Q60</f>
        <v>0</v>
      </c>
      <c r="S60" s="30" t="n">
        <f aca="false">F60+I60+L60+O60+R60</f>
        <v>0</v>
      </c>
      <c r="T60" s="2"/>
      <c r="U60" s="1"/>
      <c r="V60" s="1"/>
      <c r="W60" s="1"/>
      <c r="X60" s="1"/>
      <c r="Y60" s="1"/>
      <c r="Z60" s="1"/>
    </row>
    <row r="61" s="35" customFormat="true" ht="12.8" hidden="false" customHeight="false" outlineLevel="0" collapsed="false">
      <c r="A61" s="1"/>
      <c r="B61" s="25" t="s">
        <v>70</v>
      </c>
      <c r="C61" s="26" t="n">
        <v>0.05</v>
      </c>
      <c r="D61" s="27" t="n">
        <v>0</v>
      </c>
      <c r="E61" s="28" t="n">
        <f aca="false">VLOOKUP($C61,'Memória de Cálculo 3'!$B$2:$E$10,2, )</f>
        <v>0</v>
      </c>
      <c r="F61" s="29" t="n">
        <f aca="false">D61*E61</f>
        <v>0</v>
      </c>
      <c r="G61" s="27" t="n">
        <v>1</v>
      </c>
      <c r="H61" s="28" t="n">
        <f aca="false">VLOOKUP($C61,'Memória de Cálculo 3'!$B$2:$E$10,3, )</f>
        <v>0</v>
      </c>
      <c r="I61" s="29" t="n">
        <f aca="false">G61*H61</f>
        <v>0</v>
      </c>
      <c r="J61" s="27" t="n">
        <v>1</v>
      </c>
      <c r="K61" s="28" t="n">
        <f aca="false">VLOOKUP($C61,'Memória de Cálculo 3'!$B$2:$E$10,4, )</f>
        <v>0</v>
      </c>
      <c r="L61" s="29" t="n">
        <f aca="false">J61*K61</f>
        <v>0</v>
      </c>
      <c r="M61" s="29"/>
      <c r="N61" s="29" t="n">
        <f aca="false">VLOOKUP($C61,'Memória de Cálculo 3'!$B$2:$G$10,5, )</f>
        <v>0</v>
      </c>
      <c r="O61" s="29" t="n">
        <f aca="false">M61*N61</f>
        <v>0</v>
      </c>
      <c r="P61" s="29"/>
      <c r="Q61" s="29" t="n">
        <f aca="false">VLOOKUP($C61,'Memória de Cálculo 3'!$B$2:$G$10,6, )</f>
        <v>0</v>
      </c>
      <c r="R61" s="29" t="n">
        <f aca="false">P61*Q61</f>
        <v>0</v>
      </c>
      <c r="S61" s="30" t="n">
        <f aca="false">F61+I61+L61+O61+R61</f>
        <v>0</v>
      </c>
      <c r="T61" s="2"/>
      <c r="U61" s="1"/>
      <c r="V61" s="1"/>
      <c r="W61" s="1"/>
      <c r="X61" s="1"/>
      <c r="Y61" s="1"/>
      <c r="Z61" s="1"/>
    </row>
    <row r="62" s="35" customFormat="true" ht="23.85" hidden="false" customHeight="false" outlineLevel="0" collapsed="false">
      <c r="A62" s="1"/>
      <c r="B62" s="25" t="s">
        <v>71</v>
      </c>
      <c r="C62" s="26" t="n">
        <v>0.05</v>
      </c>
      <c r="D62" s="27" t="n">
        <v>1</v>
      </c>
      <c r="E62" s="28" t="n">
        <f aca="false">VLOOKUP($C62,'Memória de Cálculo 3'!$B$2:$E$10,2, )</f>
        <v>0</v>
      </c>
      <c r="F62" s="29" t="n">
        <f aca="false">D62*E62</f>
        <v>0</v>
      </c>
      <c r="G62" s="27" t="n">
        <v>0</v>
      </c>
      <c r="H62" s="28" t="n">
        <f aca="false">VLOOKUP($C62,'Memória de Cálculo 3'!$B$2:$E$10,3, )</f>
        <v>0</v>
      </c>
      <c r="I62" s="29" t="n">
        <f aca="false">G62*H62</f>
        <v>0</v>
      </c>
      <c r="J62" s="27" t="n">
        <v>0</v>
      </c>
      <c r="K62" s="28" t="n">
        <f aca="false">VLOOKUP($C62,'Memória de Cálculo 3'!$B$2:$E$10,4, )</f>
        <v>0</v>
      </c>
      <c r="L62" s="29" t="n">
        <f aca="false">J62*K62</f>
        <v>0</v>
      </c>
      <c r="M62" s="29" t="n">
        <v>9</v>
      </c>
      <c r="N62" s="29" t="n">
        <f aca="false">VLOOKUP($C62,'Memória de Cálculo 3'!$B$2:$G$10,5, )</f>
        <v>0</v>
      </c>
      <c r="O62" s="29" t="n">
        <f aca="false">M62*N62</f>
        <v>0</v>
      </c>
      <c r="P62" s="29" t="n">
        <v>7</v>
      </c>
      <c r="Q62" s="29" t="n">
        <f aca="false">VLOOKUP($C62,'Memória de Cálculo 3'!$B$2:$G$10,6, )</f>
        <v>0</v>
      </c>
      <c r="R62" s="29" t="n">
        <f aca="false">P62*Q62</f>
        <v>0</v>
      </c>
      <c r="S62" s="30" t="n">
        <f aca="false">F62+I62+L62+O62+R62</f>
        <v>0</v>
      </c>
      <c r="T62" s="2"/>
      <c r="U62" s="1"/>
      <c r="V62" s="1"/>
      <c r="W62" s="1"/>
      <c r="X62" s="1"/>
      <c r="Y62" s="1"/>
      <c r="Z62" s="1"/>
    </row>
    <row r="63" s="35" customFormat="true" ht="12.8" hidden="false" customHeight="false" outlineLevel="0" collapsed="false">
      <c r="A63" s="1"/>
      <c r="B63" s="31" t="s">
        <v>22</v>
      </c>
      <c r="C63" s="31"/>
      <c r="D63" s="31" t="n">
        <f aca="false">SUM(D49:D62)</f>
        <v>27</v>
      </c>
      <c r="E63" s="31"/>
      <c r="F63" s="32" t="n">
        <f aca="false">SUM(F49:F62)</f>
        <v>0</v>
      </c>
      <c r="G63" s="31" t="n">
        <f aca="false">SUM(G49:G62)</f>
        <v>6</v>
      </c>
      <c r="H63" s="31"/>
      <c r="I63" s="31" t="n">
        <f aca="false">SUM(I49:I62)</f>
        <v>0</v>
      </c>
      <c r="J63" s="31" t="n">
        <f aca="false">SUM(J49:J62)</f>
        <v>1</v>
      </c>
      <c r="K63" s="31"/>
      <c r="L63" s="32" t="n">
        <f aca="false">SUM(L49:L62)</f>
        <v>0</v>
      </c>
      <c r="M63" s="31" t="n">
        <f aca="false">SUM(M49:M62)</f>
        <v>57</v>
      </c>
      <c r="N63" s="31"/>
      <c r="O63" s="32" t="n">
        <f aca="false">SUM(O49:O62)</f>
        <v>0</v>
      </c>
      <c r="P63" s="31" t="n">
        <f aca="false">SUM(P49:P62)</f>
        <v>7</v>
      </c>
      <c r="Q63" s="31"/>
      <c r="R63" s="32" t="n">
        <f aca="false">SUM(R49:R62)</f>
        <v>0</v>
      </c>
      <c r="S63" s="33" t="n">
        <f aca="false">SUM(S49:S62)</f>
        <v>0</v>
      </c>
      <c r="T63" s="2"/>
      <c r="U63" s="1"/>
      <c r="V63" s="1"/>
      <c r="W63" s="1"/>
      <c r="X63" s="1"/>
      <c r="Y63" s="1"/>
      <c r="Z63" s="1"/>
    </row>
    <row r="64" s="35" customFormat="true" ht="12.8" hidden="false" customHeight="false" outlineLevel="0" collapsed="false">
      <c r="A64" s="1"/>
      <c r="B64" s="31" t="s">
        <v>54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4" t="n">
        <f aca="false">S63*36</f>
        <v>0</v>
      </c>
      <c r="T64" s="2"/>
      <c r="U64" s="1"/>
      <c r="V64" s="1"/>
      <c r="W64" s="1"/>
      <c r="X64" s="1"/>
      <c r="Y64" s="1"/>
      <c r="Z64" s="1"/>
    </row>
    <row r="65" s="1" customFormat="true" ht="12.8" hidden="false" customHeight="false" outlineLevel="0" collapsed="false">
      <c r="T65" s="2"/>
    </row>
    <row r="66" s="35" customFormat="true" ht="12.8" hidden="false" customHeight="false" outlineLevel="0" collapsed="false">
      <c r="A66" s="1"/>
      <c r="B66" s="23" t="s">
        <v>72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"/>
      <c r="U66" s="1"/>
      <c r="V66" s="1"/>
      <c r="W66" s="1"/>
      <c r="X66" s="1"/>
      <c r="Y66" s="1"/>
      <c r="Z66" s="1"/>
    </row>
    <row r="67" s="35" customFormat="true" ht="23.85" hidden="false" customHeight="true" outlineLevel="0" collapsed="false">
      <c r="A67" s="1"/>
      <c r="B67" s="6" t="s">
        <v>27</v>
      </c>
      <c r="C67" s="6" t="s">
        <v>28</v>
      </c>
      <c r="D67" s="6" t="s">
        <v>29</v>
      </c>
      <c r="E67" s="6"/>
      <c r="F67" s="6"/>
      <c r="G67" s="6" t="s">
        <v>30</v>
      </c>
      <c r="H67" s="6"/>
      <c r="I67" s="6"/>
      <c r="J67" s="6" t="s">
        <v>31</v>
      </c>
      <c r="K67" s="6"/>
      <c r="L67" s="6"/>
      <c r="M67" s="7" t="s">
        <v>56</v>
      </c>
      <c r="N67" s="7"/>
      <c r="O67" s="7"/>
      <c r="P67" s="7" t="s">
        <v>57</v>
      </c>
      <c r="Q67" s="7"/>
      <c r="R67" s="7"/>
      <c r="S67" s="7" t="s">
        <v>4</v>
      </c>
      <c r="T67" s="2"/>
      <c r="U67" s="1"/>
      <c r="V67" s="1"/>
      <c r="W67" s="1"/>
      <c r="X67" s="1"/>
      <c r="Y67" s="1"/>
      <c r="Z67" s="1"/>
    </row>
    <row r="68" s="35" customFormat="true" ht="35.05" hidden="false" customHeight="false" outlineLevel="0" collapsed="false">
      <c r="A68" s="1"/>
      <c r="B68" s="6"/>
      <c r="C68" s="6"/>
      <c r="D68" s="7" t="s">
        <v>34</v>
      </c>
      <c r="E68" s="7" t="s">
        <v>35</v>
      </c>
      <c r="F68" s="7" t="s">
        <v>36</v>
      </c>
      <c r="G68" s="7" t="s">
        <v>34</v>
      </c>
      <c r="H68" s="7" t="s">
        <v>35</v>
      </c>
      <c r="I68" s="7" t="s">
        <v>36</v>
      </c>
      <c r="J68" s="7" t="s">
        <v>34</v>
      </c>
      <c r="K68" s="7" t="s">
        <v>35</v>
      </c>
      <c r="L68" s="7" t="s">
        <v>36</v>
      </c>
      <c r="M68" s="24" t="s">
        <v>34</v>
      </c>
      <c r="N68" s="24" t="s">
        <v>37</v>
      </c>
      <c r="O68" s="24" t="s">
        <v>36</v>
      </c>
      <c r="P68" s="24" t="s">
        <v>34</v>
      </c>
      <c r="Q68" s="24" t="s">
        <v>37</v>
      </c>
      <c r="R68" s="24" t="s">
        <v>36</v>
      </c>
      <c r="S68" s="7"/>
      <c r="T68" s="2"/>
      <c r="U68" s="1"/>
      <c r="V68" s="1"/>
      <c r="W68" s="1"/>
      <c r="X68" s="1"/>
      <c r="Y68" s="1"/>
      <c r="Z68" s="1"/>
    </row>
    <row r="69" s="35" customFormat="true" ht="12.8" hidden="false" customHeight="false" outlineLevel="0" collapsed="false">
      <c r="A69" s="1"/>
      <c r="B69" s="25" t="s">
        <v>73</v>
      </c>
      <c r="C69" s="26" t="n">
        <v>0.04</v>
      </c>
      <c r="D69" s="27" t="n">
        <v>1</v>
      </c>
      <c r="E69" s="28" t="n">
        <f aca="false">VLOOKUP($C69,'Memória de Cálculo 3'!$B$2:$E$10,2, )</f>
        <v>0</v>
      </c>
      <c r="F69" s="29" t="n">
        <f aca="false">D69*E69</f>
        <v>0</v>
      </c>
      <c r="G69" s="27" t="n">
        <v>0</v>
      </c>
      <c r="H69" s="28" t="n">
        <f aca="false">VLOOKUP($C69,'Memória de Cálculo 3'!$B$2:$E$10,3, )</f>
        <v>0</v>
      </c>
      <c r="I69" s="29" t="n">
        <f aca="false">G69*H69</f>
        <v>0</v>
      </c>
      <c r="J69" s="27" t="n">
        <v>0</v>
      </c>
      <c r="K69" s="28" t="n">
        <f aca="false">VLOOKUP($C69,'Memória de Cálculo 3'!$B$2:$E$10,4, )</f>
        <v>0</v>
      </c>
      <c r="L69" s="29" t="n">
        <f aca="false">J69*K69</f>
        <v>0</v>
      </c>
      <c r="M69" s="29" t="n">
        <v>4</v>
      </c>
      <c r="N69" s="29" t="n">
        <f aca="false">VLOOKUP($C69,'Memória de Cálculo 3'!$B$2:$G$10,5, )</f>
        <v>0</v>
      </c>
      <c r="O69" s="29" t="n">
        <f aca="false">M69*N69</f>
        <v>0</v>
      </c>
      <c r="P69" s="29"/>
      <c r="Q69" s="29" t="n">
        <f aca="false">VLOOKUP($C69,'Memória de Cálculo 3'!$B$2:$G$10,6, )</f>
        <v>0</v>
      </c>
      <c r="R69" s="29" t="n">
        <f aca="false">P69*Q69</f>
        <v>0</v>
      </c>
      <c r="S69" s="30" t="n">
        <f aca="false">F69+I69+L69+O69+R69</f>
        <v>0</v>
      </c>
      <c r="T69" s="2"/>
      <c r="U69" s="1"/>
      <c r="V69" s="1"/>
      <c r="W69" s="1"/>
      <c r="X69" s="1"/>
      <c r="Y69" s="1"/>
      <c r="Z69" s="1"/>
    </row>
    <row r="70" s="35" customFormat="true" ht="12.8" hidden="false" customHeight="false" outlineLevel="0" collapsed="false">
      <c r="A70" s="1"/>
      <c r="B70" s="25" t="s">
        <v>74</v>
      </c>
      <c r="C70" s="26" t="n">
        <v>0.03</v>
      </c>
      <c r="D70" s="27" t="n">
        <v>1</v>
      </c>
      <c r="E70" s="28" t="n">
        <f aca="false">VLOOKUP($C70,'Memória de Cálculo 3'!$B$2:$E$10,2, )</f>
        <v>0</v>
      </c>
      <c r="F70" s="29" t="n">
        <f aca="false">D70*E70</f>
        <v>0</v>
      </c>
      <c r="G70" s="27" t="n">
        <v>0</v>
      </c>
      <c r="H70" s="28" t="n">
        <f aca="false">VLOOKUP($C70,'Memória de Cálculo 3'!$B$2:$E$10,3, )</f>
        <v>0</v>
      </c>
      <c r="I70" s="29" t="n">
        <f aca="false">G70*H70</f>
        <v>0</v>
      </c>
      <c r="J70" s="27" t="n">
        <v>0</v>
      </c>
      <c r="K70" s="28" t="n">
        <f aca="false">VLOOKUP($C70,'Memória de Cálculo 3'!$B$2:$E$10,4, )</f>
        <v>0</v>
      </c>
      <c r="L70" s="29" t="n">
        <f aca="false">J70*K70</f>
        <v>0</v>
      </c>
      <c r="M70" s="29" t="n">
        <v>4</v>
      </c>
      <c r="N70" s="29" t="n">
        <f aca="false">VLOOKUP($C70,'Memória de Cálculo 3'!$B$2:$G$10,5, )</f>
        <v>0</v>
      </c>
      <c r="O70" s="29" t="n">
        <f aca="false">M70*N70</f>
        <v>0</v>
      </c>
      <c r="P70" s="29"/>
      <c r="Q70" s="29" t="n">
        <f aca="false">VLOOKUP($C70,'Memória de Cálculo 3'!$B$2:$G$10,6, )</f>
        <v>0</v>
      </c>
      <c r="R70" s="29" t="n">
        <f aca="false">P70*Q70</f>
        <v>0</v>
      </c>
      <c r="S70" s="30" t="n">
        <f aca="false">F70+I70+L70+O70+R70</f>
        <v>0</v>
      </c>
      <c r="T70" s="2"/>
      <c r="U70" s="1"/>
      <c r="V70" s="1"/>
      <c r="W70" s="1"/>
      <c r="X70" s="1"/>
      <c r="Y70" s="1"/>
      <c r="Z70" s="1"/>
    </row>
    <row r="71" s="35" customFormat="true" ht="12.8" hidden="false" customHeight="false" outlineLevel="0" collapsed="false">
      <c r="A71" s="1"/>
      <c r="B71" s="25" t="s">
        <v>75</v>
      </c>
      <c r="C71" s="26" t="n">
        <v>0.05</v>
      </c>
      <c r="D71" s="27" t="n">
        <v>1</v>
      </c>
      <c r="E71" s="28" t="n">
        <f aca="false">VLOOKUP($C71,'Memória de Cálculo 3'!$B$2:$E$10,2, )</f>
        <v>0</v>
      </c>
      <c r="F71" s="29" t="n">
        <f aca="false">D71*E71</f>
        <v>0</v>
      </c>
      <c r="G71" s="27" t="n">
        <v>0</v>
      </c>
      <c r="H71" s="28" t="n">
        <f aca="false">VLOOKUP($C71,'Memória de Cálculo 3'!$B$2:$E$10,3, )</f>
        <v>0</v>
      </c>
      <c r="I71" s="29" t="n">
        <f aca="false">G71*H71</f>
        <v>0</v>
      </c>
      <c r="J71" s="27" t="n">
        <v>0</v>
      </c>
      <c r="K71" s="28" t="n">
        <f aca="false">VLOOKUP($C71,'Memória de Cálculo 3'!$B$2:$E$10,4, )</f>
        <v>0</v>
      </c>
      <c r="L71" s="29" t="n">
        <f aca="false">J71*K71</f>
        <v>0</v>
      </c>
      <c r="M71" s="29" t="n">
        <v>4</v>
      </c>
      <c r="N71" s="29" t="n">
        <f aca="false">VLOOKUP($C71,'Memória de Cálculo 3'!$B$2:$G$10,5, )</f>
        <v>0</v>
      </c>
      <c r="O71" s="29" t="n">
        <f aca="false">M71*N71</f>
        <v>0</v>
      </c>
      <c r="P71" s="29"/>
      <c r="Q71" s="29" t="n">
        <f aca="false">VLOOKUP($C71,'Memória de Cálculo 3'!$B$2:$G$10,6, )</f>
        <v>0</v>
      </c>
      <c r="R71" s="29" t="n">
        <f aca="false">P71*Q71</f>
        <v>0</v>
      </c>
      <c r="S71" s="30" t="n">
        <f aca="false">F71+I71+L71+O71+R71</f>
        <v>0</v>
      </c>
      <c r="T71" s="2"/>
      <c r="U71" s="1"/>
      <c r="V71" s="1"/>
      <c r="W71" s="1"/>
      <c r="X71" s="1"/>
      <c r="Y71" s="1"/>
      <c r="Z71" s="1"/>
    </row>
    <row r="72" s="35" customFormat="true" ht="12.8" hidden="false" customHeight="false" outlineLevel="0" collapsed="false">
      <c r="A72" s="1"/>
      <c r="B72" s="25" t="s">
        <v>76</v>
      </c>
      <c r="C72" s="26" t="n">
        <v>0.05</v>
      </c>
      <c r="D72" s="27" t="n">
        <v>5</v>
      </c>
      <c r="E72" s="28" t="n">
        <f aca="false">VLOOKUP($C72,'Memória de Cálculo 3'!$B$2:$E$10,2, )</f>
        <v>0</v>
      </c>
      <c r="F72" s="29" t="n">
        <f aca="false">D72*E72</f>
        <v>0</v>
      </c>
      <c r="G72" s="27" t="n">
        <v>0</v>
      </c>
      <c r="H72" s="28" t="n">
        <f aca="false">VLOOKUP($C72,'Memória de Cálculo 3'!$B$2:$E$10,3, )</f>
        <v>0</v>
      </c>
      <c r="I72" s="29" t="n">
        <f aca="false">G72*H72</f>
        <v>0</v>
      </c>
      <c r="J72" s="27" t="n">
        <v>0</v>
      </c>
      <c r="K72" s="28" t="n">
        <f aca="false">VLOOKUP($C72,'Memória de Cálculo 3'!$B$2:$E$10,4, )</f>
        <v>0</v>
      </c>
      <c r="L72" s="29" t="n">
        <f aca="false">J72*K72</f>
        <v>0</v>
      </c>
      <c r="M72" s="29" t="n">
        <v>4</v>
      </c>
      <c r="N72" s="29" t="n">
        <f aca="false">VLOOKUP($C72,'Memória de Cálculo 3'!$B$2:$G$10,5, )</f>
        <v>0</v>
      </c>
      <c r="O72" s="29" t="n">
        <f aca="false">M72*N72</f>
        <v>0</v>
      </c>
      <c r="P72" s="29"/>
      <c r="Q72" s="29" t="n">
        <f aca="false">VLOOKUP($C72,'Memória de Cálculo 3'!$B$2:$G$10,6, )</f>
        <v>0</v>
      </c>
      <c r="R72" s="29" t="n">
        <f aca="false">P72*Q72</f>
        <v>0</v>
      </c>
      <c r="S72" s="30" t="n">
        <f aca="false">F72+I72+L72+O72+R72</f>
        <v>0</v>
      </c>
      <c r="T72" s="2"/>
      <c r="U72" s="1"/>
      <c r="V72" s="1"/>
      <c r="W72" s="1"/>
      <c r="X72" s="1"/>
      <c r="Y72" s="1"/>
      <c r="Z72" s="1"/>
    </row>
    <row r="73" s="35" customFormat="true" ht="12.8" hidden="false" customHeight="false" outlineLevel="0" collapsed="false">
      <c r="A73" s="1"/>
      <c r="B73" s="25" t="s">
        <v>77</v>
      </c>
      <c r="C73" s="26" t="n">
        <v>0.02</v>
      </c>
      <c r="D73" s="27" t="n">
        <v>3</v>
      </c>
      <c r="E73" s="28" t="n">
        <f aca="false">VLOOKUP($C73,'Memória de Cálculo 3'!$B$2:$E$10,2, )</f>
        <v>0</v>
      </c>
      <c r="F73" s="29" t="n">
        <f aca="false">D73*E73</f>
        <v>0</v>
      </c>
      <c r="G73" s="27" t="n">
        <v>0</v>
      </c>
      <c r="H73" s="28" t="n">
        <f aca="false">VLOOKUP($C73,'Memória de Cálculo 3'!$B$2:$E$10,3, )</f>
        <v>0</v>
      </c>
      <c r="I73" s="29" t="n">
        <f aca="false">G73*H73</f>
        <v>0</v>
      </c>
      <c r="J73" s="27" t="n">
        <v>0</v>
      </c>
      <c r="K73" s="28" t="n">
        <f aca="false">VLOOKUP($C73,'Memória de Cálculo 3'!$B$2:$E$10,4, )</f>
        <v>0</v>
      </c>
      <c r="L73" s="29" t="n">
        <f aca="false">J73*K73</f>
        <v>0</v>
      </c>
      <c r="M73" s="29" t="n">
        <v>4</v>
      </c>
      <c r="N73" s="29" t="n">
        <f aca="false">VLOOKUP($C73,'Memória de Cálculo 3'!$B$2:$G$10,5, )</f>
        <v>0</v>
      </c>
      <c r="O73" s="29" t="n">
        <f aca="false">M73*N73</f>
        <v>0</v>
      </c>
      <c r="P73" s="29"/>
      <c r="Q73" s="29" t="n">
        <f aca="false">VLOOKUP($C73,'Memória de Cálculo 3'!$B$2:$G$10,6, )</f>
        <v>0</v>
      </c>
      <c r="R73" s="29" t="n">
        <f aca="false">P73*Q73</f>
        <v>0</v>
      </c>
      <c r="S73" s="30" t="n">
        <f aca="false">F73+I73+L73+O73+R73</f>
        <v>0</v>
      </c>
      <c r="T73" s="2"/>
      <c r="U73" s="1"/>
      <c r="V73" s="1"/>
      <c r="W73" s="1"/>
      <c r="X73" s="1"/>
      <c r="Y73" s="1"/>
      <c r="Z73" s="1"/>
    </row>
    <row r="74" s="35" customFormat="true" ht="23.85" hidden="false" customHeight="false" outlineLevel="0" collapsed="false">
      <c r="A74" s="1"/>
      <c r="B74" s="25" t="s">
        <v>78</v>
      </c>
      <c r="C74" s="26" t="n">
        <v>0.04</v>
      </c>
      <c r="D74" s="27" t="n">
        <v>2</v>
      </c>
      <c r="E74" s="28" t="n">
        <f aca="false">VLOOKUP($C74,'Memória de Cálculo 3'!$B$2:$E$10,2, )</f>
        <v>0</v>
      </c>
      <c r="F74" s="29" t="n">
        <f aca="false">D74*E74</f>
        <v>0</v>
      </c>
      <c r="G74" s="27" t="n">
        <v>0</v>
      </c>
      <c r="H74" s="28" t="n">
        <f aca="false">VLOOKUP($C74,'Memória de Cálculo 3'!$B$2:$E$10,3, )</f>
        <v>0</v>
      </c>
      <c r="I74" s="29" t="n">
        <f aca="false">G74*H74</f>
        <v>0</v>
      </c>
      <c r="J74" s="27" t="n">
        <v>0</v>
      </c>
      <c r="K74" s="28" t="n">
        <f aca="false">VLOOKUP($C74,'Memória de Cálculo 3'!$B$2:$E$10,4, )</f>
        <v>0</v>
      </c>
      <c r="L74" s="29" t="n">
        <f aca="false">J74*K74</f>
        <v>0</v>
      </c>
      <c r="M74" s="29" t="n">
        <v>4</v>
      </c>
      <c r="N74" s="29" t="n">
        <f aca="false">VLOOKUP($C74,'Memória de Cálculo 3'!$B$2:$G$10,5, )</f>
        <v>0</v>
      </c>
      <c r="O74" s="29" t="n">
        <f aca="false">M74*N74</f>
        <v>0</v>
      </c>
      <c r="P74" s="29"/>
      <c r="Q74" s="29" t="n">
        <f aca="false">VLOOKUP($C74,'Memória de Cálculo 3'!$B$2:$G$10,6, )</f>
        <v>0</v>
      </c>
      <c r="R74" s="29" t="n">
        <f aca="false">P74*Q74</f>
        <v>0</v>
      </c>
      <c r="S74" s="30" t="n">
        <f aca="false">F74+I74+L74+O74+R74</f>
        <v>0</v>
      </c>
      <c r="T74" s="2"/>
      <c r="U74" s="1"/>
      <c r="V74" s="1"/>
      <c r="W74" s="1"/>
      <c r="X74" s="1"/>
      <c r="Y74" s="1"/>
      <c r="Z74" s="1"/>
    </row>
    <row r="75" s="35" customFormat="true" ht="12.8" hidden="false" customHeight="false" outlineLevel="0" collapsed="false">
      <c r="A75" s="1"/>
      <c r="B75" s="25" t="s">
        <v>79</v>
      </c>
      <c r="C75" s="26" t="n">
        <v>0.03</v>
      </c>
      <c r="D75" s="27" t="n">
        <v>2</v>
      </c>
      <c r="E75" s="28" t="n">
        <f aca="false">VLOOKUP($C75,'Memória de Cálculo 3'!$B$2:$E$10,2, )</f>
        <v>0</v>
      </c>
      <c r="F75" s="29" t="n">
        <f aca="false">D75*E75</f>
        <v>0</v>
      </c>
      <c r="G75" s="27" t="n">
        <v>0</v>
      </c>
      <c r="H75" s="28" t="n">
        <f aca="false">VLOOKUP($C75,'Memória de Cálculo 3'!$B$2:$E$10,3, )</f>
        <v>0</v>
      </c>
      <c r="I75" s="29" t="n">
        <f aca="false">G75*H75</f>
        <v>0</v>
      </c>
      <c r="J75" s="27" t="n">
        <v>0</v>
      </c>
      <c r="K75" s="28" t="n">
        <f aca="false">VLOOKUP($C75,'Memória de Cálculo 3'!$B$2:$E$10,4, )</f>
        <v>0</v>
      </c>
      <c r="L75" s="29" t="n">
        <f aca="false">J75*K75</f>
        <v>0</v>
      </c>
      <c r="M75" s="29" t="n">
        <v>4</v>
      </c>
      <c r="N75" s="29" t="n">
        <f aca="false">VLOOKUP($C75,'Memória de Cálculo 3'!$B$2:$G$10,5, )</f>
        <v>0</v>
      </c>
      <c r="O75" s="29" t="n">
        <f aca="false">M75*N75</f>
        <v>0</v>
      </c>
      <c r="P75" s="29"/>
      <c r="Q75" s="29" t="n">
        <f aca="false">VLOOKUP($C75,'Memória de Cálculo 3'!$B$2:$G$10,6, )</f>
        <v>0</v>
      </c>
      <c r="R75" s="29" t="n">
        <f aca="false">P75*Q75</f>
        <v>0</v>
      </c>
      <c r="S75" s="30" t="n">
        <f aca="false">F75+I75+L75+O75+R75</f>
        <v>0</v>
      </c>
      <c r="T75" s="2"/>
      <c r="U75" s="1"/>
      <c r="V75" s="1"/>
      <c r="W75" s="1"/>
      <c r="X75" s="1"/>
      <c r="Y75" s="1"/>
      <c r="Z75" s="1"/>
    </row>
    <row r="76" s="35" customFormat="true" ht="23.85" hidden="false" customHeight="false" outlineLevel="0" collapsed="false">
      <c r="A76" s="1"/>
      <c r="B76" s="25" t="s">
        <v>80</v>
      </c>
      <c r="C76" s="26" t="n">
        <v>0.02</v>
      </c>
      <c r="D76" s="27" t="n">
        <v>2</v>
      </c>
      <c r="E76" s="28" t="n">
        <f aca="false">VLOOKUP($C76,'Memória de Cálculo 3'!$B$2:$E$10,2, )</f>
        <v>0</v>
      </c>
      <c r="F76" s="29" t="n">
        <f aca="false">D76*E76</f>
        <v>0</v>
      </c>
      <c r="G76" s="27" t="n">
        <v>0</v>
      </c>
      <c r="H76" s="28" t="n">
        <f aca="false">VLOOKUP($C76,'Memória de Cálculo 3'!$B$2:$E$10,3, )</f>
        <v>0</v>
      </c>
      <c r="I76" s="29" t="n">
        <f aca="false">G76*H76</f>
        <v>0</v>
      </c>
      <c r="J76" s="27" t="n">
        <v>0</v>
      </c>
      <c r="K76" s="28" t="n">
        <f aca="false">VLOOKUP($C76,'Memória de Cálculo 3'!$B$2:$E$10,4, )</f>
        <v>0</v>
      </c>
      <c r="L76" s="29" t="n">
        <f aca="false">J76*K76</f>
        <v>0</v>
      </c>
      <c r="M76" s="29" t="n">
        <v>4</v>
      </c>
      <c r="N76" s="29" t="n">
        <f aca="false">VLOOKUP($C76,'Memória de Cálculo 3'!$B$2:$G$10,5, )</f>
        <v>0</v>
      </c>
      <c r="O76" s="29" t="n">
        <f aca="false">M76*N76</f>
        <v>0</v>
      </c>
      <c r="P76" s="29"/>
      <c r="Q76" s="29" t="n">
        <f aca="false">VLOOKUP($C76,'Memória de Cálculo 3'!$B$2:$G$10,6, )</f>
        <v>0</v>
      </c>
      <c r="R76" s="29" t="n">
        <f aca="false">P76*Q76</f>
        <v>0</v>
      </c>
      <c r="S76" s="30" t="n">
        <f aca="false">F76+I76+L76+O76+R76</f>
        <v>0</v>
      </c>
      <c r="T76" s="2"/>
      <c r="U76" s="1"/>
      <c r="V76" s="1"/>
      <c r="W76" s="1"/>
      <c r="X76" s="1"/>
      <c r="Y76" s="1"/>
      <c r="Z76" s="1"/>
    </row>
    <row r="77" s="35" customFormat="true" ht="23.85" hidden="false" customHeight="false" outlineLevel="0" collapsed="false">
      <c r="A77" s="1"/>
      <c r="B77" s="25" t="s">
        <v>81</v>
      </c>
      <c r="C77" s="26" t="n">
        <v>0.02</v>
      </c>
      <c r="D77" s="27" t="n">
        <v>5</v>
      </c>
      <c r="E77" s="28" t="n">
        <f aca="false">VLOOKUP($C77,'Memória de Cálculo 3'!$B$2:$E$10,2, )</f>
        <v>0</v>
      </c>
      <c r="F77" s="29" t="n">
        <f aca="false">D77*E77</f>
        <v>0</v>
      </c>
      <c r="G77" s="27" t="n">
        <v>0</v>
      </c>
      <c r="H77" s="28" t="n">
        <f aca="false">VLOOKUP($C77,'Memória de Cálculo 3'!$B$2:$E$10,3, )</f>
        <v>0</v>
      </c>
      <c r="I77" s="29" t="n">
        <f aca="false">G77*H77</f>
        <v>0</v>
      </c>
      <c r="J77" s="27" t="n">
        <v>0</v>
      </c>
      <c r="K77" s="28" t="n">
        <f aca="false">VLOOKUP($C77,'Memória de Cálculo 3'!$B$2:$E$10,4, )</f>
        <v>0</v>
      </c>
      <c r="L77" s="29" t="n">
        <f aca="false">J77*K77</f>
        <v>0</v>
      </c>
      <c r="M77" s="29" t="n">
        <v>4</v>
      </c>
      <c r="N77" s="29" t="n">
        <f aca="false">VLOOKUP($C77,'Memória de Cálculo 3'!$B$2:$G$10,5, )</f>
        <v>0</v>
      </c>
      <c r="O77" s="29" t="n">
        <f aca="false">M77*N77</f>
        <v>0</v>
      </c>
      <c r="P77" s="29"/>
      <c r="Q77" s="29" t="n">
        <f aca="false">VLOOKUP($C77,'Memória de Cálculo 3'!$B$2:$G$10,6, )</f>
        <v>0</v>
      </c>
      <c r="R77" s="29" t="n">
        <f aca="false">P77*Q77</f>
        <v>0</v>
      </c>
      <c r="S77" s="30" t="n">
        <f aca="false">F77+I77+L77+O77+R77</f>
        <v>0</v>
      </c>
      <c r="T77" s="2"/>
      <c r="U77" s="1"/>
      <c r="V77" s="1"/>
      <c r="W77" s="1"/>
      <c r="X77" s="1"/>
      <c r="Y77" s="1"/>
      <c r="Z77" s="1"/>
    </row>
    <row r="78" s="35" customFormat="true" ht="23.85" hidden="false" customHeight="false" outlineLevel="0" collapsed="false">
      <c r="A78" s="1"/>
      <c r="B78" s="25" t="s">
        <v>82</v>
      </c>
      <c r="C78" s="26" t="n">
        <v>0.03</v>
      </c>
      <c r="D78" s="27" t="n">
        <v>2</v>
      </c>
      <c r="E78" s="28" t="n">
        <f aca="false">VLOOKUP($C78,'Memória de Cálculo 3'!$B$2:$E$10,2, )</f>
        <v>0</v>
      </c>
      <c r="F78" s="29" t="n">
        <f aca="false">D78*E78</f>
        <v>0</v>
      </c>
      <c r="G78" s="27" t="n">
        <v>0</v>
      </c>
      <c r="H78" s="28" t="n">
        <f aca="false">VLOOKUP($C78,'Memória de Cálculo 3'!$B$2:$E$10,3, )</f>
        <v>0</v>
      </c>
      <c r="I78" s="29" t="n">
        <f aca="false">G78*H78</f>
        <v>0</v>
      </c>
      <c r="J78" s="27" t="n">
        <v>0</v>
      </c>
      <c r="K78" s="28" t="n">
        <f aca="false">VLOOKUP($C78,'Memória de Cálculo 3'!$B$2:$E$10,4, )</f>
        <v>0</v>
      </c>
      <c r="L78" s="29" t="n">
        <f aca="false">J78*K78</f>
        <v>0</v>
      </c>
      <c r="M78" s="29" t="n">
        <v>4</v>
      </c>
      <c r="N78" s="29" t="n">
        <f aca="false">VLOOKUP($C78,'Memória de Cálculo 3'!$B$2:$G$10,5, )</f>
        <v>0</v>
      </c>
      <c r="O78" s="29" t="n">
        <f aca="false">M78*N78</f>
        <v>0</v>
      </c>
      <c r="P78" s="29"/>
      <c r="Q78" s="29" t="n">
        <f aca="false">VLOOKUP($C78,'Memória de Cálculo 3'!$B$2:$G$10,6, )</f>
        <v>0</v>
      </c>
      <c r="R78" s="29" t="n">
        <f aca="false">P78*Q78</f>
        <v>0</v>
      </c>
      <c r="S78" s="30" t="n">
        <f aca="false">F78+I78+L78+O78+R78</f>
        <v>0</v>
      </c>
      <c r="T78" s="2"/>
      <c r="U78" s="1"/>
      <c r="V78" s="1"/>
      <c r="W78" s="1"/>
      <c r="X78" s="1"/>
      <c r="Y78" s="1"/>
      <c r="Z78" s="1"/>
    </row>
    <row r="79" s="35" customFormat="true" ht="12.8" hidden="false" customHeight="false" outlineLevel="0" collapsed="false">
      <c r="A79" s="1"/>
      <c r="B79" s="25" t="s">
        <v>83</v>
      </c>
      <c r="C79" s="26" t="n">
        <v>0.05</v>
      </c>
      <c r="D79" s="27" t="n">
        <v>2</v>
      </c>
      <c r="E79" s="28" t="n">
        <f aca="false">VLOOKUP($C79,'Memória de Cálculo 3'!$B$2:$E$10,2, )</f>
        <v>0</v>
      </c>
      <c r="F79" s="29" t="n">
        <f aca="false">D79*E79</f>
        <v>0</v>
      </c>
      <c r="G79" s="27" t="n">
        <v>0</v>
      </c>
      <c r="H79" s="28" t="n">
        <f aca="false">VLOOKUP($C79,'Memória de Cálculo 3'!$B$2:$E$10,3, )</f>
        <v>0</v>
      </c>
      <c r="I79" s="29" t="n">
        <f aca="false">G79*H79</f>
        <v>0</v>
      </c>
      <c r="J79" s="27" t="n">
        <v>0</v>
      </c>
      <c r="K79" s="28" t="n">
        <f aca="false">VLOOKUP($C79,'Memória de Cálculo 3'!$B$2:$E$10,4, )</f>
        <v>0</v>
      </c>
      <c r="L79" s="29" t="n">
        <f aca="false">J79*K79</f>
        <v>0</v>
      </c>
      <c r="M79" s="29" t="n">
        <v>4</v>
      </c>
      <c r="N79" s="29" t="n">
        <f aca="false">VLOOKUP($C79,'Memória de Cálculo 3'!$B$2:$G$10,5, )</f>
        <v>0</v>
      </c>
      <c r="O79" s="29" t="n">
        <f aca="false">M79*N79</f>
        <v>0</v>
      </c>
      <c r="P79" s="29"/>
      <c r="Q79" s="29" t="n">
        <f aca="false">VLOOKUP($C79,'Memória de Cálculo 3'!$B$2:$G$10,6, )</f>
        <v>0</v>
      </c>
      <c r="R79" s="29" t="n">
        <f aca="false">P79*Q79</f>
        <v>0</v>
      </c>
      <c r="S79" s="30" t="n">
        <f aca="false">F79+I79+L79+O79+R79</f>
        <v>0</v>
      </c>
      <c r="T79" s="2"/>
      <c r="U79" s="1"/>
      <c r="V79" s="1"/>
      <c r="W79" s="1"/>
      <c r="X79" s="1"/>
      <c r="Y79" s="1"/>
      <c r="Z79" s="1"/>
    </row>
    <row r="80" s="35" customFormat="true" ht="12.8" hidden="false" customHeight="false" outlineLevel="0" collapsed="false">
      <c r="A80" s="1"/>
      <c r="B80" s="25" t="s">
        <v>84</v>
      </c>
      <c r="C80" s="26" t="n">
        <v>0.03</v>
      </c>
      <c r="D80" s="27" t="n">
        <v>1</v>
      </c>
      <c r="E80" s="28" t="n">
        <f aca="false">VLOOKUP($C80,'Memória de Cálculo 3'!$B$2:$E$10,2, )</f>
        <v>0</v>
      </c>
      <c r="F80" s="29" t="n">
        <f aca="false">D80*E80</f>
        <v>0</v>
      </c>
      <c r="G80" s="27" t="n">
        <v>0</v>
      </c>
      <c r="H80" s="28" t="n">
        <f aca="false">VLOOKUP($C80,'Memória de Cálculo 3'!$B$2:$E$10,3, )</f>
        <v>0</v>
      </c>
      <c r="I80" s="29" t="n">
        <f aca="false">G80*H80</f>
        <v>0</v>
      </c>
      <c r="J80" s="27" t="n">
        <v>0</v>
      </c>
      <c r="K80" s="28" t="n">
        <f aca="false">VLOOKUP($C80,'Memória de Cálculo 3'!$B$2:$E$10,4, )</f>
        <v>0</v>
      </c>
      <c r="L80" s="29" t="n">
        <f aca="false">J80*K80</f>
        <v>0</v>
      </c>
      <c r="M80" s="29" t="n">
        <v>4</v>
      </c>
      <c r="N80" s="29" t="n">
        <f aca="false">VLOOKUP($C80,'Memória de Cálculo 3'!$B$2:$G$10,5, )</f>
        <v>0</v>
      </c>
      <c r="O80" s="29" t="n">
        <f aca="false">M80*N80</f>
        <v>0</v>
      </c>
      <c r="P80" s="29"/>
      <c r="Q80" s="29" t="n">
        <f aca="false">VLOOKUP($C80,'Memória de Cálculo 3'!$B$2:$G$10,6, )</f>
        <v>0</v>
      </c>
      <c r="R80" s="29" t="n">
        <f aca="false">P80*Q80</f>
        <v>0</v>
      </c>
      <c r="S80" s="30" t="n">
        <f aca="false">F80+I80+L80+O80+R80</f>
        <v>0</v>
      </c>
      <c r="T80" s="2"/>
      <c r="U80" s="1"/>
      <c r="V80" s="1"/>
      <c r="W80" s="1"/>
      <c r="X80" s="1"/>
      <c r="Y80" s="1"/>
      <c r="Z80" s="1"/>
    </row>
    <row r="81" s="35" customFormat="true" ht="23.85" hidden="false" customHeight="false" outlineLevel="0" collapsed="false">
      <c r="A81" s="1"/>
      <c r="B81" s="25" t="s">
        <v>85</v>
      </c>
      <c r="C81" s="26" t="n">
        <v>0.02</v>
      </c>
      <c r="D81" s="27" t="n">
        <v>3</v>
      </c>
      <c r="E81" s="28" t="n">
        <f aca="false">VLOOKUP($C81,'Memória de Cálculo 3'!$B$2:$E$10,2, )</f>
        <v>0</v>
      </c>
      <c r="F81" s="29" t="n">
        <f aca="false">D81*E81</f>
        <v>0</v>
      </c>
      <c r="G81" s="27" t="n">
        <v>0</v>
      </c>
      <c r="H81" s="28" t="n">
        <f aca="false">VLOOKUP($C81,'Memória de Cálculo 3'!$B$2:$E$10,3, )</f>
        <v>0</v>
      </c>
      <c r="I81" s="29" t="n">
        <f aca="false">G81*H81</f>
        <v>0</v>
      </c>
      <c r="J81" s="27" t="n">
        <v>0</v>
      </c>
      <c r="K81" s="28" t="n">
        <f aca="false">VLOOKUP($C81,'Memória de Cálculo 3'!$B$2:$E$10,4, )</f>
        <v>0</v>
      </c>
      <c r="L81" s="29" t="n">
        <f aca="false">J81*K81</f>
        <v>0</v>
      </c>
      <c r="M81" s="29" t="n">
        <v>4</v>
      </c>
      <c r="N81" s="29" t="n">
        <f aca="false">VLOOKUP($C81,'Memória de Cálculo 3'!$B$2:$G$10,5, )</f>
        <v>0</v>
      </c>
      <c r="O81" s="29" t="n">
        <f aca="false">M81*N81</f>
        <v>0</v>
      </c>
      <c r="P81" s="29"/>
      <c r="Q81" s="29" t="n">
        <f aca="false">VLOOKUP($C81,'Memória de Cálculo 3'!$B$2:$G$10,6, )</f>
        <v>0</v>
      </c>
      <c r="R81" s="29" t="n">
        <f aca="false">P81*Q81</f>
        <v>0</v>
      </c>
      <c r="S81" s="30" t="n">
        <f aca="false">F81+I81+L81+O81+R81</f>
        <v>0</v>
      </c>
      <c r="T81" s="2"/>
      <c r="U81" s="1"/>
      <c r="V81" s="1"/>
      <c r="W81" s="1"/>
      <c r="X81" s="1"/>
      <c r="Y81" s="1"/>
      <c r="Z81" s="1"/>
    </row>
    <row r="82" s="35" customFormat="true" ht="12.8" hidden="false" customHeight="false" outlineLevel="0" collapsed="false">
      <c r="A82" s="1"/>
      <c r="B82" s="25" t="s">
        <v>86</v>
      </c>
      <c r="C82" s="26" t="n">
        <v>0.02</v>
      </c>
      <c r="D82" s="27" t="n">
        <v>0</v>
      </c>
      <c r="E82" s="28" t="n">
        <f aca="false">VLOOKUP($C82,'Memória de Cálculo 3'!$B$2:$E$10,2, )</f>
        <v>0</v>
      </c>
      <c r="F82" s="29" t="n">
        <f aca="false">D82*E82</f>
        <v>0</v>
      </c>
      <c r="G82" s="27" t="n">
        <v>1</v>
      </c>
      <c r="H82" s="28" t="n">
        <f aca="false">VLOOKUP($C82,'Memória de Cálculo 3'!$B$2:$E$10,3, )</f>
        <v>0</v>
      </c>
      <c r="I82" s="29" t="n">
        <f aca="false">G82*H82</f>
        <v>0</v>
      </c>
      <c r="J82" s="27" t="n">
        <v>1</v>
      </c>
      <c r="K82" s="28" t="n">
        <f aca="false">VLOOKUP($C82,'Memória de Cálculo 3'!$B$2:$E$10,4, )</f>
        <v>0</v>
      </c>
      <c r="L82" s="29" t="n">
        <f aca="false">J82*K82</f>
        <v>0</v>
      </c>
      <c r="M82" s="29"/>
      <c r="N82" s="29" t="n">
        <f aca="false">VLOOKUP($C82,'Memória de Cálculo 3'!$B$2:$G$10,5, )</f>
        <v>0</v>
      </c>
      <c r="O82" s="29" t="n">
        <f aca="false">M82*N82</f>
        <v>0</v>
      </c>
      <c r="P82" s="29"/>
      <c r="Q82" s="29" t="n">
        <f aca="false">VLOOKUP($C82,'Memória de Cálculo 3'!$B$2:$G$10,6, )</f>
        <v>0</v>
      </c>
      <c r="R82" s="29" t="n">
        <f aca="false">P82*Q82</f>
        <v>0</v>
      </c>
      <c r="S82" s="30" t="n">
        <f aca="false">F82+I82+L82+O82+R82</f>
        <v>0</v>
      </c>
      <c r="T82" s="2"/>
      <c r="U82" s="1"/>
      <c r="V82" s="1"/>
      <c r="W82" s="1"/>
      <c r="X82" s="1"/>
      <c r="Y82" s="1"/>
      <c r="Z82" s="1"/>
    </row>
    <row r="83" s="35" customFormat="true" ht="12.8" hidden="false" customHeight="false" outlineLevel="0" collapsed="false">
      <c r="A83" s="1"/>
      <c r="B83" s="25" t="s">
        <v>87</v>
      </c>
      <c r="C83" s="26" t="n">
        <v>0.02</v>
      </c>
      <c r="D83" s="27" t="n">
        <v>0</v>
      </c>
      <c r="E83" s="28" t="n">
        <f aca="false">VLOOKUP($C83,'Memória de Cálculo 3'!$B$2:$E$10,2, )</f>
        <v>0</v>
      </c>
      <c r="F83" s="29" t="n">
        <f aca="false">D83*E83</f>
        <v>0</v>
      </c>
      <c r="G83" s="27" t="n">
        <v>1</v>
      </c>
      <c r="H83" s="28" t="n">
        <f aca="false">VLOOKUP($C83,'Memória de Cálculo 3'!$B$2:$E$10,3, )</f>
        <v>0</v>
      </c>
      <c r="I83" s="29" t="n">
        <f aca="false">G83*H83</f>
        <v>0</v>
      </c>
      <c r="J83" s="27" t="n">
        <v>1</v>
      </c>
      <c r="K83" s="28" t="n">
        <f aca="false">VLOOKUP($C83,'Memória de Cálculo 3'!$B$2:$E$10,4, )</f>
        <v>0</v>
      </c>
      <c r="L83" s="29" t="n">
        <f aca="false">J83*K83</f>
        <v>0</v>
      </c>
      <c r="M83" s="29"/>
      <c r="N83" s="29" t="n">
        <f aca="false">VLOOKUP($C83,'Memória de Cálculo 3'!$B$2:$G$10,5, )</f>
        <v>0</v>
      </c>
      <c r="O83" s="29" t="n">
        <f aca="false">M83*N83</f>
        <v>0</v>
      </c>
      <c r="P83" s="29"/>
      <c r="Q83" s="29" t="n">
        <f aca="false">VLOOKUP($C83,'Memória de Cálculo 3'!$B$2:$G$10,6, )</f>
        <v>0</v>
      </c>
      <c r="R83" s="29" t="n">
        <f aca="false">P83*Q83</f>
        <v>0</v>
      </c>
      <c r="S83" s="30" t="n">
        <f aca="false">F83+I83+L83+O83+R83</f>
        <v>0</v>
      </c>
      <c r="T83" s="2"/>
      <c r="U83" s="1"/>
      <c r="V83" s="1"/>
      <c r="W83" s="1"/>
      <c r="X83" s="1"/>
      <c r="Y83" s="1"/>
      <c r="Z83" s="1"/>
    </row>
    <row r="84" s="35" customFormat="true" ht="12.8" hidden="false" customHeight="false" outlineLevel="0" collapsed="false">
      <c r="A84" s="1"/>
      <c r="B84" s="25" t="s">
        <v>72</v>
      </c>
      <c r="C84" s="26" t="n">
        <v>0.02</v>
      </c>
      <c r="D84" s="27" t="n">
        <v>1</v>
      </c>
      <c r="E84" s="28" t="n">
        <f aca="false">VLOOKUP($C84,'Memória de Cálculo 3'!$B$2:$E$10,2, )</f>
        <v>0</v>
      </c>
      <c r="F84" s="29" t="n">
        <f aca="false">D84*E84</f>
        <v>0</v>
      </c>
      <c r="G84" s="27" t="n">
        <v>1</v>
      </c>
      <c r="H84" s="28" t="n">
        <f aca="false">VLOOKUP($C84,'Memória de Cálculo 3'!$B$2:$E$10,3, )</f>
        <v>0</v>
      </c>
      <c r="I84" s="29" t="n">
        <f aca="false">G84*H84</f>
        <v>0</v>
      </c>
      <c r="J84" s="27" t="n">
        <v>1</v>
      </c>
      <c r="K84" s="28" t="n">
        <f aca="false">VLOOKUP($C84,'Memória de Cálculo 3'!$B$2:$E$10,4, )</f>
        <v>0</v>
      </c>
      <c r="L84" s="29" t="n">
        <f aca="false">J84*K84</f>
        <v>0</v>
      </c>
      <c r="M84" s="29" t="n">
        <v>9</v>
      </c>
      <c r="N84" s="29" t="n">
        <f aca="false">VLOOKUP($C84,'Memória de Cálculo 3'!$B$2:$G$10,5, )</f>
        <v>0</v>
      </c>
      <c r="O84" s="29" t="n">
        <f aca="false">M84*N84</f>
        <v>0</v>
      </c>
      <c r="P84" s="29" t="n">
        <v>7</v>
      </c>
      <c r="Q84" s="29" t="n">
        <f aca="false">VLOOKUP($C84,'Memória de Cálculo 3'!$B$2:$G$10,6, )</f>
        <v>0</v>
      </c>
      <c r="R84" s="29" t="n">
        <f aca="false">P84*Q84</f>
        <v>0</v>
      </c>
      <c r="S84" s="30" t="n">
        <f aca="false">F84+I84+L84+O84+R84</f>
        <v>0</v>
      </c>
      <c r="T84" s="2"/>
      <c r="U84" s="1"/>
      <c r="V84" s="1"/>
      <c r="W84" s="1"/>
      <c r="X84" s="1"/>
      <c r="Y84" s="1"/>
      <c r="Z84" s="1"/>
    </row>
    <row r="85" s="35" customFormat="true" ht="12.8" hidden="false" customHeight="false" outlineLevel="0" collapsed="false">
      <c r="A85" s="1"/>
      <c r="B85" s="31" t="s">
        <v>22</v>
      </c>
      <c r="C85" s="31"/>
      <c r="D85" s="31" t="n">
        <f aca="false">SUM(D69:D84)</f>
        <v>31</v>
      </c>
      <c r="E85" s="31"/>
      <c r="F85" s="32" t="n">
        <f aca="false">SUM(F69:F84)</f>
        <v>0</v>
      </c>
      <c r="G85" s="31" t="n">
        <f aca="false">SUM(G69:G84)</f>
        <v>3</v>
      </c>
      <c r="H85" s="31"/>
      <c r="I85" s="31" t="n">
        <f aca="false">SUM(I69:I84)</f>
        <v>0</v>
      </c>
      <c r="J85" s="31" t="n">
        <f aca="false">SUM(J69:J84)</f>
        <v>3</v>
      </c>
      <c r="K85" s="31"/>
      <c r="L85" s="32" t="n">
        <f aca="false">SUM(L69:L84)</f>
        <v>0</v>
      </c>
      <c r="M85" s="31" t="n">
        <f aca="false">SUM(M69:M84)</f>
        <v>61</v>
      </c>
      <c r="N85" s="31"/>
      <c r="O85" s="32" t="n">
        <f aca="false">SUM(O69:O84)</f>
        <v>0</v>
      </c>
      <c r="P85" s="31" t="n">
        <f aca="false">SUM(P69:P84)</f>
        <v>7</v>
      </c>
      <c r="Q85" s="31"/>
      <c r="R85" s="32" t="n">
        <f aca="false">SUM(R69:R84)</f>
        <v>0</v>
      </c>
      <c r="S85" s="33" t="n">
        <f aca="false">SUM(S69:S84)</f>
        <v>0</v>
      </c>
      <c r="T85" s="2"/>
      <c r="U85" s="1"/>
      <c r="V85" s="1"/>
      <c r="W85" s="1"/>
      <c r="X85" s="1"/>
      <c r="Y85" s="1"/>
      <c r="Z85" s="1"/>
    </row>
    <row r="86" s="35" customFormat="true" ht="12.8" hidden="false" customHeight="false" outlineLevel="0" collapsed="false">
      <c r="A86" s="1"/>
      <c r="B86" s="31" t="s">
        <v>54</v>
      </c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4" t="n">
        <f aca="false">S85*36</f>
        <v>0</v>
      </c>
      <c r="T86" s="2"/>
      <c r="U86" s="1"/>
      <c r="V86" s="1"/>
      <c r="W86" s="1"/>
      <c r="X86" s="1"/>
      <c r="Y86" s="1"/>
      <c r="Z86" s="1"/>
    </row>
    <row r="87" s="1" customFormat="true" ht="12.8" hidden="false" customHeight="false" outlineLevel="0" collapsed="false">
      <c r="T87" s="2"/>
    </row>
    <row r="88" s="35" customFormat="true" ht="12.8" hidden="false" customHeight="false" outlineLevel="0" collapsed="false">
      <c r="A88" s="1"/>
      <c r="B88" s="23" t="s">
        <v>88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"/>
      <c r="U88" s="1"/>
      <c r="V88" s="1"/>
      <c r="W88" s="1"/>
      <c r="X88" s="1"/>
      <c r="Y88" s="1"/>
      <c r="Z88" s="1"/>
    </row>
    <row r="89" s="35" customFormat="true" ht="23.85" hidden="false" customHeight="true" outlineLevel="0" collapsed="false">
      <c r="A89" s="1"/>
      <c r="B89" s="6" t="s">
        <v>27</v>
      </c>
      <c r="C89" s="6" t="s">
        <v>28</v>
      </c>
      <c r="D89" s="6" t="s">
        <v>29</v>
      </c>
      <c r="E89" s="6"/>
      <c r="F89" s="6"/>
      <c r="G89" s="6" t="s">
        <v>30</v>
      </c>
      <c r="H89" s="6"/>
      <c r="I89" s="6"/>
      <c r="J89" s="6" t="s">
        <v>31</v>
      </c>
      <c r="K89" s="6"/>
      <c r="L89" s="6"/>
      <c r="M89" s="7" t="s">
        <v>56</v>
      </c>
      <c r="N89" s="7"/>
      <c r="O89" s="7"/>
      <c r="P89" s="7" t="s">
        <v>57</v>
      </c>
      <c r="Q89" s="7"/>
      <c r="R89" s="7"/>
      <c r="S89" s="7" t="s">
        <v>4</v>
      </c>
      <c r="T89" s="2"/>
      <c r="U89" s="1"/>
      <c r="V89" s="1"/>
      <c r="W89" s="1"/>
      <c r="X89" s="1"/>
      <c r="Y89" s="1"/>
      <c r="Z89" s="1"/>
    </row>
    <row r="90" s="35" customFormat="true" ht="35.05" hidden="false" customHeight="false" outlineLevel="0" collapsed="false">
      <c r="A90" s="1"/>
      <c r="B90" s="6"/>
      <c r="C90" s="6"/>
      <c r="D90" s="7" t="s">
        <v>34</v>
      </c>
      <c r="E90" s="7" t="s">
        <v>35</v>
      </c>
      <c r="F90" s="7" t="s">
        <v>36</v>
      </c>
      <c r="G90" s="7" t="s">
        <v>34</v>
      </c>
      <c r="H90" s="7" t="s">
        <v>35</v>
      </c>
      <c r="I90" s="7" t="s">
        <v>36</v>
      </c>
      <c r="J90" s="7" t="s">
        <v>34</v>
      </c>
      <c r="K90" s="7" t="s">
        <v>35</v>
      </c>
      <c r="L90" s="7" t="s">
        <v>36</v>
      </c>
      <c r="M90" s="24" t="s">
        <v>34</v>
      </c>
      <c r="N90" s="24" t="s">
        <v>37</v>
      </c>
      <c r="O90" s="24" t="s">
        <v>36</v>
      </c>
      <c r="P90" s="24" t="s">
        <v>34</v>
      </c>
      <c r="Q90" s="24" t="s">
        <v>37</v>
      </c>
      <c r="R90" s="24" t="s">
        <v>36</v>
      </c>
      <c r="S90" s="7"/>
      <c r="T90" s="2"/>
      <c r="U90" s="1"/>
      <c r="V90" s="1"/>
      <c r="W90" s="1"/>
      <c r="X90" s="1"/>
      <c r="Y90" s="1"/>
      <c r="Z90" s="1"/>
    </row>
    <row r="91" s="35" customFormat="true" ht="12.8" hidden="false" customHeight="false" outlineLevel="0" collapsed="false">
      <c r="A91" s="1"/>
      <c r="B91" s="25" t="s">
        <v>89</v>
      </c>
      <c r="C91" s="26" t="n">
        <v>0.03</v>
      </c>
      <c r="D91" s="27" t="n">
        <v>2</v>
      </c>
      <c r="E91" s="28" t="n">
        <f aca="false">VLOOKUP($C91,'Memória de Cálculo 3'!$B$2:$E$10,2, )</f>
        <v>0</v>
      </c>
      <c r="F91" s="29" t="n">
        <f aca="false">D91*E91</f>
        <v>0</v>
      </c>
      <c r="G91" s="27" t="n">
        <v>0</v>
      </c>
      <c r="H91" s="28" t="n">
        <f aca="false">VLOOKUP($C91,'Memória de Cálculo 3'!$B$2:$E$10,3, )</f>
        <v>0</v>
      </c>
      <c r="I91" s="29" t="n">
        <f aca="false">G91*H91</f>
        <v>0</v>
      </c>
      <c r="J91" s="27" t="n">
        <v>0</v>
      </c>
      <c r="K91" s="28" t="n">
        <f aca="false">VLOOKUP($C91,'Memória de Cálculo 3'!$B$2:$E$10,4, )</f>
        <v>0</v>
      </c>
      <c r="L91" s="29" t="n">
        <f aca="false">J91*K91</f>
        <v>0</v>
      </c>
      <c r="M91" s="29" t="n">
        <v>4</v>
      </c>
      <c r="N91" s="29" t="n">
        <f aca="false">VLOOKUP($C91,'Memória de Cálculo 3'!$B$2:$G$10,5, )</f>
        <v>0</v>
      </c>
      <c r="O91" s="29" t="n">
        <f aca="false">M91*N91</f>
        <v>0</v>
      </c>
      <c r="P91" s="29"/>
      <c r="Q91" s="29" t="n">
        <f aca="false">VLOOKUP($C91,'Memória de Cálculo 3'!$B$2:$G$10,6, )</f>
        <v>0</v>
      </c>
      <c r="R91" s="29" t="n">
        <f aca="false">P91*Q91</f>
        <v>0</v>
      </c>
      <c r="S91" s="30" t="n">
        <f aca="false">F91+I91+L91+O91+R91</f>
        <v>0</v>
      </c>
      <c r="T91" s="2"/>
      <c r="U91" s="1"/>
      <c r="V91" s="1"/>
      <c r="W91" s="1"/>
      <c r="X91" s="1"/>
      <c r="Y91" s="1"/>
      <c r="Z91" s="1"/>
    </row>
    <row r="92" s="35" customFormat="true" ht="23.85" hidden="false" customHeight="false" outlineLevel="0" collapsed="false">
      <c r="A92" s="1"/>
      <c r="B92" s="25" t="s">
        <v>90</v>
      </c>
      <c r="C92" s="26" t="n">
        <v>0.05</v>
      </c>
      <c r="D92" s="27" t="n">
        <v>2</v>
      </c>
      <c r="E92" s="28" t="n">
        <f aca="false">VLOOKUP($C92,'Memória de Cálculo 3'!$B$2:$E$10,2, )</f>
        <v>0</v>
      </c>
      <c r="F92" s="29" t="n">
        <f aca="false">D92*E92</f>
        <v>0</v>
      </c>
      <c r="G92" s="27" t="n">
        <v>0</v>
      </c>
      <c r="H92" s="28" t="n">
        <f aca="false">VLOOKUP($C92,'Memória de Cálculo 3'!$B$2:$E$10,3, )</f>
        <v>0</v>
      </c>
      <c r="I92" s="29" t="n">
        <f aca="false">G92*H92</f>
        <v>0</v>
      </c>
      <c r="J92" s="27" t="n">
        <v>0</v>
      </c>
      <c r="K92" s="28" t="n">
        <f aca="false">VLOOKUP($C92,'Memória de Cálculo 3'!$B$2:$E$10,4, )</f>
        <v>0</v>
      </c>
      <c r="L92" s="29" t="n">
        <f aca="false">J92*K92</f>
        <v>0</v>
      </c>
      <c r="M92" s="29" t="n">
        <v>4</v>
      </c>
      <c r="N92" s="29" t="n">
        <f aca="false">VLOOKUP($C92,'Memória de Cálculo 3'!$B$2:$G$10,5, )</f>
        <v>0</v>
      </c>
      <c r="O92" s="29" t="n">
        <f aca="false">M92*N92</f>
        <v>0</v>
      </c>
      <c r="P92" s="29"/>
      <c r="Q92" s="29" t="n">
        <f aca="false">VLOOKUP($C92,'Memória de Cálculo 3'!$B$2:$G$10,6, )</f>
        <v>0</v>
      </c>
      <c r="R92" s="29" t="n">
        <f aca="false">P92*Q92</f>
        <v>0</v>
      </c>
      <c r="S92" s="30" t="n">
        <f aca="false">F92+I92+L92+O92+R92</f>
        <v>0</v>
      </c>
      <c r="T92" s="2"/>
      <c r="U92" s="1"/>
      <c r="V92" s="1"/>
      <c r="W92" s="1"/>
      <c r="X92" s="1"/>
      <c r="Y92" s="1"/>
      <c r="Z92" s="1"/>
    </row>
    <row r="93" s="35" customFormat="true" ht="23.85" hidden="false" customHeight="false" outlineLevel="0" collapsed="false">
      <c r="A93" s="1"/>
      <c r="B93" s="25" t="s">
        <v>91</v>
      </c>
      <c r="C93" s="26" t="n">
        <v>0.03</v>
      </c>
      <c r="D93" s="27" t="n">
        <v>3</v>
      </c>
      <c r="E93" s="28" t="n">
        <f aca="false">VLOOKUP($C93,'Memória de Cálculo 3'!$B$2:$E$10,2, )</f>
        <v>0</v>
      </c>
      <c r="F93" s="29" t="n">
        <f aca="false">D93*E93</f>
        <v>0</v>
      </c>
      <c r="G93" s="27" t="n">
        <v>0</v>
      </c>
      <c r="H93" s="28" t="n">
        <f aca="false">VLOOKUP($C93,'Memória de Cálculo 3'!$B$2:$E$10,3, )</f>
        <v>0</v>
      </c>
      <c r="I93" s="29" t="n">
        <f aca="false">G93*H93</f>
        <v>0</v>
      </c>
      <c r="J93" s="27" t="n">
        <v>0</v>
      </c>
      <c r="K93" s="28" t="n">
        <f aca="false">VLOOKUP($C93,'Memória de Cálculo 3'!$B$2:$E$10,4, )</f>
        <v>0</v>
      </c>
      <c r="L93" s="29" t="n">
        <f aca="false">J93*K93</f>
        <v>0</v>
      </c>
      <c r="M93" s="29" t="n">
        <v>4</v>
      </c>
      <c r="N93" s="29" t="n">
        <f aca="false">VLOOKUP($C93,'Memória de Cálculo 3'!$B$2:$G$10,5, )</f>
        <v>0</v>
      </c>
      <c r="O93" s="29" t="n">
        <f aca="false">M93*N93</f>
        <v>0</v>
      </c>
      <c r="P93" s="29"/>
      <c r="Q93" s="29" t="n">
        <f aca="false">VLOOKUP($C93,'Memória de Cálculo 3'!$B$2:$G$10,6, )</f>
        <v>0</v>
      </c>
      <c r="R93" s="29" t="n">
        <f aca="false">P93*Q93</f>
        <v>0</v>
      </c>
      <c r="S93" s="30" t="n">
        <f aca="false">F93+I93+L93+O93+R93</f>
        <v>0</v>
      </c>
      <c r="T93" s="2"/>
      <c r="U93" s="1"/>
      <c r="V93" s="1"/>
      <c r="W93" s="1"/>
      <c r="X93" s="1"/>
      <c r="Y93" s="1"/>
      <c r="Z93" s="1"/>
    </row>
    <row r="94" s="35" customFormat="true" ht="12.8" hidden="false" customHeight="false" outlineLevel="0" collapsed="false">
      <c r="A94" s="1"/>
      <c r="B94" s="25" t="s">
        <v>92</v>
      </c>
      <c r="C94" s="26" t="n">
        <v>0.05</v>
      </c>
      <c r="D94" s="27" t="n">
        <v>3</v>
      </c>
      <c r="E94" s="28" t="n">
        <f aca="false">VLOOKUP($C94,'Memória de Cálculo 3'!$B$2:$E$10,2, )</f>
        <v>0</v>
      </c>
      <c r="F94" s="29" t="n">
        <f aca="false">D94*E94</f>
        <v>0</v>
      </c>
      <c r="G94" s="27" t="n">
        <v>0</v>
      </c>
      <c r="H94" s="28" t="n">
        <f aca="false">VLOOKUP($C94,'Memória de Cálculo 3'!$B$2:$E$10,3, )</f>
        <v>0</v>
      </c>
      <c r="I94" s="29" t="n">
        <f aca="false">G94*H94</f>
        <v>0</v>
      </c>
      <c r="J94" s="27" t="n">
        <v>0</v>
      </c>
      <c r="K94" s="28" t="n">
        <f aca="false">VLOOKUP($C94,'Memória de Cálculo 3'!$B$2:$E$10,4, )</f>
        <v>0</v>
      </c>
      <c r="L94" s="29" t="n">
        <f aca="false">J94*K94</f>
        <v>0</v>
      </c>
      <c r="M94" s="29" t="n">
        <v>4</v>
      </c>
      <c r="N94" s="29" t="n">
        <f aca="false">VLOOKUP($C94,'Memória de Cálculo 3'!$B$2:$G$10,5, )</f>
        <v>0</v>
      </c>
      <c r="O94" s="29" t="n">
        <f aca="false">M94*N94</f>
        <v>0</v>
      </c>
      <c r="P94" s="29"/>
      <c r="Q94" s="29" t="n">
        <f aca="false">VLOOKUP($C94,'Memória de Cálculo 3'!$B$2:$G$10,6, )</f>
        <v>0</v>
      </c>
      <c r="R94" s="29" t="n">
        <f aca="false">P94*Q94</f>
        <v>0</v>
      </c>
      <c r="S94" s="30" t="n">
        <f aca="false">F94+I94+L94+O94+R94</f>
        <v>0</v>
      </c>
      <c r="T94" s="2"/>
      <c r="U94" s="1"/>
      <c r="V94" s="1"/>
      <c r="W94" s="1"/>
      <c r="X94" s="1"/>
      <c r="Y94" s="1"/>
      <c r="Z94" s="1"/>
    </row>
    <row r="95" s="35" customFormat="true" ht="12.8" hidden="false" customHeight="false" outlineLevel="0" collapsed="false">
      <c r="A95" s="1"/>
      <c r="B95" s="25" t="s">
        <v>93</v>
      </c>
      <c r="C95" s="26" t="n">
        <v>0.05</v>
      </c>
      <c r="D95" s="27" t="n">
        <v>3</v>
      </c>
      <c r="E95" s="28" t="n">
        <f aca="false">VLOOKUP($C95,'Memória de Cálculo 3'!$B$2:$E$10,2, )</f>
        <v>0</v>
      </c>
      <c r="F95" s="29" t="n">
        <f aca="false">D95*E95</f>
        <v>0</v>
      </c>
      <c r="G95" s="27" t="n">
        <v>0</v>
      </c>
      <c r="H95" s="28" t="n">
        <f aca="false">VLOOKUP($C95,'Memória de Cálculo 3'!$B$2:$E$10,3, )</f>
        <v>0</v>
      </c>
      <c r="I95" s="29" t="n">
        <f aca="false">G95*H95</f>
        <v>0</v>
      </c>
      <c r="J95" s="27" t="n">
        <v>0</v>
      </c>
      <c r="K95" s="28" t="n">
        <f aca="false">VLOOKUP($C95,'Memória de Cálculo 3'!$B$2:$E$10,4, )</f>
        <v>0</v>
      </c>
      <c r="L95" s="29" t="n">
        <f aca="false">J95*K95</f>
        <v>0</v>
      </c>
      <c r="M95" s="29" t="n">
        <v>4</v>
      </c>
      <c r="N95" s="29" t="n">
        <f aca="false">VLOOKUP($C95,'Memória de Cálculo 3'!$B$2:$G$10,5, )</f>
        <v>0</v>
      </c>
      <c r="O95" s="29" t="n">
        <f aca="false">M95*N95</f>
        <v>0</v>
      </c>
      <c r="P95" s="29"/>
      <c r="Q95" s="29" t="n">
        <f aca="false">VLOOKUP($C95,'Memória de Cálculo 3'!$B$2:$G$10,6, )</f>
        <v>0</v>
      </c>
      <c r="R95" s="29" t="n">
        <f aca="false">P95*Q95</f>
        <v>0</v>
      </c>
      <c r="S95" s="30" t="n">
        <f aca="false">F95+I95+L95+O95+R95</f>
        <v>0</v>
      </c>
      <c r="T95" s="2"/>
      <c r="U95" s="1"/>
      <c r="V95" s="1"/>
      <c r="W95" s="1"/>
      <c r="X95" s="1"/>
      <c r="Y95" s="1"/>
      <c r="Z95" s="1"/>
    </row>
    <row r="96" s="35" customFormat="true" ht="12.8" hidden="false" customHeight="false" outlineLevel="0" collapsed="false">
      <c r="A96" s="1"/>
      <c r="B96" s="25" t="s">
        <v>94</v>
      </c>
      <c r="C96" s="26" t="n">
        <v>0.05</v>
      </c>
      <c r="D96" s="27" t="n">
        <v>2</v>
      </c>
      <c r="E96" s="28" t="n">
        <f aca="false">VLOOKUP($C96,'Memória de Cálculo 3'!$B$2:$E$10,2, )</f>
        <v>0</v>
      </c>
      <c r="F96" s="29" t="n">
        <f aca="false">D96*E96</f>
        <v>0</v>
      </c>
      <c r="G96" s="27" t="n">
        <v>0</v>
      </c>
      <c r="H96" s="28" t="n">
        <f aca="false">VLOOKUP($C96,'Memória de Cálculo 3'!$B$2:$E$10,3, )</f>
        <v>0</v>
      </c>
      <c r="I96" s="29" t="n">
        <f aca="false">G96*H96</f>
        <v>0</v>
      </c>
      <c r="J96" s="27" t="n">
        <v>0</v>
      </c>
      <c r="K96" s="28" t="n">
        <f aca="false">VLOOKUP($C96,'Memória de Cálculo 3'!$B$2:$E$10,4, )</f>
        <v>0</v>
      </c>
      <c r="L96" s="29" t="n">
        <f aca="false">J96*K96</f>
        <v>0</v>
      </c>
      <c r="M96" s="29" t="n">
        <v>4</v>
      </c>
      <c r="N96" s="29" t="n">
        <f aca="false">VLOOKUP($C96,'Memória de Cálculo 3'!$B$2:$G$10,5, )</f>
        <v>0</v>
      </c>
      <c r="O96" s="29" t="n">
        <f aca="false">M96*N96</f>
        <v>0</v>
      </c>
      <c r="P96" s="29"/>
      <c r="Q96" s="29" t="n">
        <f aca="false">VLOOKUP($C96,'Memória de Cálculo 3'!$B$2:$G$10,6, )</f>
        <v>0</v>
      </c>
      <c r="R96" s="29" t="n">
        <f aca="false">P96*Q96</f>
        <v>0</v>
      </c>
      <c r="S96" s="30" t="n">
        <f aca="false">F96+I96+L96+O96+R96</f>
        <v>0</v>
      </c>
      <c r="T96" s="2"/>
      <c r="U96" s="1"/>
      <c r="V96" s="1"/>
      <c r="W96" s="1"/>
      <c r="X96" s="1"/>
      <c r="Y96" s="1"/>
      <c r="Z96" s="1"/>
    </row>
    <row r="97" s="35" customFormat="true" ht="12.8" hidden="false" customHeight="false" outlineLevel="0" collapsed="false">
      <c r="A97" s="1"/>
      <c r="B97" s="25" t="s">
        <v>95</v>
      </c>
      <c r="C97" s="26" t="n">
        <v>0.03</v>
      </c>
      <c r="D97" s="27" t="n">
        <v>3</v>
      </c>
      <c r="E97" s="28" t="n">
        <f aca="false">VLOOKUP($C97,'Memória de Cálculo 3'!$B$2:$E$10,2, )</f>
        <v>0</v>
      </c>
      <c r="F97" s="29" t="n">
        <f aca="false">D97*E97</f>
        <v>0</v>
      </c>
      <c r="G97" s="27" t="n">
        <v>0</v>
      </c>
      <c r="H97" s="28" t="n">
        <f aca="false">VLOOKUP($C97,'Memória de Cálculo 3'!$B$2:$E$10,3, )</f>
        <v>0</v>
      </c>
      <c r="I97" s="29" t="n">
        <f aca="false">G97*H97</f>
        <v>0</v>
      </c>
      <c r="J97" s="27" t="n">
        <v>0</v>
      </c>
      <c r="K97" s="28" t="n">
        <f aca="false">VLOOKUP($C97,'Memória de Cálculo 3'!$B$2:$E$10,4, )</f>
        <v>0</v>
      </c>
      <c r="L97" s="29" t="n">
        <f aca="false">J97*K97</f>
        <v>0</v>
      </c>
      <c r="M97" s="29" t="n">
        <v>4</v>
      </c>
      <c r="N97" s="29" t="n">
        <f aca="false">VLOOKUP($C97,'Memória de Cálculo 3'!$B$2:$G$10,5, )</f>
        <v>0</v>
      </c>
      <c r="O97" s="29" t="n">
        <f aca="false">M97*N97</f>
        <v>0</v>
      </c>
      <c r="P97" s="29"/>
      <c r="Q97" s="29" t="n">
        <f aca="false">VLOOKUP($C97,'Memória de Cálculo 3'!$B$2:$G$10,6, )</f>
        <v>0</v>
      </c>
      <c r="R97" s="29" t="n">
        <f aca="false">P97*Q97</f>
        <v>0</v>
      </c>
      <c r="S97" s="30" t="n">
        <f aca="false">F97+I97+L97+O97+R97</f>
        <v>0</v>
      </c>
      <c r="T97" s="2"/>
      <c r="U97" s="1"/>
      <c r="V97" s="1"/>
      <c r="W97" s="1"/>
      <c r="X97" s="1"/>
      <c r="Y97" s="1"/>
      <c r="Z97" s="1"/>
    </row>
    <row r="98" s="35" customFormat="true" ht="12.8" hidden="false" customHeight="false" outlineLevel="0" collapsed="false">
      <c r="A98" s="1"/>
      <c r="B98" s="25" t="s">
        <v>96</v>
      </c>
      <c r="C98" s="26" t="n">
        <v>0.03</v>
      </c>
      <c r="D98" s="27" t="n">
        <v>2</v>
      </c>
      <c r="E98" s="28" t="n">
        <f aca="false">VLOOKUP($C98,'Memória de Cálculo 3'!$B$2:$E$10,2, )</f>
        <v>0</v>
      </c>
      <c r="F98" s="29" t="n">
        <f aca="false">D98*E98</f>
        <v>0</v>
      </c>
      <c r="G98" s="27" t="n">
        <v>0</v>
      </c>
      <c r="H98" s="28" t="n">
        <f aca="false">VLOOKUP($C98,'Memória de Cálculo 3'!$B$2:$E$10,3, )</f>
        <v>0</v>
      </c>
      <c r="I98" s="29" t="n">
        <f aca="false">G98*H98</f>
        <v>0</v>
      </c>
      <c r="J98" s="27" t="n">
        <v>0</v>
      </c>
      <c r="K98" s="28" t="n">
        <f aca="false">VLOOKUP($C98,'Memória de Cálculo 3'!$B$2:$E$10,4, )</f>
        <v>0</v>
      </c>
      <c r="L98" s="29" t="n">
        <f aca="false">J98*K98</f>
        <v>0</v>
      </c>
      <c r="M98" s="29" t="n">
        <v>4</v>
      </c>
      <c r="N98" s="29" t="n">
        <f aca="false">VLOOKUP($C98,'Memória de Cálculo 3'!$B$2:$G$10,5, )</f>
        <v>0</v>
      </c>
      <c r="O98" s="29" t="n">
        <f aca="false">M98*N98</f>
        <v>0</v>
      </c>
      <c r="P98" s="29"/>
      <c r="Q98" s="29" t="n">
        <f aca="false">VLOOKUP($C98,'Memória de Cálculo 3'!$B$2:$G$10,6, )</f>
        <v>0</v>
      </c>
      <c r="R98" s="29" t="n">
        <f aca="false">P98*Q98</f>
        <v>0</v>
      </c>
      <c r="S98" s="30" t="n">
        <f aca="false">F98+I98+L98+O98+R98</f>
        <v>0</v>
      </c>
      <c r="T98" s="2"/>
      <c r="U98" s="1"/>
      <c r="V98" s="1"/>
      <c r="W98" s="1"/>
      <c r="X98" s="1"/>
      <c r="Y98" s="1"/>
      <c r="Z98" s="1"/>
    </row>
    <row r="99" s="35" customFormat="true" ht="23.85" hidden="false" customHeight="false" outlineLevel="0" collapsed="false">
      <c r="A99" s="1"/>
      <c r="B99" s="25" t="s">
        <v>97</v>
      </c>
      <c r="C99" s="26" t="n">
        <v>0.03</v>
      </c>
      <c r="D99" s="27" t="n">
        <v>3</v>
      </c>
      <c r="E99" s="28" t="n">
        <f aca="false">VLOOKUP($C99,'Memória de Cálculo 3'!$B$2:$E$10,2, )</f>
        <v>0</v>
      </c>
      <c r="F99" s="29" t="n">
        <f aca="false">D99*E99</f>
        <v>0</v>
      </c>
      <c r="G99" s="27" t="n">
        <v>0</v>
      </c>
      <c r="H99" s="28" t="n">
        <f aca="false">VLOOKUP($C99,'Memória de Cálculo 3'!$B$2:$E$10,3, )</f>
        <v>0</v>
      </c>
      <c r="I99" s="29" t="n">
        <f aca="false">G99*H99</f>
        <v>0</v>
      </c>
      <c r="J99" s="27" t="n">
        <v>0</v>
      </c>
      <c r="K99" s="28" t="n">
        <f aca="false">VLOOKUP($C99,'Memória de Cálculo 3'!$B$2:$E$10,4, )</f>
        <v>0</v>
      </c>
      <c r="L99" s="29" t="n">
        <f aca="false">J99*K99</f>
        <v>0</v>
      </c>
      <c r="M99" s="29" t="n">
        <v>4</v>
      </c>
      <c r="N99" s="29" t="n">
        <f aca="false">VLOOKUP($C99,'Memória de Cálculo 3'!$B$2:$G$10,5, )</f>
        <v>0</v>
      </c>
      <c r="O99" s="29" t="n">
        <f aca="false">M99*N99</f>
        <v>0</v>
      </c>
      <c r="P99" s="29"/>
      <c r="Q99" s="29" t="n">
        <f aca="false">VLOOKUP($C99,'Memória de Cálculo 3'!$B$2:$G$10,6, )</f>
        <v>0</v>
      </c>
      <c r="R99" s="29" t="n">
        <f aca="false">P99*Q99</f>
        <v>0</v>
      </c>
      <c r="S99" s="30" t="n">
        <f aca="false">F99+I99+L99+O99+R99</f>
        <v>0</v>
      </c>
      <c r="T99" s="2"/>
      <c r="U99" s="1"/>
      <c r="V99" s="1"/>
      <c r="W99" s="1"/>
      <c r="X99" s="1"/>
      <c r="Y99" s="1"/>
      <c r="Z99" s="1"/>
    </row>
    <row r="100" s="35" customFormat="true" ht="23.85" hidden="false" customHeight="false" outlineLevel="0" collapsed="false">
      <c r="A100" s="1"/>
      <c r="B100" s="25" t="s">
        <v>98</v>
      </c>
      <c r="C100" s="26" t="n">
        <v>0.03</v>
      </c>
      <c r="D100" s="27" t="n">
        <v>2</v>
      </c>
      <c r="E100" s="28" t="n">
        <f aca="false">VLOOKUP($C100,'Memória de Cálculo 3'!$B$2:$E$10,2, )</f>
        <v>0</v>
      </c>
      <c r="F100" s="29" t="n">
        <f aca="false">D100*E100</f>
        <v>0</v>
      </c>
      <c r="G100" s="27" t="n">
        <v>0</v>
      </c>
      <c r="H100" s="28" t="n">
        <f aca="false">VLOOKUP($C100,'Memória de Cálculo 3'!$B$2:$E$10,3, )</f>
        <v>0</v>
      </c>
      <c r="I100" s="29" t="n">
        <f aca="false">G100*H100</f>
        <v>0</v>
      </c>
      <c r="J100" s="27" t="n">
        <v>0</v>
      </c>
      <c r="K100" s="28" t="n">
        <f aca="false">VLOOKUP($C100,'Memória de Cálculo 3'!$B$2:$E$10,4, )</f>
        <v>0</v>
      </c>
      <c r="L100" s="29" t="n">
        <f aca="false">J100*K100</f>
        <v>0</v>
      </c>
      <c r="M100" s="29" t="n">
        <v>4</v>
      </c>
      <c r="N100" s="29" t="n">
        <f aca="false">VLOOKUP($C100,'Memória de Cálculo 3'!$B$2:$G$10,5, )</f>
        <v>0</v>
      </c>
      <c r="O100" s="29" t="n">
        <f aca="false">M100*N100</f>
        <v>0</v>
      </c>
      <c r="P100" s="29"/>
      <c r="Q100" s="29" t="n">
        <f aca="false">VLOOKUP($C100,'Memória de Cálculo 3'!$B$2:$G$10,6, )</f>
        <v>0</v>
      </c>
      <c r="R100" s="29" t="n">
        <f aca="false">P100*Q100</f>
        <v>0</v>
      </c>
      <c r="S100" s="30" t="n">
        <f aca="false">F100+I100+L100+O100+R100</f>
        <v>0</v>
      </c>
      <c r="T100" s="2"/>
      <c r="U100" s="1"/>
      <c r="V100" s="1"/>
      <c r="W100" s="1"/>
      <c r="X100" s="1"/>
      <c r="Y100" s="1"/>
      <c r="Z100" s="1"/>
    </row>
    <row r="101" s="35" customFormat="true" ht="23.85" hidden="false" customHeight="false" outlineLevel="0" collapsed="false">
      <c r="A101" s="1"/>
      <c r="B101" s="25" t="s">
        <v>99</v>
      </c>
      <c r="C101" s="26" t="n">
        <v>0.03</v>
      </c>
      <c r="D101" s="27" t="n">
        <v>2</v>
      </c>
      <c r="E101" s="28" t="n">
        <f aca="false">VLOOKUP($C101,'Memória de Cálculo 3'!$B$2:$E$10,2, )</f>
        <v>0</v>
      </c>
      <c r="F101" s="29" t="n">
        <f aca="false">D101*E101</f>
        <v>0</v>
      </c>
      <c r="G101" s="27" t="n">
        <v>0</v>
      </c>
      <c r="H101" s="28" t="n">
        <f aca="false">VLOOKUP($C101,'Memória de Cálculo 3'!$B$2:$E$10,3, )</f>
        <v>0</v>
      </c>
      <c r="I101" s="29" t="n">
        <f aca="false">G101*H101</f>
        <v>0</v>
      </c>
      <c r="J101" s="27" t="n">
        <v>0</v>
      </c>
      <c r="K101" s="28" t="n">
        <f aca="false">VLOOKUP($C101,'Memória de Cálculo 3'!$B$2:$E$10,4, )</f>
        <v>0</v>
      </c>
      <c r="L101" s="29" t="n">
        <f aca="false">J101*K101</f>
        <v>0</v>
      </c>
      <c r="M101" s="29" t="n">
        <v>4</v>
      </c>
      <c r="N101" s="29" t="n">
        <f aca="false">VLOOKUP($C101,'Memória de Cálculo 3'!$B$2:$G$10,5, )</f>
        <v>0</v>
      </c>
      <c r="O101" s="29" t="n">
        <f aca="false">M101*N101</f>
        <v>0</v>
      </c>
      <c r="P101" s="29"/>
      <c r="Q101" s="29" t="n">
        <f aca="false">VLOOKUP($C101,'Memória de Cálculo 3'!$B$2:$G$10,6, )</f>
        <v>0</v>
      </c>
      <c r="R101" s="29" t="n">
        <f aca="false">P101*Q101</f>
        <v>0</v>
      </c>
      <c r="S101" s="30" t="n">
        <f aca="false">F101+I101+L101+O101+R101</f>
        <v>0</v>
      </c>
      <c r="T101" s="2"/>
      <c r="U101" s="1"/>
      <c r="V101" s="1"/>
      <c r="W101" s="1"/>
      <c r="X101" s="1"/>
      <c r="Y101" s="1"/>
      <c r="Z101" s="1"/>
    </row>
    <row r="102" s="35" customFormat="true" ht="23.85" hidden="false" customHeight="false" outlineLevel="0" collapsed="false">
      <c r="A102" s="1"/>
      <c r="B102" s="25" t="s">
        <v>100</v>
      </c>
      <c r="C102" s="26" t="n">
        <v>0.04</v>
      </c>
      <c r="D102" s="27" t="n">
        <v>3</v>
      </c>
      <c r="E102" s="28" t="n">
        <f aca="false">VLOOKUP($C102,'Memória de Cálculo 3'!$B$2:$E$10,2, )</f>
        <v>0</v>
      </c>
      <c r="F102" s="29" t="n">
        <f aca="false">D102*E102</f>
        <v>0</v>
      </c>
      <c r="G102" s="27" t="n">
        <v>0</v>
      </c>
      <c r="H102" s="28" t="n">
        <f aca="false">VLOOKUP($C102,'Memória de Cálculo 3'!$B$2:$E$10,3, )</f>
        <v>0</v>
      </c>
      <c r="I102" s="29" t="n">
        <f aca="false">G102*H102</f>
        <v>0</v>
      </c>
      <c r="J102" s="27" t="n">
        <v>0</v>
      </c>
      <c r="K102" s="28" t="n">
        <f aca="false">VLOOKUP($C102,'Memória de Cálculo 3'!$B$2:$E$10,4, )</f>
        <v>0</v>
      </c>
      <c r="L102" s="29" t="n">
        <f aca="false">J102*K102</f>
        <v>0</v>
      </c>
      <c r="M102" s="29" t="n">
        <v>4</v>
      </c>
      <c r="N102" s="29" t="n">
        <f aca="false">VLOOKUP($C102,'Memória de Cálculo 3'!$B$2:$G$10,5, )</f>
        <v>0</v>
      </c>
      <c r="O102" s="29" t="n">
        <f aca="false">M102*N102</f>
        <v>0</v>
      </c>
      <c r="P102" s="29"/>
      <c r="Q102" s="29" t="n">
        <f aca="false">VLOOKUP($C102,'Memória de Cálculo 3'!$B$2:$G$10,6, )</f>
        <v>0</v>
      </c>
      <c r="R102" s="29" t="n">
        <f aca="false">P102*Q102</f>
        <v>0</v>
      </c>
      <c r="S102" s="30" t="n">
        <f aca="false">F102+I102+L102+O102+R102</f>
        <v>0</v>
      </c>
      <c r="T102" s="2"/>
      <c r="U102" s="1"/>
      <c r="V102" s="1"/>
      <c r="W102" s="1"/>
      <c r="X102" s="1"/>
      <c r="Y102" s="1"/>
      <c r="Z102" s="1"/>
    </row>
    <row r="103" s="35" customFormat="true" ht="23.85" hidden="false" customHeight="false" outlineLevel="0" collapsed="false">
      <c r="A103" s="1"/>
      <c r="B103" s="25" t="s">
        <v>101</v>
      </c>
      <c r="C103" s="26" t="n">
        <v>0.05</v>
      </c>
      <c r="D103" s="27" t="n">
        <v>3</v>
      </c>
      <c r="E103" s="28" t="n">
        <f aca="false">VLOOKUP($C103,'Memória de Cálculo 3'!$B$2:$E$10,2, )</f>
        <v>0</v>
      </c>
      <c r="F103" s="29" t="n">
        <f aca="false">D103*E103</f>
        <v>0</v>
      </c>
      <c r="G103" s="27" t="n">
        <v>0</v>
      </c>
      <c r="H103" s="28" t="n">
        <f aca="false">VLOOKUP($C103,'Memória de Cálculo 3'!$B$2:$E$10,3, )</f>
        <v>0</v>
      </c>
      <c r="I103" s="29" t="n">
        <f aca="false">G103*H103</f>
        <v>0</v>
      </c>
      <c r="J103" s="27" t="n">
        <v>0</v>
      </c>
      <c r="K103" s="28" t="n">
        <f aca="false">VLOOKUP($C103,'Memória de Cálculo 3'!$B$2:$E$10,4, )</f>
        <v>0</v>
      </c>
      <c r="L103" s="29" t="n">
        <f aca="false">J103*K103</f>
        <v>0</v>
      </c>
      <c r="M103" s="29" t="n">
        <v>4</v>
      </c>
      <c r="N103" s="29" t="n">
        <f aca="false">VLOOKUP($C103,'Memória de Cálculo 3'!$B$2:$G$10,5, )</f>
        <v>0</v>
      </c>
      <c r="O103" s="29" t="n">
        <f aca="false">M103*N103</f>
        <v>0</v>
      </c>
      <c r="P103" s="29"/>
      <c r="Q103" s="29" t="n">
        <f aca="false">VLOOKUP($C103,'Memória de Cálculo 3'!$B$2:$G$10,6, )</f>
        <v>0</v>
      </c>
      <c r="R103" s="29" t="n">
        <f aca="false">P103*Q103</f>
        <v>0</v>
      </c>
      <c r="S103" s="30" t="n">
        <f aca="false">F103+I103+L103+O103+R103</f>
        <v>0</v>
      </c>
      <c r="T103" s="2"/>
      <c r="U103" s="1"/>
      <c r="V103" s="1"/>
      <c r="W103" s="1"/>
      <c r="X103" s="1"/>
      <c r="Y103" s="1"/>
      <c r="Z103" s="1"/>
    </row>
    <row r="104" s="35" customFormat="true" ht="12.8" hidden="false" customHeight="false" outlineLevel="0" collapsed="false">
      <c r="A104" s="1"/>
      <c r="B104" s="25" t="s">
        <v>102</v>
      </c>
      <c r="C104" s="26" t="n">
        <v>0.05</v>
      </c>
      <c r="D104" s="27" t="n">
        <v>2</v>
      </c>
      <c r="E104" s="28" t="n">
        <f aca="false">VLOOKUP($C104,'Memória de Cálculo 3'!$B$2:$E$10,2, )</f>
        <v>0</v>
      </c>
      <c r="F104" s="29" t="n">
        <f aca="false">D104*E104</f>
        <v>0</v>
      </c>
      <c r="G104" s="27" t="n">
        <v>0</v>
      </c>
      <c r="H104" s="28" t="n">
        <f aca="false">VLOOKUP($C104,'Memória de Cálculo 3'!$B$2:$E$10,3, )</f>
        <v>0</v>
      </c>
      <c r="I104" s="29" t="n">
        <f aca="false">G104*H104</f>
        <v>0</v>
      </c>
      <c r="J104" s="27" t="n">
        <v>0</v>
      </c>
      <c r="K104" s="28" t="n">
        <f aca="false">VLOOKUP($C104,'Memória de Cálculo 3'!$B$2:$E$10,4, )</f>
        <v>0</v>
      </c>
      <c r="L104" s="29" t="n">
        <f aca="false">J104*K104</f>
        <v>0</v>
      </c>
      <c r="M104" s="29" t="n">
        <v>4</v>
      </c>
      <c r="N104" s="29" t="n">
        <f aca="false">VLOOKUP($C104,'Memória de Cálculo 3'!$B$2:$G$10,5, )</f>
        <v>0</v>
      </c>
      <c r="O104" s="29" t="n">
        <f aca="false">M104*N104</f>
        <v>0</v>
      </c>
      <c r="P104" s="29"/>
      <c r="Q104" s="29" t="n">
        <f aca="false">VLOOKUP($C104,'Memória de Cálculo 3'!$B$2:$G$10,6, )</f>
        <v>0</v>
      </c>
      <c r="R104" s="29" t="n">
        <f aca="false">P104*Q104</f>
        <v>0</v>
      </c>
      <c r="S104" s="30" t="n">
        <f aca="false">F104+I104+L104+O104+R104</f>
        <v>0</v>
      </c>
      <c r="T104" s="2"/>
      <c r="U104" s="1"/>
      <c r="V104" s="1"/>
      <c r="W104" s="1"/>
      <c r="X104" s="1"/>
      <c r="Y104" s="1"/>
      <c r="Z104" s="1"/>
    </row>
    <row r="105" s="35" customFormat="true" ht="12.8" hidden="false" customHeight="false" outlineLevel="0" collapsed="false">
      <c r="A105" s="1"/>
      <c r="B105" s="25" t="s">
        <v>103</v>
      </c>
      <c r="C105" s="26" t="n">
        <v>0.04</v>
      </c>
      <c r="D105" s="27" t="n">
        <v>0</v>
      </c>
      <c r="E105" s="28" t="n">
        <f aca="false">VLOOKUP($C105,'Memória de Cálculo 3'!$B$2:$E$10,2, )</f>
        <v>0</v>
      </c>
      <c r="F105" s="29" t="n">
        <f aca="false">D105*E105</f>
        <v>0</v>
      </c>
      <c r="G105" s="27" t="n">
        <v>1</v>
      </c>
      <c r="H105" s="28" t="n">
        <f aca="false">VLOOKUP($C105,'Memória de Cálculo 3'!$B$2:$E$10,3, )</f>
        <v>0</v>
      </c>
      <c r="I105" s="29" t="n">
        <f aca="false">G105*H105</f>
        <v>0</v>
      </c>
      <c r="J105" s="27" t="n">
        <v>1</v>
      </c>
      <c r="K105" s="28" t="n">
        <f aca="false">VLOOKUP($C105,'Memória de Cálculo 3'!$B$2:$E$10,4, )</f>
        <v>0</v>
      </c>
      <c r="L105" s="29" t="n">
        <f aca="false">J105*K105</f>
        <v>0</v>
      </c>
      <c r="M105" s="29"/>
      <c r="N105" s="29" t="n">
        <f aca="false">VLOOKUP($C105,'Memória de Cálculo 3'!$B$2:$G$10,5, )</f>
        <v>0</v>
      </c>
      <c r="O105" s="29" t="n">
        <f aca="false">M105*N105</f>
        <v>0</v>
      </c>
      <c r="P105" s="29"/>
      <c r="Q105" s="29" t="n">
        <f aca="false">VLOOKUP($C105,'Memória de Cálculo 3'!$B$2:$G$10,6, )</f>
        <v>0</v>
      </c>
      <c r="R105" s="29" t="n">
        <f aca="false">P105*Q105</f>
        <v>0</v>
      </c>
      <c r="S105" s="30" t="n">
        <f aca="false">F105+I105+L105+O105+R105</f>
        <v>0</v>
      </c>
      <c r="T105" s="2"/>
      <c r="U105" s="1"/>
      <c r="V105" s="1"/>
      <c r="W105" s="1"/>
      <c r="X105" s="1"/>
      <c r="Y105" s="1"/>
      <c r="Z105" s="1"/>
    </row>
    <row r="106" s="35" customFormat="true" ht="12.8" hidden="false" customHeight="false" outlineLevel="0" collapsed="false">
      <c r="A106" s="1"/>
      <c r="B106" s="25" t="s">
        <v>88</v>
      </c>
      <c r="C106" s="26" t="n">
        <v>0.04</v>
      </c>
      <c r="D106" s="27" t="n">
        <v>0</v>
      </c>
      <c r="E106" s="28" t="n">
        <f aca="false">VLOOKUP($C106,'Memória de Cálculo 3'!$B$2:$E$10,2, )</f>
        <v>0</v>
      </c>
      <c r="F106" s="29" t="n">
        <f aca="false">D106*E106</f>
        <v>0</v>
      </c>
      <c r="G106" s="27" t="n">
        <v>1</v>
      </c>
      <c r="H106" s="28" t="n">
        <f aca="false">VLOOKUP($C106,'Memória de Cálculo 3'!$B$2:$E$10,3, )</f>
        <v>0</v>
      </c>
      <c r="I106" s="29" t="n">
        <f aca="false">G106*H106</f>
        <v>0</v>
      </c>
      <c r="J106" s="27" t="n">
        <v>0</v>
      </c>
      <c r="K106" s="28" t="n">
        <f aca="false">VLOOKUP($C106,'Memória de Cálculo 3'!$B$2:$E$10,4, )</f>
        <v>0</v>
      </c>
      <c r="L106" s="29" t="n">
        <f aca="false">J106*K106</f>
        <v>0</v>
      </c>
      <c r="M106" s="29" t="n">
        <v>9</v>
      </c>
      <c r="N106" s="29" t="n">
        <f aca="false">VLOOKUP($C106,'Memória de Cálculo 3'!$B$2:$G$10,5, )</f>
        <v>0</v>
      </c>
      <c r="O106" s="29" t="n">
        <f aca="false">M106*N106</f>
        <v>0</v>
      </c>
      <c r="P106" s="29" t="n">
        <v>7</v>
      </c>
      <c r="Q106" s="29" t="n">
        <f aca="false">VLOOKUP($C106,'Memória de Cálculo 3'!$B$2:$G$10,6, )</f>
        <v>0</v>
      </c>
      <c r="R106" s="29" t="n">
        <f aca="false">P106*Q106</f>
        <v>0</v>
      </c>
      <c r="S106" s="30" t="n">
        <f aca="false">F106+I106+L106+O106+R106</f>
        <v>0</v>
      </c>
      <c r="T106" s="2"/>
      <c r="U106" s="1"/>
      <c r="V106" s="1"/>
      <c r="W106" s="1"/>
      <c r="X106" s="1"/>
      <c r="Y106" s="1"/>
      <c r="Z106" s="1"/>
    </row>
    <row r="107" s="35" customFormat="true" ht="12.8" hidden="false" customHeight="false" outlineLevel="0" collapsed="false">
      <c r="A107" s="1"/>
      <c r="B107" s="31" t="s">
        <v>22</v>
      </c>
      <c r="C107" s="31"/>
      <c r="D107" s="31" t="n">
        <f aca="false">SUM(D91:D106)</f>
        <v>35</v>
      </c>
      <c r="E107" s="31"/>
      <c r="F107" s="32" t="n">
        <f aca="false">SUM(F91:F106)</f>
        <v>0</v>
      </c>
      <c r="G107" s="31" t="n">
        <f aca="false">SUM(G91:G106)</f>
        <v>2</v>
      </c>
      <c r="H107" s="31"/>
      <c r="I107" s="31" t="n">
        <f aca="false">SUM(I91:I106)</f>
        <v>0</v>
      </c>
      <c r="J107" s="31" t="n">
        <f aca="false">SUM(J91:J106)</f>
        <v>1</v>
      </c>
      <c r="K107" s="31"/>
      <c r="L107" s="32" t="n">
        <f aca="false">SUM(L91:L106)</f>
        <v>0</v>
      </c>
      <c r="M107" s="31" t="n">
        <f aca="false">SUM(M91:M106)</f>
        <v>65</v>
      </c>
      <c r="N107" s="31"/>
      <c r="O107" s="32" t="n">
        <f aca="false">SUM(O91:O106)</f>
        <v>0</v>
      </c>
      <c r="P107" s="31" t="n">
        <f aca="false">SUM(P91:P106)</f>
        <v>7</v>
      </c>
      <c r="Q107" s="31"/>
      <c r="R107" s="32" t="n">
        <f aca="false">SUM(R91:R106)</f>
        <v>0</v>
      </c>
      <c r="S107" s="33" t="n">
        <f aca="false">SUM(S91:S106)</f>
        <v>0</v>
      </c>
      <c r="T107" s="2"/>
      <c r="U107" s="1"/>
      <c r="V107" s="1"/>
      <c r="W107" s="1"/>
      <c r="X107" s="1"/>
      <c r="Y107" s="1"/>
      <c r="Z107" s="1"/>
    </row>
    <row r="108" s="35" customFormat="true" ht="12.8" hidden="false" customHeight="false" outlineLevel="0" collapsed="false">
      <c r="A108" s="1"/>
      <c r="B108" s="31" t="s">
        <v>54</v>
      </c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4" t="n">
        <f aca="false">S107*36</f>
        <v>0</v>
      </c>
      <c r="T108" s="2"/>
      <c r="U108" s="1"/>
      <c r="V108" s="1"/>
      <c r="W108" s="1"/>
      <c r="X108" s="1"/>
      <c r="Y108" s="1"/>
      <c r="Z108" s="1"/>
    </row>
    <row r="109" s="1" customFormat="true" ht="12.8" hidden="false" customHeight="false" outlineLevel="0" collapsed="false">
      <c r="T109" s="2"/>
    </row>
    <row r="110" s="1" customFormat="true" ht="12.8" hidden="false" customHeight="false" outlineLevel="0" collapsed="false">
      <c r="B110" s="23" t="s">
        <v>104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"/>
    </row>
    <row r="111" s="1" customFormat="true" ht="23.85" hidden="false" customHeight="true" outlineLevel="0" collapsed="false">
      <c r="B111" s="6" t="s">
        <v>27</v>
      </c>
      <c r="C111" s="6" t="s">
        <v>28</v>
      </c>
      <c r="D111" s="6" t="s">
        <v>29</v>
      </c>
      <c r="E111" s="6"/>
      <c r="F111" s="6"/>
      <c r="G111" s="6" t="s">
        <v>30</v>
      </c>
      <c r="H111" s="6"/>
      <c r="I111" s="6"/>
      <c r="J111" s="6" t="s">
        <v>31</v>
      </c>
      <c r="K111" s="6"/>
      <c r="L111" s="6"/>
      <c r="M111" s="7" t="s">
        <v>56</v>
      </c>
      <c r="N111" s="7"/>
      <c r="O111" s="7"/>
      <c r="P111" s="7" t="s">
        <v>57</v>
      </c>
      <c r="Q111" s="7"/>
      <c r="R111" s="7"/>
      <c r="S111" s="7" t="s">
        <v>4</v>
      </c>
      <c r="T111" s="2"/>
    </row>
    <row r="112" s="1" customFormat="true" ht="35.05" hidden="false" customHeight="false" outlineLevel="0" collapsed="false">
      <c r="B112" s="6"/>
      <c r="C112" s="6"/>
      <c r="D112" s="7" t="s">
        <v>34</v>
      </c>
      <c r="E112" s="7" t="s">
        <v>35</v>
      </c>
      <c r="F112" s="7" t="s">
        <v>36</v>
      </c>
      <c r="G112" s="7" t="s">
        <v>34</v>
      </c>
      <c r="H112" s="7" t="s">
        <v>35</v>
      </c>
      <c r="I112" s="7" t="s">
        <v>36</v>
      </c>
      <c r="J112" s="7" t="s">
        <v>34</v>
      </c>
      <c r="K112" s="7" t="s">
        <v>35</v>
      </c>
      <c r="L112" s="7" t="s">
        <v>36</v>
      </c>
      <c r="M112" s="24" t="s">
        <v>34</v>
      </c>
      <c r="N112" s="24" t="s">
        <v>37</v>
      </c>
      <c r="O112" s="24" t="s">
        <v>36</v>
      </c>
      <c r="P112" s="24" t="s">
        <v>34</v>
      </c>
      <c r="Q112" s="24" t="s">
        <v>37</v>
      </c>
      <c r="R112" s="24" t="s">
        <v>36</v>
      </c>
      <c r="S112" s="7"/>
      <c r="T112" s="2"/>
    </row>
    <row r="113" s="1" customFormat="true" ht="12.8" hidden="false" customHeight="false" outlineLevel="0" collapsed="false">
      <c r="B113" s="25" t="s">
        <v>105</v>
      </c>
      <c r="C113" s="26" t="n">
        <v>0.05</v>
      </c>
      <c r="D113" s="27" t="n">
        <v>3</v>
      </c>
      <c r="E113" s="28" t="n">
        <f aca="false">VLOOKUP($C113,'Memória de Cálculo 3'!$B$2:$E$10,2, )</f>
        <v>0</v>
      </c>
      <c r="F113" s="29" t="n">
        <f aca="false">D113*E113</f>
        <v>0</v>
      </c>
      <c r="G113" s="27" t="n">
        <v>0</v>
      </c>
      <c r="H113" s="28" t="n">
        <f aca="false">VLOOKUP($C113,'Memória de Cálculo 3'!$B$2:$E$10,3, )</f>
        <v>0</v>
      </c>
      <c r="I113" s="29" t="n">
        <f aca="false">G113*H113</f>
        <v>0</v>
      </c>
      <c r="J113" s="27" t="n">
        <v>0</v>
      </c>
      <c r="K113" s="28" t="n">
        <f aca="false">VLOOKUP($C113,'Memória de Cálculo 3'!$B$2:$E$10,4, )</f>
        <v>0</v>
      </c>
      <c r="L113" s="29" t="n">
        <f aca="false">J113*K113</f>
        <v>0</v>
      </c>
      <c r="M113" s="29" t="n">
        <v>4</v>
      </c>
      <c r="N113" s="29" t="n">
        <f aca="false">VLOOKUP($C113,'Memória de Cálculo 3'!$B$2:$G$10,5, )</f>
        <v>0</v>
      </c>
      <c r="O113" s="29" t="n">
        <f aca="false">M113*N113</f>
        <v>0</v>
      </c>
      <c r="P113" s="29"/>
      <c r="Q113" s="29" t="n">
        <f aca="false">VLOOKUP($C113,'Memória de Cálculo 3'!$B$2:$G$10,6, )</f>
        <v>0</v>
      </c>
      <c r="R113" s="29" t="n">
        <f aca="false">P113*Q113</f>
        <v>0</v>
      </c>
      <c r="S113" s="30" t="n">
        <f aca="false">F113+I113+L113+O113+R113</f>
        <v>0</v>
      </c>
      <c r="T113" s="2"/>
    </row>
    <row r="114" s="1" customFormat="true" ht="12.8" hidden="false" customHeight="false" outlineLevel="0" collapsed="false">
      <c r="B114" s="25" t="s">
        <v>106</v>
      </c>
      <c r="C114" s="26" t="n">
        <v>0.04</v>
      </c>
      <c r="D114" s="27" t="n">
        <v>2</v>
      </c>
      <c r="E114" s="28" t="n">
        <f aca="false">VLOOKUP($C114,'Memória de Cálculo 3'!$B$2:$E$10,2, )</f>
        <v>0</v>
      </c>
      <c r="F114" s="29" t="n">
        <f aca="false">D114*E114</f>
        <v>0</v>
      </c>
      <c r="G114" s="27" t="n">
        <v>1</v>
      </c>
      <c r="H114" s="28" t="n">
        <f aca="false">VLOOKUP($C114,'Memória de Cálculo 3'!$B$2:$E$10,3, )</f>
        <v>0</v>
      </c>
      <c r="I114" s="29" t="n">
        <f aca="false">G114*H114</f>
        <v>0</v>
      </c>
      <c r="J114" s="27" t="n">
        <v>0</v>
      </c>
      <c r="K114" s="28" t="n">
        <f aca="false">VLOOKUP($C114,'Memória de Cálculo 3'!$B$2:$E$10,4, )</f>
        <v>0</v>
      </c>
      <c r="L114" s="29" t="n">
        <f aca="false">J114*K114</f>
        <v>0</v>
      </c>
      <c r="M114" s="29" t="n">
        <v>4</v>
      </c>
      <c r="N114" s="29" t="n">
        <f aca="false">VLOOKUP($C114,'Memória de Cálculo 3'!$B$2:$G$10,5, )</f>
        <v>0</v>
      </c>
      <c r="O114" s="29" t="n">
        <f aca="false">M114*N114</f>
        <v>0</v>
      </c>
      <c r="P114" s="29"/>
      <c r="Q114" s="29" t="n">
        <f aca="false">VLOOKUP($C114,'Memória de Cálculo 3'!$B$2:$G$10,6, )</f>
        <v>0</v>
      </c>
      <c r="R114" s="29" t="n">
        <f aca="false">P114*Q114</f>
        <v>0</v>
      </c>
      <c r="S114" s="30" t="n">
        <f aca="false">F114+I114+L114+O114+R114</f>
        <v>0</v>
      </c>
      <c r="T114" s="2"/>
    </row>
    <row r="115" s="1" customFormat="true" ht="23.85" hidden="false" customHeight="false" outlineLevel="0" collapsed="false">
      <c r="B115" s="25" t="s">
        <v>107</v>
      </c>
      <c r="C115" s="26" t="n">
        <v>0.035</v>
      </c>
      <c r="D115" s="27" t="n">
        <v>3</v>
      </c>
      <c r="E115" s="28" t="n">
        <f aca="false">VLOOKUP($C115,'Memória de Cálculo 3'!$B$2:$E$10,2, )</f>
        <v>0</v>
      </c>
      <c r="F115" s="29" t="n">
        <f aca="false">D115*E115</f>
        <v>0</v>
      </c>
      <c r="G115" s="27" t="n">
        <v>0</v>
      </c>
      <c r="H115" s="28" t="n">
        <f aca="false">VLOOKUP($C115,'Memória de Cálculo 3'!$B$2:$E$10,3, )</f>
        <v>0</v>
      </c>
      <c r="I115" s="29" t="n">
        <f aca="false">G115*H115</f>
        <v>0</v>
      </c>
      <c r="J115" s="27" t="n">
        <v>0</v>
      </c>
      <c r="K115" s="28" t="n">
        <f aca="false">VLOOKUP($C115,'Memória de Cálculo 3'!$B$2:$E$10,4, )</f>
        <v>0</v>
      </c>
      <c r="L115" s="29" t="n">
        <f aca="false">J115*K115</f>
        <v>0</v>
      </c>
      <c r="M115" s="29" t="n">
        <v>4</v>
      </c>
      <c r="N115" s="29" t="n">
        <f aca="false">VLOOKUP($C115,'Memória de Cálculo 3'!$B$2:$G$10,5, )</f>
        <v>0</v>
      </c>
      <c r="O115" s="29" t="n">
        <f aca="false">M115*N115</f>
        <v>0</v>
      </c>
      <c r="P115" s="29"/>
      <c r="Q115" s="29" t="n">
        <f aca="false">VLOOKUP($C115,'Memória de Cálculo 3'!$B$2:$G$10,6, )</f>
        <v>0</v>
      </c>
      <c r="R115" s="29" t="n">
        <f aca="false">P115*Q115</f>
        <v>0</v>
      </c>
      <c r="S115" s="30" t="n">
        <f aca="false">F115+I115+L115+O115+R115</f>
        <v>0</v>
      </c>
      <c r="T115" s="2"/>
    </row>
    <row r="116" s="1" customFormat="true" ht="23.85" hidden="false" customHeight="false" outlineLevel="0" collapsed="false">
      <c r="B116" s="25" t="s">
        <v>108</v>
      </c>
      <c r="C116" s="26" t="n">
        <v>0.03</v>
      </c>
      <c r="D116" s="27" t="n">
        <v>1</v>
      </c>
      <c r="E116" s="28" t="n">
        <f aca="false">VLOOKUP($C116,'Memória de Cálculo 3'!$B$2:$E$10,2, )</f>
        <v>0</v>
      </c>
      <c r="F116" s="29" t="n">
        <f aca="false">D116*E116</f>
        <v>0</v>
      </c>
      <c r="G116" s="27" t="n">
        <v>0</v>
      </c>
      <c r="H116" s="28" t="n">
        <f aca="false">VLOOKUP($C116,'Memória de Cálculo 3'!$B$2:$E$10,3, )</f>
        <v>0</v>
      </c>
      <c r="I116" s="29" t="n">
        <f aca="false">G116*H116</f>
        <v>0</v>
      </c>
      <c r="J116" s="27" t="n">
        <v>0</v>
      </c>
      <c r="K116" s="28" t="n">
        <f aca="false">VLOOKUP($C116,'Memória de Cálculo 3'!$B$2:$E$10,4, )</f>
        <v>0</v>
      </c>
      <c r="L116" s="29" t="n">
        <f aca="false">J116*K116</f>
        <v>0</v>
      </c>
      <c r="M116" s="29" t="n">
        <v>4</v>
      </c>
      <c r="N116" s="29" t="n">
        <f aca="false">VLOOKUP($C116,'Memória de Cálculo 3'!$B$2:$G$10,5, )</f>
        <v>0</v>
      </c>
      <c r="O116" s="29" t="n">
        <f aca="false">M116*N116</f>
        <v>0</v>
      </c>
      <c r="P116" s="29"/>
      <c r="Q116" s="29" t="n">
        <f aca="false">VLOOKUP($C116,'Memória de Cálculo 3'!$B$2:$G$10,6, )</f>
        <v>0</v>
      </c>
      <c r="R116" s="29" t="n">
        <f aca="false">P116*Q116</f>
        <v>0</v>
      </c>
      <c r="S116" s="30" t="n">
        <f aca="false">F116+I116+L116+O116+R116</f>
        <v>0</v>
      </c>
      <c r="T116" s="2"/>
    </row>
    <row r="117" s="1" customFormat="true" ht="12.8" hidden="false" customHeight="false" outlineLevel="0" collapsed="false">
      <c r="B117" s="25" t="s">
        <v>109</v>
      </c>
      <c r="C117" s="26" t="n">
        <v>0.03</v>
      </c>
      <c r="D117" s="27" t="n">
        <v>2</v>
      </c>
      <c r="E117" s="28" t="n">
        <f aca="false">VLOOKUP($C117,'Memória de Cálculo 3'!$B$2:$E$10,2, )</f>
        <v>0</v>
      </c>
      <c r="F117" s="29" t="n">
        <f aca="false">D117*E117</f>
        <v>0</v>
      </c>
      <c r="G117" s="27" t="n">
        <v>0</v>
      </c>
      <c r="H117" s="28" t="n">
        <f aca="false">VLOOKUP($C117,'Memória de Cálculo 3'!$B$2:$E$10,3, )</f>
        <v>0</v>
      </c>
      <c r="I117" s="29" t="n">
        <f aca="false">G117*H117</f>
        <v>0</v>
      </c>
      <c r="J117" s="27" t="n">
        <v>0</v>
      </c>
      <c r="K117" s="28" t="n">
        <f aca="false">VLOOKUP($C117,'Memória de Cálculo 3'!$B$2:$E$10,4, )</f>
        <v>0</v>
      </c>
      <c r="L117" s="29" t="n">
        <f aca="false">J117*K117</f>
        <v>0</v>
      </c>
      <c r="M117" s="29" t="n">
        <v>4</v>
      </c>
      <c r="N117" s="29" t="n">
        <f aca="false">VLOOKUP($C117,'Memória de Cálculo 3'!$B$2:$G$10,5, )</f>
        <v>0</v>
      </c>
      <c r="O117" s="29" t="n">
        <f aca="false">M117*N117</f>
        <v>0</v>
      </c>
      <c r="P117" s="29"/>
      <c r="Q117" s="29" t="n">
        <f aca="false">VLOOKUP($C117,'Memória de Cálculo 3'!$B$2:$G$10,6, )</f>
        <v>0</v>
      </c>
      <c r="R117" s="29" t="n">
        <f aca="false">P117*Q117</f>
        <v>0</v>
      </c>
      <c r="S117" s="30" t="n">
        <f aca="false">F117+I117+L117+O117+R117</f>
        <v>0</v>
      </c>
      <c r="T117" s="2"/>
    </row>
    <row r="118" s="1" customFormat="true" ht="12.8" hidden="false" customHeight="false" outlineLevel="0" collapsed="false">
      <c r="B118" s="25" t="s">
        <v>110</v>
      </c>
      <c r="C118" s="26" t="n">
        <v>0.03</v>
      </c>
      <c r="D118" s="27" t="n">
        <v>3</v>
      </c>
      <c r="E118" s="28" t="n">
        <f aca="false">VLOOKUP($C118,'Memória de Cálculo 3'!$B$2:$E$10,2, )</f>
        <v>0</v>
      </c>
      <c r="F118" s="29" t="n">
        <f aca="false">D118*E118</f>
        <v>0</v>
      </c>
      <c r="G118" s="27" t="n">
        <v>0</v>
      </c>
      <c r="H118" s="28" t="n">
        <f aca="false">VLOOKUP($C118,'Memória de Cálculo 3'!$B$2:$E$10,3, )</f>
        <v>0</v>
      </c>
      <c r="I118" s="29" t="n">
        <f aca="false">G118*H118</f>
        <v>0</v>
      </c>
      <c r="J118" s="27" t="n">
        <v>0</v>
      </c>
      <c r="K118" s="28" t="n">
        <f aca="false">VLOOKUP($C118,'Memória de Cálculo 3'!$B$2:$E$10,4, )</f>
        <v>0</v>
      </c>
      <c r="L118" s="29" t="n">
        <f aca="false">J118*K118</f>
        <v>0</v>
      </c>
      <c r="M118" s="29" t="n">
        <v>4</v>
      </c>
      <c r="N118" s="29" t="n">
        <f aca="false">VLOOKUP($C118,'Memória de Cálculo 3'!$B$2:$G$10,5, )</f>
        <v>0</v>
      </c>
      <c r="O118" s="29" t="n">
        <f aca="false">M118*N118</f>
        <v>0</v>
      </c>
      <c r="P118" s="29"/>
      <c r="Q118" s="29" t="n">
        <f aca="false">VLOOKUP($C118,'Memória de Cálculo 3'!$B$2:$G$10,6, )</f>
        <v>0</v>
      </c>
      <c r="R118" s="29" t="n">
        <f aca="false">P118*Q118</f>
        <v>0</v>
      </c>
      <c r="S118" s="30" t="n">
        <f aca="false">F118+I118+L118+O118+R118</f>
        <v>0</v>
      </c>
      <c r="T118" s="2"/>
    </row>
    <row r="119" s="1" customFormat="true" ht="23.85" hidden="false" customHeight="false" outlineLevel="0" collapsed="false">
      <c r="B119" s="25" t="s">
        <v>111</v>
      </c>
      <c r="C119" s="26" t="n">
        <v>0.02</v>
      </c>
      <c r="D119" s="27" t="n">
        <v>2</v>
      </c>
      <c r="E119" s="28" t="n">
        <f aca="false">VLOOKUP($C119,'Memória de Cálculo 3'!$B$2:$E$10,2, )</f>
        <v>0</v>
      </c>
      <c r="F119" s="29" t="n">
        <f aca="false">D119*E119</f>
        <v>0</v>
      </c>
      <c r="G119" s="27" t="n">
        <v>0</v>
      </c>
      <c r="H119" s="28" t="n">
        <f aca="false">VLOOKUP($C119,'Memória de Cálculo 3'!$B$2:$E$10,3, )</f>
        <v>0</v>
      </c>
      <c r="I119" s="29" t="n">
        <f aca="false">G119*H119</f>
        <v>0</v>
      </c>
      <c r="J119" s="27" t="n">
        <v>0</v>
      </c>
      <c r="K119" s="28" t="n">
        <f aca="false">VLOOKUP($C119,'Memória de Cálculo 3'!$B$2:$E$10,4, )</f>
        <v>0</v>
      </c>
      <c r="L119" s="29" t="n">
        <f aca="false">J119*K119</f>
        <v>0</v>
      </c>
      <c r="M119" s="29" t="n">
        <v>4</v>
      </c>
      <c r="N119" s="29" t="n">
        <f aca="false">VLOOKUP($C119,'Memória de Cálculo 3'!$B$2:$G$10,5, )</f>
        <v>0</v>
      </c>
      <c r="O119" s="29" t="n">
        <f aca="false">M119*N119</f>
        <v>0</v>
      </c>
      <c r="P119" s="29"/>
      <c r="Q119" s="29" t="n">
        <f aca="false">VLOOKUP($C119,'Memória de Cálculo 3'!$B$2:$G$10,6, )</f>
        <v>0</v>
      </c>
      <c r="R119" s="29" t="n">
        <f aca="false">P119*Q119</f>
        <v>0</v>
      </c>
      <c r="S119" s="30" t="n">
        <f aca="false">F119+I119+L119+O119+R119</f>
        <v>0</v>
      </c>
      <c r="T119" s="2"/>
    </row>
    <row r="120" s="1" customFormat="true" ht="12.8" hidden="false" customHeight="false" outlineLevel="0" collapsed="false">
      <c r="B120" s="25" t="s">
        <v>112</v>
      </c>
      <c r="C120" s="26" t="n">
        <v>0.03</v>
      </c>
      <c r="D120" s="27" t="n">
        <v>2</v>
      </c>
      <c r="E120" s="28" t="n">
        <f aca="false">VLOOKUP($C120,'Memória de Cálculo 3'!$B$2:$E$10,2, )</f>
        <v>0</v>
      </c>
      <c r="F120" s="29" t="n">
        <f aca="false">D120*E120</f>
        <v>0</v>
      </c>
      <c r="G120" s="27" t="n">
        <v>0</v>
      </c>
      <c r="H120" s="28" t="n">
        <f aca="false">VLOOKUP($C120,'Memória de Cálculo 3'!$B$2:$E$10,3, )</f>
        <v>0</v>
      </c>
      <c r="I120" s="29" t="n">
        <f aca="false">G120*H120</f>
        <v>0</v>
      </c>
      <c r="J120" s="27" t="n">
        <v>0</v>
      </c>
      <c r="K120" s="28" t="n">
        <f aca="false">VLOOKUP($C120,'Memória de Cálculo 3'!$B$2:$E$10,4, )</f>
        <v>0</v>
      </c>
      <c r="L120" s="29" t="n">
        <f aca="false">J120*K120</f>
        <v>0</v>
      </c>
      <c r="M120" s="29" t="n">
        <v>4</v>
      </c>
      <c r="N120" s="29" t="n">
        <f aca="false">VLOOKUP($C120,'Memória de Cálculo 3'!$B$2:$G$10,5, )</f>
        <v>0</v>
      </c>
      <c r="O120" s="29" t="n">
        <f aca="false">M120*N120</f>
        <v>0</v>
      </c>
      <c r="P120" s="29"/>
      <c r="Q120" s="29" t="n">
        <f aca="false">VLOOKUP($C120,'Memória de Cálculo 3'!$B$2:$G$10,6, )</f>
        <v>0</v>
      </c>
      <c r="R120" s="29" t="n">
        <f aca="false">P120*Q120</f>
        <v>0</v>
      </c>
      <c r="S120" s="30" t="n">
        <f aca="false">F120+I120+L120+O120+R120</f>
        <v>0</v>
      </c>
      <c r="T120" s="2"/>
    </row>
    <row r="121" s="1" customFormat="true" ht="23.85" hidden="false" customHeight="false" outlineLevel="0" collapsed="false">
      <c r="B121" s="25" t="s">
        <v>113</v>
      </c>
      <c r="C121" s="26" t="n">
        <v>0.04</v>
      </c>
      <c r="D121" s="27" t="n">
        <v>2</v>
      </c>
      <c r="E121" s="28" t="n">
        <f aca="false">VLOOKUP($C121,'Memória de Cálculo 3'!$B$2:$E$10,2, )</f>
        <v>0</v>
      </c>
      <c r="F121" s="29" t="n">
        <f aca="false">D121*E121</f>
        <v>0</v>
      </c>
      <c r="G121" s="27" t="n">
        <v>0</v>
      </c>
      <c r="H121" s="28" t="n">
        <f aca="false">VLOOKUP($C121,'Memória de Cálculo 3'!$B$2:$E$10,3, )</f>
        <v>0</v>
      </c>
      <c r="I121" s="29" t="n">
        <f aca="false">G121*H121</f>
        <v>0</v>
      </c>
      <c r="J121" s="27" t="n">
        <v>0</v>
      </c>
      <c r="K121" s="28" t="n">
        <f aca="false">VLOOKUP($C121,'Memória de Cálculo 3'!$B$2:$E$10,4, )</f>
        <v>0</v>
      </c>
      <c r="L121" s="29" t="n">
        <f aca="false">J121*K121</f>
        <v>0</v>
      </c>
      <c r="M121" s="29" t="n">
        <v>4</v>
      </c>
      <c r="N121" s="29" t="n">
        <f aca="false">VLOOKUP($C121,'Memória de Cálculo 3'!$B$2:$G$10,5, )</f>
        <v>0</v>
      </c>
      <c r="O121" s="29" t="n">
        <f aca="false">M121*N121</f>
        <v>0</v>
      </c>
      <c r="P121" s="29"/>
      <c r="Q121" s="29" t="n">
        <f aca="false">VLOOKUP($C121,'Memória de Cálculo 3'!$B$2:$G$10,6, )</f>
        <v>0</v>
      </c>
      <c r="R121" s="29" t="n">
        <f aca="false">P121*Q121</f>
        <v>0</v>
      </c>
      <c r="S121" s="30" t="n">
        <f aca="false">F121+I121+L121+O121+R121</f>
        <v>0</v>
      </c>
      <c r="T121" s="2"/>
    </row>
    <row r="122" s="1" customFormat="true" ht="12.8" hidden="false" customHeight="false" outlineLevel="0" collapsed="false">
      <c r="B122" s="25" t="s">
        <v>114</v>
      </c>
      <c r="C122" s="26" t="n">
        <v>0.03</v>
      </c>
      <c r="D122" s="27" t="n">
        <v>1</v>
      </c>
      <c r="E122" s="28" t="n">
        <f aca="false">VLOOKUP($C122,'Memória de Cálculo 3'!$B$2:$E$10,2, )</f>
        <v>0</v>
      </c>
      <c r="F122" s="29" t="n">
        <f aca="false">D122*E122</f>
        <v>0</v>
      </c>
      <c r="G122" s="27" t="n">
        <v>0</v>
      </c>
      <c r="H122" s="28" t="n">
        <f aca="false">VLOOKUP($C122,'Memória de Cálculo 3'!$B$2:$E$10,3, )</f>
        <v>0</v>
      </c>
      <c r="I122" s="29" t="n">
        <f aca="false">G122*H122</f>
        <v>0</v>
      </c>
      <c r="J122" s="27" t="n">
        <v>0</v>
      </c>
      <c r="K122" s="28" t="n">
        <f aca="false">VLOOKUP($C122,'Memória de Cálculo 3'!$B$2:$E$10,4, )</f>
        <v>0</v>
      </c>
      <c r="L122" s="29" t="n">
        <f aca="false">J122*K122</f>
        <v>0</v>
      </c>
      <c r="M122" s="29" t="n">
        <v>4</v>
      </c>
      <c r="N122" s="29" t="n">
        <f aca="false">VLOOKUP($C122,'Memória de Cálculo 3'!$B$2:$G$10,5, )</f>
        <v>0</v>
      </c>
      <c r="O122" s="29" t="n">
        <f aca="false">M122*N122</f>
        <v>0</v>
      </c>
      <c r="P122" s="29"/>
      <c r="Q122" s="29" t="n">
        <f aca="false">VLOOKUP($C122,'Memória de Cálculo 3'!$B$2:$G$10,6, )</f>
        <v>0</v>
      </c>
      <c r="R122" s="29" t="n">
        <f aca="false">P122*Q122</f>
        <v>0</v>
      </c>
      <c r="S122" s="30" t="n">
        <f aca="false">F122+I122+L122+O122+R122</f>
        <v>0</v>
      </c>
      <c r="T122" s="2"/>
    </row>
    <row r="123" s="1" customFormat="true" ht="23.85" hidden="false" customHeight="false" outlineLevel="0" collapsed="false">
      <c r="B123" s="25" t="s">
        <v>115</v>
      </c>
      <c r="C123" s="26" t="n">
        <v>0.03</v>
      </c>
      <c r="D123" s="27" t="n">
        <v>2</v>
      </c>
      <c r="E123" s="28" t="n">
        <f aca="false">VLOOKUP($C123,'Memória de Cálculo 3'!$B$2:$E$10,2, )</f>
        <v>0</v>
      </c>
      <c r="F123" s="29" t="n">
        <f aca="false">D123*E123</f>
        <v>0</v>
      </c>
      <c r="G123" s="27" t="n">
        <v>0</v>
      </c>
      <c r="H123" s="28" t="n">
        <f aca="false">VLOOKUP($C123,'Memória de Cálculo 3'!$B$2:$E$10,3, )</f>
        <v>0</v>
      </c>
      <c r="I123" s="29" t="n">
        <f aca="false">G123*H123</f>
        <v>0</v>
      </c>
      <c r="J123" s="27" t="n">
        <v>0</v>
      </c>
      <c r="K123" s="28" t="n">
        <f aca="false">VLOOKUP($C123,'Memória de Cálculo 3'!$B$2:$E$10,4, )</f>
        <v>0</v>
      </c>
      <c r="L123" s="29" t="n">
        <f aca="false">J123*K123</f>
        <v>0</v>
      </c>
      <c r="M123" s="29" t="n">
        <v>4</v>
      </c>
      <c r="N123" s="29" t="n">
        <f aca="false">VLOOKUP($C123,'Memória de Cálculo 3'!$B$2:$G$10,5, )</f>
        <v>0</v>
      </c>
      <c r="O123" s="29" t="n">
        <f aca="false">M123*N123</f>
        <v>0</v>
      </c>
      <c r="P123" s="29"/>
      <c r="Q123" s="29" t="n">
        <f aca="false">VLOOKUP($C123,'Memória de Cálculo 3'!$B$2:$G$10,6, )</f>
        <v>0</v>
      </c>
      <c r="R123" s="29" t="n">
        <f aca="false">P123*Q123</f>
        <v>0</v>
      </c>
      <c r="S123" s="30" t="n">
        <f aca="false">F123+I123+L123+O123+R123</f>
        <v>0</v>
      </c>
      <c r="T123" s="2"/>
    </row>
    <row r="124" s="1" customFormat="true" ht="12.8" hidden="false" customHeight="false" outlineLevel="0" collapsed="false">
      <c r="B124" s="25" t="s">
        <v>116</v>
      </c>
      <c r="C124" s="26" t="n">
        <v>0.04</v>
      </c>
      <c r="D124" s="27" t="n">
        <v>2</v>
      </c>
      <c r="E124" s="28" t="n">
        <f aca="false">VLOOKUP($C124,'Memória de Cálculo 3'!$B$2:$E$10,2, )</f>
        <v>0</v>
      </c>
      <c r="F124" s="29" t="n">
        <f aca="false">D124*E124</f>
        <v>0</v>
      </c>
      <c r="G124" s="27" t="n">
        <v>0</v>
      </c>
      <c r="H124" s="28" t="n">
        <f aca="false">VLOOKUP($C124,'Memória de Cálculo 3'!$B$2:$E$10,3, )</f>
        <v>0</v>
      </c>
      <c r="I124" s="29" t="n">
        <f aca="false">G124*H124</f>
        <v>0</v>
      </c>
      <c r="J124" s="27" t="n">
        <v>0</v>
      </c>
      <c r="K124" s="28" t="n">
        <f aca="false">VLOOKUP($C124,'Memória de Cálculo 3'!$B$2:$E$10,4, )</f>
        <v>0</v>
      </c>
      <c r="L124" s="29" t="n">
        <f aca="false">J124*K124</f>
        <v>0</v>
      </c>
      <c r="M124" s="29" t="n">
        <v>4</v>
      </c>
      <c r="N124" s="29" t="n">
        <f aca="false">VLOOKUP($C124,'Memória de Cálculo 3'!$B$2:$G$10,5, )</f>
        <v>0</v>
      </c>
      <c r="O124" s="29" t="n">
        <f aca="false">M124*N124</f>
        <v>0</v>
      </c>
      <c r="P124" s="29"/>
      <c r="Q124" s="29" t="n">
        <f aca="false">VLOOKUP($C124,'Memória de Cálculo 3'!$B$2:$G$10,6, )</f>
        <v>0</v>
      </c>
      <c r="R124" s="29" t="n">
        <f aca="false">P124*Q124</f>
        <v>0</v>
      </c>
      <c r="S124" s="30" t="n">
        <f aca="false">F124+I124+L124+O124+R124</f>
        <v>0</v>
      </c>
      <c r="T124" s="2"/>
    </row>
    <row r="125" s="1" customFormat="true" ht="23.85" hidden="false" customHeight="false" outlineLevel="0" collapsed="false">
      <c r="B125" s="25" t="s">
        <v>117</v>
      </c>
      <c r="C125" s="26" t="n">
        <v>0.05</v>
      </c>
      <c r="D125" s="27" t="n">
        <v>2</v>
      </c>
      <c r="E125" s="28" t="n">
        <f aca="false">VLOOKUP($C125,'Memória de Cálculo 3'!$B$2:$E$10,2, )</f>
        <v>0</v>
      </c>
      <c r="F125" s="29" t="n">
        <f aca="false">D125*E125</f>
        <v>0</v>
      </c>
      <c r="G125" s="27" t="n">
        <v>0</v>
      </c>
      <c r="H125" s="28" t="n">
        <f aca="false">VLOOKUP($C125,'Memória de Cálculo 3'!$B$2:$E$10,3, )</f>
        <v>0</v>
      </c>
      <c r="I125" s="29" t="n">
        <f aca="false">G125*H125</f>
        <v>0</v>
      </c>
      <c r="J125" s="27" t="n">
        <v>0</v>
      </c>
      <c r="K125" s="28" t="n">
        <f aca="false">VLOOKUP($C125,'Memória de Cálculo 3'!$B$2:$E$10,4, )</f>
        <v>0</v>
      </c>
      <c r="L125" s="29" t="n">
        <f aca="false">J125*K125</f>
        <v>0</v>
      </c>
      <c r="M125" s="29" t="n">
        <v>4</v>
      </c>
      <c r="N125" s="29" t="n">
        <f aca="false">VLOOKUP($C125,'Memória de Cálculo 3'!$B$2:$G$10,5, )</f>
        <v>0</v>
      </c>
      <c r="O125" s="29" t="n">
        <f aca="false">M125*N125</f>
        <v>0</v>
      </c>
      <c r="P125" s="29"/>
      <c r="Q125" s="29" t="n">
        <f aca="false">VLOOKUP($C125,'Memória de Cálculo 3'!$B$2:$G$10,6, )</f>
        <v>0</v>
      </c>
      <c r="R125" s="29" t="n">
        <f aca="false">P125*Q125</f>
        <v>0</v>
      </c>
      <c r="S125" s="30" t="n">
        <f aca="false">F125+I125+L125+O125+R125</f>
        <v>0</v>
      </c>
      <c r="T125" s="2"/>
    </row>
    <row r="126" s="1" customFormat="true" ht="23.85" hidden="false" customHeight="false" outlineLevel="0" collapsed="false">
      <c r="B126" s="25" t="s">
        <v>118</v>
      </c>
      <c r="C126" s="26" t="n">
        <v>0.03</v>
      </c>
      <c r="D126" s="27" t="n">
        <v>6</v>
      </c>
      <c r="E126" s="28" t="n">
        <f aca="false">VLOOKUP($C126,'Memória de Cálculo 3'!$B$2:$E$10,2, )</f>
        <v>0</v>
      </c>
      <c r="F126" s="29" t="n">
        <f aca="false">D126*E126</f>
        <v>0</v>
      </c>
      <c r="G126" s="27" t="n">
        <v>0</v>
      </c>
      <c r="H126" s="28" t="n">
        <f aca="false">VLOOKUP($C126,'Memória de Cálculo 3'!$B$2:$E$10,3, )</f>
        <v>0</v>
      </c>
      <c r="I126" s="29" t="n">
        <f aca="false">G126*H126</f>
        <v>0</v>
      </c>
      <c r="J126" s="27" t="n">
        <v>0</v>
      </c>
      <c r="K126" s="28" t="n">
        <f aca="false">VLOOKUP($C126,'Memória de Cálculo 3'!$B$2:$E$10,4, )</f>
        <v>0</v>
      </c>
      <c r="L126" s="29" t="n">
        <f aca="false">J126*K126</f>
        <v>0</v>
      </c>
      <c r="M126" s="29" t="n">
        <v>4</v>
      </c>
      <c r="N126" s="29" t="n">
        <f aca="false">VLOOKUP($C126,'Memória de Cálculo 3'!$B$2:$G$10,5, )</f>
        <v>0</v>
      </c>
      <c r="O126" s="29" t="n">
        <f aca="false">M126*N126</f>
        <v>0</v>
      </c>
      <c r="P126" s="29"/>
      <c r="Q126" s="29" t="n">
        <f aca="false">VLOOKUP($C126,'Memória de Cálculo 3'!$B$2:$G$10,6, )</f>
        <v>0</v>
      </c>
      <c r="R126" s="29" t="n">
        <f aca="false">P126*Q126</f>
        <v>0</v>
      </c>
      <c r="S126" s="30" t="n">
        <f aca="false">F126+I126+L126+O126+R126</f>
        <v>0</v>
      </c>
      <c r="T126" s="2"/>
    </row>
    <row r="127" s="1" customFormat="true" ht="23.85" hidden="false" customHeight="false" outlineLevel="0" collapsed="false">
      <c r="B127" s="25" t="s">
        <v>119</v>
      </c>
      <c r="C127" s="26" t="n">
        <v>0.03</v>
      </c>
      <c r="D127" s="27" t="n">
        <v>5</v>
      </c>
      <c r="E127" s="28" t="n">
        <f aca="false">VLOOKUP($C127,'Memória de Cálculo 3'!$B$2:$E$10,2, )</f>
        <v>0</v>
      </c>
      <c r="F127" s="29" t="n">
        <f aca="false">D127*E127</f>
        <v>0</v>
      </c>
      <c r="G127" s="27" t="n">
        <v>1</v>
      </c>
      <c r="H127" s="28" t="n">
        <f aca="false">VLOOKUP($C127,'Memória de Cálculo 3'!$B$2:$E$10,3, )</f>
        <v>0</v>
      </c>
      <c r="I127" s="29" t="n">
        <f aca="false">G127*H127</f>
        <v>0</v>
      </c>
      <c r="J127" s="27" t="n">
        <v>1</v>
      </c>
      <c r="K127" s="28" t="n">
        <f aca="false">VLOOKUP($C127,'Memória de Cálculo 3'!$B$2:$E$10,4, )</f>
        <v>0</v>
      </c>
      <c r="L127" s="29" t="n">
        <f aca="false">J127*K127</f>
        <v>0</v>
      </c>
      <c r="M127" s="29" t="n">
        <v>4</v>
      </c>
      <c r="N127" s="29" t="n">
        <f aca="false">VLOOKUP($C127,'Memória de Cálculo 3'!$B$2:$G$10,5, )</f>
        <v>0</v>
      </c>
      <c r="O127" s="29" t="n">
        <f aca="false">M127*N127</f>
        <v>0</v>
      </c>
      <c r="P127" s="29"/>
      <c r="Q127" s="29" t="n">
        <f aca="false">VLOOKUP($C127,'Memória de Cálculo 3'!$B$2:$G$10,6, )</f>
        <v>0</v>
      </c>
      <c r="R127" s="29" t="n">
        <f aca="false">P127*Q127</f>
        <v>0</v>
      </c>
      <c r="S127" s="30" t="n">
        <f aca="false">F127+I127+L127+O127+R127</f>
        <v>0</v>
      </c>
      <c r="T127" s="2"/>
    </row>
    <row r="128" s="1" customFormat="true" ht="12.8" hidden="false" customHeight="false" outlineLevel="0" collapsed="false">
      <c r="B128" s="25" t="s">
        <v>120</v>
      </c>
      <c r="C128" s="26" t="n">
        <v>0.03</v>
      </c>
      <c r="D128" s="27" t="n">
        <v>2</v>
      </c>
      <c r="E128" s="28" t="n">
        <f aca="false">VLOOKUP($C128,'Memória de Cálculo 3'!$B$2:$E$10,2, )</f>
        <v>0</v>
      </c>
      <c r="F128" s="29" t="n">
        <f aca="false">D128*E128</f>
        <v>0</v>
      </c>
      <c r="G128" s="27" t="n">
        <v>0</v>
      </c>
      <c r="H128" s="28" t="n">
        <f aca="false">VLOOKUP($C128,'Memória de Cálculo 3'!$B$2:$E$10,3, )</f>
        <v>0</v>
      </c>
      <c r="I128" s="29" t="n">
        <f aca="false">G128*H128</f>
        <v>0</v>
      </c>
      <c r="J128" s="27" t="n">
        <v>0</v>
      </c>
      <c r="K128" s="28" t="n">
        <f aca="false">VLOOKUP($C128,'Memória de Cálculo 3'!$B$2:$E$10,4, )</f>
        <v>0</v>
      </c>
      <c r="L128" s="29" t="n">
        <f aca="false">J128*K128</f>
        <v>0</v>
      </c>
      <c r="M128" s="29" t="n">
        <v>4</v>
      </c>
      <c r="N128" s="29" t="n">
        <f aca="false">VLOOKUP($C128,'Memória de Cálculo 3'!$B$2:$G$10,5, )</f>
        <v>0</v>
      </c>
      <c r="O128" s="29" t="n">
        <f aca="false">M128*N128</f>
        <v>0</v>
      </c>
      <c r="P128" s="29"/>
      <c r="Q128" s="29" t="n">
        <f aca="false">VLOOKUP($C128,'Memória de Cálculo 3'!$B$2:$G$10,6, )</f>
        <v>0</v>
      </c>
      <c r="R128" s="29" t="n">
        <f aca="false">P128*Q128</f>
        <v>0</v>
      </c>
      <c r="S128" s="30" t="n">
        <f aca="false">F128+I128+L128+O128+R128</f>
        <v>0</v>
      </c>
      <c r="T128" s="2"/>
    </row>
    <row r="129" s="1" customFormat="true" ht="23.85" hidden="false" customHeight="false" outlineLevel="0" collapsed="false">
      <c r="B129" s="25" t="s">
        <v>121</v>
      </c>
      <c r="C129" s="26" t="n">
        <v>0.03</v>
      </c>
      <c r="D129" s="27" t="n">
        <v>3</v>
      </c>
      <c r="E129" s="28" t="n">
        <f aca="false">VLOOKUP($C129,'Memória de Cálculo 3'!$B$2:$E$10,2, )</f>
        <v>0</v>
      </c>
      <c r="F129" s="29" t="n">
        <f aca="false">D129*E129</f>
        <v>0</v>
      </c>
      <c r="G129" s="27" t="n">
        <v>0</v>
      </c>
      <c r="H129" s="28" t="n">
        <f aca="false">VLOOKUP($C129,'Memória de Cálculo 3'!$B$2:$E$10,3, )</f>
        <v>0</v>
      </c>
      <c r="I129" s="29" t="n">
        <f aca="false">G129*H129</f>
        <v>0</v>
      </c>
      <c r="J129" s="27" t="n">
        <v>0</v>
      </c>
      <c r="K129" s="28" t="n">
        <f aca="false">VLOOKUP($C129,'Memória de Cálculo 3'!$B$2:$E$10,4, )</f>
        <v>0</v>
      </c>
      <c r="L129" s="29" t="n">
        <f aca="false">J129*K129</f>
        <v>0</v>
      </c>
      <c r="M129" s="29" t="n">
        <v>4</v>
      </c>
      <c r="N129" s="29" t="n">
        <f aca="false">VLOOKUP($C129,'Memória de Cálculo 3'!$B$2:$G$10,5, )</f>
        <v>0</v>
      </c>
      <c r="O129" s="29" t="n">
        <f aca="false">M129*N129</f>
        <v>0</v>
      </c>
      <c r="P129" s="29"/>
      <c r="Q129" s="29" t="n">
        <f aca="false">VLOOKUP($C129,'Memória de Cálculo 3'!$B$2:$G$10,6, )</f>
        <v>0</v>
      </c>
      <c r="R129" s="29" t="n">
        <f aca="false">P129*Q129</f>
        <v>0</v>
      </c>
      <c r="S129" s="30" t="n">
        <f aca="false">F129+I129+L129+O129+R129</f>
        <v>0</v>
      </c>
      <c r="T129" s="2"/>
    </row>
    <row r="130" s="1" customFormat="true" ht="12.8" hidden="false" customHeight="false" outlineLevel="0" collapsed="false">
      <c r="B130" s="25" t="s">
        <v>104</v>
      </c>
      <c r="C130" s="26" t="n">
        <v>0.03</v>
      </c>
      <c r="D130" s="27" t="n">
        <v>0</v>
      </c>
      <c r="E130" s="28" t="n">
        <f aca="false">VLOOKUP($C130,'Memória de Cálculo 3'!$B$2:$E$10,2, )</f>
        <v>0</v>
      </c>
      <c r="F130" s="29" t="n">
        <f aca="false">D130*E130</f>
        <v>0</v>
      </c>
      <c r="G130" s="27" t="n">
        <v>1</v>
      </c>
      <c r="H130" s="28" t="n">
        <f aca="false">VLOOKUP($C130,'Memória de Cálculo 3'!$B$2:$E$10,3, )</f>
        <v>0</v>
      </c>
      <c r="I130" s="29" t="n">
        <f aca="false">G130*H130</f>
        <v>0</v>
      </c>
      <c r="J130" s="27" t="n">
        <v>1</v>
      </c>
      <c r="K130" s="28" t="n">
        <f aca="false">VLOOKUP($C130,'Memória de Cálculo 3'!$B$2:$E$10,4, )</f>
        <v>0</v>
      </c>
      <c r="L130" s="29" t="n">
        <f aca="false">J130*K130</f>
        <v>0</v>
      </c>
      <c r="M130" s="29" t="n">
        <v>9</v>
      </c>
      <c r="N130" s="29" t="n">
        <f aca="false">VLOOKUP($C130,'Memória de Cálculo 3'!$B$2:$G$10,5, )</f>
        <v>0</v>
      </c>
      <c r="O130" s="29" t="n">
        <f aca="false">M130*N130</f>
        <v>0</v>
      </c>
      <c r="P130" s="29" t="n">
        <v>7</v>
      </c>
      <c r="Q130" s="29" t="n">
        <f aca="false">VLOOKUP($C130,'Memória de Cálculo 3'!$B$2:$G$10,6, )</f>
        <v>0</v>
      </c>
      <c r="R130" s="29" t="n">
        <f aca="false">P130*Q130</f>
        <v>0</v>
      </c>
      <c r="S130" s="30" t="n">
        <f aca="false">F130+I130+L130+O130+R130</f>
        <v>0</v>
      </c>
      <c r="T130" s="2"/>
    </row>
    <row r="131" s="1" customFormat="true" ht="12.8" hidden="false" customHeight="false" outlineLevel="0" collapsed="false">
      <c r="B131" s="31" t="s">
        <v>22</v>
      </c>
      <c r="C131" s="31"/>
      <c r="D131" s="31" t="n">
        <f aca="false">SUM(D113:D130)</f>
        <v>43</v>
      </c>
      <c r="E131" s="31"/>
      <c r="F131" s="32" t="n">
        <f aca="false">SUM(F113:F130)</f>
        <v>0</v>
      </c>
      <c r="G131" s="31" t="n">
        <f aca="false">SUM(G113:G130)</f>
        <v>3</v>
      </c>
      <c r="H131" s="31"/>
      <c r="I131" s="31" t="n">
        <f aca="false">SUM(I113:I130)</f>
        <v>0</v>
      </c>
      <c r="J131" s="31" t="n">
        <f aca="false">SUM(J113:J130)</f>
        <v>2</v>
      </c>
      <c r="K131" s="31"/>
      <c r="L131" s="32" t="n">
        <f aca="false">SUM(L113:L130)</f>
        <v>0</v>
      </c>
      <c r="M131" s="31" t="n">
        <f aca="false">SUM(M113:M130)</f>
        <v>77</v>
      </c>
      <c r="N131" s="31"/>
      <c r="O131" s="32" t="n">
        <f aca="false">SUM(O113:O130)</f>
        <v>0</v>
      </c>
      <c r="P131" s="31" t="n">
        <f aca="false">SUM(P113:P130)</f>
        <v>7</v>
      </c>
      <c r="Q131" s="31"/>
      <c r="R131" s="32" t="n">
        <f aca="false">SUM(R113:R130)</f>
        <v>0</v>
      </c>
      <c r="S131" s="33" t="n">
        <f aca="false">SUM(S113:S130)</f>
        <v>0</v>
      </c>
      <c r="T131" s="2"/>
    </row>
    <row r="132" s="1" customFormat="true" ht="12.8" hidden="false" customHeight="false" outlineLevel="0" collapsed="false">
      <c r="B132" s="31" t="s">
        <v>54</v>
      </c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4" t="n">
        <f aca="false">S131*36</f>
        <v>0</v>
      </c>
      <c r="T132" s="2"/>
    </row>
    <row r="133" s="1" customFormat="true" ht="12.8" hidden="false" customHeight="false" outlineLevel="0" collapsed="false">
      <c r="N133" s="2"/>
    </row>
    <row r="134" s="1" customFormat="true" ht="12.8" hidden="false" customHeight="false" outlineLevel="0" collapsed="false">
      <c r="N134" s="2"/>
    </row>
    <row r="135" s="1" customFormat="true" ht="12.8" hidden="false" customHeight="false" outlineLevel="0" collapsed="false">
      <c r="T135" s="2"/>
    </row>
    <row r="136" s="1" customFormat="true" ht="12.8" hidden="false" customHeight="false" outlineLevel="0" collapsed="false">
      <c r="T136" s="2"/>
    </row>
    <row r="138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63:C63"/>
    <mergeCell ref="B64:L64"/>
    <mergeCell ref="B67:B68"/>
    <mergeCell ref="C67:C68"/>
    <mergeCell ref="D67:F67"/>
    <mergeCell ref="G67:I67"/>
    <mergeCell ref="J67:L67"/>
    <mergeCell ref="M67:O67"/>
    <mergeCell ref="P67:R67"/>
    <mergeCell ref="S67:S68"/>
    <mergeCell ref="B85:C85"/>
    <mergeCell ref="B86:L86"/>
    <mergeCell ref="B89:B90"/>
    <mergeCell ref="C89:C90"/>
    <mergeCell ref="D89:F89"/>
    <mergeCell ref="G89:I89"/>
    <mergeCell ref="J89:L89"/>
    <mergeCell ref="M89:O89"/>
    <mergeCell ref="P89:R89"/>
    <mergeCell ref="S89:S90"/>
    <mergeCell ref="B107:C107"/>
    <mergeCell ref="B108:L108"/>
    <mergeCell ref="B111:B112"/>
    <mergeCell ref="C111:C112"/>
    <mergeCell ref="D111:F111"/>
    <mergeCell ref="G111:I111"/>
    <mergeCell ref="J111:L111"/>
    <mergeCell ref="M111:O111"/>
    <mergeCell ref="P111:R111"/>
    <mergeCell ref="S111:S112"/>
    <mergeCell ref="B131:C131"/>
    <mergeCell ref="B132:L13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9" activeCellId="0" sqref="G39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5" width="11.53"/>
  </cols>
  <sheetData>
    <row r="1" customFormat="false" ht="22.05" hidden="false" customHeight="false" outlineLevel="0" collapsed="false">
      <c r="A1" s="39" t="s">
        <v>122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123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124</v>
      </c>
      <c r="C4" s="45"/>
      <c r="D4" s="45"/>
      <c r="E4" s="45"/>
    </row>
    <row r="5" customFormat="false" ht="12.75" hidden="false" customHeight="true" outlineLevel="0" collapsed="false">
      <c r="A5" s="43"/>
      <c r="B5" s="44" t="s">
        <v>125</v>
      </c>
      <c r="C5" s="46"/>
      <c r="D5" s="46"/>
      <c r="E5" s="46"/>
    </row>
    <row r="6" customFormat="false" ht="12.75" hidden="false" customHeight="true" outlineLevel="0" collapsed="false">
      <c r="A6" s="43"/>
      <c r="B6" s="44" t="s">
        <v>126</v>
      </c>
      <c r="C6" s="47"/>
      <c r="D6" s="47"/>
      <c r="E6" s="47"/>
    </row>
    <row r="7" customFormat="false" ht="12.75" hidden="false" customHeight="true" outlineLevel="0" collapsed="false">
      <c r="A7" s="43"/>
      <c r="B7" s="44" t="s">
        <v>127</v>
      </c>
      <c r="C7" s="47"/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128</v>
      </c>
      <c r="B9" s="50" t="s">
        <v>129</v>
      </c>
      <c r="C9" s="50" t="s">
        <v>130</v>
      </c>
      <c r="D9" s="50" t="s">
        <v>131</v>
      </c>
      <c r="E9" s="50" t="s">
        <v>132</v>
      </c>
      <c r="AT9" s="36"/>
      <c r="AMH9" s="35"/>
    </row>
    <row r="10" customFormat="false" ht="16.15" hidden="false" customHeight="true" outlineLevel="0" collapsed="false">
      <c r="A10" s="51" t="s">
        <v>133</v>
      </c>
      <c r="B10" s="51"/>
      <c r="C10" s="51"/>
      <c r="D10" s="51"/>
      <c r="E10" s="51"/>
      <c r="AT10" s="36"/>
      <c r="AMH10" s="35"/>
    </row>
    <row r="11" customFormat="false" ht="13.8" hidden="false" customHeight="false" outlineLevel="0" collapsed="false">
      <c r="A11" s="52" t="s">
        <v>134</v>
      </c>
      <c r="B11" s="53" t="s">
        <v>135</v>
      </c>
      <c r="C11" s="53" t="s">
        <v>136</v>
      </c>
      <c r="D11" s="53" t="s">
        <v>136</v>
      </c>
      <c r="E11" s="53" t="s">
        <v>136</v>
      </c>
      <c r="AT11" s="36"/>
      <c r="AMH11" s="35"/>
    </row>
    <row r="12" customFormat="false" ht="13.8" hidden="false" customHeight="false" outlineLevel="0" collapsed="false">
      <c r="A12" s="54" t="s">
        <v>137</v>
      </c>
      <c r="B12" s="55" t="n">
        <f aca="false">C4</f>
        <v>0</v>
      </c>
      <c r="C12" s="56" t="n">
        <f aca="false">$B12</f>
        <v>0</v>
      </c>
      <c r="D12" s="56" t="n">
        <f aca="false">$B12*2</f>
        <v>0</v>
      </c>
      <c r="E12" s="56" t="n">
        <f aca="false">$B12*2</f>
        <v>0</v>
      </c>
      <c r="AT12" s="36"/>
      <c r="AMH12" s="35"/>
    </row>
    <row r="13" customFormat="false" ht="13.8" hidden="false" customHeight="false" outlineLevel="0" collapsed="false">
      <c r="A13" s="54" t="s">
        <v>138</v>
      </c>
      <c r="B13" s="57" t="n">
        <v>0.3</v>
      </c>
      <c r="C13" s="58" t="n">
        <f aca="false">C12*$B13</f>
        <v>0</v>
      </c>
      <c r="D13" s="58" t="n">
        <f aca="false">D12*$B13</f>
        <v>0</v>
      </c>
      <c r="E13" s="58" t="n">
        <f aca="false">E12*$B13</f>
        <v>0</v>
      </c>
      <c r="AT13" s="36"/>
      <c r="AMH13" s="35"/>
    </row>
    <row r="14" customFormat="false" ht="13.8" hidden="false" customHeight="false" outlineLevel="0" collapsed="false">
      <c r="A14" s="54" t="s">
        <v>139</v>
      </c>
      <c r="B14" s="59"/>
      <c r="C14" s="60"/>
      <c r="D14" s="60"/>
      <c r="E14" s="60"/>
      <c r="AT14" s="36"/>
      <c r="AMH14" s="35"/>
    </row>
    <row r="15" customFormat="false" ht="13.8" hidden="false" customHeight="false" outlineLevel="0" collapsed="false">
      <c r="A15" s="61" t="s">
        <v>140</v>
      </c>
      <c r="B15" s="57" t="n">
        <v>0.2</v>
      </c>
      <c r="C15" s="60"/>
      <c r="D15" s="60"/>
      <c r="E15" s="58" t="n">
        <f aca="false">(((E12+E13)/12)*7)*B15</f>
        <v>0</v>
      </c>
      <c r="AT15" s="36"/>
      <c r="AMH15" s="35"/>
    </row>
    <row r="16" customFormat="false" ht="13.8" hidden="false" customHeight="false" outlineLevel="0" collapsed="false">
      <c r="A16" s="61" t="s">
        <v>141</v>
      </c>
      <c r="B16" s="57"/>
      <c r="C16" s="60"/>
      <c r="D16" s="60"/>
      <c r="E16" s="60" t="n">
        <f aca="false">((E12+E13)/12)+(((E12+E13)/12)*20%)</f>
        <v>0</v>
      </c>
      <c r="AT16" s="36"/>
      <c r="AMH16" s="35"/>
    </row>
    <row r="17" customFormat="false" ht="13.8" hidden="false" customHeight="false" outlineLevel="0" collapsed="false">
      <c r="A17" s="61" t="s">
        <v>142</v>
      </c>
      <c r="B17" s="57"/>
      <c r="C17" s="60"/>
      <c r="D17" s="60"/>
      <c r="E17" s="60"/>
      <c r="AT17" s="36"/>
      <c r="AMH17" s="35"/>
    </row>
    <row r="18" customFormat="false" ht="13.8" hidden="false" customHeight="false" outlineLevel="0" collapsed="false">
      <c r="A18" s="54" t="s">
        <v>143</v>
      </c>
      <c r="B18" s="62"/>
      <c r="C18" s="60"/>
      <c r="D18" s="60"/>
      <c r="E18" s="60"/>
      <c r="AT18" s="36"/>
      <c r="AMH18" s="35"/>
      <c r="XFC18" s="63"/>
      <c r="XFD18" s="63"/>
    </row>
    <row r="19" customFormat="false" ht="13.8" hidden="false" customHeight="false" outlineLevel="0" collapsed="false">
      <c r="A19" s="64" t="s">
        <v>144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5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5"/>
      <c r="AMI20" s="35"/>
      <c r="AMJ20" s="35"/>
      <c r="AMK20" s="35"/>
      <c r="AML20" s="35"/>
      <c r="AMM20" s="35"/>
    </row>
    <row r="21" s="63" customFormat="true" ht="16.5" hidden="false" customHeight="true" outlineLevel="0" collapsed="false">
      <c r="A21" s="70" t="s">
        <v>145</v>
      </c>
      <c r="B21" s="70"/>
      <c r="C21" s="70"/>
      <c r="D21" s="70"/>
      <c r="E21" s="70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5"/>
      <c r="AMI21" s="35"/>
      <c r="AMJ21" s="35"/>
      <c r="AMK21" s="35"/>
      <c r="AML21" s="35"/>
      <c r="AMM21" s="35"/>
      <c r="XFC21" s="35"/>
      <c r="XFD21" s="35"/>
    </row>
    <row r="22" s="63" customFormat="true" ht="13.8" hidden="false" customHeight="false" outlineLevel="0" collapsed="false">
      <c r="A22" s="71" t="s">
        <v>146</v>
      </c>
      <c r="B22" s="72" t="s">
        <v>147</v>
      </c>
      <c r="C22" s="72" t="s">
        <v>136</v>
      </c>
      <c r="D22" s="72" t="s">
        <v>136</v>
      </c>
      <c r="E22" s="73" t="s">
        <v>136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5"/>
      <c r="AMI22" s="35"/>
      <c r="AMJ22" s="35"/>
      <c r="AMK22" s="35"/>
      <c r="AML22" s="35"/>
      <c r="AMM22" s="35"/>
      <c r="XFC22" s="75"/>
      <c r="XFD22" s="75"/>
    </row>
    <row r="23" s="63" customFormat="true" ht="13.8" hidden="false" customHeight="false" outlineLevel="0" collapsed="false">
      <c r="A23" s="54" t="s">
        <v>148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5"/>
      <c r="AMI23" s="35"/>
      <c r="AMJ23" s="35"/>
      <c r="AMK23" s="35"/>
      <c r="AML23" s="35"/>
      <c r="AMM23" s="35"/>
      <c r="XFC23" s="75"/>
      <c r="XFD23" s="75"/>
    </row>
    <row r="24" customFormat="false" ht="13.8" hidden="false" customHeight="false" outlineLevel="0" collapsed="false">
      <c r="A24" s="54" t="s">
        <v>149</v>
      </c>
      <c r="B24" s="78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5"/>
      <c r="AMI24" s="35"/>
      <c r="AMJ24" s="35"/>
      <c r="AMK24" s="35"/>
      <c r="XFC24" s="75"/>
      <c r="XFD24" s="75"/>
    </row>
    <row r="25" s="75" customFormat="true" ht="13.8" hidden="false" customHeight="false" outlineLevel="0" collapsed="false">
      <c r="A25" s="79" t="s">
        <v>144</v>
      </c>
      <c r="B25" s="80" t="n">
        <f aca="false">SUM(B23:B24)</f>
        <v>0.111111111111111</v>
      </c>
      <c r="C25" s="81" t="n">
        <f aca="false">SUM(C23:C24)</f>
        <v>0</v>
      </c>
      <c r="D25" s="81" t="n">
        <f aca="false">SUM(D23:D24)</f>
        <v>0</v>
      </c>
      <c r="E25" s="81" t="n">
        <f aca="false">SUM(E23:E24)</f>
        <v>0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5"/>
      <c r="AMI25" s="35"/>
      <c r="AMJ25" s="35"/>
      <c r="AMK25" s="35"/>
      <c r="AML25" s="35"/>
      <c r="AMM25" s="35"/>
    </row>
    <row r="26" s="75" customFormat="true" ht="13.8" hidden="false" customHeight="false" outlineLevel="0" collapsed="false">
      <c r="A26" s="82" t="s">
        <v>150</v>
      </c>
      <c r="B26" s="72" t="s">
        <v>147</v>
      </c>
      <c r="C26" s="72" t="s">
        <v>136</v>
      </c>
      <c r="D26" s="72" t="s">
        <v>136</v>
      </c>
      <c r="E26" s="72" t="s">
        <v>136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5"/>
      <c r="AMI26" s="35"/>
      <c r="AMJ26" s="35"/>
      <c r="AMK26" s="35"/>
      <c r="AML26" s="35"/>
      <c r="AMM26" s="35"/>
    </row>
    <row r="27" s="75" customFormat="true" ht="13.8" hidden="false" customHeight="false" outlineLevel="0" collapsed="false">
      <c r="A27" s="54" t="s">
        <v>151</v>
      </c>
      <c r="B27" s="83" t="n">
        <v>0.2</v>
      </c>
      <c r="C27" s="84" t="n">
        <f aca="false">(C$19+C$25)*$B27</f>
        <v>0</v>
      </c>
      <c r="D27" s="84" t="n">
        <f aca="false">(D$19+D$25)*$B27</f>
        <v>0</v>
      </c>
      <c r="E27" s="84" t="n">
        <f aca="false">(E$19+E$25)*$B27</f>
        <v>0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5"/>
      <c r="AMI27" s="35"/>
      <c r="AMJ27" s="35"/>
      <c r="AMK27" s="35"/>
      <c r="AML27" s="35"/>
      <c r="AMM27" s="35"/>
    </row>
    <row r="28" s="75" customFormat="true" ht="13.8" hidden="false" customHeight="false" outlineLevel="0" collapsed="false">
      <c r="A28" s="54" t="s">
        <v>152</v>
      </c>
      <c r="B28" s="86" t="n">
        <v>0.025</v>
      </c>
      <c r="C28" s="84" t="n">
        <f aca="false">(C$19+C$25)*$B28</f>
        <v>0</v>
      </c>
      <c r="D28" s="84" t="n">
        <f aca="false">(D$19+D$25)*$B28</f>
        <v>0</v>
      </c>
      <c r="E28" s="84" t="n">
        <f aca="false">(E$19+E$25)*$B28</f>
        <v>0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5"/>
      <c r="AMI28" s="35"/>
      <c r="AMJ28" s="35"/>
      <c r="AMK28" s="35"/>
      <c r="AML28" s="35"/>
      <c r="AMM28" s="35"/>
      <c r="XFC28" s="35"/>
      <c r="XFD28" s="35"/>
    </row>
    <row r="29" s="75" customFormat="true" ht="13.8" hidden="false" customHeight="false" outlineLevel="0" collapsed="false">
      <c r="A29" s="54" t="s">
        <v>153</v>
      </c>
      <c r="B29" s="86" t="n">
        <v>0.03</v>
      </c>
      <c r="C29" s="84" t="n">
        <f aca="false">(C$19+C$25)*$B29</f>
        <v>0</v>
      </c>
      <c r="D29" s="84" t="n">
        <f aca="false">(D$19+D$25)*$B29</f>
        <v>0</v>
      </c>
      <c r="E29" s="84" t="n">
        <f aca="false">(E$19+E$25)*$B29</f>
        <v>0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5"/>
      <c r="AMI29" s="35"/>
      <c r="AMJ29" s="35"/>
      <c r="AMK29" s="35"/>
      <c r="AML29" s="35"/>
      <c r="AMM29" s="35"/>
    </row>
    <row r="30" s="75" customFormat="true" ht="13.8" hidden="false" customHeight="false" outlineLevel="0" collapsed="false">
      <c r="A30" s="54" t="s">
        <v>154</v>
      </c>
      <c r="B30" s="86" t="n">
        <v>0.015</v>
      </c>
      <c r="C30" s="84" t="n">
        <f aca="false">(C$19+C$25)*$B30</f>
        <v>0</v>
      </c>
      <c r="D30" s="84" t="n">
        <f aca="false">(D$19+D$25)*$B30</f>
        <v>0</v>
      </c>
      <c r="E30" s="84" t="n">
        <f aca="false">(E$19+E$25)*$B30</f>
        <v>0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5"/>
      <c r="AMI30" s="35"/>
      <c r="AMJ30" s="35"/>
      <c r="AMK30" s="35"/>
      <c r="AML30" s="35"/>
      <c r="AMM30" s="35"/>
    </row>
    <row r="31" s="75" customFormat="true" ht="13.8" hidden="false" customHeight="false" outlineLevel="0" collapsed="false">
      <c r="A31" s="54" t="s">
        <v>155</v>
      </c>
      <c r="B31" s="86" t="n">
        <v>0.01</v>
      </c>
      <c r="C31" s="84" t="n">
        <f aca="false">(C$19+C$25)*$B31</f>
        <v>0</v>
      </c>
      <c r="D31" s="84" t="n">
        <f aca="false">(D$19+D$25)*$B31</f>
        <v>0</v>
      </c>
      <c r="E31" s="84" t="n">
        <f aca="false">(E$19+E$25)*$B31</f>
        <v>0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5"/>
      <c r="AMI31" s="35"/>
      <c r="AMJ31" s="35"/>
      <c r="AMK31" s="35"/>
      <c r="AML31" s="35"/>
      <c r="AMM31" s="35"/>
    </row>
    <row r="32" s="75" customFormat="true" ht="13.8" hidden="false" customHeight="false" outlineLevel="0" collapsed="false">
      <c r="A32" s="54" t="s">
        <v>156</v>
      </c>
      <c r="B32" s="86" t="n">
        <v>0.006</v>
      </c>
      <c r="C32" s="84" t="n">
        <f aca="false">(C$19+C$25)*$B32</f>
        <v>0</v>
      </c>
      <c r="D32" s="84" t="n">
        <f aca="false">(D$19+D$25)*$B32</f>
        <v>0</v>
      </c>
      <c r="E32" s="84" t="n">
        <f aca="false">(E$19+E$25)*$B32</f>
        <v>0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5"/>
      <c r="AMI32" s="35"/>
      <c r="AMJ32" s="35"/>
      <c r="AMK32" s="35"/>
      <c r="AML32" s="35"/>
      <c r="AMM32" s="35"/>
    </row>
    <row r="33" customFormat="false" ht="13.8" hidden="false" customHeight="false" outlineLevel="0" collapsed="false">
      <c r="A33" s="54" t="s">
        <v>157</v>
      </c>
      <c r="B33" s="86" t="n">
        <v>0.002</v>
      </c>
      <c r="C33" s="84" t="n">
        <f aca="false">(C$19+C$25)*$B33</f>
        <v>0</v>
      </c>
      <c r="D33" s="84" t="n">
        <f aca="false">(D$19+D$25)*$B33</f>
        <v>0</v>
      </c>
      <c r="E33" s="84" t="n">
        <f aca="false">(E$19+E$25)*$B33</f>
        <v>0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5"/>
      <c r="AMI33" s="35"/>
      <c r="AMJ33" s="35"/>
      <c r="AMK33" s="35"/>
      <c r="XFC33" s="75"/>
      <c r="XFD33" s="75"/>
    </row>
    <row r="34" customFormat="false" ht="13.8" hidden="false" customHeight="false" outlineLevel="0" collapsed="false">
      <c r="A34" s="54" t="s">
        <v>158</v>
      </c>
      <c r="B34" s="86" t="n">
        <v>0.08</v>
      </c>
      <c r="C34" s="84" t="n">
        <f aca="false">(C$19+C$25)*$B34</f>
        <v>0</v>
      </c>
      <c r="D34" s="84" t="n">
        <f aca="false">(D$19+D$25)*$B34</f>
        <v>0</v>
      </c>
      <c r="E34" s="84" t="n">
        <f aca="false">(E$19+E$25)*$B34</f>
        <v>0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5"/>
      <c r="AMI34" s="35"/>
      <c r="AMJ34" s="35"/>
      <c r="AMK34" s="35"/>
      <c r="XFC34" s="75"/>
      <c r="XFD34" s="75"/>
    </row>
    <row r="35" customFormat="false" ht="13.8" hidden="false" customHeight="false" outlineLevel="0" collapsed="false">
      <c r="A35" s="79" t="s">
        <v>159</v>
      </c>
      <c r="B35" s="80" t="n">
        <f aca="false">SUM(B27:B34)</f>
        <v>0.368</v>
      </c>
      <c r="C35" s="81" t="n">
        <f aca="false">SUM(C27:C34)</f>
        <v>0</v>
      </c>
      <c r="D35" s="81" t="n">
        <f aca="false">SUM(D27:D34)</f>
        <v>0</v>
      </c>
      <c r="E35" s="81" t="n">
        <f aca="false">SUM(E27:E34)</f>
        <v>0</v>
      </c>
      <c r="AT35" s="36"/>
      <c r="AMH35" s="35"/>
    </row>
    <row r="36" customFormat="false" ht="13.8" hidden="false" customHeight="false" outlineLevel="0" collapsed="false">
      <c r="A36" s="87" t="s">
        <v>160</v>
      </c>
      <c r="B36" s="88"/>
      <c r="C36" s="72" t="s">
        <v>136</v>
      </c>
      <c r="D36" s="72" t="s">
        <v>136</v>
      </c>
      <c r="E36" s="72" t="s">
        <v>136</v>
      </c>
      <c r="AT36" s="36"/>
      <c r="AMH36" s="35"/>
      <c r="XFC36" s="75"/>
      <c r="XFD36" s="75"/>
    </row>
    <row r="37" customFormat="false" ht="13.8" hidden="false" customHeight="false" outlineLevel="0" collapsed="false">
      <c r="A37" s="54" t="s">
        <v>161</v>
      </c>
      <c r="B37" s="89" t="n">
        <f aca="false">' Memória de Cálculo 1'!E7</f>
        <v>0</v>
      </c>
      <c r="C37" s="56" t="n">
        <f aca="false">' Memória de Cálculo 1'!$F$14</f>
        <v>0</v>
      </c>
      <c r="D37" s="56" t="n">
        <f aca="false">' Memória de Cálculo 1'!$F$10</f>
        <v>0</v>
      </c>
      <c r="E37" s="56" t="n">
        <f aca="false">' Memória de Cálculo 1'!$F$10</f>
        <v>0</v>
      </c>
      <c r="AT37" s="36"/>
      <c r="AMH37" s="35"/>
      <c r="XFC37" s="75"/>
      <c r="XFD37" s="75"/>
    </row>
    <row r="38" customFormat="false" ht="13.8" hidden="false" customHeight="false" outlineLevel="0" collapsed="false">
      <c r="A38" s="54" t="s">
        <v>162</v>
      </c>
      <c r="B38" s="59" t="n">
        <f aca="false">' Memória de Cálculo 1'!D17</f>
        <v>0</v>
      </c>
      <c r="C38" s="56" t="n">
        <f aca="false">' Memória de Cálculo 1'!$F$22</f>
        <v>0</v>
      </c>
      <c r="D38" s="56" t="n">
        <f aca="false">' Memória de Cálculo 1'!$F$18</f>
        <v>0</v>
      </c>
      <c r="E38" s="56" t="n">
        <f aca="false">' Memória de Cálculo 1'!$F$18</f>
        <v>0</v>
      </c>
      <c r="AT38" s="36"/>
      <c r="AMH38" s="35"/>
      <c r="XFC38" s="75"/>
      <c r="XFD38" s="75"/>
    </row>
    <row r="39" customFormat="false" ht="13.8" hidden="false" customHeight="false" outlineLevel="0" collapsed="false">
      <c r="A39" s="54" t="s">
        <v>163</v>
      </c>
      <c r="B39" s="59" t="n">
        <v>0</v>
      </c>
      <c r="C39" s="60" t="n">
        <f aca="false">$B39-($B39*5%)</f>
        <v>0</v>
      </c>
      <c r="D39" s="60" t="n">
        <f aca="false">($B39-($B39*5%))*2</f>
        <v>0</v>
      </c>
      <c r="E39" s="60" t="n">
        <f aca="false">($B39-($B39*5%))*2</f>
        <v>0</v>
      </c>
      <c r="AT39" s="36"/>
      <c r="AMH39" s="35"/>
    </row>
    <row r="40" customFormat="false" ht="13.8" hidden="false" customHeight="false" outlineLevel="0" collapsed="false">
      <c r="A40" s="54" t="s">
        <v>164</v>
      </c>
      <c r="B40" s="90" t="n">
        <f aca="false">' Memória de Cálculo 1'!D60</f>
        <v>0</v>
      </c>
      <c r="C40" s="60" t="n">
        <f aca="false">$B40</f>
        <v>0</v>
      </c>
      <c r="D40" s="60" t="n">
        <f aca="false">$B40*2</f>
        <v>0</v>
      </c>
      <c r="E40" s="60" t="n">
        <f aca="false">$B40*2</f>
        <v>0</v>
      </c>
      <c r="AT40" s="36"/>
      <c r="AMH40" s="35"/>
    </row>
    <row r="41" customFormat="false" ht="13.8" hidden="false" customHeight="false" outlineLevel="0" collapsed="false">
      <c r="A41" s="54" t="s">
        <v>165</v>
      </c>
      <c r="B41" s="59" t="n">
        <f aca="false">' Memória de Cálculo 1'!D29</f>
        <v>0</v>
      </c>
      <c r="C41" s="60" t="n">
        <f aca="false">$B41</f>
        <v>0</v>
      </c>
      <c r="D41" s="60" t="n">
        <f aca="false">$B41*2</f>
        <v>0</v>
      </c>
      <c r="E41" s="60" t="n">
        <f aca="false">$B41*2</f>
        <v>0</v>
      </c>
      <c r="AT41" s="36"/>
      <c r="AMH41" s="35"/>
    </row>
    <row r="42" customFormat="false" ht="13.8" hidden="false" customHeight="false" outlineLevel="0" collapsed="false">
      <c r="A42" s="54" t="s">
        <v>166</v>
      </c>
      <c r="B42" s="59" t="n">
        <f aca="false">' Memória de Cálculo 1'!D66</f>
        <v>0</v>
      </c>
      <c r="C42" s="60" t="n">
        <f aca="false">$B42</f>
        <v>0</v>
      </c>
      <c r="D42" s="60" t="n">
        <f aca="false">$B42*2</f>
        <v>0</v>
      </c>
      <c r="E42" s="60" t="n">
        <f aca="false">$B42*2</f>
        <v>0</v>
      </c>
      <c r="AT42" s="36"/>
      <c r="AMH42" s="35"/>
    </row>
    <row r="43" customFormat="false" ht="13.8" hidden="false" customHeight="false" outlineLevel="0" collapsed="false">
      <c r="A43" s="91" t="s">
        <v>167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6"/>
      <c r="AMH43" s="35"/>
    </row>
    <row r="44" customFormat="false" ht="13.8" hidden="false" customHeight="false" outlineLevel="0" collapsed="false">
      <c r="A44" s="79" t="s">
        <v>159</v>
      </c>
      <c r="B44" s="81"/>
      <c r="C44" s="81" t="n">
        <f aca="false">SUM(C37:C43)</f>
        <v>0</v>
      </c>
      <c r="D44" s="81" t="n">
        <f aca="false">SUM(D37:D43)</f>
        <v>0</v>
      </c>
      <c r="E44" s="81" t="n">
        <f aca="false">SUM(E37:E43)</f>
        <v>0</v>
      </c>
      <c r="AT44" s="36"/>
      <c r="AMH44" s="35"/>
    </row>
    <row r="45" customFormat="false" ht="13.8" hidden="false" customHeight="false" outlineLevel="0" collapsed="false">
      <c r="A45" s="92" t="s">
        <v>168</v>
      </c>
      <c r="B45" s="93"/>
      <c r="C45" s="94" t="s">
        <v>136</v>
      </c>
      <c r="D45" s="95" t="s">
        <v>136</v>
      </c>
      <c r="E45" s="96" t="s">
        <v>136</v>
      </c>
      <c r="AT45" s="36"/>
      <c r="AMH45" s="35"/>
    </row>
    <row r="46" customFormat="false" ht="13.8" hidden="false" customHeight="false" outlineLevel="0" collapsed="false">
      <c r="A46" s="97" t="s">
        <v>169</v>
      </c>
      <c r="B46" s="98"/>
      <c r="C46" s="84" t="n">
        <f aca="false">C25</f>
        <v>0</v>
      </c>
      <c r="D46" s="84" t="n">
        <f aca="false">D25</f>
        <v>0</v>
      </c>
      <c r="E46" s="84" t="n">
        <f aca="false">E25</f>
        <v>0</v>
      </c>
      <c r="AT46" s="36"/>
      <c r="AMH46" s="35"/>
    </row>
    <row r="47" customFormat="false" ht="13.8" hidden="false" customHeight="false" outlineLevel="0" collapsed="false">
      <c r="A47" s="99" t="s">
        <v>170</v>
      </c>
      <c r="B47" s="98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5"/>
    </row>
    <row r="48" customFormat="false" ht="13.8" hidden="false" customHeight="false" outlineLevel="0" collapsed="false">
      <c r="A48" s="99" t="s">
        <v>171</v>
      </c>
      <c r="B48" s="98"/>
      <c r="C48" s="100" t="n">
        <f aca="false">C44</f>
        <v>0</v>
      </c>
      <c r="D48" s="100" t="n">
        <f aca="false">D44</f>
        <v>0</v>
      </c>
      <c r="E48" s="100" t="n">
        <f aca="false">E44</f>
        <v>0</v>
      </c>
      <c r="AT48" s="36"/>
      <c r="AMH48" s="35"/>
    </row>
    <row r="49" customFormat="false" ht="13.8" hidden="false" customHeight="false" outlineLevel="0" collapsed="false">
      <c r="A49" s="64" t="s">
        <v>144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5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6"/>
      <c r="AMH50" s="35"/>
    </row>
    <row r="51" s="75" customFormat="true" ht="16.15" hidden="false" customHeight="true" outlineLevel="0" collapsed="false">
      <c r="A51" s="51" t="s">
        <v>172</v>
      </c>
      <c r="B51" s="51"/>
      <c r="C51" s="51"/>
      <c r="D51" s="51"/>
      <c r="E51" s="51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5"/>
      <c r="AMI51" s="35"/>
      <c r="AMJ51" s="35"/>
      <c r="AMK51" s="35"/>
      <c r="AML51" s="35"/>
      <c r="AMM51" s="35"/>
      <c r="XFC51" s="35"/>
      <c r="XFD51" s="35"/>
    </row>
    <row r="52" s="75" customFormat="true" ht="13.8" hidden="false" customHeight="false" outlineLevel="0" collapsed="false">
      <c r="A52" s="52" t="s">
        <v>173</v>
      </c>
      <c r="B52" s="102"/>
      <c r="C52" s="53" t="s">
        <v>136</v>
      </c>
      <c r="D52" s="53" t="s">
        <v>136</v>
      </c>
      <c r="E52" s="103" t="s">
        <v>136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5"/>
      <c r="AMI52" s="35"/>
      <c r="AMJ52" s="35"/>
      <c r="AMK52" s="35"/>
      <c r="AML52" s="35"/>
      <c r="AMM52" s="35"/>
      <c r="XFC52" s="35"/>
      <c r="XFD52" s="35"/>
    </row>
    <row r="53" s="75" customFormat="true" ht="13.8" hidden="false" customHeight="false" outlineLevel="0" collapsed="false">
      <c r="A53" s="54" t="s">
        <v>174</v>
      </c>
      <c r="B53" s="57" t="n">
        <f aca="false">1/12*5%</f>
        <v>0.00416666666666667</v>
      </c>
      <c r="C53" s="84" t="n">
        <f aca="false">C$19*$B53</f>
        <v>0</v>
      </c>
      <c r="D53" s="84" t="n">
        <f aca="false">D$19*$B53</f>
        <v>0</v>
      </c>
      <c r="E53" s="84" t="n">
        <f aca="false">E$19*$B53</f>
        <v>0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5"/>
      <c r="AMI53" s="35"/>
      <c r="AMJ53" s="35"/>
      <c r="AMK53" s="35"/>
      <c r="AML53" s="35"/>
      <c r="AMM53" s="35"/>
      <c r="XFC53" s="35"/>
      <c r="XFD53" s="35"/>
    </row>
    <row r="54" s="75" customFormat="true" ht="13.8" hidden="false" customHeight="false" outlineLevel="0" collapsed="false">
      <c r="A54" s="54" t="s">
        <v>175</v>
      </c>
      <c r="B54" s="57" t="n">
        <f aca="false">B34*B53</f>
        <v>0.000333333333333333</v>
      </c>
      <c r="C54" s="84" t="n">
        <f aca="false">C$19*$B54</f>
        <v>0</v>
      </c>
      <c r="D54" s="84" t="n">
        <f aca="false">D$19*$B54</f>
        <v>0</v>
      </c>
      <c r="E54" s="84" t="n">
        <f aca="false">E$19*$B54</f>
        <v>0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5"/>
      <c r="AMI54" s="35"/>
      <c r="AMJ54" s="35"/>
      <c r="AMK54" s="35"/>
      <c r="AML54" s="35"/>
      <c r="AMM54" s="35"/>
      <c r="XFC54" s="35"/>
      <c r="XFD54" s="35"/>
    </row>
    <row r="55" s="75" customFormat="true" ht="13.8" hidden="false" customHeight="false" outlineLevel="0" collapsed="false">
      <c r="A55" s="54" t="s">
        <v>176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5"/>
      <c r="AMI55" s="35"/>
      <c r="AMJ55" s="35"/>
      <c r="AMK55" s="35"/>
      <c r="AML55" s="35"/>
      <c r="AMM55" s="35"/>
      <c r="XFC55" s="35"/>
      <c r="XFD55" s="35"/>
    </row>
    <row r="56" s="75" customFormat="true" ht="13.8" hidden="false" customHeight="false" outlineLevel="0" collapsed="false">
      <c r="A56" s="54" t="s">
        <v>177</v>
      </c>
      <c r="B56" s="57" t="n">
        <f aca="false">1/30*7/12</f>
        <v>0.0194444444444444</v>
      </c>
      <c r="C56" s="84" t="n">
        <f aca="false">C$19*$B56</f>
        <v>0</v>
      </c>
      <c r="D56" s="84" t="n">
        <f aca="false">D$19*$B56</f>
        <v>0</v>
      </c>
      <c r="E56" s="84" t="n">
        <f aca="false">E$19*$B56</f>
        <v>0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5"/>
      <c r="AMI56" s="35"/>
      <c r="AMJ56" s="35"/>
      <c r="AMK56" s="35"/>
      <c r="AML56" s="35"/>
      <c r="AMM56" s="35"/>
      <c r="XFC56" s="35"/>
      <c r="XFD56" s="35"/>
    </row>
    <row r="57" customFormat="false" ht="23.6" hidden="false" customHeight="false" outlineLevel="0" collapsed="false">
      <c r="A57" s="54" t="s">
        <v>178</v>
      </c>
      <c r="B57" s="57" t="n">
        <f aca="false">B56*B35</f>
        <v>0.00715555555555556</v>
      </c>
      <c r="C57" s="84" t="n">
        <f aca="false">C$19*$B57</f>
        <v>0</v>
      </c>
      <c r="D57" s="84" t="n">
        <f aca="false">D$19*$B57</f>
        <v>0</v>
      </c>
      <c r="E57" s="84" t="n">
        <f aca="false">E$19*$B57</f>
        <v>0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5"/>
      <c r="AMI57" s="35"/>
      <c r="AMJ57" s="35"/>
      <c r="AMK57" s="35"/>
      <c r="XFC57" s="37"/>
      <c r="XFD57" s="37"/>
    </row>
    <row r="58" customFormat="false" ht="15" hidden="false" customHeight="true" outlineLevel="0" collapsed="false">
      <c r="A58" s="54" t="s">
        <v>179</v>
      </c>
      <c r="B58" s="57" t="n">
        <f aca="false">B34*40%*90%*(1+1/12+1/12+1/3*1/12)</f>
        <v>0.0344</v>
      </c>
      <c r="C58" s="84" t="n">
        <f aca="false">C$19*$B58</f>
        <v>0</v>
      </c>
      <c r="D58" s="84" t="n">
        <f aca="false">D$19*$B58</f>
        <v>0</v>
      </c>
      <c r="E58" s="84" t="n">
        <f aca="false">E$19*$B58</f>
        <v>0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5"/>
      <c r="AMI58" s="35"/>
      <c r="AMJ58" s="35"/>
      <c r="AMK58" s="35"/>
      <c r="XFC58" s="37"/>
      <c r="XFD58" s="37"/>
    </row>
    <row r="59" customFormat="false" ht="14.15" hidden="false" customHeight="false" outlineLevel="0" collapsed="false">
      <c r="A59" s="64" t="s">
        <v>144</v>
      </c>
      <c r="B59" s="105" t="n">
        <f aca="false">SUM(B53:B58)</f>
        <v>0.0655</v>
      </c>
      <c r="C59" s="106" t="n">
        <f aca="false">SUM(C53:C58)</f>
        <v>0</v>
      </c>
      <c r="D59" s="106" t="n">
        <f aca="false">SUM(D53:D58)</f>
        <v>0</v>
      </c>
      <c r="E59" s="106" t="n">
        <f aca="false">SUM(E53:E58)</f>
        <v>0</v>
      </c>
      <c r="AT59" s="36"/>
      <c r="AMH59" s="35"/>
      <c r="XFC59" s="37"/>
      <c r="XFD59" s="37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6"/>
      <c r="AMH60" s="35"/>
      <c r="XFC60" s="37"/>
      <c r="XFD60" s="37"/>
    </row>
    <row r="61" s="75" customFormat="true" ht="16.5" hidden="false" customHeight="true" outlineLevel="0" collapsed="false">
      <c r="A61" s="51" t="s">
        <v>180</v>
      </c>
      <c r="B61" s="51"/>
      <c r="C61" s="51"/>
      <c r="D61" s="51"/>
      <c r="E61" s="51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5"/>
      <c r="AMI61" s="35"/>
      <c r="AMJ61" s="35"/>
      <c r="AMK61" s="35"/>
      <c r="AML61" s="35"/>
      <c r="AMM61" s="35"/>
      <c r="XFC61" s="37"/>
      <c r="XFD61" s="37"/>
    </row>
    <row r="62" s="75" customFormat="true" ht="13.8" hidden="false" customHeight="false" outlineLevel="0" collapsed="false">
      <c r="A62" s="87" t="s">
        <v>181</v>
      </c>
      <c r="B62" s="88"/>
      <c r="C62" s="72" t="s">
        <v>136</v>
      </c>
      <c r="D62" s="72" t="s">
        <v>136</v>
      </c>
      <c r="E62" s="72" t="s">
        <v>136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5"/>
      <c r="AMI62" s="35"/>
      <c r="AMJ62" s="35"/>
      <c r="AMK62" s="35"/>
      <c r="AML62" s="35"/>
      <c r="AMM62" s="35"/>
      <c r="XFC62" s="37"/>
      <c r="XFD62" s="37"/>
    </row>
    <row r="63" s="107" customFormat="true" ht="13.8" hidden="false" customHeight="false" outlineLevel="0" collapsed="false">
      <c r="A63" s="54" t="s">
        <v>182</v>
      </c>
      <c r="B63" s="57" t="n">
        <f aca="false">1/12</f>
        <v>0.0833333333333333</v>
      </c>
      <c r="C63" s="77" t="n">
        <f aca="false">(C$19+C$49+C$59)*$B63</f>
        <v>0</v>
      </c>
      <c r="D63" s="77" t="n">
        <f aca="false">(D$19+D$49+D$59)*$B63</f>
        <v>0</v>
      </c>
      <c r="E63" s="77" t="n">
        <f aca="false">(E$19+E$49+E$59)*$B63</f>
        <v>0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5"/>
      <c r="AMI63" s="35"/>
      <c r="AMJ63" s="35"/>
      <c r="AMK63" s="35"/>
      <c r="AML63" s="35"/>
      <c r="AMM63" s="35"/>
      <c r="XFC63" s="37"/>
      <c r="XFD63" s="37"/>
    </row>
    <row r="64" s="75" customFormat="true" ht="13.8" hidden="false" customHeight="false" outlineLevel="0" collapsed="false">
      <c r="A64" s="54" t="s">
        <v>183</v>
      </c>
      <c r="B64" s="57" t="n">
        <f aca="false">(' Memória de Cálculo 1'!D33/30/12)</f>
        <v>0.00822222222222222</v>
      </c>
      <c r="C64" s="77" t="n">
        <f aca="false">(C$19+C$49+C$59)*$B64</f>
        <v>0</v>
      </c>
      <c r="D64" s="77" t="n">
        <f aca="false">(D$19+D$49+D$59)*$B64</f>
        <v>0</v>
      </c>
      <c r="E64" s="77" t="n">
        <f aca="false">(E$19+E$49+E$59)*$B64</f>
        <v>0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5"/>
      <c r="AMI64" s="35"/>
      <c r="AMJ64" s="35"/>
      <c r="AMK64" s="35"/>
      <c r="AML64" s="35"/>
      <c r="AMM64" s="35"/>
      <c r="XFC64" s="37"/>
      <c r="XFD64" s="37"/>
    </row>
    <row r="65" s="75" customFormat="true" ht="13.8" hidden="false" customHeight="false" outlineLevel="0" collapsed="false">
      <c r="A65" s="54" t="s">
        <v>184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(C$19+C$49+C$59)*$B65</f>
        <v>0</v>
      </c>
      <c r="D65" s="77" t="n">
        <f aca="false">(D$19+D$49+D$59)*$B65</f>
        <v>0</v>
      </c>
      <c r="E65" s="77" t="n">
        <f aca="false">(E$19+E$49+E$59)*$B65</f>
        <v>0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5"/>
      <c r="AMI65" s="35"/>
      <c r="AMJ65" s="35"/>
      <c r="AMK65" s="35"/>
      <c r="AML65" s="35"/>
      <c r="AMM65" s="35"/>
      <c r="XFC65" s="74"/>
      <c r="XFD65" s="74"/>
    </row>
    <row r="66" customFormat="false" ht="13.8" hidden="false" customHeight="false" outlineLevel="0" collapsed="false">
      <c r="A66" s="54" t="s">
        <v>185</v>
      </c>
      <c r="B66" s="57" t="n">
        <f aca="false">' Memória de Cálculo 1'!E43*(15/30/12)</f>
        <v>0.0027125</v>
      </c>
      <c r="C66" s="77" t="n">
        <f aca="false">(C$19+C$49+C$59)*$B66</f>
        <v>0</v>
      </c>
      <c r="D66" s="77" t="n">
        <f aca="false">(D$19+D$49+D$59)*$B66</f>
        <v>0</v>
      </c>
      <c r="E66" s="77" t="n">
        <f aca="false">(E$19+E$49+E$59)*$B66</f>
        <v>0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5"/>
      <c r="AMI66" s="35"/>
      <c r="AMJ66" s="35"/>
      <c r="AMK66" s="35"/>
    </row>
    <row r="67" customFormat="false" ht="13.8" hidden="false" customHeight="false" outlineLevel="0" collapsed="false">
      <c r="A67" s="54" t="s">
        <v>186</v>
      </c>
      <c r="B67" s="57" t="n">
        <f aca="false">((180/30)/12)*' Memória de Cálculo 1'!E37*' Memória de Cálculo 1'!E53*B35</f>
        <v>0.000477700984</v>
      </c>
      <c r="C67" s="77" t="n">
        <f aca="false">(C$19+C$49+C$59)*$B67</f>
        <v>0</v>
      </c>
      <c r="D67" s="77" t="n">
        <f aca="false">(D$19+D$49+D$59)*$B67</f>
        <v>0</v>
      </c>
      <c r="E67" s="77" t="n">
        <f aca="false">(E$19+E$49+E$59)*$B67</f>
        <v>0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5"/>
      <c r="AMI67" s="35"/>
      <c r="AMJ67" s="35"/>
      <c r="AMK67" s="35"/>
    </row>
    <row r="68" customFormat="false" ht="13.8" hidden="false" customHeight="false" outlineLevel="0" collapsed="false">
      <c r="A68" s="54" t="s">
        <v>187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5"/>
      <c r="AMI68" s="35"/>
      <c r="AMJ68" s="35"/>
      <c r="AMK68" s="35"/>
    </row>
    <row r="69" s="75" customFormat="true" ht="13.8" hidden="false" customHeight="false" outlineLevel="0" collapsed="false">
      <c r="A69" s="79" t="s">
        <v>144</v>
      </c>
      <c r="B69" s="80" t="n">
        <f aca="false">SUM(B63:B68)</f>
        <v>0.0953187453728889</v>
      </c>
      <c r="C69" s="81" t="n">
        <f aca="false">SUM(C63:C68)</f>
        <v>0</v>
      </c>
      <c r="D69" s="81" t="n">
        <f aca="false">SUM(D63:D68)</f>
        <v>0</v>
      </c>
      <c r="E69" s="81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5"/>
      <c r="AMI69" s="35"/>
      <c r="AMJ69" s="35"/>
      <c r="AMK69" s="35"/>
      <c r="AML69" s="35"/>
      <c r="AMM69" s="35"/>
      <c r="XFC69" s="35"/>
      <c r="XFD69" s="35"/>
    </row>
    <row r="70" customFormat="false" ht="13.8" hidden="false" customHeight="false" outlineLevel="0" collapsed="false">
      <c r="A70" s="87" t="s">
        <v>188</v>
      </c>
      <c r="B70" s="88"/>
      <c r="C70" s="72" t="s">
        <v>136</v>
      </c>
      <c r="D70" s="72" t="s">
        <v>136</v>
      </c>
      <c r="E70" s="72" t="s">
        <v>136</v>
      </c>
      <c r="AT70" s="36"/>
      <c r="AMH70" s="35"/>
    </row>
    <row r="71" customFormat="false" ht="13.8" hidden="false" customHeight="false" outlineLevel="0" collapsed="false">
      <c r="A71" s="54" t="s">
        <v>189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5"/>
      <c r="AMI71" s="35"/>
      <c r="AMJ71" s="35"/>
      <c r="AMK71" s="35"/>
    </row>
    <row r="72" customFormat="false" ht="13.8" hidden="false" customHeight="false" outlineLevel="0" collapsed="false">
      <c r="A72" s="114" t="s">
        <v>144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6"/>
      <c r="AMH72" s="35"/>
    </row>
    <row r="73" customFormat="false" ht="13.8" hidden="false" customHeight="false" outlineLevel="0" collapsed="false">
      <c r="A73" s="87" t="s">
        <v>190</v>
      </c>
      <c r="B73" s="88"/>
      <c r="C73" s="72" t="s">
        <v>136</v>
      </c>
      <c r="D73" s="72" t="s">
        <v>136</v>
      </c>
      <c r="E73" s="72" t="s">
        <v>136</v>
      </c>
      <c r="AT73" s="36"/>
      <c r="AMH73" s="35"/>
    </row>
    <row r="74" customFormat="false" ht="13.8" hidden="false" customHeight="false" outlineLevel="0" collapsed="false">
      <c r="A74" s="54" t="s">
        <v>191</v>
      </c>
      <c r="B74" s="111" t="n">
        <v>0</v>
      </c>
      <c r="C74" s="112" t="n">
        <v>0</v>
      </c>
      <c r="D74" s="112" t="n">
        <f aca="false">((D12+D13)/2/220)*15*1.6*2</f>
        <v>0</v>
      </c>
      <c r="E74" s="112" t="n">
        <f aca="false">((E12+E13)/2/220)*15*1.6*2</f>
        <v>0</v>
      </c>
      <c r="AT74" s="36"/>
      <c r="AMH74" s="35"/>
    </row>
    <row r="75" s="75" customFormat="true" ht="13.8" hidden="false" customHeight="false" outlineLevel="0" collapsed="false">
      <c r="A75" s="79" t="s">
        <v>144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0</v>
      </c>
      <c r="E75" s="81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5"/>
      <c r="AMI75" s="35"/>
      <c r="AMJ75" s="35"/>
      <c r="AMK75" s="35"/>
      <c r="AML75" s="35"/>
      <c r="AMM75" s="35"/>
      <c r="XFC75" s="35"/>
      <c r="XFD75" s="35"/>
    </row>
    <row r="76" s="75" customFormat="true" ht="13.8" hidden="false" customHeight="false" outlineLevel="0" collapsed="false">
      <c r="A76" s="115" t="s">
        <v>192</v>
      </c>
      <c r="B76" s="102"/>
      <c r="C76" s="53" t="s">
        <v>136</v>
      </c>
      <c r="D76" s="53" t="s">
        <v>136</v>
      </c>
      <c r="E76" s="53" t="s">
        <v>136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5"/>
      <c r="AMI76" s="35"/>
      <c r="AMJ76" s="35"/>
      <c r="AMK76" s="35"/>
      <c r="AML76" s="35"/>
      <c r="AMM76" s="35"/>
      <c r="XFC76" s="35"/>
      <c r="XFD76" s="35"/>
    </row>
    <row r="77" s="75" customFormat="true" ht="13.8" hidden="false" customHeight="false" outlineLevel="0" collapsed="false">
      <c r="A77" s="54" t="s">
        <v>193</v>
      </c>
      <c r="B77" s="76" t="n">
        <f aca="false">B69</f>
        <v>0.0953187453728889</v>
      </c>
      <c r="C77" s="110" t="n">
        <f aca="false">C69</f>
        <v>0</v>
      </c>
      <c r="D77" s="77" t="n">
        <f aca="false">D69</f>
        <v>0</v>
      </c>
      <c r="E77" s="77" t="n">
        <f aca="false">E69</f>
        <v>0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5"/>
      <c r="AMI77" s="35"/>
      <c r="AMJ77" s="35"/>
      <c r="AMK77" s="35"/>
      <c r="AML77" s="35"/>
      <c r="AMM77" s="35"/>
      <c r="XFC77" s="35"/>
      <c r="XFD77" s="35"/>
    </row>
    <row r="78" s="75" customFormat="true" ht="13.8" hidden="false" customHeight="false" outlineLevel="0" collapsed="false">
      <c r="A78" s="54" t="s">
        <v>194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5"/>
      <c r="AMI78" s="35"/>
      <c r="AMJ78" s="35"/>
      <c r="AMK78" s="35"/>
      <c r="AML78" s="35"/>
      <c r="AMM78" s="35"/>
      <c r="XFC78" s="35"/>
      <c r="XFD78" s="35"/>
    </row>
    <row r="79" customFormat="false" ht="13.8" hidden="false" customHeight="false" outlineLevel="0" collapsed="false">
      <c r="A79" s="54" t="s">
        <v>195</v>
      </c>
      <c r="B79" s="78" t="n">
        <f aca="false">B75</f>
        <v>0</v>
      </c>
      <c r="C79" s="100" t="n">
        <f aca="false">C75</f>
        <v>0</v>
      </c>
      <c r="D79" s="100" t="n">
        <f aca="false">D75</f>
        <v>0</v>
      </c>
      <c r="E79" s="100" t="n">
        <f aca="false">E75</f>
        <v>0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5"/>
      <c r="AMI79" s="35"/>
      <c r="AMJ79" s="35"/>
      <c r="AMK79" s="35"/>
    </row>
    <row r="80" customFormat="false" ht="14.15" hidden="false" customHeight="false" outlineLevel="0" collapsed="false">
      <c r="A80" s="64" t="s">
        <v>144</v>
      </c>
      <c r="B80" s="65" t="n">
        <f aca="false">SUM(B77:B79)</f>
        <v>0.0953187453728889</v>
      </c>
      <c r="C80" s="116" t="n">
        <f aca="false">SUM(C77:C79)</f>
        <v>0</v>
      </c>
      <c r="D80" s="116" t="n">
        <f aca="false">SUM(D77:D79)</f>
        <v>0</v>
      </c>
      <c r="E80" s="116" t="n">
        <f aca="false">SUM(E77:E79)</f>
        <v>0</v>
      </c>
      <c r="AT80" s="36"/>
      <c r="AMH80" s="35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6"/>
      <c r="AMH81" s="35"/>
    </row>
    <row r="82" customFormat="false" ht="16.15" hidden="false" customHeight="true" outlineLevel="0" collapsed="false">
      <c r="A82" s="51" t="s">
        <v>196</v>
      </c>
      <c r="B82" s="51"/>
      <c r="C82" s="51"/>
      <c r="D82" s="51"/>
      <c r="E82" s="51"/>
      <c r="AT82" s="36"/>
      <c r="AMH82" s="35"/>
    </row>
    <row r="83" customFormat="false" ht="13.8" hidden="false" customHeight="false" outlineLevel="0" collapsed="false">
      <c r="A83" s="52" t="s">
        <v>197</v>
      </c>
      <c r="B83" s="102"/>
      <c r="C83" s="94" t="s">
        <v>136</v>
      </c>
      <c r="D83" s="94" t="s">
        <v>136</v>
      </c>
      <c r="E83" s="118" t="s">
        <v>136</v>
      </c>
      <c r="AT83" s="36"/>
      <c r="AMH83" s="35"/>
    </row>
    <row r="84" customFormat="false" ht="13.8" hidden="false" customHeight="false" outlineLevel="0" collapsed="false">
      <c r="A84" s="54" t="s">
        <v>198</v>
      </c>
      <c r="B84" s="119"/>
      <c r="C84" s="56" t="n">
        <f aca="false">'Memória de Cálculo 2 (Insumos)'!G16</f>
        <v>0</v>
      </c>
      <c r="D84" s="56" t="n">
        <f aca="false">'Memória de Cálculo 2 (Insumos)'!G16*2</f>
        <v>0</v>
      </c>
      <c r="E84" s="56" t="n">
        <f aca="false">'Memória de Cálculo 2 (Insumos)'!G16*2</f>
        <v>0</v>
      </c>
      <c r="AT84" s="36"/>
      <c r="AMH84" s="35"/>
    </row>
    <row r="85" customFormat="false" ht="13.8" hidden="false" customHeight="false" outlineLevel="0" collapsed="false">
      <c r="A85" s="54" t="s">
        <v>199</v>
      </c>
      <c r="B85" s="119"/>
      <c r="C85" s="120"/>
      <c r="D85" s="120"/>
      <c r="E85" s="120"/>
      <c r="AT85" s="36"/>
      <c r="AMH85" s="35"/>
    </row>
    <row r="86" customFormat="false" ht="13.8" hidden="false" customHeight="false" outlineLevel="0" collapsed="false">
      <c r="A86" s="54" t="s">
        <v>200</v>
      </c>
      <c r="B86" s="59"/>
      <c r="C86" s="113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5"/>
    </row>
    <row r="87" customFormat="false" ht="13.8" hidden="false" customHeight="false" outlineLevel="0" collapsed="false">
      <c r="A87" s="54" t="s">
        <v>201</v>
      </c>
      <c r="B87" s="59"/>
      <c r="C87" s="113" t="n">
        <v>0</v>
      </c>
      <c r="D87" s="77" t="n">
        <v>0</v>
      </c>
      <c r="E87" s="77" t="n">
        <v>0</v>
      </c>
      <c r="AT87" s="36"/>
      <c r="AMH87" s="35"/>
    </row>
    <row r="88" customFormat="false" ht="13.8" hidden="false" customHeight="false" outlineLevel="0" collapsed="false">
      <c r="A88" s="64" t="s">
        <v>144</v>
      </c>
      <c r="B88" s="121"/>
      <c r="C88" s="122" t="n">
        <f aca="false">SUM(C84:C87)</f>
        <v>0</v>
      </c>
      <c r="D88" s="122" t="n">
        <f aca="false">SUM(D84:D87)</f>
        <v>0</v>
      </c>
      <c r="E88" s="122" t="n">
        <f aca="false">SUM(E84:E87)</f>
        <v>0</v>
      </c>
      <c r="AT88" s="36"/>
      <c r="AMH88" s="35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6"/>
      <c r="AMH89" s="35"/>
    </row>
    <row r="90" customFormat="false" ht="16.15" hidden="false" customHeight="true" outlineLevel="0" collapsed="false">
      <c r="A90" s="51" t="s">
        <v>202</v>
      </c>
      <c r="B90" s="51"/>
      <c r="C90" s="51"/>
      <c r="D90" s="51"/>
      <c r="E90" s="51"/>
      <c r="AT90" s="36"/>
      <c r="AMH90" s="35"/>
    </row>
    <row r="91" customFormat="false" ht="13.8" hidden="false" customHeight="false" outlineLevel="0" collapsed="false">
      <c r="A91" s="52" t="s">
        <v>203</v>
      </c>
      <c r="B91" s="102"/>
      <c r="C91" s="53" t="s">
        <v>136</v>
      </c>
      <c r="D91" s="53" t="s">
        <v>136</v>
      </c>
      <c r="E91" s="123" t="s">
        <v>136</v>
      </c>
      <c r="AT91" s="36"/>
      <c r="AMH91" s="35"/>
    </row>
    <row r="92" customFormat="false" ht="13.8" hidden="false" customHeight="false" outlineLevel="0" collapsed="false">
      <c r="A92" s="54" t="s">
        <v>204</v>
      </c>
      <c r="B92" s="57" t="n">
        <v>0.06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5"/>
    </row>
    <row r="93" customFormat="false" ht="13.8" hidden="false" customHeight="false" outlineLevel="0" collapsed="false">
      <c r="A93" s="54" t="s">
        <v>205</v>
      </c>
      <c r="B93" s="57" t="n">
        <v>0.0679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5"/>
    </row>
    <row r="94" customFormat="false" ht="13.8" hidden="false" customHeight="false" outlineLevel="0" collapsed="false">
      <c r="A94" s="124" t="s">
        <v>206</v>
      </c>
      <c r="B94" s="125" t="n">
        <f aca="false">SUM(B95:B98)</f>
        <v>0.0565</v>
      </c>
      <c r="C94" s="126" t="n">
        <f aca="false">SUM(C95:C98)</f>
        <v>0</v>
      </c>
      <c r="D94" s="126" t="n">
        <f aca="false">SUM(D95:D98)</f>
        <v>0</v>
      </c>
      <c r="E94" s="126" t="n">
        <f aca="false">SUM(E95:E98)</f>
        <v>0</v>
      </c>
      <c r="AT94" s="36"/>
      <c r="AMH94" s="35"/>
    </row>
    <row r="95" customFormat="false" ht="13.8" hidden="false" customHeight="false" outlineLevel="0" collapsed="false">
      <c r="A95" s="127" t="s">
        <v>207</v>
      </c>
      <c r="B95" s="128" t="n">
        <v>0.0365</v>
      </c>
      <c r="C95" s="129" t="n">
        <f aca="false">((C$19+C$49+C$59+C$80+C$88+C$92+C$93)/(1-$B95-$B96-$B97))*$B95</f>
        <v>0</v>
      </c>
      <c r="D95" s="129" t="n">
        <f aca="false">((D$19+D$49+D$59+D$80+D$88+D$92+D$93)/(1-$B95-$B96-$B97))*$B95</f>
        <v>0</v>
      </c>
      <c r="E95" s="129" t="n">
        <f aca="false">((E$19+E$49+E$59+E$80+E$88+E$92+E$93)/(1-$B95-$B96-$B97))*$B95</f>
        <v>0</v>
      </c>
      <c r="AT95" s="36"/>
      <c r="AMH95" s="35"/>
    </row>
    <row r="96" customFormat="false" ht="13.8" hidden="false" customHeight="false" outlineLevel="0" collapsed="false">
      <c r="A96" s="127" t="s">
        <v>208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6"/>
      <c r="AMH96" s="35"/>
    </row>
    <row r="97" customFormat="false" ht="13.8" hidden="false" customHeight="false" outlineLevel="0" collapsed="false">
      <c r="A97" s="127" t="s">
        <v>209</v>
      </c>
      <c r="B97" s="128" t="n">
        <v>0.02</v>
      </c>
      <c r="C97" s="130" t="n">
        <f aca="false">((C$19+C$49+C$59+C$80+C$88+C$92+C$93)/(1-$B95-$B96-$B97))*$B97</f>
        <v>0</v>
      </c>
      <c r="D97" s="130" t="n">
        <f aca="false">((D$19+D$49+D$59+D$80+D$88+D$92+D$93)/(1-$B95-$B96-$B97))*$B97</f>
        <v>0</v>
      </c>
      <c r="E97" s="130" t="n">
        <f aca="false">((E$19+E$49+E$59+E$80+E$88+E$92+E$93)/(1-$B95-$B96-$B97))*$B97</f>
        <v>0</v>
      </c>
      <c r="AT97" s="36"/>
      <c r="AMH97" s="35"/>
    </row>
    <row r="98" customFormat="false" ht="13.8" hidden="false" customHeight="false" outlineLevel="0" collapsed="false">
      <c r="A98" s="127" t="s">
        <v>210</v>
      </c>
      <c r="B98" s="59" t="n">
        <v>0</v>
      </c>
      <c r="C98" s="130"/>
      <c r="D98" s="130"/>
      <c r="E98" s="129"/>
      <c r="AT98" s="36"/>
      <c r="AMH98" s="35"/>
    </row>
    <row r="99" customFormat="false" ht="13.8" hidden="false" customHeight="false" outlineLevel="0" collapsed="false">
      <c r="A99" s="124" t="s">
        <v>211</v>
      </c>
      <c r="B99" s="125" t="n">
        <f aca="false">SUM(B100:B103)</f>
        <v>0.0615</v>
      </c>
      <c r="C99" s="126" t="n">
        <f aca="false">SUM(C100:C103)</f>
        <v>0</v>
      </c>
      <c r="D99" s="126" t="n">
        <f aca="false">SUM(D100:D103)</f>
        <v>0</v>
      </c>
      <c r="E99" s="126" t="n">
        <f aca="false">SUM(E100:E103)</f>
        <v>0</v>
      </c>
      <c r="AT99" s="36"/>
      <c r="AMH99" s="35"/>
    </row>
    <row r="100" customFormat="false" ht="13.8" hidden="false" customHeight="false" outlineLevel="0" collapsed="false">
      <c r="A100" s="127" t="s">
        <v>207</v>
      </c>
      <c r="B100" s="128" t="n">
        <v>0.0365</v>
      </c>
      <c r="C100" s="129" t="n">
        <f aca="false">((C$19+C$49+C$59+C$80+C$88+C$92+C$93)/(1-$B100-$B101-$B102))*$B100</f>
        <v>0</v>
      </c>
      <c r="D100" s="129" t="n">
        <f aca="false">((D$19+D$49+D$59+D$80+D$88+D$92+D$93)/(1-$B100-$B101-$B102))*$B100</f>
        <v>0</v>
      </c>
      <c r="E100" s="129" t="n">
        <f aca="false">((E$19+E$49+E$59+E$80+E$88+E$92+E$93)/(1-$B100-$B101-$B102))*$B100</f>
        <v>0</v>
      </c>
      <c r="AT100" s="36"/>
      <c r="AMH100" s="35"/>
    </row>
    <row r="101" customFormat="false" ht="13.8" hidden="false" customHeight="false" outlineLevel="0" collapsed="false">
      <c r="A101" s="127" t="s">
        <v>208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6"/>
      <c r="AMH101" s="35"/>
    </row>
    <row r="102" customFormat="false" ht="13.8" hidden="false" customHeight="false" outlineLevel="0" collapsed="false">
      <c r="A102" s="127" t="s">
        <v>209</v>
      </c>
      <c r="B102" s="128" t="n">
        <v>0.025</v>
      </c>
      <c r="C102" s="130" t="n">
        <f aca="false">((C$19+C$49+C$59+C$80+C$88+C$92+C$93)/(1-$B100-$B101-$B102))*$B102</f>
        <v>0</v>
      </c>
      <c r="D102" s="130" t="n">
        <f aca="false">((D$19+D$49+D$59+D$80+D$88+D$92+D$93)/(1-$B100-$B101-$B102))*$B102</f>
        <v>0</v>
      </c>
      <c r="E102" s="130" t="n">
        <f aca="false">((E$19+E$49+E$59+E$80+E$88+E$92+E$93)/(1-$B100-$B101-$B102))*$B102</f>
        <v>0</v>
      </c>
      <c r="AT102" s="36"/>
      <c r="AMH102" s="35"/>
    </row>
    <row r="103" customFormat="false" ht="13.8" hidden="false" customHeight="false" outlineLevel="0" collapsed="false">
      <c r="A103" s="127" t="s">
        <v>210</v>
      </c>
      <c r="B103" s="59" t="n">
        <v>0</v>
      </c>
      <c r="C103" s="130"/>
      <c r="D103" s="130"/>
      <c r="E103" s="129"/>
      <c r="AT103" s="36"/>
      <c r="AMH103" s="35"/>
    </row>
    <row r="104" customFormat="false" ht="13.8" hidden="false" customHeight="false" outlineLevel="0" collapsed="false">
      <c r="A104" s="124" t="s">
        <v>212</v>
      </c>
      <c r="B104" s="125" t="n">
        <f aca="false">SUM(B105:B108)</f>
        <v>0.0665</v>
      </c>
      <c r="C104" s="126" t="n">
        <f aca="false">SUM(C105:C108)</f>
        <v>0</v>
      </c>
      <c r="D104" s="126" t="n">
        <f aca="false">SUM(D105:D108)</f>
        <v>0</v>
      </c>
      <c r="E104" s="126" t="n">
        <f aca="false">SUM(E105:E108)</f>
        <v>0</v>
      </c>
      <c r="AT104" s="36"/>
      <c r="AMH104" s="35"/>
    </row>
    <row r="105" customFormat="false" ht="13.8" hidden="false" customHeight="false" outlineLevel="0" collapsed="false">
      <c r="A105" s="127" t="s">
        <v>207</v>
      </c>
      <c r="B105" s="128" t="n">
        <v>0.0365</v>
      </c>
      <c r="C105" s="129" t="n">
        <f aca="false">((C$19+C$49+C$59+C$80+C$88+C$92+C$93)/(1-$B105-$B106-$B107))*$B105</f>
        <v>0</v>
      </c>
      <c r="D105" s="129" t="n">
        <f aca="false">((D$19+D$49+D$59+D$80+D$88+D$92+D$93)/(1-$B105-$B106-$B107))*$B105</f>
        <v>0</v>
      </c>
      <c r="E105" s="129" t="n">
        <f aca="false">((E$19+E$49+E$59+E$80+E$88+E$92+E$93)/(1-$B105-$B106-$B107))*$B105</f>
        <v>0</v>
      </c>
      <c r="AT105" s="36"/>
      <c r="AMH105" s="35"/>
    </row>
    <row r="106" customFormat="false" ht="13.8" hidden="false" customHeight="false" outlineLevel="0" collapsed="false">
      <c r="A106" s="127" t="s">
        <v>208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6"/>
      <c r="AMH106" s="35"/>
    </row>
    <row r="107" customFormat="false" ht="13.8" hidden="false" customHeight="false" outlineLevel="0" collapsed="false">
      <c r="A107" s="127" t="s">
        <v>209</v>
      </c>
      <c r="B107" s="128" t="n">
        <v>0.03</v>
      </c>
      <c r="C107" s="130" t="n">
        <f aca="false">((C$19+C$49+C$59+C$80+C$88+C$92+C$93)/(1-$B105-$B106-$B107))*$B107</f>
        <v>0</v>
      </c>
      <c r="D107" s="130" t="n">
        <f aca="false">((D$19+D$49+D$59+D$80+D$88+D$92+D$93)/(1-$B105-$B106-$B107))*$B107</f>
        <v>0</v>
      </c>
      <c r="E107" s="130" t="n">
        <f aca="false">((E$19+E$49+E$59+E$80+E$88+E$92+E$93)/(1-$B105-$B106-$B107))*$B107</f>
        <v>0</v>
      </c>
      <c r="AT107" s="36"/>
      <c r="AMH107" s="35"/>
    </row>
    <row r="108" customFormat="false" ht="13.8" hidden="false" customHeight="false" outlineLevel="0" collapsed="false">
      <c r="A108" s="127" t="s">
        <v>210</v>
      </c>
      <c r="B108" s="59" t="n">
        <v>0</v>
      </c>
      <c r="C108" s="130"/>
      <c r="D108" s="130"/>
      <c r="E108" s="129"/>
      <c r="AT108" s="36"/>
      <c r="AMH108" s="35"/>
    </row>
    <row r="109" customFormat="false" ht="13.8" hidden="false" customHeight="false" outlineLevel="0" collapsed="false">
      <c r="A109" s="124" t="s">
        <v>213</v>
      </c>
      <c r="B109" s="125" t="n">
        <f aca="false">SUM(B110:B113)</f>
        <v>0.0715</v>
      </c>
      <c r="C109" s="126" t="n">
        <f aca="false">SUM(C110:C113)</f>
        <v>0</v>
      </c>
      <c r="D109" s="126" t="n">
        <f aca="false">SUM(D110:D113)</f>
        <v>0</v>
      </c>
      <c r="E109" s="126" t="n">
        <f aca="false">SUM(E110:E113)</f>
        <v>0</v>
      </c>
      <c r="AT109" s="36"/>
      <c r="AMH109" s="35"/>
    </row>
    <row r="110" customFormat="false" ht="13.8" hidden="false" customHeight="false" outlineLevel="0" collapsed="false">
      <c r="A110" s="127" t="s">
        <v>207</v>
      </c>
      <c r="B110" s="128" t="n">
        <v>0.0365</v>
      </c>
      <c r="C110" s="129" t="n">
        <f aca="false">((C$19+C$49+C$59+C$80+C$88+C$92+C$93)/(1-$B110-$B111-$B112))*$B110</f>
        <v>0</v>
      </c>
      <c r="D110" s="129" t="n">
        <f aca="false">((D$19+D$49+D$59+D$80+D$88+D$92+D$93)/(1-$B110-$B111-$B112))*$B110</f>
        <v>0</v>
      </c>
      <c r="E110" s="129" t="n">
        <f aca="false">((E$19+E$49+E$59+E$80+E$88+E$92+E$93)/(1-$B110-$B111-$B112))*$B110</f>
        <v>0</v>
      </c>
      <c r="AT110" s="36"/>
      <c r="AMH110" s="35"/>
    </row>
    <row r="111" customFormat="false" ht="13.8" hidden="false" customHeight="false" outlineLevel="0" collapsed="false">
      <c r="A111" s="127" t="s">
        <v>208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6"/>
      <c r="AMH111" s="35"/>
    </row>
    <row r="112" customFormat="false" ht="13.8" hidden="false" customHeight="false" outlineLevel="0" collapsed="false">
      <c r="A112" s="127" t="s">
        <v>209</v>
      </c>
      <c r="B112" s="128" t="n">
        <v>0.035</v>
      </c>
      <c r="C112" s="130" t="n">
        <f aca="false">((C$19+C$49+C$59+C$80+C$88+C$92+C$93)/(1-$B110-$B111-$B112))*$B112</f>
        <v>0</v>
      </c>
      <c r="D112" s="130" t="n">
        <f aca="false">((D$19+D$49+D$59+D$80+D$88+D$92+D$93)/(1-$B110-$B111-$B112))*$B112</f>
        <v>0</v>
      </c>
      <c r="E112" s="130" t="n">
        <f aca="false">((E$19+E$49+E$59+E$80+E$88+E$92+E$93)/(1-$B110-$B111-$B112))*$B112</f>
        <v>0</v>
      </c>
      <c r="AT112" s="36"/>
      <c r="AMH112" s="35"/>
    </row>
    <row r="113" customFormat="false" ht="13.8" hidden="false" customHeight="false" outlineLevel="0" collapsed="false">
      <c r="A113" s="127" t="s">
        <v>210</v>
      </c>
      <c r="B113" s="59" t="n">
        <v>0</v>
      </c>
      <c r="C113" s="130"/>
      <c r="D113" s="130"/>
      <c r="E113" s="129"/>
      <c r="AT113" s="36"/>
      <c r="AMH113" s="35"/>
    </row>
    <row r="114" customFormat="false" ht="13.8" hidden="false" customHeight="false" outlineLevel="0" collapsed="false">
      <c r="A114" s="124" t="s">
        <v>214</v>
      </c>
      <c r="B114" s="125" t="n">
        <f aca="false">SUM(B115:B118)</f>
        <v>0.0765</v>
      </c>
      <c r="C114" s="126" t="n">
        <f aca="false">SUM(C115:C118)</f>
        <v>0</v>
      </c>
      <c r="D114" s="126" t="n">
        <f aca="false">SUM(D115:D118)</f>
        <v>0</v>
      </c>
      <c r="E114" s="126" t="n">
        <f aca="false">SUM(E115:E118)</f>
        <v>0</v>
      </c>
      <c r="AT114" s="36"/>
      <c r="AMH114" s="35"/>
    </row>
    <row r="115" customFormat="false" ht="13.8" hidden="false" customHeight="false" outlineLevel="0" collapsed="false">
      <c r="A115" s="127" t="s">
        <v>207</v>
      </c>
      <c r="B115" s="128" t="n">
        <v>0.0365</v>
      </c>
      <c r="C115" s="129" t="n">
        <f aca="false">((C$19+C$49+C$59+C$80+C$88+C$92+C$93)/(1-$B115-$B116-$B117))*$B115</f>
        <v>0</v>
      </c>
      <c r="D115" s="129" t="n">
        <f aca="false">((D$19+D$49+D$59+D$80+D$88+D$92+D$93)/(1-$B115-$B116-$B117))*$B115</f>
        <v>0</v>
      </c>
      <c r="E115" s="129" t="n">
        <f aca="false">((E$19+E$49+E$59+E$80+E$88+E$92+E$93)/(1-$B115-$B116-$B117))*$B115</f>
        <v>0</v>
      </c>
      <c r="AT115" s="36"/>
      <c r="AMH115" s="35"/>
    </row>
    <row r="116" customFormat="false" ht="13.8" hidden="false" customHeight="false" outlineLevel="0" collapsed="false">
      <c r="A116" s="127" t="s">
        <v>208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6"/>
      <c r="AMH116" s="35"/>
    </row>
    <row r="117" customFormat="false" ht="13.8" hidden="false" customHeight="false" outlineLevel="0" collapsed="false">
      <c r="A117" s="127" t="s">
        <v>209</v>
      </c>
      <c r="B117" s="128" t="n">
        <v>0.04</v>
      </c>
      <c r="C117" s="130" t="n">
        <f aca="false">((C$19+C$49+C$59+C$80+C$88+C$92+C$93)/(1-$B115-$B116-$B117))*$B117</f>
        <v>0</v>
      </c>
      <c r="D117" s="130" t="n">
        <f aca="false">((D$19+D$49+D$59+D$80+D$88+D$92+D$93)/(1-$B115-$B116-$B117))*$B117</f>
        <v>0</v>
      </c>
      <c r="E117" s="130" t="n">
        <f aca="false">((E$19+E$49+E$59+E$80+E$88+E$92+E$93)/(1-$B115-$B116-$B117))*$B117</f>
        <v>0</v>
      </c>
      <c r="AT117" s="36"/>
      <c r="AMH117" s="35"/>
    </row>
    <row r="118" customFormat="false" ht="13.8" hidden="false" customHeight="false" outlineLevel="0" collapsed="false">
      <c r="A118" s="127" t="s">
        <v>210</v>
      </c>
      <c r="B118" s="59" t="n">
        <v>0</v>
      </c>
      <c r="C118" s="130"/>
      <c r="D118" s="130"/>
      <c r="E118" s="129"/>
      <c r="AT118" s="36"/>
      <c r="AMH118" s="35"/>
    </row>
    <row r="119" customFormat="false" ht="13.8" hidden="false" customHeight="false" outlineLevel="0" collapsed="false">
      <c r="A119" s="124" t="s">
        <v>215</v>
      </c>
      <c r="B119" s="125" t="n">
        <f aca="false">SUM(B120:B123)</f>
        <v>0.0815</v>
      </c>
      <c r="C119" s="126" t="n">
        <f aca="false">SUM(C120:C123)</f>
        <v>0</v>
      </c>
      <c r="D119" s="126" t="n">
        <f aca="false">SUM(D120:D123)</f>
        <v>0</v>
      </c>
      <c r="E119" s="126" t="n">
        <f aca="false">SUM(E120:E123)</f>
        <v>0</v>
      </c>
      <c r="AT119" s="36"/>
      <c r="AMH119" s="35"/>
    </row>
    <row r="120" customFormat="false" ht="13.8" hidden="false" customHeight="false" outlineLevel="0" collapsed="false">
      <c r="A120" s="127" t="s">
        <v>207</v>
      </c>
      <c r="B120" s="128" t="n">
        <v>0.0365</v>
      </c>
      <c r="C120" s="129" t="n">
        <f aca="false">((C$19+C$49+C$59+C$80+C$88+C$92+C$93)/(1-$B120-$B121-$B122))*$B120</f>
        <v>0</v>
      </c>
      <c r="D120" s="129" t="n">
        <f aca="false">((D$19+D$49+D$59+D$80+D$88+D$92+D$93)/(1-$B120-$B121-$B122))*$B120</f>
        <v>0</v>
      </c>
      <c r="E120" s="129" t="n">
        <f aca="false">((E$19+E$49+E$59+E$80+E$88+E$92+E$93)/(1-$B120-$B121-$B122))*$B120</f>
        <v>0</v>
      </c>
      <c r="AT120" s="36"/>
      <c r="AMH120" s="35"/>
    </row>
    <row r="121" customFormat="false" ht="13.8" hidden="false" customHeight="false" outlineLevel="0" collapsed="false">
      <c r="A121" s="127" t="s">
        <v>208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6"/>
      <c r="AMH121" s="35"/>
    </row>
    <row r="122" customFormat="false" ht="13.8" hidden="false" customHeight="false" outlineLevel="0" collapsed="false">
      <c r="A122" s="127" t="s">
        <v>209</v>
      </c>
      <c r="B122" s="128" t="n">
        <v>0.045</v>
      </c>
      <c r="C122" s="130" t="n">
        <f aca="false">((C$19+C$49+C$59+C$80+C$88+C$92+C$93)/(1-$B120-$B121-$B122))*$B122</f>
        <v>0</v>
      </c>
      <c r="D122" s="130" t="n">
        <f aca="false">((D$19+D$49+D$59+D$80+D$88+D$92+D$93)/(1-$B120-$B121-$B122))*$B122</f>
        <v>0</v>
      </c>
      <c r="E122" s="130" t="n">
        <f aca="false">((E$19+E$49+E$59+E$80+E$88+E$92+E$93)/(1-$B120-$B121-$B122))*$B122</f>
        <v>0</v>
      </c>
      <c r="AT122" s="36"/>
      <c r="AMH122" s="35"/>
    </row>
    <row r="123" customFormat="false" ht="13.8" hidden="false" customHeight="false" outlineLevel="0" collapsed="false">
      <c r="A123" s="127" t="s">
        <v>210</v>
      </c>
      <c r="B123" s="59" t="n">
        <v>0</v>
      </c>
      <c r="C123" s="130"/>
      <c r="D123" s="130"/>
      <c r="E123" s="129"/>
      <c r="AT123" s="36"/>
      <c r="AMH123" s="35"/>
    </row>
    <row r="124" customFormat="false" ht="13.8" hidden="false" customHeight="false" outlineLevel="0" collapsed="false">
      <c r="A124" s="124" t="s">
        <v>216</v>
      </c>
      <c r="B124" s="125" t="n">
        <f aca="false">SUM(B125:B128)</f>
        <v>0.0865</v>
      </c>
      <c r="C124" s="126" t="n">
        <f aca="false">SUM(C125:C128)</f>
        <v>0</v>
      </c>
      <c r="D124" s="126" t="n">
        <f aca="false">SUM(D125:D128)</f>
        <v>0</v>
      </c>
      <c r="E124" s="126" t="n">
        <f aca="false">SUM(E125:E128)</f>
        <v>0</v>
      </c>
      <c r="AT124" s="36"/>
      <c r="AMH124" s="35"/>
    </row>
    <row r="125" customFormat="false" ht="13.8" hidden="false" customHeight="false" outlineLevel="0" collapsed="false">
      <c r="A125" s="127" t="s">
        <v>207</v>
      </c>
      <c r="B125" s="128" t="n">
        <v>0.0365</v>
      </c>
      <c r="C125" s="129" t="n">
        <f aca="false">((C$19+C$49+C$59+C$80+C$88+C$92+C$93)/(1-$B125-$B126-$B127))*$B125</f>
        <v>0</v>
      </c>
      <c r="D125" s="129" t="n">
        <f aca="false">((D$19+D$49+D$59+D$80+D$88+D$92+D$93)/(1-$B125-$B126-$B127))*$B125</f>
        <v>0</v>
      </c>
      <c r="E125" s="129" t="n">
        <f aca="false">((E$19+E$49+E$59+E$80+E$88+E$92+E$93)/(1-$B125-$B126-$B127))*$B125</f>
        <v>0</v>
      </c>
      <c r="AT125" s="36"/>
      <c r="AMH125" s="35"/>
    </row>
    <row r="126" customFormat="false" ht="13.8" hidden="false" customHeight="false" outlineLevel="0" collapsed="false">
      <c r="A126" s="127" t="s">
        <v>208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6"/>
      <c r="AMH126" s="35"/>
    </row>
    <row r="127" customFormat="false" ht="13.8" hidden="false" customHeight="false" outlineLevel="0" collapsed="false">
      <c r="A127" s="127" t="s">
        <v>209</v>
      </c>
      <c r="B127" s="128" t="n">
        <v>0.05</v>
      </c>
      <c r="C127" s="130" t="n">
        <f aca="false">((C$19+C$49+C$59+C$80+C$88+C$92+C$93)/(1-$B125-$B126-$B127))*$B127</f>
        <v>0</v>
      </c>
      <c r="D127" s="130" t="n">
        <f aca="false">((D$19+D$49+D$59+D$80+D$88+D$92+D$93)/(1-$B125-$B126-$B127))*$B127</f>
        <v>0</v>
      </c>
      <c r="E127" s="130" t="n">
        <f aca="false">((E$19+E$49+E$59+E$80+E$88+E$92+E$93)/(1-$B125-$B126-$B127))*$B127</f>
        <v>0</v>
      </c>
      <c r="AT127" s="36"/>
      <c r="AMH127" s="35"/>
    </row>
    <row r="128" customFormat="false" ht="13.8" hidden="false" customHeight="false" outlineLevel="0" collapsed="false">
      <c r="A128" s="127" t="s">
        <v>210</v>
      </c>
      <c r="B128" s="59" t="n">
        <v>0</v>
      </c>
      <c r="C128" s="130"/>
      <c r="D128" s="130"/>
      <c r="E128" s="129"/>
      <c r="AT128" s="36"/>
      <c r="AMH128" s="35"/>
    </row>
    <row r="129" customFormat="false" ht="13.8" hidden="false" customHeight="true" outlineLevel="0" collapsed="false">
      <c r="A129" s="64" t="s">
        <v>144</v>
      </c>
      <c r="B129" s="131" t="n">
        <v>0.02</v>
      </c>
      <c r="C129" s="132" t="n">
        <f aca="false">SUM(C92:C93,C94)</f>
        <v>0</v>
      </c>
      <c r="D129" s="132" t="n">
        <f aca="false">SUM(D92:D93,D94)</f>
        <v>0</v>
      </c>
      <c r="E129" s="132" t="n">
        <f aca="false">SUM(E92:E93,E94)</f>
        <v>0</v>
      </c>
      <c r="AT129" s="36"/>
      <c r="AMH129" s="35"/>
    </row>
    <row r="130" customFormat="false" ht="13.8" hidden="false" customHeight="false" outlineLevel="0" collapsed="false">
      <c r="A130" s="64"/>
      <c r="B130" s="133" t="n">
        <v>0.025</v>
      </c>
      <c r="C130" s="134" t="n">
        <f aca="false">SUM(C92:C93,C99)</f>
        <v>0</v>
      </c>
      <c r="D130" s="134" t="n">
        <f aca="false">SUM(D92:D93,D99)</f>
        <v>0</v>
      </c>
      <c r="E130" s="134" t="n">
        <f aca="false">SUM(E92:E93,E99)</f>
        <v>0</v>
      </c>
      <c r="AT130" s="36"/>
      <c r="AMH130" s="35"/>
    </row>
    <row r="131" customFormat="false" ht="13.8" hidden="false" customHeight="false" outlineLevel="0" collapsed="false">
      <c r="A131" s="64"/>
      <c r="B131" s="133" t="n">
        <v>0.03</v>
      </c>
      <c r="C131" s="134" t="n">
        <f aca="false">SUM(C92:C93,C104)</f>
        <v>0</v>
      </c>
      <c r="D131" s="134" t="n">
        <f aca="false">SUM(D92:D93,D104)</f>
        <v>0</v>
      </c>
      <c r="E131" s="134" t="n">
        <f aca="false">SUM(E92:E93,E104)</f>
        <v>0</v>
      </c>
      <c r="AT131" s="36"/>
      <c r="AMH131" s="35"/>
    </row>
    <row r="132" customFormat="false" ht="13.8" hidden="false" customHeight="false" outlineLevel="0" collapsed="false">
      <c r="A132" s="64"/>
      <c r="B132" s="133" t="n">
        <v>0.035</v>
      </c>
      <c r="C132" s="134" t="n">
        <f aca="false">SUM(C92:C93,C109)</f>
        <v>0</v>
      </c>
      <c r="D132" s="134" t="n">
        <f aca="false">SUM(D92:D93,D109)</f>
        <v>0</v>
      </c>
      <c r="E132" s="134" t="n">
        <f aca="false">SUM(E92:E93,E109)</f>
        <v>0</v>
      </c>
      <c r="AT132" s="36"/>
      <c r="AMH132" s="35"/>
    </row>
    <row r="133" customFormat="false" ht="13.8" hidden="false" customHeight="false" outlineLevel="0" collapsed="false">
      <c r="A133" s="64"/>
      <c r="B133" s="133" t="n">
        <v>0.04</v>
      </c>
      <c r="C133" s="134" t="n">
        <f aca="false">SUM(C92:C93,C114)</f>
        <v>0</v>
      </c>
      <c r="D133" s="134" t="n">
        <f aca="false">SUM(D92:D93,D114)</f>
        <v>0</v>
      </c>
      <c r="E133" s="134" t="n">
        <f aca="false">SUM(E92:E93,E114)</f>
        <v>0</v>
      </c>
      <c r="AT133" s="36"/>
      <c r="AMH133" s="35"/>
    </row>
    <row r="134" customFormat="false" ht="13.8" hidden="false" customHeight="false" outlineLevel="0" collapsed="false">
      <c r="A134" s="64"/>
      <c r="B134" s="133" t="n">
        <v>0.045</v>
      </c>
      <c r="C134" s="134" t="n">
        <f aca="false">SUM(C92:C93,C119)</f>
        <v>0</v>
      </c>
      <c r="D134" s="134" t="n">
        <f aca="false">SUM(D92:D93,D119)</f>
        <v>0</v>
      </c>
      <c r="E134" s="134" t="n">
        <f aca="false">SUM(E92:E93,E119)</f>
        <v>0</v>
      </c>
      <c r="AT134" s="36"/>
      <c r="AMH134" s="35"/>
    </row>
    <row r="135" customFormat="false" ht="13.8" hidden="false" customHeight="false" outlineLevel="0" collapsed="false">
      <c r="A135" s="64"/>
      <c r="B135" s="135" t="n">
        <v>0.05</v>
      </c>
      <c r="C135" s="136" t="n">
        <f aca="false">SUM(C92:C93,C124)</f>
        <v>0</v>
      </c>
      <c r="D135" s="136" t="n">
        <f aca="false">SUM(D92:D93,D124)</f>
        <v>0</v>
      </c>
      <c r="E135" s="136" t="n">
        <f aca="false">SUM(E92:E93,E124)</f>
        <v>0</v>
      </c>
      <c r="AT135" s="36"/>
      <c r="AMH135" s="35"/>
    </row>
    <row r="136" customFormat="false" ht="13.8" hidden="false" customHeight="false" outlineLevel="0" collapsed="false">
      <c r="A136" s="101"/>
      <c r="B136" s="117"/>
      <c r="C136" s="69"/>
      <c r="D136" s="69"/>
      <c r="E136" s="43"/>
      <c r="AT136" s="36"/>
      <c r="AMH136" s="35"/>
    </row>
    <row r="137" customFormat="false" ht="13.8" hidden="false" customHeight="false" outlineLevel="0" collapsed="false">
      <c r="A137" s="67"/>
      <c r="B137" s="68"/>
      <c r="C137" s="68"/>
      <c r="D137" s="68"/>
      <c r="E137" s="43"/>
      <c r="AT137" s="36"/>
      <c r="AMH137" s="35"/>
    </row>
    <row r="138" customFormat="false" ht="17.5" hidden="false" customHeight="true" outlineLevel="0" collapsed="false">
      <c r="A138" s="137" t="s">
        <v>217</v>
      </c>
      <c r="B138" s="137"/>
      <c r="C138" s="137"/>
      <c r="D138" s="137"/>
      <c r="E138" s="137"/>
      <c r="AT138" s="36"/>
      <c r="AMH138" s="35"/>
    </row>
    <row r="139" customFormat="false" ht="14.5" hidden="false" customHeight="true" outlineLevel="0" collapsed="false">
      <c r="A139" s="138" t="s">
        <v>218</v>
      </c>
      <c r="B139" s="138"/>
      <c r="C139" s="139" t="s">
        <v>136</v>
      </c>
      <c r="D139" s="139" t="s">
        <v>136</v>
      </c>
      <c r="E139" s="140" t="s">
        <v>136</v>
      </c>
      <c r="AT139" s="36"/>
      <c r="AMH139" s="35"/>
    </row>
    <row r="140" customFormat="false" ht="15" hidden="false" customHeight="true" outlineLevel="0" collapsed="false">
      <c r="A140" s="141" t="s">
        <v>219</v>
      </c>
      <c r="B140" s="141"/>
      <c r="C140" s="142" t="n">
        <f aca="false">C19</f>
        <v>0</v>
      </c>
      <c r="D140" s="142" t="n">
        <f aca="false">D19</f>
        <v>0</v>
      </c>
      <c r="E140" s="142" t="n">
        <f aca="false">E19</f>
        <v>0</v>
      </c>
      <c r="AT140" s="36"/>
      <c r="AMH140" s="35"/>
    </row>
    <row r="141" customFormat="false" ht="15" hidden="false" customHeight="true" outlineLevel="0" collapsed="false">
      <c r="A141" s="143" t="s">
        <v>220</v>
      </c>
      <c r="B141" s="143"/>
      <c r="C141" s="144" t="n">
        <f aca="false">C49</f>
        <v>0</v>
      </c>
      <c r="D141" s="144" t="n">
        <f aca="false">D49</f>
        <v>0</v>
      </c>
      <c r="E141" s="144" t="n">
        <f aca="false">E49</f>
        <v>0</v>
      </c>
      <c r="AT141" s="36"/>
      <c r="AMH141" s="35"/>
    </row>
    <row r="142" customFormat="false" ht="13.9" hidden="false" customHeight="true" outlineLevel="0" collapsed="false">
      <c r="A142" s="143" t="s">
        <v>221</v>
      </c>
      <c r="B142" s="143" t="s">
        <v>218</v>
      </c>
      <c r="C142" s="144" t="n">
        <f aca="false">C59</f>
        <v>0</v>
      </c>
      <c r="D142" s="144" t="n">
        <f aca="false">D59</f>
        <v>0</v>
      </c>
      <c r="E142" s="144" t="n">
        <f aca="false">E59</f>
        <v>0</v>
      </c>
      <c r="AT142" s="36"/>
      <c r="AMH142" s="35"/>
    </row>
    <row r="143" customFormat="false" ht="15" hidden="false" customHeight="true" outlineLevel="0" collapsed="false">
      <c r="A143" s="143" t="s">
        <v>222</v>
      </c>
      <c r="B143" s="143"/>
      <c r="C143" s="144" t="n">
        <f aca="false">C80</f>
        <v>0</v>
      </c>
      <c r="D143" s="144" t="n">
        <f aca="false">D80</f>
        <v>0</v>
      </c>
      <c r="E143" s="144" t="n">
        <f aca="false">E80</f>
        <v>0</v>
      </c>
      <c r="AT143" s="36"/>
      <c r="AMH143" s="35"/>
    </row>
    <row r="144" s="145" customFormat="true" ht="15.75" hidden="false" customHeight="true" outlineLevel="0" collapsed="false">
      <c r="A144" s="143" t="s">
        <v>223</v>
      </c>
      <c r="B144" s="143"/>
      <c r="C144" s="144" t="n">
        <f aca="false">C88</f>
        <v>0</v>
      </c>
      <c r="D144" s="144" t="n">
        <f aca="false">D88</f>
        <v>0</v>
      </c>
      <c r="E144" s="144" t="n">
        <f aca="false">E88</f>
        <v>0</v>
      </c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  <c r="IV144" s="36"/>
      <c r="IW144" s="36"/>
      <c r="IX144" s="36"/>
      <c r="IY144" s="36"/>
      <c r="IZ144" s="36"/>
      <c r="JA144" s="36"/>
      <c r="JB144" s="36"/>
      <c r="JC144" s="36"/>
      <c r="JD144" s="36"/>
      <c r="JE144" s="36"/>
      <c r="JF144" s="36"/>
      <c r="JG144" s="36"/>
      <c r="JH144" s="36"/>
      <c r="JI144" s="36"/>
      <c r="JJ144" s="36"/>
      <c r="JK144" s="36"/>
      <c r="JL144" s="36"/>
      <c r="JM144" s="36"/>
      <c r="JN144" s="36"/>
      <c r="JO144" s="36"/>
      <c r="JP144" s="36"/>
      <c r="JQ144" s="36"/>
      <c r="JR144" s="36"/>
      <c r="JS144" s="36"/>
      <c r="JT144" s="36"/>
      <c r="JU144" s="36"/>
      <c r="JV144" s="36"/>
      <c r="JW144" s="36"/>
      <c r="JX144" s="36"/>
      <c r="JY144" s="36"/>
      <c r="JZ144" s="36"/>
      <c r="KA144" s="36"/>
      <c r="KB144" s="36"/>
      <c r="KC144" s="36"/>
      <c r="KD144" s="36"/>
      <c r="KE144" s="36"/>
      <c r="KF144" s="36"/>
      <c r="KG144" s="36"/>
      <c r="KH144" s="36"/>
      <c r="KI144" s="36"/>
      <c r="KJ144" s="36"/>
      <c r="KK144" s="36"/>
      <c r="KL144" s="36"/>
      <c r="KM144" s="36"/>
      <c r="KN144" s="36"/>
      <c r="KO144" s="36"/>
      <c r="KP144" s="36"/>
      <c r="KQ144" s="36"/>
      <c r="KR144" s="36"/>
      <c r="KS144" s="36"/>
      <c r="KT144" s="36"/>
      <c r="KU144" s="36"/>
      <c r="KV144" s="36"/>
      <c r="KW144" s="36"/>
      <c r="KX144" s="36"/>
      <c r="KY144" s="36"/>
      <c r="KZ144" s="36"/>
      <c r="LA144" s="36"/>
      <c r="LB144" s="36"/>
      <c r="LC144" s="36"/>
      <c r="LD144" s="36"/>
      <c r="LE144" s="36"/>
      <c r="LF144" s="36"/>
      <c r="LG144" s="36"/>
      <c r="LH144" s="36"/>
      <c r="LI144" s="36"/>
      <c r="LJ144" s="36"/>
      <c r="LK144" s="36"/>
      <c r="LL144" s="36"/>
      <c r="LM144" s="36"/>
      <c r="LN144" s="36"/>
      <c r="LO144" s="36"/>
      <c r="LP144" s="36"/>
      <c r="LQ144" s="36"/>
      <c r="LR144" s="36"/>
      <c r="LS144" s="36"/>
      <c r="LT144" s="36"/>
      <c r="LU144" s="36"/>
      <c r="LV144" s="36"/>
      <c r="LW144" s="36"/>
      <c r="LX144" s="36"/>
      <c r="LY144" s="36"/>
      <c r="LZ144" s="36"/>
      <c r="MA144" s="36"/>
      <c r="MB144" s="36"/>
      <c r="MC144" s="36"/>
      <c r="MD144" s="36"/>
      <c r="ME144" s="36"/>
      <c r="MF144" s="36"/>
      <c r="MG144" s="36"/>
      <c r="MH144" s="36"/>
      <c r="MI144" s="36"/>
      <c r="MJ144" s="36"/>
      <c r="MK144" s="36"/>
      <c r="ML144" s="36"/>
      <c r="MM144" s="36"/>
      <c r="MN144" s="36"/>
      <c r="MO144" s="36"/>
      <c r="MP144" s="36"/>
      <c r="MQ144" s="36"/>
      <c r="MR144" s="36"/>
      <c r="MS144" s="36"/>
      <c r="MT144" s="36"/>
      <c r="MU144" s="36"/>
      <c r="MV144" s="36"/>
      <c r="MW144" s="36"/>
      <c r="MX144" s="36"/>
      <c r="MY144" s="36"/>
      <c r="MZ144" s="36"/>
      <c r="NA144" s="36"/>
      <c r="NB144" s="36"/>
      <c r="NC144" s="36"/>
      <c r="ND144" s="36"/>
      <c r="NE144" s="36"/>
      <c r="NF144" s="36"/>
      <c r="NG144" s="36"/>
      <c r="NH144" s="36"/>
      <c r="NI144" s="36"/>
      <c r="NJ144" s="36"/>
      <c r="NK144" s="36"/>
      <c r="NL144" s="36"/>
      <c r="NM144" s="36"/>
      <c r="NN144" s="36"/>
      <c r="NO144" s="36"/>
      <c r="NP144" s="36"/>
      <c r="NQ144" s="36"/>
      <c r="NR144" s="36"/>
      <c r="NS144" s="36"/>
      <c r="NT144" s="36"/>
      <c r="NU144" s="36"/>
      <c r="NV144" s="36"/>
      <c r="NW144" s="36"/>
      <c r="NX144" s="36"/>
      <c r="NY144" s="36"/>
      <c r="NZ144" s="36"/>
      <c r="OA144" s="36"/>
      <c r="OB144" s="36"/>
      <c r="OC144" s="36"/>
      <c r="OD144" s="36"/>
      <c r="OE144" s="36"/>
      <c r="OF144" s="36"/>
      <c r="OG144" s="36"/>
      <c r="OH144" s="36"/>
      <c r="OI144" s="36"/>
      <c r="OJ144" s="36"/>
      <c r="OK144" s="36"/>
      <c r="OL144" s="36"/>
      <c r="OM144" s="36"/>
      <c r="ON144" s="36"/>
      <c r="OO144" s="36"/>
      <c r="OP144" s="36"/>
      <c r="OQ144" s="36"/>
      <c r="OR144" s="36"/>
      <c r="OS144" s="36"/>
      <c r="OT144" s="36"/>
      <c r="OU144" s="36"/>
      <c r="OV144" s="36"/>
      <c r="OW144" s="36"/>
      <c r="OX144" s="36"/>
      <c r="OY144" s="36"/>
      <c r="OZ144" s="36"/>
      <c r="PA144" s="36"/>
      <c r="PB144" s="36"/>
      <c r="PC144" s="36"/>
      <c r="PD144" s="36"/>
      <c r="PE144" s="36"/>
      <c r="PF144" s="36"/>
      <c r="PG144" s="36"/>
      <c r="PH144" s="36"/>
      <c r="PI144" s="36"/>
      <c r="PJ144" s="36"/>
      <c r="PK144" s="36"/>
      <c r="PL144" s="36"/>
      <c r="PM144" s="36"/>
      <c r="PN144" s="36"/>
      <c r="PO144" s="36"/>
      <c r="PP144" s="36"/>
      <c r="PQ144" s="36"/>
      <c r="PR144" s="36"/>
      <c r="PS144" s="36"/>
      <c r="PT144" s="36"/>
      <c r="PU144" s="36"/>
      <c r="PV144" s="36"/>
      <c r="PW144" s="36"/>
      <c r="PX144" s="36"/>
      <c r="PY144" s="36"/>
      <c r="PZ144" s="36"/>
      <c r="QA144" s="36"/>
      <c r="QB144" s="36"/>
      <c r="QC144" s="36"/>
      <c r="QD144" s="36"/>
      <c r="QE144" s="36"/>
      <c r="QF144" s="36"/>
      <c r="QG144" s="36"/>
      <c r="QH144" s="36"/>
      <c r="QI144" s="36"/>
      <c r="QJ144" s="36"/>
      <c r="QK144" s="36"/>
      <c r="QL144" s="36"/>
      <c r="QM144" s="36"/>
      <c r="QN144" s="36"/>
      <c r="QO144" s="36"/>
      <c r="QP144" s="36"/>
      <c r="QQ144" s="36"/>
      <c r="QR144" s="36"/>
      <c r="QS144" s="36"/>
      <c r="QT144" s="36"/>
      <c r="QU144" s="36"/>
      <c r="QV144" s="36"/>
      <c r="QW144" s="36"/>
      <c r="QX144" s="36"/>
      <c r="QY144" s="36"/>
      <c r="QZ144" s="36"/>
      <c r="RA144" s="36"/>
      <c r="RB144" s="36"/>
      <c r="RC144" s="36"/>
      <c r="RD144" s="36"/>
      <c r="RE144" s="36"/>
      <c r="RF144" s="36"/>
      <c r="RG144" s="36"/>
      <c r="RH144" s="36"/>
      <c r="RI144" s="36"/>
      <c r="RJ144" s="36"/>
      <c r="RK144" s="36"/>
      <c r="RL144" s="36"/>
      <c r="RM144" s="36"/>
      <c r="RN144" s="36"/>
      <c r="RO144" s="36"/>
      <c r="RP144" s="36"/>
      <c r="RQ144" s="36"/>
      <c r="RR144" s="36"/>
      <c r="RS144" s="36"/>
      <c r="RT144" s="36"/>
      <c r="RU144" s="36"/>
      <c r="RV144" s="36"/>
      <c r="RW144" s="36"/>
      <c r="RX144" s="36"/>
      <c r="RY144" s="36"/>
      <c r="RZ144" s="36"/>
      <c r="SA144" s="36"/>
      <c r="SB144" s="36"/>
      <c r="SC144" s="36"/>
      <c r="SD144" s="36"/>
      <c r="SE144" s="36"/>
      <c r="SF144" s="36"/>
      <c r="SG144" s="36"/>
      <c r="SH144" s="36"/>
      <c r="SI144" s="36"/>
      <c r="SJ144" s="36"/>
      <c r="SK144" s="36"/>
      <c r="SL144" s="36"/>
      <c r="SM144" s="36"/>
      <c r="SN144" s="36"/>
      <c r="SO144" s="36"/>
      <c r="SP144" s="36"/>
      <c r="SQ144" s="36"/>
      <c r="SR144" s="36"/>
      <c r="SS144" s="36"/>
      <c r="ST144" s="36"/>
      <c r="SU144" s="36"/>
      <c r="SV144" s="36"/>
      <c r="SW144" s="36"/>
      <c r="SX144" s="36"/>
      <c r="SY144" s="36"/>
      <c r="SZ144" s="36"/>
      <c r="TA144" s="36"/>
      <c r="TB144" s="36"/>
      <c r="TC144" s="36"/>
      <c r="TD144" s="36"/>
      <c r="TE144" s="36"/>
      <c r="TF144" s="36"/>
      <c r="TG144" s="36"/>
      <c r="TH144" s="36"/>
      <c r="TI144" s="36"/>
      <c r="TJ144" s="36"/>
      <c r="TK144" s="36"/>
      <c r="TL144" s="36"/>
      <c r="TM144" s="36"/>
      <c r="TN144" s="36"/>
      <c r="TO144" s="36"/>
      <c r="TP144" s="36"/>
      <c r="TQ144" s="36"/>
      <c r="TR144" s="36"/>
      <c r="TS144" s="36"/>
      <c r="TT144" s="36"/>
      <c r="TU144" s="36"/>
      <c r="TV144" s="36"/>
      <c r="TW144" s="36"/>
      <c r="TX144" s="36"/>
      <c r="TY144" s="36"/>
      <c r="TZ144" s="36"/>
      <c r="UA144" s="36"/>
      <c r="UB144" s="36"/>
      <c r="UC144" s="36"/>
      <c r="UD144" s="36"/>
      <c r="UE144" s="36"/>
      <c r="UF144" s="36"/>
      <c r="UG144" s="36"/>
      <c r="UH144" s="36"/>
      <c r="UI144" s="36"/>
      <c r="UJ144" s="36"/>
      <c r="UK144" s="36"/>
      <c r="UL144" s="36"/>
      <c r="UM144" s="36"/>
      <c r="UN144" s="36"/>
      <c r="UO144" s="36"/>
      <c r="UP144" s="36"/>
      <c r="UQ144" s="36"/>
      <c r="UR144" s="36"/>
      <c r="US144" s="36"/>
      <c r="UT144" s="36"/>
      <c r="UU144" s="36"/>
      <c r="UV144" s="36"/>
      <c r="UW144" s="36"/>
      <c r="UX144" s="36"/>
      <c r="UY144" s="36"/>
      <c r="UZ144" s="36"/>
      <c r="VA144" s="36"/>
      <c r="VB144" s="36"/>
      <c r="VC144" s="36"/>
      <c r="VD144" s="36"/>
      <c r="VE144" s="36"/>
      <c r="VF144" s="36"/>
      <c r="VG144" s="36"/>
      <c r="VH144" s="36"/>
      <c r="VI144" s="36"/>
      <c r="VJ144" s="36"/>
      <c r="VK144" s="36"/>
      <c r="VL144" s="36"/>
      <c r="VM144" s="36"/>
      <c r="VN144" s="36"/>
      <c r="VO144" s="36"/>
      <c r="VP144" s="36"/>
      <c r="VQ144" s="36"/>
      <c r="VR144" s="36"/>
      <c r="VS144" s="36"/>
      <c r="VT144" s="36"/>
      <c r="VU144" s="36"/>
      <c r="VV144" s="36"/>
      <c r="VW144" s="36"/>
      <c r="VX144" s="36"/>
      <c r="VY144" s="36"/>
      <c r="VZ144" s="36"/>
      <c r="WA144" s="36"/>
      <c r="WB144" s="36"/>
      <c r="WC144" s="36"/>
      <c r="WD144" s="36"/>
      <c r="WE144" s="36"/>
      <c r="WF144" s="36"/>
      <c r="WG144" s="36"/>
      <c r="WH144" s="36"/>
      <c r="WI144" s="36"/>
      <c r="WJ144" s="36"/>
      <c r="WK144" s="36"/>
      <c r="WL144" s="36"/>
      <c r="WM144" s="36"/>
      <c r="WN144" s="36"/>
      <c r="WO144" s="36"/>
      <c r="WP144" s="36"/>
      <c r="WQ144" s="36"/>
      <c r="WR144" s="36"/>
      <c r="WS144" s="36"/>
      <c r="WT144" s="36"/>
      <c r="WU144" s="36"/>
      <c r="WV144" s="36"/>
      <c r="WW144" s="36"/>
      <c r="WX144" s="36"/>
      <c r="WY144" s="36"/>
      <c r="WZ144" s="36"/>
      <c r="XA144" s="36"/>
      <c r="XB144" s="36"/>
      <c r="XC144" s="36"/>
      <c r="XD144" s="36"/>
      <c r="XE144" s="36"/>
      <c r="XF144" s="36"/>
      <c r="XG144" s="36"/>
      <c r="XH144" s="36"/>
      <c r="XI144" s="36"/>
      <c r="XJ144" s="36"/>
      <c r="XK144" s="36"/>
      <c r="XL144" s="36"/>
      <c r="XM144" s="36"/>
      <c r="XN144" s="36"/>
      <c r="XO144" s="36"/>
      <c r="XP144" s="36"/>
      <c r="XQ144" s="36"/>
      <c r="XR144" s="36"/>
      <c r="XS144" s="36"/>
      <c r="XT144" s="36"/>
      <c r="XU144" s="36"/>
      <c r="XV144" s="36"/>
      <c r="XW144" s="36"/>
      <c r="XX144" s="36"/>
      <c r="XY144" s="36"/>
      <c r="XZ144" s="36"/>
      <c r="YA144" s="36"/>
      <c r="YB144" s="36"/>
      <c r="YC144" s="36"/>
      <c r="YD144" s="36"/>
      <c r="YE144" s="36"/>
      <c r="YF144" s="36"/>
      <c r="YG144" s="36"/>
      <c r="YH144" s="36"/>
      <c r="YI144" s="36"/>
      <c r="YJ144" s="36"/>
      <c r="YK144" s="36"/>
      <c r="YL144" s="36"/>
      <c r="YM144" s="36"/>
      <c r="YN144" s="36"/>
      <c r="YO144" s="36"/>
      <c r="YP144" s="36"/>
      <c r="YQ144" s="36"/>
      <c r="YR144" s="36"/>
      <c r="YS144" s="36"/>
      <c r="YT144" s="36"/>
      <c r="YU144" s="36"/>
      <c r="YV144" s="36"/>
      <c r="YW144" s="36"/>
      <c r="YX144" s="36"/>
      <c r="YY144" s="36"/>
      <c r="YZ144" s="36"/>
      <c r="ZA144" s="36"/>
      <c r="ZB144" s="36"/>
      <c r="ZC144" s="36"/>
      <c r="ZD144" s="36"/>
      <c r="ZE144" s="36"/>
      <c r="ZF144" s="36"/>
      <c r="ZG144" s="36"/>
      <c r="ZH144" s="36"/>
      <c r="ZI144" s="36"/>
      <c r="ZJ144" s="36"/>
      <c r="ZK144" s="36"/>
      <c r="ZL144" s="36"/>
      <c r="ZM144" s="36"/>
      <c r="ZN144" s="36"/>
      <c r="ZO144" s="36"/>
      <c r="ZP144" s="36"/>
      <c r="ZQ144" s="36"/>
      <c r="ZR144" s="36"/>
      <c r="ZS144" s="36"/>
      <c r="ZT144" s="36"/>
      <c r="ZU144" s="36"/>
      <c r="ZV144" s="36"/>
      <c r="ZW144" s="36"/>
      <c r="ZX144" s="36"/>
      <c r="ZY144" s="36"/>
      <c r="ZZ144" s="36"/>
      <c r="AAA144" s="36"/>
      <c r="AAB144" s="36"/>
      <c r="AAC144" s="36"/>
      <c r="AAD144" s="36"/>
      <c r="AAE144" s="36"/>
      <c r="AAF144" s="36"/>
      <c r="AAG144" s="36"/>
      <c r="AAH144" s="36"/>
      <c r="AAI144" s="36"/>
      <c r="AAJ144" s="36"/>
      <c r="AAK144" s="36"/>
      <c r="AAL144" s="36"/>
      <c r="AAM144" s="36"/>
      <c r="AAN144" s="36"/>
      <c r="AAO144" s="36"/>
      <c r="AAP144" s="36"/>
      <c r="AAQ144" s="36"/>
      <c r="AAR144" s="36"/>
      <c r="AAS144" s="36"/>
      <c r="AAT144" s="36"/>
      <c r="AAU144" s="36"/>
      <c r="AAV144" s="36"/>
      <c r="AAW144" s="36"/>
      <c r="AAX144" s="36"/>
      <c r="AAY144" s="36"/>
      <c r="AAZ144" s="36"/>
      <c r="ABA144" s="36"/>
      <c r="ABB144" s="36"/>
      <c r="ABC144" s="36"/>
      <c r="ABD144" s="36"/>
      <c r="ABE144" s="36"/>
      <c r="ABF144" s="36"/>
      <c r="ABG144" s="36"/>
      <c r="ABH144" s="36"/>
      <c r="ABI144" s="36"/>
      <c r="ABJ144" s="36"/>
      <c r="ABK144" s="36"/>
      <c r="ABL144" s="36"/>
      <c r="ABM144" s="36"/>
      <c r="ABN144" s="36"/>
      <c r="ABO144" s="36"/>
      <c r="ABP144" s="36"/>
      <c r="ABQ144" s="36"/>
      <c r="ABR144" s="36"/>
      <c r="ABS144" s="36"/>
      <c r="ABT144" s="36"/>
      <c r="ABU144" s="36"/>
      <c r="ABV144" s="36"/>
      <c r="ABW144" s="36"/>
      <c r="ABX144" s="36"/>
      <c r="ABY144" s="36"/>
      <c r="ABZ144" s="36"/>
      <c r="ACA144" s="36"/>
      <c r="ACB144" s="36"/>
      <c r="ACC144" s="36"/>
      <c r="ACD144" s="36"/>
      <c r="ACE144" s="36"/>
      <c r="ACF144" s="36"/>
      <c r="ACG144" s="36"/>
      <c r="ACH144" s="36"/>
      <c r="ACI144" s="36"/>
      <c r="ACJ144" s="36"/>
      <c r="ACK144" s="36"/>
      <c r="ACL144" s="36"/>
      <c r="ACM144" s="36"/>
      <c r="ACN144" s="36"/>
      <c r="ACO144" s="36"/>
      <c r="ACP144" s="36"/>
      <c r="ACQ144" s="36"/>
      <c r="ACR144" s="36"/>
      <c r="ACS144" s="36"/>
      <c r="ACT144" s="36"/>
      <c r="ACU144" s="36"/>
      <c r="ACV144" s="36"/>
      <c r="ACW144" s="36"/>
      <c r="ACX144" s="36"/>
      <c r="ACY144" s="36"/>
      <c r="ACZ144" s="36"/>
      <c r="ADA144" s="36"/>
      <c r="ADB144" s="36"/>
      <c r="ADC144" s="36"/>
      <c r="ADD144" s="36"/>
      <c r="ADE144" s="36"/>
      <c r="ADF144" s="36"/>
      <c r="ADG144" s="36"/>
      <c r="ADH144" s="36"/>
      <c r="ADI144" s="36"/>
      <c r="ADJ144" s="36"/>
      <c r="ADK144" s="36"/>
      <c r="ADL144" s="36"/>
      <c r="ADM144" s="36"/>
      <c r="ADN144" s="36"/>
      <c r="ADO144" s="36"/>
      <c r="ADP144" s="36"/>
      <c r="ADQ144" s="36"/>
      <c r="ADR144" s="36"/>
      <c r="ADS144" s="36"/>
      <c r="ADT144" s="36"/>
      <c r="ADU144" s="36"/>
      <c r="ADV144" s="36"/>
      <c r="ADW144" s="36"/>
      <c r="ADX144" s="36"/>
      <c r="ADY144" s="36"/>
      <c r="ADZ144" s="36"/>
      <c r="AEA144" s="36"/>
      <c r="AEB144" s="36"/>
      <c r="AEC144" s="36"/>
      <c r="AED144" s="36"/>
      <c r="AEE144" s="36"/>
      <c r="AEF144" s="36"/>
      <c r="AEG144" s="36"/>
      <c r="AEH144" s="36"/>
      <c r="AEI144" s="36"/>
      <c r="AEJ144" s="36"/>
      <c r="AEK144" s="36"/>
      <c r="AEL144" s="36"/>
      <c r="AEM144" s="36"/>
      <c r="AEN144" s="36"/>
      <c r="AEO144" s="36"/>
      <c r="AEP144" s="36"/>
      <c r="AEQ144" s="36"/>
      <c r="AER144" s="36"/>
      <c r="AES144" s="36"/>
      <c r="AET144" s="36"/>
      <c r="AEU144" s="36"/>
      <c r="AEV144" s="36"/>
      <c r="AEW144" s="36"/>
      <c r="AEX144" s="36"/>
      <c r="AEY144" s="36"/>
      <c r="AEZ144" s="36"/>
      <c r="AFA144" s="36"/>
      <c r="AFB144" s="36"/>
      <c r="AFC144" s="36"/>
      <c r="AFD144" s="36"/>
      <c r="AFE144" s="36"/>
      <c r="AFF144" s="36"/>
      <c r="AFG144" s="36"/>
      <c r="AFH144" s="36"/>
      <c r="AFI144" s="36"/>
      <c r="AFJ144" s="36"/>
      <c r="AFK144" s="36"/>
      <c r="AFL144" s="36"/>
      <c r="AFM144" s="36"/>
      <c r="AFN144" s="36"/>
      <c r="AFO144" s="36"/>
      <c r="AFP144" s="36"/>
      <c r="AFQ144" s="36"/>
      <c r="AFR144" s="36"/>
      <c r="AFS144" s="36"/>
      <c r="AFT144" s="36"/>
      <c r="AFU144" s="36"/>
      <c r="AFV144" s="36"/>
      <c r="AFW144" s="36"/>
      <c r="AFX144" s="36"/>
      <c r="AFY144" s="36"/>
      <c r="AFZ144" s="36"/>
      <c r="AGA144" s="36"/>
      <c r="AGB144" s="36"/>
      <c r="AGC144" s="36"/>
      <c r="AGD144" s="36"/>
      <c r="AGE144" s="36"/>
      <c r="AGF144" s="36"/>
      <c r="AGG144" s="36"/>
      <c r="AGH144" s="36"/>
      <c r="AGI144" s="36"/>
      <c r="AGJ144" s="36"/>
      <c r="AGK144" s="36"/>
      <c r="AGL144" s="36"/>
      <c r="AGM144" s="36"/>
      <c r="AGN144" s="36"/>
      <c r="AGO144" s="36"/>
      <c r="AGP144" s="36"/>
      <c r="AGQ144" s="36"/>
      <c r="AGR144" s="36"/>
      <c r="AGS144" s="36"/>
      <c r="AGT144" s="36"/>
      <c r="AGU144" s="36"/>
      <c r="AGV144" s="36"/>
      <c r="AGW144" s="36"/>
      <c r="AGX144" s="36"/>
      <c r="AGY144" s="36"/>
      <c r="AGZ144" s="36"/>
      <c r="AHA144" s="36"/>
      <c r="AHB144" s="36"/>
      <c r="AHC144" s="36"/>
      <c r="AHD144" s="36"/>
      <c r="AHE144" s="36"/>
      <c r="AHF144" s="36"/>
      <c r="AHG144" s="36"/>
      <c r="AHH144" s="36"/>
      <c r="AHI144" s="36"/>
      <c r="AHJ144" s="36"/>
      <c r="AHK144" s="36"/>
      <c r="AHL144" s="36"/>
      <c r="AHM144" s="36"/>
      <c r="AHN144" s="36"/>
      <c r="AHO144" s="36"/>
      <c r="AHP144" s="36"/>
      <c r="AHQ144" s="36"/>
      <c r="AHR144" s="36"/>
      <c r="AHS144" s="36"/>
      <c r="AHT144" s="36"/>
      <c r="AHU144" s="36"/>
      <c r="AHV144" s="36"/>
      <c r="AHW144" s="36"/>
      <c r="AHX144" s="36"/>
      <c r="AHY144" s="36"/>
      <c r="AHZ144" s="36"/>
      <c r="AIA144" s="36"/>
      <c r="AIB144" s="36"/>
      <c r="AIC144" s="36"/>
      <c r="AID144" s="36"/>
      <c r="AIE144" s="36"/>
      <c r="AIF144" s="36"/>
      <c r="AIG144" s="36"/>
      <c r="AIH144" s="36"/>
      <c r="AII144" s="36"/>
      <c r="AIJ144" s="36"/>
      <c r="AIK144" s="36"/>
      <c r="AIL144" s="36"/>
      <c r="AIM144" s="36"/>
      <c r="AIN144" s="36"/>
      <c r="AIO144" s="36"/>
      <c r="AIP144" s="36"/>
      <c r="AIQ144" s="36"/>
      <c r="AIR144" s="36"/>
      <c r="AIS144" s="36"/>
      <c r="AIT144" s="36"/>
      <c r="AIU144" s="36"/>
      <c r="AIV144" s="36"/>
      <c r="AIW144" s="36"/>
      <c r="AIX144" s="36"/>
      <c r="AIY144" s="36"/>
      <c r="AIZ144" s="36"/>
      <c r="AJA144" s="36"/>
      <c r="AJB144" s="36"/>
      <c r="AJC144" s="36"/>
      <c r="AJD144" s="36"/>
      <c r="AJE144" s="36"/>
      <c r="AJF144" s="36"/>
      <c r="AJG144" s="36"/>
      <c r="AJH144" s="36"/>
      <c r="AJI144" s="36"/>
      <c r="AJJ144" s="36"/>
      <c r="AJK144" s="36"/>
      <c r="AJL144" s="36"/>
      <c r="AJM144" s="36"/>
      <c r="AJN144" s="36"/>
      <c r="AJO144" s="36"/>
      <c r="AJP144" s="36"/>
      <c r="AJQ144" s="36"/>
      <c r="AJR144" s="36"/>
      <c r="AJS144" s="36"/>
      <c r="AJT144" s="36"/>
      <c r="AJU144" s="36"/>
      <c r="AJV144" s="36"/>
      <c r="AJW144" s="36"/>
      <c r="AJX144" s="36"/>
      <c r="AJY144" s="36"/>
      <c r="AJZ144" s="36"/>
      <c r="AKA144" s="36"/>
      <c r="AKB144" s="36"/>
      <c r="AKC144" s="36"/>
      <c r="AKD144" s="36"/>
      <c r="AKE144" s="36"/>
      <c r="AKF144" s="36"/>
      <c r="AKG144" s="36"/>
      <c r="AKH144" s="36"/>
      <c r="AKI144" s="36"/>
      <c r="AKJ144" s="36"/>
      <c r="AKK144" s="36"/>
      <c r="AKL144" s="36"/>
      <c r="AKM144" s="36"/>
      <c r="AKN144" s="36"/>
      <c r="AKO144" s="36"/>
      <c r="AKP144" s="36"/>
      <c r="AKQ144" s="36"/>
      <c r="AKR144" s="36"/>
      <c r="AKS144" s="36"/>
      <c r="AKT144" s="36"/>
      <c r="AKU144" s="36"/>
      <c r="AKV144" s="36"/>
      <c r="AKW144" s="36"/>
      <c r="AKX144" s="36"/>
      <c r="AKY144" s="36"/>
      <c r="AKZ144" s="36"/>
      <c r="ALA144" s="36"/>
      <c r="ALB144" s="36"/>
      <c r="ALC144" s="36"/>
      <c r="ALD144" s="36"/>
      <c r="ALE144" s="36"/>
      <c r="ALF144" s="36"/>
      <c r="ALG144" s="36"/>
      <c r="ALH144" s="36"/>
      <c r="ALI144" s="36"/>
      <c r="ALJ144" s="36"/>
      <c r="ALK144" s="36"/>
      <c r="ALL144" s="36"/>
      <c r="ALM144" s="36"/>
      <c r="ALN144" s="36"/>
      <c r="ALO144" s="36"/>
      <c r="ALP144" s="36"/>
      <c r="ALQ144" s="36"/>
      <c r="ALR144" s="36"/>
      <c r="ALS144" s="36"/>
      <c r="ALT144" s="36"/>
      <c r="ALU144" s="36"/>
      <c r="ALV144" s="36"/>
      <c r="ALW144" s="36"/>
      <c r="ALX144" s="36"/>
      <c r="ALY144" s="36"/>
      <c r="ALZ144" s="36"/>
      <c r="AMA144" s="36"/>
      <c r="AMB144" s="36"/>
      <c r="AMC144" s="36"/>
      <c r="AMD144" s="36"/>
      <c r="AME144" s="36"/>
      <c r="AMF144" s="36"/>
      <c r="AMG144" s="36"/>
      <c r="AMH144" s="35"/>
      <c r="AMI144" s="35"/>
      <c r="AMJ144" s="35"/>
      <c r="AMK144" s="35"/>
      <c r="AML144" s="35"/>
      <c r="AMM144" s="35"/>
      <c r="XFC144" s="35"/>
      <c r="XFD144" s="35"/>
    </row>
    <row r="145" s="145" customFormat="true" ht="15.75" hidden="false" customHeight="true" outlineLevel="0" collapsed="false">
      <c r="A145" s="146" t="s">
        <v>224</v>
      </c>
      <c r="B145" s="146"/>
      <c r="C145" s="147" t="n">
        <f aca="false">SUM(C140:C144)</f>
        <v>0</v>
      </c>
      <c r="D145" s="147" t="n">
        <f aca="false">SUM(D140:D144)</f>
        <v>0</v>
      </c>
      <c r="E145" s="147" t="n">
        <f aca="false">SUM(E140:E144)</f>
        <v>0</v>
      </c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5"/>
      <c r="AMI145" s="35"/>
      <c r="AMJ145" s="35"/>
      <c r="AMK145" s="35"/>
      <c r="AML145" s="35"/>
      <c r="AMM145" s="35"/>
      <c r="XFC145" s="35"/>
      <c r="XFD145" s="35"/>
    </row>
    <row r="146" s="145" customFormat="true" ht="15.75" hidden="false" customHeight="true" outlineLevel="0" collapsed="false">
      <c r="A146" s="148" t="s">
        <v>225</v>
      </c>
      <c r="B146" s="149" t="n">
        <v>0.02</v>
      </c>
      <c r="C146" s="144" t="n">
        <f aca="false">C129</f>
        <v>0</v>
      </c>
      <c r="D146" s="144" t="n">
        <f aca="false">D129</f>
        <v>0</v>
      </c>
      <c r="E146" s="144" t="n">
        <f aca="false">E129</f>
        <v>0</v>
      </c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37"/>
      <c r="LD146" s="37"/>
      <c r="LE146" s="37"/>
      <c r="LF146" s="37"/>
      <c r="LG146" s="37"/>
      <c r="LH146" s="37"/>
      <c r="LI146" s="37"/>
      <c r="LJ146" s="37"/>
      <c r="LK146" s="37"/>
      <c r="LL146" s="37"/>
      <c r="LM146" s="37"/>
      <c r="LN146" s="37"/>
      <c r="LO146" s="37"/>
      <c r="LP146" s="37"/>
      <c r="LQ146" s="37"/>
      <c r="LR146" s="37"/>
      <c r="LS146" s="37"/>
      <c r="LT146" s="37"/>
      <c r="LU146" s="37"/>
      <c r="LV146" s="37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37"/>
      <c r="MP146" s="37"/>
      <c r="MQ146" s="37"/>
      <c r="MR146" s="37"/>
      <c r="MS146" s="37"/>
      <c r="MT146" s="37"/>
      <c r="MU146" s="37"/>
      <c r="MV146" s="37"/>
      <c r="MW146" s="37"/>
      <c r="MX146" s="37"/>
      <c r="MY146" s="37"/>
      <c r="MZ146" s="37"/>
      <c r="NA146" s="37"/>
      <c r="NB146" s="37"/>
      <c r="NC146" s="37"/>
      <c r="ND146" s="37"/>
      <c r="NE146" s="37"/>
      <c r="NF146" s="37"/>
      <c r="NG146" s="37"/>
      <c r="NH146" s="37"/>
      <c r="NI146" s="37"/>
      <c r="NJ146" s="37"/>
      <c r="NK146" s="37"/>
      <c r="NL146" s="37"/>
      <c r="NM146" s="37"/>
      <c r="NN146" s="37"/>
      <c r="NO146" s="37"/>
      <c r="NP146" s="37"/>
      <c r="NQ146" s="37"/>
      <c r="NR146" s="37"/>
      <c r="NS146" s="37"/>
      <c r="NT146" s="37"/>
      <c r="NU146" s="37"/>
      <c r="NV146" s="37"/>
      <c r="NW146" s="37"/>
      <c r="NX146" s="37"/>
      <c r="NY146" s="37"/>
      <c r="NZ146" s="37"/>
      <c r="OA146" s="37"/>
      <c r="OB146" s="37"/>
      <c r="OC146" s="37"/>
      <c r="OD146" s="37"/>
      <c r="OE146" s="37"/>
      <c r="OF146" s="37"/>
      <c r="OG146" s="37"/>
      <c r="OH146" s="37"/>
      <c r="OI146" s="37"/>
      <c r="OJ146" s="37"/>
      <c r="OK146" s="37"/>
      <c r="OL146" s="37"/>
      <c r="OM146" s="37"/>
      <c r="ON146" s="37"/>
      <c r="OO146" s="37"/>
      <c r="OP146" s="37"/>
      <c r="OQ146" s="37"/>
      <c r="OR146" s="37"/>
      <c r="OS146" s="37"/>
      <c r="OT146" s="37"/>
      <c r="OU146" s="37"/>
      <c r="OV146" s="37"/>
      <c r="OW146" s="37"/>
      <c r="OX146" s="37"/>
      <c r="OY146" s="37"/>
      <c r="OZ146" s="37"/>
      <c r="PA146" s="37"/>
      <c r="PB146" s="37"/>
      <c r="PC146" s="37"/>
      <c r="PD146" s="37"/>
      <c r="PE146" s="37"/>
      <c r="PF146" s="37"/>
      <c r="PG146" s="37"/>
      <c r="PH146" s="37"/>
      <c r="PI146" s="37"/>
      <c r="PJ146" s="37"/>
      <c r="PK146" s="37"/>
      <c r="PL146" s="37"/>
      <c r="PM146" s="37"/>
      <c r="PN146" s="37"/>
      <c r="PO146" s="37"/>
      <c r="PP146" s="37"/>
      <c r="PQ146" s="37"/>
      <c r="PR146" s="37"/>
      <c r="PS146" s="37"/>
      <c r="PT146" s="37"/>
      <c r="PU146" s="37"/>
      <c r="PV146" s="37"/>
      <c r="PW146" s="37"/>
      <c r="PX146" s="37"/>
      <c r="PY146" s="37"/>
      <c r="PZ146" s="37"/>
      <c r="QA146" s="37"/>
      <c r="QB146" s="37"/>
      <c r="QC146" s="37"/>
      <c r="QD146" s="37"/>
      <c r="QE146" s="37"/>
      <c r="QF146" s="37"/>
      <c r="QG146" s="37"/>
      <c r="QH146" s="37"/>
      <c r="QI146" s="37"/>
      <c r="QJ146" s="37"/>
      <c r="QK146" s="37"/>
      <c r="QL146" s="37"/>
      <c r="QM146" s="37"/>
      <c r="QN146" s="37"/>
      <c r="QO146" s="37"/>
      <c r="QP146" s="37"/>
      <c r="QQ146" s="37"/>
      <c r="QR146" s="37"/>
      <c r="QS146" s="37"/>
      <c r="QT146" s="37"/>
      <c r="QU146" s="37"/>
      <c r="QV146" s="37"/>
      <c r="QW146" s="37"/>
      <c r="QX146" s="37"/>
      <c r="QY146" s="37"/>
      <c r="QZ146" s="37"/>
      <c r="RA146" s="37"/>
      <c r="RB146" s="37"/>
      <c r="RC146" s="37"/>
      <c r="RD146" s="37"/>
      <c r="RE146" s="37"/>
      <c r="RF146" s="37"/>
      <c r="RG146" s="37"/>
      <c r="RH146" s="37"/>
      <c r="RI146" s="37"/>
      <c r="RJ146" s="37"/>
      <c r="RK146" s="37"/>
      <c r="RL146" s="37"/>
      <c r="RM146" s="37"/>
      <c r="RN146" s="37"/>
      <c r="RO146" s="37"/>
      <c r="RP146" s="37"/>
      <c r="RQ146" s="37"/>
      <c r="RR146" s="37"/>
      <c r="RS146" s="37"/>
      <c r="RT146" s="37"/>
      <c r="RU146" s="37"/>
      <c r="RV146" s="37"/>
      <c r="RW146" s="37"/>
      <c r="RX146" s="37"/>
      <c r="RY146" s="37"/>
      <c r="RZ146" s="37"/>
      <c r="SA146" s="37"/>
      <c r="SB146" s="37"/>
      <c r="SC146" s="37"/>
      <c r="SD146" s="37"/>
      <c r="SE146" s="37"/>
      <c r="SF146" s="37"/>
      <c r="SG146" s="37"/>
      <c r="SH146" s="37"/>
      <c r="SI146" s="37"/>
      <c r="SJ146" s="37"/>
      <c r="SK146" s="37"/>
      <c r="SL146" s="37"/>
      <c r="SM146" s="37"/>
      <c r="SN146" s="37"/>
      <c r="SO146" s="37"/>
      <c r="SP146" s="37"/>
      <c r="SQ146" s="37"/>
      <c r="SR146" s="37"/>
      <c r="SS146" s="37"/>
      <c r="ST146" s="37"/>
      <c r="SU146" s="37"/>
      <c r="SV146" s="37"/>
      <c r="SW146" s="37"/>
      <c r="SX146" s="37"/>
      <c r="SY146" s="37"/>
      <c r="SZ146" s="37"/>
      <c r="TA146" s="37"/>
      <c r="TB146" s="37"/>
      <c r="TC146" s="37"/>
      <c r="TD146" s="37"/>
      <c r="TE146" s="37"/>
      <c r="TF146" s="37"/>
      <c r="TG146" s="37"/>
      <c r="TH146" s="37"/>
      <c r="TI146" s="37"/>
      <c r="TJ146" s="37"/>
      <c r="TK146" s="37"/>
      <c r="TL146" s="37"/>
      <c r="TM146" s="37"/>
      <c r="TN146" s="37"/>
      <c r="TO146" s="37"/>
      <c r="TP146" s="37"/>
      <c r="TQ146" s="37"/>
      <c r="TR146" s="37"/>
      <c r="TS146" s="37"/>
      <c r="TT146" s="37"/>
      <c r="TU146" s="37"/>
      <c r="TV146" s="37"/>
      <c r="TW146" s="37"/>
      <c r="TX146" s="37"/>
      <c r="TY146" s="37"/>
      <c r="TZ146" s="37"/>
      <c r="UA146" s="37"/>
      <c r="UB146" s="37"/>
      <c r="UC146" s="37"/>
      <c r="UD146" s="37"/>
      <c r="UE146" s="37"/>
      <c r="UF146" s="37"/>
      <c r="UG146" s="37"/>
      <c r="UH146" s="37"/>
      <c r="UI146" s="37"/>
      <c r="UJ146" s="37"/>
      <c r="UK146" s="37"/>
      <c r="UL146" s="37"/>
      <c r="UM146" s="37"/>
      <c r="UN146" s="37"/>
      <c r="UO146" s="37"/>
      <c r="UP146" s="37"/>
      <c r="UQ146" s="37"/>
      <c r="UR146" s="37"/>
      <c r="US146" s="37"/>
      <c r="UT146" s="37"/>
      <c r="UU146" s="37"/>
      <c r="UV146" s="37"/>
      <c r="UW146" s="37"/>
      <c r="UX146" s="37"/>
      <c r="UY146" s="37"/>
      <c r="UZ146" s="37"/>
      <c r="VA146" s="37"/>
      <c r="VB146" s="37"/>
      <c r="VC146" s="37"/>
      <c r="VD146" s="37"/>
      <c r="VE146" s="37"/>
      <c r="VF146" s="37"/>
      <c r="VG146" s="37"/>
      <c r="VH146" s="37"/>
      <c r="VI146" s="37"/>
      <c r="VJ146" s="37"/>
      <c r="VK146" s="37"/>
      <c r="VL146" s="37"/>
      <c r="VM146" s="37"/>
      <c r="VN146" s="37"/>
      <c r="VO146" s="37"/>
      <c r="VP146" s="37"/>
      <c r="VQ146" s="37"/>
      <c r="VR146" s="37"/>
      <c r="VS146" s="37"/>
      <c r="VT146" s="37"/>
      <c r="VU146" s="37"/>
      <c r="VV146" s="37"/>
      <c r="VW146" s="37"/>
      <c r="VX146" s="37"/>
      <c r="VY146" s="37"/>
      <c r="VZ146" s="37"/>
      <c r="WA146" s="37"/>
      <c r="WB146" s="37"/>
      <c r="WC146" s="37"/>
      <c r="WD146" s="37"/>
      <c r="WE146" s="37"/>
      <c r="WF146" s="37"/>
      <c r="WG146" s="37"/>
      <c r="WH146" s="37"/>
      <c r="WI146" s="37"/>
      <c r="WJ146" s="37"/>
      <c r="WK146" s="37"/>
      <c r="WL146" s="37"/>
      <c r="WM146" s="37"/>
      <c r="WN146" s="37"/>
      <c r="WO146" s="37"/>
      <c r="WP146" s="37"/>
      <c r="WQ146" s="37"/>
      <c r="WR146" s="37"/>
      <c r="WS146" s="37"/>
      <c r="WT146" s="37"/>
      <c r="WU146" s="37"/>
      <c r="WV146" s="37"/>
      <c r="WW146" s="37"/>
      <c r="WX146" s="37"/>
      <c r="WY146" s="37"/>
      <c r="WZ146" s="37"/>
      <c r="XA146" s="37"/>
      <c r="XB146" s="37"/>
      <c r="XC146" s="37"/>
      <c r="XD146" s="37"/>
      <c r="XE146" s="37"/>
      <c r="XF146" s="37"/>
      <c r="XG146" s="37"/>
      <c r="XH146" s="37"/>
      <c r="XI146" s="37"/>
      <c r="XJ146" s="37"/>
      <c r="XK146" s="37"/>
      <c r="XL146" s="37"/>
      <c r="XM146" s="37"/>
      <c r="XN146" s="37"/>
      <c r="XO146" s="37"/>
      <c r="XP146" s="37"/>
      <c r="XQ146" s="37"/>
      <c r="XR146" s="37"/>
      <c r="XS146" s="37"/>
      <c r="XT146" s="37"/>
      <c r="XU146" s="37"/>
      <c r="XV146" s="37"/>
      <c r="XW146" s="37"/>
      <c r="XX146" s="37"/>
      <c r="XY146" s="37"/>
      <c r="XZ146" s="37"/>
      <c r="YA146" s="37"/>
      <c r="YB146" s="37"/>
      <c r="YC146" s="37"/>
      <c r="YD146" s="37"/>
      <c r="YE146" s="37"/>
      <c r="YF146" s="37"/>
      <c r="YG146" s="37"/>
      <c r="YH146" s="37"/>
      <c r="YI146" s="37"/>
      <c r="YJ146" s="37"/>
      <c r="YK146" s="37"/>
      <c r="YL146" s="37"/>
      <c r="YM146" s="37"/>
      <c r="YN146" s="37"/>
      <c r="YO146" s="37"/>
      <c r="YP146" s="37"/>
      <c r="YQ146" s="37"/>
      <c r="YR146" s="37"/>
      <c r="YS146" s="37"/>
      <c r="YT146" s="37"/>
      <c r="YU146" s="37"/>
      <c r="YV146" s="37"/>
      <c r="YW146" s="37"/>
      <c r="YX146" s="37"/>
      <c r="YY146" s="37"/>
      <c r="YZ146" s="37"/>
      <c r="ZA146" s="37"/>
      <c r="ZB146" s="37"/>
      <c r="ZC146" s="37"/>
      <c r="ZD146" s="37"/>
      <c r="ZE146" s="37"/>
      <c r="ZF146" s="37"/>
      <c r="ZG146" s="37"/>
      <c r="ZH146" s="37"/>
      <c r="ZI146" s="37"/>
      <c r="ZJ146" s="37"/>
      <c r="ZK146" s="37"/>
      <c r="ZL146" s="37"/>
      <c r="ZM146" s="37"/>
      <c r="ZN146" s="37"/>
      <c r="ZO146" s="37"/>
      <c r="ZP146" s="37"/>
      <c r="ZQ146" s="37"/>
      <c r="ZR146" s="37"/>
      <c r="ZS146" s="37"/>
      <c r="ZT146" s="37"/>
      <c r="ZU146" s="37"/>
      <c r="ZV146" s="37"/>
      <c r="ZW146" s="37"/>
      <c r="ZX146" s="37"/>
      <c r="ZY146" s="37"/>
      <c r="ZZ146" s="37"/>
      <c r="AAA146" s="37"/>
      <c r="AAB146" s="37"/>
      <c r="AAC146" s="37"/>
      <c r="AAD146" s="37"/>
      <c r="AAE146" s="37"/>
      <c r="AAF146" s="37"/>
      <c r="AAG146" s="37"/>
      <c r="AAH146" s="37"/>
      <c r="AAI146" s="37"/>
      <c r="AAJ146" s="37"/>
      <c r="AAK146" s="37"/>
      <c r="AAL146" s="37"/>
      <c r="AAM146" s="37"/>
      <c r="AAN146" s="37"/>
      <c r="AAO146" s="37"/>
      <c r="AAP146" s="37"/>
      <c r="AAQ146" s="37"/>
      <c r="AAR146" s="37"/>
      <c r="AAS146" s="37"/>
      <c r="AAT146" s="37"/>
      <c r="AAU146" s="37"/>
      <c r="AAV146" s="37"/>
      <c r="AAW146" s="37"/>
      <c r="AAX146" s="37"/>
      <c r="AAY146" s="37"/>
      <c r="AAZ146" s="37"/>
      <c r="ABA146" s="37"/>
      <c r="ABB146" s="37"/>
      <c r="ABC146" s="37"/>
      <c r="ABD146" s="37"/>
      <c r="ABE146" s="37"/>
      <c r="ABF146" s="37"/>
      <c r="ABG146" s="37"/>
      <c r="ABH146" s="37"/>
      <c r="ABI146" s="37"/>
      <c r="ABJ146" s="37"/>
      <c r="ABK146" s="37"/>
      <c r="ABL146" s="37"/>
      <c r="ABM146" s="37"/>
      <c r="ABN146" s="37"/>
      <c r="ABO146" s="37"/>
      <c r="ABP146" s="37"/>
      <c r="ABQ146" s="37"/>
      <c r="ABR146" s="37"/>
      <c r="ABS146" s="37"/>
      <c r="ABT146" s="37"/>
      <c r="ABU146" s="37"/>
      <c r="ABV146" s="37"/>
      <c r="ABW146" s="37"/>
      <c r="ABX146" s="37"/>
      <c r="ABY146" s="37"/>
      <c r="ABZ146" s="37"/>
      <c r="ACA146" s="37"/>
      <c r="ACB146" s="37"/>
      <c r="ACC146" s="37"/>
      <c r="ACD146" s="37"/>
      <c r="ACE146" s="37"/>
      <c r="ACF146" s="37"/>
      <c r="ACG146" s="37"/>
      <c r="ACH146" s="37"/>
      <c r="ACI146" s="37"/>
      <c r="ACJ146" s="37"/>
      <c r="ACK146" s="37"/>
      <c r="ACL146" s="37"/>
      <c r="ACM146" s="37"/>
      <c r="ACN146" s="37"/>
      <c r="ACO146" s="37"/>
      <c r="ACP146" s="37"/>
      <c r="ACQ146" s="37"/>
      <c r="ACR146" s="37"/>
      <c r="ACS146" s="37"/>
      <c r="ACT146" s="37"/>
      <c r="ACU146" s="37"/>
      <c r="ACV146" s="37"/>
      <c r="ACW146" s="37"/>
      <c r="ACX146" s="37"/>
      <c r="ACY146" s="37"/>
      <c r="ACZ146" s="37"/>
      <c r="ADA146" s="37"/>
      <c r="ADB146" s="37"/>
      <c r="ADC146" s="37"/>
      <c r="ADD146" s="37"/>
      <c r="ADE146" s="37"/>
      <c r="ADF146" s="37"/>
      <c r="ADG146" s="37"/>
      <c r="ADH146" s="37"/>
      <c r="ADI146" s="37"/>
      <c r="ADJ146" s="37"/>
      <c r="ADK146" s="37"/>
      <c r="ADL146" s="37"/>
      <c r="ADM146" s="37"/>
      <c r="ADN146" s="37"/>
      <c r="ADO146" s="37"/>
      <c r="ADP146" s="37"/>
      <c r="ADQ146" s="37"/>
      <c r="ADR146" s="37"/>
      <c r="ADS146" s="37"/>
      <c r="ADT146" s="37"/>
      <c r="ADU146" s="37"/>
      <c r="ADV146" s="37"/>
      <c r="ADW146" s="37"/>
      <c r="ADX146" s="37"/>
      <c r="ADY146" s="37"/>
      <c r="ADZ146" s="37"/>
      <c r="AEA146" s="37"/>
      <c r="AEB146" s="37"/>
      <c r="AEC146" s="37"/>
      <c r="AED146" s="37"/>
      <c r="AEE146" s="37"/>
      <c r="AEF146" s="37"/>
      <c r="AEG146" s="37"/>
      <c r="AEH146" s="37"/>
      <c r="AEI146" s="37"/>
      <c r="AEJ146" s="37"/>
      <c r="AEK146" s="37"/>
      <c r="AEL146" s="37"/>
      <c r="AEM146" s="37"/>
      <c r="AEN146" s="37"/>
      <c r="AEO146" s="37"/>
      <c r="AEP146" s="37"/>
      <c r="AEQ146" s="37"/>
      <c r="AER146" s="37"/>
      <c r="AES146" s="37"/>
      <c r="AET146" s="37"/>
      <c r="AEU146" s="37"/>
      <c r="AEV146" s="37"/>
      <c r="AEW146" s="37"/>
      <c r="AEX146" s="37"/>
      <c r="AEY146" s="37"/>
      <c r="AEZ146" s="37"/>
      <c r="AFA146" s="37"/>
      <c r="AFB146" s="37"/>
      <c r="AFC146" s="37"/>
      <c r="AFD146" s="37"/>
      <c r="AFE146" s="37"/>
      <c r="AFF146" s="37"/>
      <c r="AFG146" s="37"/>
      <c r="AFH146" s="37"/>
      <c r="AFI146" s="37"/>
      <c r="AFJ146" s="37"/>
      <c r="AFK146" s="37"/>
      <c r="AFL146" s="37"/>
      <c r="AFM146" s="37"/>
      <c r="AFN146" s="37"/>
      <c r="AFO146" s="37"/>
      <c r="AFP146" s="37"/>
      <c r="AFQ146" s="37"/>
      <c r="AFR146" s="37"/>
      <c r="AFS146" s="37"/>
      <c r="AFT146" s="37"/>
      <c r="AFU146" s="37"/>
      <c r="AFV146" s="37"/>
      <c r="AFW146" s="37"/>
      <c r="AFX146" s="37"/>
      <c r="AFY146" s="37"/>
      <c r="AFZ146" s="37"/>
      <c r="AGA146" s="37"/>
      <c r="AGB146" s="37"/>
      <c r="AGC146" s="37"/>
      <c r="AGD146" s="37"/>
      <c r="AGE146" s="37"/>
      <c r="AGF146" s="37"/>
      <c r="AGG146" s="37"/>
      <c r="AGH146" s="37"/>
      <c r="AGI146" s="37"/>
      <c r="AGJ146" s="37"/>
      <c r="AGK146" s="37"/>
      <c r="AGL146" s="37"/>
      <c r="AGM146" s="37"/>
      <c r="AGN146" s="37"/>
      <c r="AGO146" s="37"/>
      <c r="AGP146" s="37"/>
      <c r="AGQ146" s="37"/>
      <c r="AGR146" s="37"/>
      <c r="AGS146" s="37"/>
      <c r="AGT146" s="37"/>
      <c r="AGU146" s="37"/>
      <c r="AGV146" s="37"/>
      <c r="AGW146" s="37"/>
      <c r="AGX146" s="37"/>
      <c r="AGY146" s="37"/>
      <c r="AGZ146" s="37"/>
      <c r="AHA146" s="37"/>
      <c r="AHB146" s="37"/>
      <c r="AHC146" s="37"/>
      <c r="AHD146" s="37"/>
      <c r="AHE146" s="37"/>
      <c r="AHF146" s="37"/>
      <c r="AHG146" s="37"/>
      <c r="AHH146" s="37"/>
      <c r="AHI146" s="37"/>
      <c r="AHJ146" s="37"/>
      <c r="AHK146" s="37"/>
      <c r="AHL146" s="37"/>
      <c r="AHM146" s="37"/>
      <c r="AHN146" s="37"/>
      <c r="AHO146" s="37"/>
      <c r="AHP146" s="37"/>
      <c r="AHQ146" s="37"/>
      <c r="AHR146" s="37"/>
      <c r="AHS146" s="37"/>
      <c r="AHT146" s="37"/>
      <c r="AHU146" s="37"/>
      <c r="AHV146" s="37"/>
      <c r="AHW146" s="37"/>
      <c r="AHX146" s="37"/>
      <c r="AHY146" s="37"/>
      <c r="AHZ146" s="37"/>
      <c r="AIA146" s="37"/>
      <c r="AIB146" s="37"/>
      <c r="AIC146" s="37"/>
      <c r="AID146" s="37"/>
      <c r="AIE146" s="37"/>
      <c r="AIF146" s="37"/>
      <c r="AIG146" s="37"/>
      <c r="AIH146" s="37"/>
      <c r="AII146" s="37"/>
      <c r="AIJ146" s="37"/>
      <c r="AIK146" s="37"/>
      <c r="AIL146" s="37"/>
      <c r="AIM146" s="37"/>
      <c r="AIN146" s="37"/>
      <c r="AIO146" s="37"/>
      <c r="AIP146" s="37"/>
      <c r="AIQ146" s="37"/>
      <c r="AIR146" s="37"/>
      <c r="AIS146" s="37"/>
      <c r="AIT146" s="37"/>
      <c r="AIU146" s="37"/>
      <c r="AIV146" s="37"/>
      <c r="AIW146" s="37"/>
      <c r="AIX146" s="37"/>
      <c r="AIY146" s="37"/>
      <c r="AIZ146" s="37"/>
      <c r="AJA146" s="37"/>
      <c r="AJB146" s="37"/>
      <c r="AJC146" s="37"/>
      <c r="AJD146" s="37"/>
      <c r="AJE146" s="37"/>
      <c r="AJF146" s="37"/>
      <c r="AJG146" s="37"/>
      <c r="AJH146" s="37"/>
      <c r="AJI146" s="37"/>
      <c r="AJJ146" s="37"/>
      <c r="AJK146" s="37"/>
      <c r="AJL146" s="37"/>
      <c r="AJM146" s="37"/>
      <c r="AJN146" s="37"/>
      <c r="AJO146" s="37"/>
      <c r="AJP146" s="37"/>
      <c r="AJQ146" s="37"/>
      <c r="AJR146" s="37"/>
      <c r="AJS146" s="37"/>
      <c r="AJT146" s="37"/>
      <c r="AJU146" s="37"/>
      <c r="AJV146" s="37"/>
      <c r="AJW146" s="37"/>
      <c r="AJX146" s="37"/>
      <c r="AJY146" s="37"/>
      <c r="AJZ146" s="37"/>
      <c r="AKA146" s="37"/>
      <c r="AKB146" s="37"/>
      <c r="AKC146" s="37"/>
      <c r="AKD146" s="37"/>
      <c r="AKE146" s="37"/>
      <c r="AKF146" s="37"/>
      <c r="AKG146" s="37"/>
      <c r="AKH146" s="37"/>
      <c r="AKI146" s="37"/>
      <c r="AKJ146" s="37"/>
      <c r="AKK146" s="37"/>
      <c r="AKL146" s="37"/>
      <c r="AKM146" s="37"/>
      <c r="AKN146" s="37"/>
      <c r="AKO146" s="37"/>
      <c r="AKP146" s="37"/>
      <c r="AKQ146" s="37"/>
      <c r="AKR146" s="37"/>
      <c r="AKS146" s="37"/>
      <c r="AKT146" s="37"/>
      <c r="AKU146" s="37"/>
      <c r="AKV146" s="37"/>
      <c r="AKW146" s="37"/>
      <c r="AKX146" s="37"/>
      <c r="AKY146" s="37"/>
      <c r="AKZ146" s="37"/>
      <c r="ALA146" s="37"/>
      <c r="ALB146" s="37"/>
      <c r="ALC146" s="37"/>
      <c r="ALD146" s="37"/>
      <c r="ALE146" s="37"/>
      <c r="ALF146" s="37"/>
      <c r="ALG146" s="37"/>
      <c r="ALH146" s="37"/>
      <c r="ALI146" s="37"/>
      <c r="ALJ146" s="37"/>
      <c r="ALK146" s="37"/>
      <c r="ALL146" s="37"/>
      <c r="ALM146" s="37"/>
      <c r="ALN146" s="37"/>
      <c r="ALO146" s="37"/>
      <c r="ALP146" s="37"/>
      <c r="ALQ146" s="37"/>
      <c r="ALR146" s="37"/>
      <c r="ALS146" s="37"/>
      <c r="ALT146" s="37"/>
      <c r="ALU146" s="37"/>
      <c r="ALV146" s="37"/>
      <c r="ALW146" s="37"/>
      <c r="ALX146" s="37"/>
      <c r="ALY146" s="37"/>
      <c r="ALZ146" s="37"/>
      <c r="AMA146" s="37"/>
      <c r="AMB146" s="37"/>
      <c r="AMC146" s="37"/>
      <c r="AMD146" s="37"/>
      <c r="AME146" s="37"/>
      <c r="AMF146" s="37"/>
      <c r="AMG146" s="37"/>
      <c r="AML146" s="35"/>
      <c r="AMM146" s="35"/>
      <c r="XFC146" s="35"/>
      <c r="XFD146" s="35"/>
    </row>
    <row r="147" s="145" customFormat="true" ht="15.75" hidden="false" customHeight="true" outlineLevel="0" collapsed="false">
      <c r="A147" s="148"/>
      <c r="B147" s="149" t="n">
        <v>0.025</v>
      </c>
      <c r="C147" s="144" t="n">
        <f aca="false">C130</f>
        <v>0</v>
      </c>
      <c r="D147" s="144" t="n">
        <f aca="false">D130</f>
        <v>0</v>
      </c>
      <c r="E147" s="144" t="n">
        <f aca="false">E130</f>
        <v>0</v>
      </c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37"/>
      <c r="MP147" s="37"/>
      <c r="MQ147" s="37"/>
      <c r="MR147" s="37"/>
      <c r="MS147" s="37"/>
      <c r="MT147" s="37"/>
      <c r="MU147" s="37"/>
      <c r="MV147" s="37"/>
      <c r="MW147" s="37"/>
      <c r="MX147" s="37"/>
      <c r="MY147" s="37"/>
      <c r="MZ147" s="37"/>
      <c r="NA147" s="37"/>
      <c r="NB147" s="37"/>
      <c r="NC147" s="37"/>
      <c r="ND147" s="37"/>
      <c r="NE147" s="37"/>
      <c r="NF147" s="37"/>
      <c r="NG147" s="37"/>
      <c r="NH147" s="37"/>
      <c r="NI147" s="37"/>
      <c r="NJ147" s="37"/>
      <c r="NK147" s="37"/>
      <c r="NL147" s="37"/>
      <c r="NM147" s="37"/>
      <c r="NN147" s="37"/>
      <c r="NO147" s="37"/>
      <c r="NP147" s="37"/>
      <c r="NQ147" s="37"/>
      <c r="NR147" s="37"/>
      <c r="NS147" s="37"/>
      <c r="NT147" s="37"/>
      <c r="NU147" s="37"/>
      <c r="NV147" s="37"/>
      <c r="NW147" s="37"/>
      <c r="NX147" s="37"/>
      <c r="NY147" s="37"/>
      <c r="NZ147" s="37"/>
      <c r="OA147" s="37"/>
      <c r="OB147" s="37"/>
      <c r="OC147" s="37"/>
      <c r="OD147" s="37"/>
      <c r="OE147" s="37"/>
      <c r="OF147" s="37"/>
      <c r="OG147" s="37"/>
      <c r="OH147" s="37"/>
      <c r="OI147" s="37"/>
      <c r="OJ147" s="37"/>
      <c r="OK147" s="37"/>
      <c r="OL147" s="37"/>
      <c r="OM147" s="37"/>
      <c r="ON147" s="37"/>
      <c r="OO147" s="37"/>
      <c r="OP147" s="37"/>
      <c r="OQ147" s="37"/>
      <c r="OR147" s="37"/>
      <c r="OS147" s="37"/>
      <c r="OT147" s="37"/>
      <c r="OU147" s="37"/>
      <c r="OV147" s="37"/>
      <c r="OW147" s="37"/>
      <c r="OX147" s="37"/>
      <c r="OY147" s="37"/>
      <c r="OZ147" s="37"/>
      <c r="PA147" s="37"/>
      <c r="PB147" s="37"/>
      <c r="PC147" s="37"/>
      <c r="PD147" s="37"/>
      <c r="PE147" s="37"/>
      <c r="PF147" s="37"/>
      <c r="PG147" s="37"/>
      <c r="PH147" s="37"/>
      <c r="PI147" s="37"/>
      <c r="PJ147" s="37"/>
      <c r="PK147" s="37"/>
      <c r="PL147" s="37"/>
      <c r="PM147" s="37"/>
      <c r="PN147" s="37"/>
      <c r="PO147" s="37"/>
      <c r="PP147" s="37"/>
      <c r="PQ147" s="37"/>
      <c r="PR147" s="37"/>
      <c r="PS147" s="37"/>
      <c r="PT147" s="37"/>
      <c r="PU147" s="37"/>
      <c r="PV147" s="37"/>
      <c r="PW147" s="37"/>
      <c r="PX147" s="37"/>
      <c r="PY147" s="37"/>
      <c r="PZ147" s="37"/>
      <c r="QA147" s="37"/>
      <c r="QB147" s="37"/>
      <c r="QC147" s="37"/>
      <c r="QD147" s="37"/>
      <c r="QE147" s="37"/>
      <c r="QF147" s="37"/>
      <c r="QG147" s="37"/>
      <c r="QH147" s="37"/>
      <c r="QI147" s="37"/>
      <c r="QJ147" s="37"/>
      <c r="QK147" s="37"/>
      <c r="QL147" s="37"/>
      <c r="QM147" s="37"/>
      <c r="QN147" s="37"/>
      <c r="QO147" s="37"/>
      <c r="QP147" s="37"/>
      <c r="QQ147" s="37"/>
      <c r="QR147" s="37"/>
      <c r="QS147" s="37"/>
      <c r="QT147" s="37"/>
      <c r="QU147" s="37"/>
      <c r="QV147" s="37"/>
      <c r="QW147" s="37"/>
      <c r="QX147" s="37"/>
      <c r="QY147" s="37"/>
      <c r="QZ147" s="37"/>
      <c r="RA147" s="37"/>
      <c r="RB147" s="37"/>
      <c r="RC147" s="37"/>
      <c r="RD147" s="37"/>
      <c r="RE147" s="37"/>
      <c r="RF147" s="37"/>
      <c r="RG147" s="37"/>
      <c r="RH147" s="37"/>
      <c r="RI147" s="37"/>
      <c r="RJ147" s="37"/>
      <c r="RK147" s="37"/>
      <c r="RL147" s="37"/>
      <c r="RM147" s="37"/>
      <c r="RN147" s="37"/>
      <c r="RO147" s="37"/>
      <c r="RP147" s="37"/>
      <c r="RQ147" s="37"/>
      <c r="RR147" s="37"/>
      <c r="RS147" s="37"/>
      <c r="RT147" s="37"/>
      <c r="RU147" s="37"/>
      <c r="RV147" s="37"/>
      <c r="RW147" s="37"/>
      <c r="RX147" s="37"/>
      <c r="RY147" s="37"/>
      <c r="RZ147" s="37"/>
      <c r="SA147" s="37"/>
      <c r="SB147" s="37"/>
      <c r="SC147" s="37"/>
      <c r="SD147" s="37"/>
      <c r="SE147" s="37"/>
      <c r="SF147" s="37"/>
      <c r="SG147" s="37"/>
      <c r="SH147" s="37"/>
      <c r="SI147" s="37"/>
      <c r="SJ147" s="37"/>
      <c r="SK147" s="37"/>
      <c r="SL147" s="37"/>
      <c r="SM147" s="37"/>
      <c r="SN147" s="37"/>
      <c r="SO147" s="37"/>
      <c r="SP147" s="37"/>
      <c r="SQ147" s="37"/>
      <c r="SR147" s="37"/>
      <c r="SS147" s="37"/>
      <c r="ST147" s="37"/>
      <c r="SU147" s="37"/>
      <c r="SV147" s="37"/>
      <c r="SW147" s="37"/>
      <c r="SX147" s="37"/>
      <c r="SY147" s="37"/>
      <c r="SZ147" s="37"/>
      <c r="TA147" s="37"/>
      <c r="TB147" s="37"/>
      <c r="TC147" s="37"/>
      <c r="TD147" s="37"/>
      <c r="TE147" s="37"/>
      <c r="TF147" s="37"/>
      <c r="TG147" s="37"/>
      <c r="TH147" s="37"/>
      <c r="TI147" s="37"/>
      <c r="TJ147" s="37"/>
      <c r="TK147" s="37"/>
      <c r="TL147" s="37"/>
      <c r="TM147" s="37"/>
      <c r="TN147" s="37"/>
      <c r="TO147" s="37"/>
      <c r="TP147" s="37"/>
      <c r="TQ147" s="37"/>
      <c r="TR147" s="37"/>
      <c r="TS147" s="37"/>
      <c r="TT147" s="37"/>
      <c r="TU147" s="37"/>
      <c r="TV147" s="37"/>
      <c r="TW147" s="37"/>
      <c r="TX147" s="37"/>
      <c r="TY147" s="37"/>
      <c r="TZ147" s="37"/>
      <c r="UA147" s="37"/>
      <c r="UB147" s="37"/>
      <c r="UC147" s="37"/>
      <c r="UD147" s="37"/>
      <c r="UE147" s="37"/>
      <c r="UF147" s="37"/>
      <c r="UG147" s="37"/>
      <c r="UH147" s="37"/>
      <c r="UI147" s="37"/>
      <c r="UJ147" s="37"/>
      <c r="UK147" s="37"/>
      <c r="UL147" s="37"/>
      <c r="UM147" s="37"/>
      <c r="UN147" s="37"/>
      <c r="UO147" s="37"/>
      <c r="UP147" s="37"/>
      <c r="UQ147" s="37"/>
      <c r="UR147" s="37"/>
      <c r="US147" s="37"/>
      <c r="UT147" s="37"/>
      <c r="UU147" s="37"/>
      <c r="UV147" s="37"/>
      <c r="UW147" s="37"/>
      <c r="UX147" s="37"/>
      <c r="UY147" s="37"/>
      <c r="UZ147" s="37"/>
      <c r="VA147" s="37"/>
      <c r="VB147" s="37"/>
      <c r="VC147" s="37"/>
      <c r="VD147" s="37"/>
      <c r="VE147" s="37"/>
      <c r="VF147" s="37"/>
      <c r="VG147" s="37"/>
      <c r="VH147" s="37"/>
      <c r="VI147" s="37"/>
      <c r="VJ147" s="37"/>
      <c r="VK147" s="37"/>
      <c r="VL147" s="37"/>
      <c r="VM147" s="37"/>
      <c r="VN147" s="37"/>
      <c r="VO147" s="37"/>
      <c r="VP147" s="37"/>
      <c r="VQ147" s="37"/>
      <c r="VR147" s="37"/>
      <c r="VS147" s="37"/>
      <c r="VT147" s="37"/>
      <c r="VU147" s="37"/>
      <c r="VV147" s="37"/>
      <c r="VW147" s="37"/>
      <c r="VX147" s="37"/>
      <c r="VY147" s="37"/>
      <c r="VZ147" s="37"/>
      <c r="WA147" s="37"/>
      <c r="WB147" s="37"/>
      <c r="WC147" s="37"/>
      <c r="WD147" s="37"/>
      <c r="WE147" s="37"/>
      <c r="WF147" s="37"/>
      <c r="WG147" s="37"/>
      <c r="WH147" s="37"/>
      <c r="WI147" s="37"/>
      <c r="WJ147" s="37"/>
      <c r="WK147" s="37"/>
      <c r="WL147" s="37"/>
      <c r="WM147" s="37"/>
      <c r="WN147" s="37"/>
      <c r="WO147" s="37"/>
      <c r="WP147" s="37"/>
      <c r="WQ147" s="37"/>
      <c r="WR147" s="37"/>
      <c r="WS147" s="37"/>
      <c r="WT147" s="37"/>
      <c r="WU147" s="37"/>
      <c r="WV147" s="37"/>
      <c r="WW147" s="37"/>
      <c r="WX147" s="37"/>
      <c r="WY147" s="37"/>
      <c r="WZ147" s="37"/>
      <c r="XA147" s="37"/>
      <c r="XB147" s="37"/>
      <c r="XC147" s="37"/>
      <c r="XD147" s="37"/>
      <c r="XE147" s="37"/>
      <c r="XF147" s="37"/>
      <c r="XG147" s="37"/>
      <c r="XH147" s="37"/>
      <c r="XI147" s="37"/>
      <c r="XJ147" s="37"/>
      <c r="XK147" s="37"/>
      <c r="XL147" s="37"/>
      <c r="XM147" s="37"/>
      <c r="XN147" s="37"/>
      <c r="XO147" s="37"/>
      <c r="XP147" s="37"/>
      <c r="XQ147" s="37"/>
      <c r="XR147" s="37"/>
      <c r="XS147" s="37"/>
      <c r="XT147" s="37"/>
      <c r="XU147" s="37"/>
      <c r="XV147" s="37"/>
      <c r="XW147" s="37"/>
      <c r="XX147" s="37"/>
      <c r="XY147" s="37"/>
      <c r="XZ147" s="37"/>
      <c r="YA147" s="37"/>
      <c r="YB147" s="37"/>
      <c r="YC147" s="37"/>
      <c r="YD147" s="37"/>
      <c r="YE147" s="37"/>
      <c r="YF147" s="37"/>
      <c r="YG147" s="37"/>
      <c r="YH147" s="37"/>
      <c r="YI147" s="37"/>
      <c r="YJ147" s="37"/>
      <c r="YK147" s="37"/>
      <c r="YL147" s="37"/>
      <c r="YM147" s="37"/>
      <c r="YN147" s="37"/>
      <c r="YO147" s="37"/>
      <c r="YP147" s="37"/>
      <c r="YQ147" s="37"/>
      <c r="YR147" s="37"/>
      <c r="YS147" s="37"/>
      <c r="YT147" s="37"/>
      <c r="YU147" s="37"/>
      <c r="YV147" s="37"/>
      <c r="YW147" s="37"/>
      <c r="YX147" s="37"/>
      <c r="YY147" s="37"/>
      <c r="YZ147" s="37"/>
      <c r="ZA147" s="37"/>
      <c r="ZB147" s="37"/>
      <c r="ZC147" s="37"/>
      <c r="ZD147" s="37"/>
      <c r="ZE147" s="37"/>
      <c r="ZF147" s="37"/>
      <c r="ZG147" s="37"/>
      <c r="ZH147" s="37"/>
      <c r="ZI147" s="37"/>
      <c r="ZJ147" s="37"/>
      <c r="ZK147" s="37"/>
      <c r="ZL147" s="37"/>
      <c r="ZM147" s="37"/>
      <c r="ZN147" s="37"/>
      <c r="ZO147" s="37"/>
      <c r="ZP147" s="37"/>
      <c r="ZQ147" s="37"/>
      <c r="ZR147" s="37"/>
      <c r="ZS147" s="37"/>
      <c r="ZT147" s="37"/>
      <c r="ZU147" s="37"/>
      <c r="ZV147" s="37"/>
      <c r="ZW147" s="37"/>
      <c r="ZX147" s="37"/>
      <c r="ZY147" s="37"/>
      <c r="ZZ147" s="37"/>
      <c r="AAA147" s="37"/>
      <c r="AAB147" s="37"/>
      <c r="AAC147" s="37"/>
      <c r="AAD147" s="37"/>
      <c r="AAE147" s="37"/>
      <c r="AAF147" s="37"/>
      <c r="AAG147" s="37"/>
      <c r="AAH147" s="37"/>
      <c r="AAI147" s="37"/>
      <c r="AAJ147" s="37"/>
      <c r="AAK147" s="37"/>
      <c r="AAL147" s="37"/>
      <c r="AAM147" s="37"/>
      <c r="AAN147" s="37"/>
      <c r="AAO147" s="37"/>
      <c r="AAP147" s="37"/>
      <c r="AAQ147" s="37"/>
      <c r="AAR147" s="37"/>
      <c r="AAS147" s="37"/>
      <c r="AAT147" s="37"/>
      <c r="AAU147" s="37"/>
      <c r="AAV147" s="37"/>
      <c r="AAW147" s="37"/>
      <c r="AAX147" s="37"/>
      <c r="AAY147" s="37"/>
      <c r="AAZ147" s="37"/>
      <c r="ABA147" s="37"/>
      <c r="ABB147" s="37"/>
      <c r="ABC147" s="37"/>
      <c r="ABD147" s="37"/>
      <c r="ABE147" s="37"/>
      <c r="ABF147" s="37"/>
      <c r="ABG147" s="37"/>
      <c r="ABH147" s="37"/>
      <c r="ABI147" s="37"/>
      <c r="ABJ147" s="37"/>
      <c r="ABK147" s="37"/>
      <c r="ABL147" s="37"/>
      <c r="ABM147" s="37"/>
      <c r="ABN147" s="37"/>
      <c r="ABO147" s="37"/>
      <c r="ABP147" s="37"/>
      <c r="ABQ147" s="37"/>
      <c r="ABR147" s="37"/>
      <c r="ABS147" s="37"/>
      <c r="ABT147" s="37"/>
      <c r="ABU147" s="37"/>
      <c r="ABV147" s="37"/>
      <c r="ABW147" s="37"/>
      <c r="ABX147" s="37"/>
      <c r="ABY147" s="37"/>
      <c r="ABZ147" s="37"/>
      <c r="ACA147" s="37"/>
      <c r="ACB147" s="37"/>
      <c r="ACC147" s="37"/>
      <c r="ACD147" s="37"/>
      <c r="ACE147" s="37"/>
      <c r="ACF147" s="37"/>
      <c r="ACG147" s="37"/>
      <c r="ACH147" s="37"/>
      <c r="ACI147" s="37"/>
      <c r="ACJ147" s="37"/>
      <c r="ACK147" s="37"/>
      <c r="ACL147" s="37"/>
      <c r="ACM147" s="37"/>
      <c r="ACN147" s="37"/>
      <c r="ACO147" s="37"/>
      <c r="ACP147" s="37"/>
      <c r="ACQ147" s="37"/>
      <c r="ACR147" s="37"/>
      <c r="ACS147" s="37"/>
      <c r="ACT147" s="37"/>
      <c r="ACU147" s="37"/>
      <c r="ACV147" s="37"/>
      <c r="ACW147" s="37"/>
      <c r="ACX147" s="37"/>
      <c r="ACY147" s="37"/>
      <c r="ACZ147" s="37"/>
      <c r="ADA147" s="37"/>
      <c r="ADB147" s="37"/>
      <c r="ADC147" s="37"/>
      <c r="ADD147" s="37"/>
      <c r="ADE147" s="37"/>
      <c r="ADF147" s="37"/>
      <c r="ADG147" s="37"/>
      <c r="ADH147" s="37"/>
      <c r="ADI147" s="37"/>
      <c r="ADJ147" s="37"/>
      <c r="ADK147" s="37"/>
      <c r="ADL147" s="37"/>
      <c r="ADM147" s="37"/>
      <c r="ADN147" s="37"/>
      <c r="ADO147" s="37"/>
      <c r="ADP147" s="37"/>
      <c r="ADQ147" s="37"/>
      <c r="ADR147" s="37"/>
      <c r="ADS147" s="37"/>
      <c r="ADT147" s="37"/>
      <c r="ADU147" s="37"/>
      <c r="ADV147" s="37"/>
      <c r="ADW147" s="37"/>
      <c r="ADX147" s="37"/>
      <c r="ADY147" s="37"/>
      <c r="ADZ147" s="37"/>
      <c r="AEA147" s="37"/>
      <c r="AEB147" s="37"/>
      <c r="AEC147" s="37"/>
      <c r="AED147" s="37"/>
      <c r="AEE147" s="37"/>
      <c r="AEF147" s="37"/>
      <c r="AEG147" s="37"/>
      <c r="AEH147" s="37"/>
      <c r="AEI147" s="37"/>
      <c r="AEJ147" s="37"/>
      <c r="AEK147" s="37"/>
      <c r="AEL147" s="37"/>
      <c r="AEM147" s="37"/>
      <c r="AEN147" s="37"/>
      <c r="AEO147" s="37"/>
      <c r="AEP147" s="37"/>
      <c r="AEQ147" s="37"/>
      <c r="AER147" s="37"/>
      <c r="AES147" s="37"/>
      <c r="AET147" s="37"/>
      <c r="AEU147" s="37"/>
      <c r="AEV147" s="37"/>
      <c r="AEW147" s="37"/>
      <c r="AEX147" s="37"/>
      <c r="AEY147" s="37"/>
      <c r="AEZ147" s="37"/>
      <c r="AFA147" s="37"/>
      <c r="AFB147" s="37"/>
      <c r="AFC147" s="37"/>
      <c r="AFD147" s="37"/>
      <c r="AFE147" s="37"/>
      <c r="AFF147" s="37"/>
      <c r="AFG147" s="37"/>
      <c r="AFH147" s="37"/>
      <c r="AFI147" s="37"/>
      <c r="AFJ147" s="37"/>
      <c r="AFK147" s="37"/>
      <c r="AFL147" s="37"/>
      <c r="AFM147" s="37"/>
      <c r="AFN147" s="37"/>
      <c r="AFO147" s="37"/>
      <c r="AFP147" s="37"/>
      <c r="AFQ147" s="37"/>
      <c r="AFR147" s="37"/>
      <c r="AFS147" s="37"/>
      <c r="AFT147" s="37"/>
      <c r="AFU147" s="37"/>
      <c r="AFV147" s="37"/>
      <c r="AFW147" s="37"/>
      <c r="AFX147" s="37"/>
      <c r="AFY147" s="37"/>
      <c r="AFZ147" s="37"/>
      <c r="AGA147" s="37"/>
      <c r="AGB147" s="37"/>
      <c r="AGC147" s="37"/>
      <c r="AGD147" s="37"/>
      <c r="AGE147" s="37"/>
      <c r="AGF147" s="37"/>
      <c r="AGG147" s="37"/>
      <c r="AGH147" s="37"/>
      <c r="AGI147" s="37"/>
      <c r="AGJ147" s="37"/>
      <c r="AGK147" s="37"/>
      <c r="AGL147" s="37"/>
      <c r="AGM147" s="37"/>
      <c r="AGN147" s="37"/>
      <c r="AGO147" s="37"/>
      <c r="AGP147" s="37"/>
      <c r="AGQ147" s="37"/>
      <c r="AGR147" s="37"/>
      <c r="AGS147" s="37"/>
      <c r="AGT147" s="37"/>
      <c r="AGU147" s="37"/>
      <c r="AGV147" s="37"/>
      <c r="AGW147" s="37"/>
      <c r="AGX147" s="37"/>
      <c r="AGY147" s="37"/>
      <c r="AGZ147" s="37"/>
      <c r="AHA147" s="37"/>
      <c r="AHB147" s="37"/>
      <c r="AHC147" s="37"/>
      <c r="AHD147" s="37"/>
      <c r="AHE147" s="37"/>
      <c r="AHF147" s="37"/>
      <c r="AHG147" s="37"/>
      <c r="AHH147" s="37"/>
      <c r="AHI147" s="37"/>
      <c r="AHJ147" s="37"/>
      <c r="AHK147" s="37"/>
      <c r="AHL147" s="37"/>
      <c r="AHM147" s="37"/>
      <c r="AHN147" s="37"/>
      <c r="AHO147" s="37"/>
      <c r="AHP147" s="37"/>
      <c r="AHQ147" s="37"/>
      <c r="AHR147" s="37"/>
      <c r="AHS147" s="37"/>
      <c r="AHT147" s="37"/>
      <c r="AHU147" s="37"/>
      <c r="AHV147" s="37"/>
      <c r="AHW147" s="37"/>
      <c r="AHX147" s="37"/>
      <c r="AHY147" s="37"/>
      <c r="AHZ147" s="37"/>
      <c r="AIA147" s="37"/>
      <c r="AIB147" s="37"/>
      <c r="AIC147" s="37"/>
      <c r="AID147" s="37"/>
      <c r="AIE147" s="37"/>
      <c r="AIF147" s="37"/>
      <c r="AIG147" s="37"/>
      <c r="AIH147" s="37"/>
      <c r="AII147" s="37"/>
      <c r="AIJ147" s="37"/>
      <c r="AIK147" s="37"/>
      <c r="AIL147" s="37"/>
      <c r="AIM147" s="37"/>
      <c r="AIN147" s="37"/>
      <c r="AIO147" s="37"/>
      <c r="AIP147" s="37"/>
      <c r="AIQ147" s="37"/>
      <c r="AIR147" s="37"/>
      <c r="AIS147" s="37"/>
      <c r="AIT147" s="37"/>
      <c r="AIU147" s="37"/>
      <c r="AIV147" s="37"/>
      <c r="AIW147" s="37"/>
      <c r="AIX147" s="37"/>
      <c r="AIY147" s="37"/>
      <c r="AIZ147" s="37"/>
      <c r="AJA147" s="37"/>
      <c r="AJB147" s="37"/>
      <c r="AJC147" s="37"/>
      <c r="AJD147" s="37"/>
      <c r="AJE147" s="37"/>
      <c r="AJF147" s="37"/>
      <c r="AJG147" s="37"/>
      <c r="AJH147" s="37"/>
      <c r="AJI147" s="37"/>
      <c r="AJJ147" s="37"/>
      <c r="AJK147" s="37"/>
      <c r="AJL147" s="37"/>
      <c r="AJM147" s="37"/>
      <c r="AJN147" s="37"/>
      <c r="AJO147" s="37"/>
      <c r="AJP147" s="37"/>
      <c r="AJQ147" s="37"/>
      <c r="AJR147" s="37"/>
      <c r="AJS147" s="37"/>
      <c r="AJT147" s="37"/>
      <c r="AJU147" s="37"/>
      <c r="AJV147" s="37"/>
      <c r="AJW147" s="37"/>
      <c r="AJX147" s="37"/>
      <c r="AJY147" s="37"/>
      <c r="AJZ147" s="37"/>
      <c r="AKA147" s="37"/>
      <c r="AKB147" s="37"/>
      <c r="AKC147" s="37"/>
      <c r="AKD147" s="37"/>
      <c r="AKE147" s="37"/>
      <c r="AKF147" s="37"/>
      <c r="AKG147" s="37"/>
      <c r="AKH147" s="37"/>
      <c r="AKI147" s="37"/>
      <c r="AKJ147" s="37"/>
      <c r="AKK147" s="37"/>
      <c r="AKL147" s="37"/>
      <c r="AKM147" s="37"/>
      <c r="AKN147" s="37"/>
      <c r="AKO147" s="37"/>
      <c r="AKP147" s="37"/>
      <c r="AKQ147" s="37"/>
      <c r="AKR147" s="37"/>
      <c r="AKS147" s="37"/>
      <c r="AKT147" s="37"/>
      <c r="AKU147" s="37"/>
      <c r="AKV147" s="37"/>
      <c r="AKW147" s="37"/>
      <c r="AKX147" s="37"/>
      <c r="AKY147" s="37"/>
      <c r="AKZ147" s="37"/>
      <c r="ALA147" s="37"/>
      <c r="ALB147" s="37"/>
      <c r="ALC147" s="37"/>
      <c r="ALD147" s="37"/>
      <c r="ALE147" s="37"/>
      <c r="ALF147" s="37"/>
      <c r="ALG147" s="37"/>
      <c r="ALH147" s="37"/>
      <c r="ALI147" s="37"/>
      <c r="ALJ147" s="37"/>
      <c r="ALK147" s="37"/>
      <c r="ALL147" s="37"/>
      <c r="ALM147" s="37"/>
      <c r="ALN147" s="37"/>
      <c r="ALO147" s="37"/>
      <c r="ALP147" s="37"/>
      <c r="ALQ147" s="37"/>
      <c r="ALR147" s="37"/>
      <c r="ALS147" s="37"/>
      <c r="ALT147" s="37"/>
      <c r="ALU147" s="37"/>
      <c r="ALV147" s="37"/>
      <c r="ALW147" s="37"/>
      <c r="ALX147" s="37"/>
      <c r="ALY147" s="37"/>
      <c r="ALZ147" s="37"/>
      <c r="AMA147" s="37"/>
      <c r="AMB147" s="37"/>
      <c r="AMC147" s="37"/>
      <c r="AMD147" s="37"/>
      <c r="AME147" s="37"/>
      <c r="AMF147" s="37"/>
      <c r="AMG147" s="37"/>
      <c r="AML147" s="35"/>
      <c r="AMM147" s="35"/>
      <c r="XFC147" s="35"/>
      <c r="XFD147" s="35"/>
    </row>
    <row r="148" s="145" customFormat="true" ht="15.75" hidden="false" customHeight="true" outlineLevel="0" collapsed="false">
      <c r="A148" s="148"/>
      <c r="B148" s="149" t="n">
        <v>0.03</v>
      </c>
      <c r="C148" s="144" t="n">
        <f aca="false">C131</f>
        <v>0</v>
      </c>
      <c r="D148" s="144" t="n">
        <f aca="false">D131</f>
        <v>0</v>
      </c>
      <c r="E148" s="144" t="n">
        <f aca="false">E131</f>
        <v>0</v>
      </c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37"/>
      <c r="MP148" s="37"/>
      <c r="MQ148" s="37"/>
      <c r="MR148" s="37"/>
      <c r="MS148" s="37"/>
      <c r="MT148" s="37"/>
      <c r="MU148" s="37"/>
      <c r="MV148" s="37"/>
      <c r="MW148" s="37"/>
      <c r="MX148" s="37"/>
      <c r="MY148" s="37"/>
      <c r="MZ148" s="37"/>
      <c r="NA148" s="37"/>
      <c r="NB148" s="37"/>
      <c r="NC148" s="37"/>
      <c r="ND148" s="37"/>
      <c r="NE148" s="37"/>
      <c r="NF148" s="37"/>
      <c r="NG148" s="37"/>
      <c r="NH148" s="37"/>
      <c r="NI148" s="37"/>
      <c r="NJ148" s="37"/>
      <c r="NK148" s="37"/>
      <c r="NL148" s="37"/>
      <c r="NM148" s="37"/>
      <c r="NN148" s="37"/>
      <c r="NO148" s="37"/>
      <c r="NP148" s="37"/>
      <c r="NQ148" s="37"/>
      <c r="NR148" s="37"/>
      <c r="NS148" s="37"/>
      <c r="NT148" s="37"/>
      <c r="NU148" s="37"/>
      <c r="NV148" s="37"/>
      <c r="NW148" s="37"/>
      <c r="NX148" s="37"/>
      <c r="NY148" s="37"/>
      <c r="NZ148" s="37"/>
      <c r="OA148" s="37"/>
      <c r="OB148" s="37"/>
      <c r="OC148" s="37"/>
      <c r="OD148" s="37"/>
      <c r="OE148" s="37"/>
      <c r="OF148" s="37"/>
      <c r="OG148" s="37"/>
      <c r="OH148" s="37"/>
      <c r="OI148" s="37"/>
      <c r="OJ148" s="37"/>
      <c r="OK148" s="37"/>
      <c r="OL148" s="37"/>
      <c r="OM148" s="37"/>
      <c r="ON148" s="37"/>
      <c r="OO148" s="37"/>
      <c r="OP148" s="37"/>
      <c r="OQ148" s="37"/>
      <c r="OR148" s="37"/>
      <c r="OS148" s="37"/>
      <c r="OT148" s="37"/>
      <c r="OU148" s="37"/>
      <c r="OV148" s="37"/>
      <c r="OW148" s="37"/>
      <c r="OX148" s="37"/>
      <c r="OY148" s="37"/>
      <c r="OZ148" s="37"/>
      <c r="PA148" s="37"/>
      <c r="PB148" s="37"/>
      <c r="PC148" s="37"/>
      <c r="PD148" s="37"/>
      <c r="PE148" s="37"/>
      <c r="PF148" s="37"/>
      <c r="PG148" s="37"/>
      <c r="PH148" s="37"/>
      <c r="PI148" s="37"/>
      <c r="PJ148" s="37"/>
      <c r="PK148" s="37"/>
      <c r="PL148" s="37"/>
      <c r="PM148" s="37"/>
      <c r="PN148" s="37"/>
      <c r="PO148" s="37"/>
      <c r="PP148" s="37"/>
      <c r="PQ148" s="37"/>
      <c r="PR148" s="37"/>
      <c r="PS148" s="37"/>
      <c r="PT148" s="37"/>
      <c r="PU148" s="37"/>
      <c r="PV148" s="37"/>
      <c r="PW148" s="37"/>
      <c r="PX148" s="37"/>
      <c r="PY148" s="37"/>
      <c r="PZ148" s="37"/>
      <c r="QA148" s="37"/>
      <c r="QB148" s="37"/>
      <c r="QC148" s="37"/>
      <c r="QD148" s="37"/>
      <c r="QE148" s="37"/>
      <c r="QF148" s="37"/>
      <c r="QG148" s="37"/>
      <c r="QH148" s="37"/>
      <c r="QI148" s="37"/>
      <c r="QJ148" s="37"/>
      <c r="QK148" s="37"/>
      <c r="QL148" s="37"/>
      <c r="QM148" s="37"/>
      <c r="QN148" s="37"/>
      <c r="QO148" s="37"/>
      <c r="QP148" s="37"/>
      <c r="QQ148" s="37"/>
      <c r="QR148" s="37"/>
      <c r="QS148" s="37"/>
      <c r="QT148" s="37"/>
      <c r="QU148" s="37"/>
      <c r="QV148" s="37"/>
      <c r="QW148" s="37"/>
      <c r="QX148" s="37"/>
      <c r="QY148" s="37"/>
      <c r="QZ148" s="37"/>
      <c r="RA148" s="37"/>
      <c r="RB148" s="37"/>
      <c r="RC148" s="37"/>
      <c r="RD148" s="37"/>
      <c r="RE148" s="37"/>
      <c r="RF148" s="37"/>
      <c r="RG148" s="37"/>
      <c r="RH148" s="37"/>
      <c r="RI148" s="37"/>
      <c r="RJ148" s="37"/>
      <c r="RK148" s="37"/>
      <c r="RL148" s="37"/>
      <c r="RM148" s="37"/>
      <c r="RN148" s="37"/>
      <c r="RO148" s="37"/>
      <c r="RP148" s="37"/>
      <c r="RQ148" s="37"/>
      <c r="RR148" s="37"/>
      <c r="RS148" s="37"/>
      <c r="RT148" s="37"/>
      <c r="RU148" s="37"/>
      <c r="RV148" s="37"/>
      <c r="RW148" s="37"/>
      <c r="RX148" s="37"/>
      <c r="RY148" s="37"/>
      <c r="RZ148" s="37"/>
      <c r="SA148" s="37"/>
      <c r="SB148" s="37"/>
      <c r="SC148" s="37"/>
      <c r="SD148" s="37"/>
      <c r="SE148" s="37"/>
      <c r="SF148" s="37"/>
      <c r="SG148" s="37"/>
      <c r="SH148" s="37"/>
      <c r="SI148" s="37"/>
      <c r="SJ148" s="37"/>
      <c r="SK148" s="37"/>
      <c r="SL148" s="37"/>
      <c r="SM148" s="37"/>
      <c r="SN148" s="37"/>
      <c r="SO148" s="37"/>
      <c r="SP148" s="37"/>
      <c r="SQ148" s="37"/>
      <c r="SR148" s="37"/>
      <c r="SS148" s="37"/>
      <c r="ST148" s="37"/>
      <c r="SU148" s="37"/>
      <c r="SV148" s="37"/>
      <c r="SW148" s="37"/>
      <c r="SX148" s="37"/>
      <c r="SY148" s="37"/>
      <c r="SZ148" s="37"/>
      <c r="TA148" s="37"/>
      <c r="TB148" s="37"/>
      <c r="TC148" s="37"/>
      <c r="TD148" s="37"/>
      <c r="TE148" s="37"/>
      <c r="TF148" s="37"/>
      <c r="TG148" s="37"/>
      <c r="TH148" s="37"/>
      <c r="TI148" s="37"/>
      <c r="TJ148" s="37"/>
      <c r="TK148" s="37"/>
      <c r="TL148" s="37"/>
      <c r="TM148" s="37"/>
      <c r="TN148" s="37"/>
      <c r="TO148" s="37"/>
      <c r="TP148" s="37"/>
      <c r="TQ148" s="37"/>
      <c r="TR148" s="37"/>
      <c r="TS148" s="37"/>
      <c r="TT148" s="37"/>
      <c r="TU148" s="37"/>
      <c r="TV148" s="37"/>
      <c r="TW148" s="37"/>
      <c r="TX148" s="37"/>
      <c r="TY148" s="37"/>
      <c r="TZ148" s="37"/>
      <c r="UA148" s="37"/>
      <c r="UB148" s="37"/>
      <c r="UC148" s="37"/>
      <c r="UD148" s="37"/>
      <c r="UE148" s="37"/>
      <c r="UF148" s="37"/>
      <c r="UG148" s="37"/>
      <c r="UH148" s="37"/>
      <c r="UI148" s="37"/>
      <c r="UJ148" s="37"/>
      <c r="UK148" s="37"/>
      <c r="UL148" s="37"/>
      <c r="UM148" s="37"/>
      <c r="UN148" s="37"/>
      <c r="UO148" s="37"/>
      <c r="UP148" s="37"/>
      <c r="UQ148" s="37"/>
      <c r="UR148" s="37"/>
      <c r="US148" s="37"/>
      <c r="UT148" s="37"/>
      <c r="UU148" s="37"/>
      <c r="UV148" s="37"/>
      <c r="UW148" s="37"/>
      <c r="UX148" s="37"/>
      <c r="UY148" s="37"/>
      <c r="UZ148" s="37"/>
      <c r="VA148" s="37"/>
      <c r="VB148" s="37"/>
      <c r="VC148" s="37"/>
      <c r="VD148" s="37"/>
      <c r="VE148" s="37"/>
      <c r="VF148" s="37"/>
      <c r="VG148" s="37"/>
      <c r="VH148" s="37"/>
      <c r="VI148" s="37"/>
      <c r="VJ148" s="37"/>
      <c r="VK148" s="37"/>
      <c r="VL148" s="37"/>
      <c r="VM148" s="37"/>
      <c r="VN148" s="37"/>
      <c r="VO148" s="37"/>
      <c r="VP148" s="37"/>
      <c r="VQ148" s="37"/>
      <c r="VR148" s="37"/>
      <c r="VS148" s="37"/>
      <c r="VT148" s="37"/>
      <c r="VU148" s="37"/>
      <c r="VV148" s="37"/>
      <c r="VW148" s="37"/>
      <c r="VX148" s="37"/>
      <c r="VY148" s="37"/>
      <c r="VZ148" s="37"/>
      <c r="WA148" s="37"/>
      <c r="WB148" s="37"/>
      <c r="WC148" s="37"/>
      <c r="WD148" s="37"/>
      <c r="WE148" s="37"/>
      <c r="WF148" s="37"/>
      <c r="WG148" s="37"/>
      <c r="WH148" s="37"/>
      <c r="WI148" s="37"/>
      <c r="WJ148" s="37"/>
      <c r="WK148" s="37"/>
      <c r="WL148" s="37"/>
      <c r="WM148" s="37"/>
      <c r="WN148" s="37"/>
      <c r="WO148" s="37"/>
      <c r="WP148" s="37"/>
      <c r="WQ148" s="37"/>
      <c r="WR148" s="37"/>
      <c r="WS148" s="37"/>
      <c r="WT148" s="37"/>
      <c r="WU148" s="37"/>
      <c r="WV148" s="37"/>
      <c r="WW148" s="37"/>
      <c r="WX148" s="37"/>
      <c r="WY148" s="37"/>
      <c r="WZ148" s="37"/>
      <c r="XA148" s="37"/>
      <c r="XB148" s="37"/>
      <c r="XC148" s="37"/>
      <c r="XD148" s="37"/>
      <c r="XE148" s="37"/>
      <c r="XF148" s="37"/>
      <c r="XG148" s="37"/>
      <c r="XH148" s="37"/>
      <c r="XI148" s="37"/>
      <c r="XJ148" s="37"/>
      <c r="XK148" s="37"/>
      <c r="XL148" s="37"/>
      <c r="XM148" s="37"/>
      <c r="XN148" s="37"/>
      <c r="XO148" s="37"/>
      <c r="XP148" s="37"/>
      <c r="XQ148" s="37"/>
      <c r="XR148" s="37"/>
      <c r="XS148" s="37"/>
      <c r="XT148" s="37"/>
      <c r="XU148" s="37"/>
      <c r="XV148" s="37"/>
      <c r="XW148" s="37"/>
      <c r="XX148" s="37"/>
      <c r="XY148" s="37"/>
      <c r="XZ148" s="37"/>
      <c r="YA148" s="37"/>
      <c r="YB148" s="37"/>
      <c r="YC148" s="37"/>
      <c r="YD148" s="37"/>
      <c r="YE148" s="37"/>
      <c r="YF148" s="37"/>
      <c r="YG148" s="37"/>
      <c r="YH148" s="37"/>
      <c r="YI148" s="37"/>
      <c r="YJ148" s="37"/>
      <c r="YK148" s="37"/>
      <c r="YL148" s="37"/>
      <c r="YM148" s="37"/>
      <c r="YN148" s="37"/>
      <c r="YO148" s="37"/>
      <c r="YP148" s="37"/>
      <c r="YQ148" s="37"/>
      <c r="YR148" s="37"/>
      <c r="YS148" s="37"/>
      <c r="YT148" s="37"/>
      <c r="YU148" s="37"/>
      <c r="YV148" s="37"/>
      <c r="YW148" s="37"/>
      <c r="YX148" s="37"/>
      <c r="YY148" s="37"/>
      <c r="YZ148" s="37"/>
      <c r="ZA148" s="37"/>
      <c r="ZB148" s="37"/>
      <c r="ZC148" s="37"/>
      <c r="ZD148" s="37"/>
      <c r="ZE148" s="37"/>
      <c r="ZF148" s="37"/>
      <c r="ZG148" s="37"/>
      <c r="ZH148" s="37"/>
      <c r="ZI148" s="37"/>
      <c r="ZJ148" s="37"/>
      <c r="ZK148" s="37"/>
      <c r="ZL148" s="37"/>
      <c r="ZM148" s="37"/>
      <c r="ZN148" s="37"/>
      <c r="ZO148" s="37"/>
      <c r="ZP148" s="37"/>
      <c r="ZQ148" s="37"/>
      <c r="ZR148" s="37"/>
      <c r="ZS148" s="37"/>
      <c r="ZT148" s="37"/>
      <c r="ZU148" s="37"/>
      <c r="ZV148" s="37"/>
      <c r="ZW148" s="37"/>
      <c r="ZX148" s="37"/>
      <c r="ZY148" s="37"/>
      <c r="ZZ148" s="37"/>
      <c r="AAA148" s="37"/>
      <c r="AAB148" s="37"/>
      <c r="AAC148" s="37"/>
      <c r="AAD148" s="37"/>
      <c r="AAE148" s="37"/>
      <c r="AAF148" s="37"/>
      <c r="AAG148" s="37"/>
      <c r="AAH148" s="37"/>
      <c r="AAI148" s="37"/>
      <c r="AAJ148" s="37"/>
      <c r="AAK148" s="37"/>
      <c r="AAL148" s="37"/>
      <c r="AAM148" s="37"/>
      <c r="AAN148" s="37"/>
      <c r="AAO148" s="37"/>
      <c r="AAP148" s="37"/>
      <c r="AAQ148" s="37"/>
      <c r="AAR148" s="37"/>
      <c r="AAS148" s="37"/>
      <c r="AAT148" s="37"/>
      <c r="AAU148" s="37"/>
      <c r="AAV148" s="37"/>
      <c r="AAW148" s="37"/>
      <c r="AAX148" s="37"/>
      <c r="AAY148" s="37"/>
      <c r="AAZ148" s="37"/>
      <c r="ABA148" s="37"/>
      <c r="ABB148" s="37"/>
      <c r="ABC148" s="37"/>
      <c r="ABD148" s="37"/>
      <c r="ABE148" s="37"/>
      <c r="ABF148" s="37"/>
      <c r="ABG148" s="37"/>
      <c r="ABH148" s="37"/>
      <c r="ABI148" s="37"/>
      <c r="ABJ148" s="37"/>
      <c r="ABK148" s="37"/>
      <c r="ABL148" s="37"/>
      <c r="ABM148" s="37"/>
      <c r="ABN148" s="37"/>
      <c r="ABO148" s="37"/>
      <c r="ABP148" s="37"/>
      <c r="ABQ148" s="37"/>
      <c r="ABR148" s="37"/>
      <c r="ABS148" s="37"/>
      <c r="ABT148" s="37"/>
      <c r="ABU148" s="37"/>
      <c r="ABV148" s="37"/>
      <c r="ABW148" s="37"/>
      <c r="ABX148" s="37"/>
      <c r="ABY148" s="37"/>
      <c r="ABZ148" s="37"/>
      <c r="ACA148" s="37"/>
      <c r="ACB148" s="37"/>
      <c r="ACC148" s="37"/>
      <c r="ACD148" s="37"/>
      <c r="ACE148" s="37"/>
      <c r="ACF148" s="37"/>
      <c r="ACG148" s="37"/>
      <c r="ACH148" s="37"/>
      <c r="ACI148" s="37"/>
      <c r="ACJ148" s="37"/>
      <c r="ACK148" s="37"/>
      <c r="ACL148" s="37"/>
      <c r="ACM148" s="37"/>
      <c r="ACN148" s="37"/>
      <c r="ACO148" s="37"/>
      <c r="ACP148" s="37"/>
      <c r="ACQ148" s="37"/>
      <c r="ACR148" s="37"/>
      <c r="ACS148" s="37"/>
      <c r="ACT148" s="37"/>
      <c r="ACU148" s="37"/>
      <c r="ACV148" s="37"/>
      <c r="ACW148" s="37"/>
      <c r="ACX148" s="37"/>
      <c r="ACY148" s="37"/>
      <c r="ACZ148" s="37"/>
      <c r="ADA148" s="37"/>
      <c r="ADB148" s="37"/>
      <c r="ADC148" s="37"/>
      <c r="ADD148" s="37"/>
      <c r="ADE148" s="37"/>
      <c r="ADF148" s="37"/>
      <c r="ADG148" s="37"/>
      <c r="ADH148" s="37"/>
      <c r="ADI148" s="37"/>
      <c r="ADJ148" s="37"/>
      <c r="ADK148" s="37"/>
      <c r="ADL148" s="37"/>
      <c r="ADM148" s="37"/>
      <c r="ADN148" s="37"/>
      <c r="ADO148" s="37"/>
      <c r="ADP148" s="37"/>
      <c r="ADQ148" s="37"/>
      <c r="ADR148" s="37"/>
      <c r="ADS148" s="37"/>
      <c r="ADT148" s="37"/>
      <c r="ADU148" s="37"/>
      <c r="ADV148" s="37"/>
      <c r="ADW148" s="37"/>
      <c r="ADX148" s="37"/>
      <c r="ADY148" s="37"/>
      <c r="ADZ148" s="37"/>
      <c r="AEA148" s="37"/>
      <c r="AEB148" s="37"/>
      <c r="AEC148" s="37"/>
      <c r="AED148" s="37"/>
      <c r="AEE148" s="37"/>
      <c r="AEF148" s="37"/>
      <c r="AEG148" s="37"/>
      <c r="AEH148" s="37"/>
      <c r="AEI148" s="37"/>
      <c r="AEJ148" s="37"/>
      <c r="AEK148" s="37"/>
      <c r="AEL148" s="37"/>
      <c r="AEM148" s="37"/>
      <c r="AEN148" s="37"/>
      <c r="AEO148" s="37"/>
      <c r="AEP148" s="37"/>
      <c r="AEQ148" s="37"/>
      <c r="AER148" s="37"/>
      <c r="AES148" s="37"/>
      <c r="AET148" s="37"/>
      <c r="AEU148" s="37"/>
      <c r="AEV148" s="37"/>
      <c r="AEW148" s="37"/>
      <c r="AEX148" s="37"/>
      <c r="AEY148" s="37"/>
      <c r="AEZ148" s="37"/>
      <c r="AFA148" s="37"/>
      <c r="AFB148" s="37"/>
      <c r="AFC148" s="37"/>
      <c r="AFD148" s="37"/>
      <c r="AFE148" s="37"/>
      <c r="AFF148" s="37"/>
      <c r="AFG148" s="37"/>
      <c r="AFH148" s="37"/>
      <c r="AFI148" s="37"/>
      <c r="AFJ148" s="37"/>
      <c r="AFK148" s="37"/>
      <c r="AFL148" s="37"/>
      <c r="AFM148" s="37"/>
      <c r="AFN148" s="37"/>
      <c r="AFO148" s="37"/>
      <c r="AFP148" s="37"/>
      <c r="AFQ148" s="37"/>
      <c r="AFR148" s="37"/>
      <c r="AFS148" s="37"/>
      <c r="AFT148" s="37"/>
      <c r="AFU148" s="37"/>
      <c r="AFV148" s="37"/>
      <c r="AFW148" s="37"/>
      <c r="AFX148" s="37"/>
      <c r="AFY148" s="37"/>
      <c r="AFZ148" s="37"/>
      <c r="AGA148" s="37"/>
      <c r="AGB148" s="37"/>
      <c r="AGC148" s="37"/>
      <c r="AGD148" s="37"/>
      <c r="AGE148" s="37"/>
      <c r="AGF148" s="37"/>
      <c r="AGG148" s="37"/>
      <c r="AGH148" s="37"/>
      <c r="AGI148" s="37"/>
      <c r="AGJ148" s="37"/>
      <c r="AGK148" s="37"/>
      <c r="AGL148" s="37"/>
      <c r="AGM148" s="37"/>
      <c r="AGN148" s="37"/>
      <c r="AGO148" s="37"/>
      <c r="AGP148" s="37"/>
      <c r="AGQ148" s="37"/>
      <c r="AGR148" s="37"/>
      <c r="AGS148" s="37"/>
      <c r="AGT148" s="37"/>
      <c r="AGU148" s="37"/>
      <c r="AGV148" s="37"/>
      <c r="AGW148" s="37"/>
      <c r="AGX148" s="37"/>
      <c r="AGY148" s="37"/>
      <c r="AGZ148" s="37"/>
      <c r="AHA148" s="37"/>
      <c r="AHB148" s="37"/>
      <c r="AHC148" s="37"/>
      <c r="AHD148" s="37"/>
      <c r="AHE148" s="37"/>
      <c r="AHF148" s="37"/>
      <c r="AHG148" s="37"/>
      <c r="AHH148" s="37"/>
      <c r="AHI148" s="37"/>
      <c r="AHJ148" s="37"/>
      <c r="AHK148" s="37"/>
      <c r="AHL148" s="37"/>
      <c r="AHM148" s="37"/>
      <c r="AHN148" s="37"/>
      <c r="AHO148" s="37"/>
      <c r="AHP148" s="37"/>
      <c r="AHQ148" s="37"/>
      <c r="AHR148" s="37"/>
      <c r="AHS148" s="37"/>
      <c r="AHT148" s="37"/>
      <c r="AHU148" s="37"/>
      <c r="AHV148" s="37"/>
      <c r="AHW148" s="37"/>
      <c r="AHX148" s="37"/>
      <c r="AHY148" s="37"/>
      <c r="AHZ148" s="37"/>
      <c r="AIA148" s="37"/>
      <c r="AIB148" s="37"/>
      <c r="AIC148" s="37"/>
      <c r="AID148" s="37"/>
      <c r="AIE148" s="37"/>
      <c r="AIF148" s="37"/>
      <c r="AIG148" s="37"/>
      <c r="AIH148" s="37"/>
      <c r="AII148" s="37"/>
      <c r="AIJ148" s="37"/>
      <c r="AIK148" s="37"/>
      <c r="AIL148" s="37"/>
      <c r="AIM148" s="37"/>
      <c r="AIN148" s="37"/>
      <c r="AIO148" s="37"/>
      <c r="AIP148" s="37"/>
      <c r="AIQ148" s="37"/>
      <c r="AIR148" s="37"/>
      <c r="AIS148" s="37"/>
      <c r="AIT148" s="37"/>
      <c r="AIU148" s="37"/>
      <c r="AIV148" s="37"/>
      <c r="AIW148" s="37"/>
      <c r="AIX148" s="37"/>
      <c r="AIY148" s="37"/>
      <c r="AIZ148" s="37"/>
      <c r="AJA148" s="37"/>
      <c r="AJB148" s="37"/>
      <c r="AJC148" s="37"/>
      <c r="AJD148" s="37"/>
      <c r="AJE148" s="37"/>
      <c r="AJF148" s="37"/>
      <c r="AJG148" s="37"/>
      <c r="AJH148" s="37"/>
      <c r="AJI148" s="37"/>
      <c r="AJJ148" s="37"/>
      <c r="AJK148" s="37"/>
      <c r="AJL148" s="37"/>
      <c r="AJM148" s="37"/>
      <c r="AJN148" s="37"/>
      <c r="AJO148" s="37"/>
      <c r="AJP148" s="37"/>
      <c r="AJQ148" s="37"/>
      <c r="AJR148" s="37"/>
      <c r="AJS148" s="37"/>
      <c r="AJT148" s="37"/>
      <c r="AJU148" s="37"/>
      <c r="AJV148" s="37"/>
      <c r="AJW148" s="37"/>
      <c r="AJX148" s="37"/>
      <c r="AJY148" s="37"/>
      <c r="AJZ148" s="37"/>
      <c r="AKA148" s="37"/>
      <c r="AKB148" s="37"/>
      <c r="AKC148" s="37"/>
      <c r="AKD148" s="37"/>
      <c r="AKE148" s="37"/>
      <c r="AKF148" s="37"/>
      <c r="AKG148" s="37"/>
      <c r="AKH148" s="37"/>
      <c r="AKI148" s="37"/>
      <c r="AKJ148" s="37"/>
      <c r="AKK148" s="37"/>
      <c r="AKL148" s="37"/>
      <c r="AKM148" s="37"/>
      <c r="AKN148" s="37"/>
      <c r="AKO148" s="37"/>
      <c r="AKP148" s="37"/>
      <c r="AKQ148" s="37"/>
      <c r="AKR148" s="37"/>
      <c r="AKS148" s="37"/>
      <c r="AKT148" s="37"/>
      <c r="AKU148" s="37"/>
      <c r="AKV148" s="37"/>
      <c r="AKW148" s="37"/>
      <c r="AKX148" s="37"/>
      <c r="AKY148" s="37"/>
      <c r="AKZ148" s="37"/>
      <c r="ALA148" s="37"/>
      <c r="ALB148" s="37"/>
      <c r="ALC148" s="37"/>
      <c r="ALD148" s="37"/>
      <c r="ALE148" s="37"/>
      <c r="ALF148" s="37"/>
      <c r="ALG148" s="37"/>
      <c r="ALH148" s="37"/>
      <c r="ALI148" s="37"/>
      <c r="ALJ148" s="37"/>
      <c r="ALK148" s="37"/>
      <c r="ALL148" s="37"/>
      <c r="ALM148" s="37"/>
      <c r="ALN148" s="37"/>
      <c r="ALO148" s="37"/>
      <c r="ALP148" s="37"/>
      <c r="ALQ148" s="37"/>
      <c r="ALR148" s="37"/>
      <c r="ALS148" s="37"/>
      <c r="ALT148" s="37"/>
      <c r="ALU148" s="37"/>
      <c r="ALV148" s="37"/>
      <c r="ALW148" s="37"/>
      <c r="ALX148" s="37"/>
      <c r="ALY148" s="37"/>
      <c r="ALZ148" s="37"/>
      <c r="AMA148" s="37"/>
      <c r="AMB148" s="37"/>
      <c r="AMC148" s="37"/>
      <c r="AMD148" s="37"/>
      <c r="AME148" s="37"/>
      <c r="AMF148" s="37"/>
      <c r="AMG148" s="37"/>
      <c r="AML148" s="35"/>
      <c r="AMM148" s="35"/>
      <c r="XFC148" s="35"/>
      <c r="XFD148" s="35"/>
    </row>
    <row r="149" s="145" customFormat="true" ht="15.75" hidden="false" customHeight="true" outlineLevel="0" collapsed="false">
      <c r="A149" s="148"/>
      <c r="B149" s="149" t="n">
        <v>0.035</v>
      </c>
      <c r="C149" s="144" t="n">
        <f aca="false">C132</f>
        <v>0</v>
      </c>
      <c r="D149" s="144" t="n">
        <f aca="false">D132</f>
        <v>0</v>
      </c>
      <c r="E149" s="144" t="n">
        <f aca="false">E132</f>
        <v>0</v>
      </c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37"/>
      <c r="MP149" s="37"/>
      <c r="MQ149" s="37"/>
      <c r="MR149" s="37"/>
      <c r="MS149" s="37"/>
      <c r="MT149" s="37"/>
      <c r="MU149" s="37"/>
      <c r="MV149" s="37"/>
      <c r="MW149" s="37"/>
      <c r="MX149" s="37"/>
      <c r="MY149" s="37"/>
      <c r="MZ149" s="37"/>
      <c r="NA149" s="37"/>
      <c r="NB149" s="37"/>
      <c r="NC149" s="37"/>
      <c r="ND149" s="37"/>
      <c r="NE149" s="37"/>
      <c r="NF149" s="37"/>
      <c r="NG149" s="37"/>
      <c r="NH149" s="37"/>
      <c r="NI149" s="37"/>
      <c r="NJ149" s="37"/>
      <c r="NK149" s="37"/>
      <c r="NL149" s="37"/>
      <c r="NM149" s="37"/>
      <c r="NN149" s="37"/>
      <c r="NO149" s="37"/>
      <c r="NP149" s="37"/>
      <c r="NQ149" s="37"/>
      <c r="NR149" s="37"/>
      <c r="NS149" s="37"/>
      <c r="NT149" s="37"/>
      <c r="NU149" s="37"/>
      <c r="NV149" s="37"/>
      <c r="NW149" s="37"/>
      <c r="NX149" s="37"/>
      <c r="NY149" s="37"/>
      <c r="NZ149" s="37"/>
      <c r="OA149" s="37"/>
      <c r="OB149" s="37"/>
      <c r="OC149" s="37"/>
      <c r="OD149" s="37"/>
      <c r="OE149" s="37"/>
      <c r="OF149" s="37"/>
      <c r="OG149" s="37"/>
      <c r="OH149" s="37"/>
      <c r="OI149" s="37"/>
      <c r="OJ149" s="37"/>
      <c r="OK149" s="37"/>
      <c r="OL149" s="37"/>
      <c r="OM149" s="37"/>
      <c r="ON149" s="37"/>
      <c r="OO149" s="37"/>
      <c r="OP149" s="37"/>
      <c r="OQ149" s="37"/>
      <c r="OR149" s="37"/>
      <c r="OS149" s="37"/>
      <c r="OT149" s="37"/>
      <c r="OU149" s="37"/>
      <c r="OV149" s="37"/>
      <c r="OW149" s="37"/>
      <c r="OX149" s="37"/>
      <c r="OY149" s="37"/>
      <c r="OZ149" s="37"/>
      <c r="PA149" s="37"/>
      <c r="PB149" s="37"/>
      <c r="PC149" s="37"/>
      <c r="PD149" s="37"/>
      <c r="PE149" s="37"/>
      <c r="PF149" s="37"/>
      <c r="PG149" s="37"/>
      <c r="PH149" s="37"/>
      <c r="PI149" s="37"/>
      <c r="PJ149" s="37"/>
      <c r="PK149" s="37"/>
      <c r="PL149" s="37"/>
      <c r="PM149" s="37"/>
      <c r="PN149" s="37"/>
      <c r="PO149" s="37"/>
      <c r="PP149" s="37"/>
      <c r="PQ149" s="37"/>
      <c r="PR149" s="37"/>
      <c r="PS149" s="37"/>
      <c r="PT149" s="37"/>
      <c r="PU149" s="37"/>
      <c r="PV149" s="37"/>
      <c r="PW149" s="37"/>
      <c r="PX149" s="37"/>
      <c r="PY149" s="37"/>
      <c r="PZ149" s="37"/>
      <c r="QA149" s="37"/>
      <c r="QB149" s="37"/>
      <c r="QC149" s="37"/>
      <c r="QD149" s="37"/>
      <c r="QE149" s="37"/>
      <c r="QF149" s="37"/>
      <c r="QG149" s="37"/>
      <c r="QH149" s="37"/>
      <c r="QI149" s="37"/>
      <c r="QJ149" s="37"/>
      <c r="QK149" s="37"/>
      <c r="QL149" s="37"/>
      <c r="QM149" s="37"/>
      <c r="QN149" s="37"/>
      <c r="QO149" s="37"/>
      <c r="QP149" s="37"/>
      <c r="QQ149" s="37"/>
      <c r="QR149" s="37"/>
      <c r="QS149" s="37"/>
      <c r="QT149" s="37"/>
      <c r="QU149" s="37"/>
      <c r="QV149" s="37"/>
      <c r="QW149" s="37"/>
      <c r="QX149" s="37"/>
      <c r="QY149" s="37"/>
      <c r="QZ149" s="37"/>
      <c r="RA149" s="37"/>
      <c r="RB149" s="37"/>
      <c r="RC149" s="37"/>
      <c r="RD149" s="37"/>
      <c r="RE149" s="37"/>
      <c r="RF149" s="37"/>
      <c r="RG149" s="37"/>
      <c r="RH149" s="37"/>
      <c r="RI149" s="37"/>
      <c r="RJ149" s="37"/>
      <c r="RK149" s="37"/>
      <c r="RL149" s="37"/>
      <c r="RM149" s="37"/>
      <c r="RN149" s="37"/>
      <c r="RO149" s="37"/>
      <c r="RP149" s="37"/>
      <c r="RQ149" s="37"/>
      <c r="RR149" s="37"/>
      <c r="RS149" s="37"/>
      <c r="RT149" s="37"/>
      <c r="RU149" s="37"/>
      <c r="RV149" s="37"/>
      <c r="RW149" s="37"/>
      <c r="RX149" s="37"/>
      <c r="RY149" s="37"/>
      <c r="RZ149" s="37"/>
      <c r="SA149" s="37"/>
      <c r="SB149" s="37"/>
      <c r="SC149" s="37"/>
      <c r="SD149" s="37"/>
      <c r="SE149" s="37"/>
      <c r="SF149" s="37"/>
      <c r="SG149" s="37"/>
      <c r="SH149" s="37"/>
      <c r="SI149" s="37"/>
      <c r="SJ149" s="37"/>
      <c r="SK149" s="37"/>
      <c r="SL149" s="37"/>
      <c r="SM149" s="37"/>
      <c r="SN149" s="37"/>
      <c r="SO149" s="37"/>
      <c r="SP149" s="37"/>
      <c r="SQ149" s="37"/>
      <c r="SR149" s="37"/>
      <c r="SS149" s="37"/>
      <c r="ST149" s="37"/>
      <c r="SU149" s="37"/>
      <c r="SV149" s="37"/>
      <c r="SW149" s="37"/>
      <c r="SX149" s="37"/>
      <c r="SY149" s="37"/>
      <c r="SZ149" s="37"/>
      <c r="TA149" s="37"/>
      <c r="TB149" s="37"/>
      <c r="TC149" s="37"/>
      <c r="TD149" s="37"/>
      <c r="TE149" s="37"/>
      <c r="TF149" s="37"/>
      <c r="TG149" s="37"/>
      <c r="TH149" s="37"/>
      <c r="TI149" s="37"/>
      <c r="TJ149" s="37"/>
      <c r="TK149" s="37"/>
      <c r="TL149" s="37"/>
      <c r="TM149" s="37"/>
      <c r="TN149" s="37"/>
      <c r="TO149" s="37"/>
      <c r="TP149" s="37"/>
      <c r="TQ149" s="37"/>
      <c r="TR149" s="37"/>
      <c r="TS149" s="37"/>
      <c r="TT149" s="37"/>
      <c r="TU149" s="37"/>
      <c r="TV149" s="37"/>
      <c r="TW149" s="37"/>
      <c r="TX149" s="37"/>
      <c r="TY149" s="37"/>
      <c r="TZ149" s="37"/>
      <c r="UA149" s="37"/>
      <c r="UB149" s="37"/>
      <c r="UC149" s="37"/>
      <c r="UD149" s="37"/>
      <c r="UE149" s="37"/>
      <c r="UF149" s="37"/>
      <c r="UG149" s="37"/>
      <c r="UH149" s="37"/>
      <c r="UI149" s="37"/>
      <c r="UJ149" s="37"/>
      <c r="UK149" s="37"/>
      <c r="UL149" s="37"/>
      <c r="UM149" s="37"/>
      <c r="UN149" s="37"/>
      <c r="UO149" s="37"/>
      <c r="UP149" s="37"/>
      <c r="UQ149" s="37"/>
      <c r="UR149" s="37"/>
      <c r="US149" s="37"/>
      <c r="UT149" s="37"/>
      <c r="UU149" s="37"/>
      <c r="UV149" s="37"/>
      <c r="UW149" s="37"/>
      <c r="UX149" s="37"/>
      <c r="UY149" s="37"/>
      <c r="UZ149" s="37"/>
      <c r="VA149" s="37"/>
      <c r="VB149" s="37"/>
      <c r="VC149" s="37"/>
      <c r="VD149" s="37"/>
      <c r="VE149" s="37"/>
      <c r="VF149" s="37"/>
      <c r="VG149" s="37"/>
      <c r="VH149" s="37"/>
      <c r="VI149" s="37"/>
      <c r="VJ149" s="37"/>
      <c r="VK149" s="37"/>
      <c r="VL149" s="37"/>
      <c r="VM149" s="37"/>
      <c r="VN149" s="37"/>
      <c r="VO149" s="37"/>
      <c r="VP149" s="37"/>
      <c r="VQ149" s="37"/>
      <c r="VR149" s="37"/>
      <c r="VS149" s="37"/>
      <c r="VT149" s="37"/>
      <c r="VU149" s="37"/>
      <c r="VV149" s="37"/>
      <c r="VW149" s="37"/>
      <c r="VX149" s="37"/>
      <c r="VY149" s="37"/>
      <c r="VZ149" s="37"/>
      <c r="WA149" s="37"/>
      <c r="WB149" s="37"/>
      <c r="WC149" s="37"/>
      <c r="WD149" s="37"/>
      <c r="WE149" s="37"/>
      <c r="WF149" s="37"/>
      <c r="WG149" s="37"/>
      <c r="WH149" s="37"/>
      <c r="WI149" s="37"/>
      <c r="WJ149" s="37"/>
      <c r="WK149" s="37"/>
      <c r="WL149" s="37"/>
      <c r="WM149" s="37"/>
      <c r="WN149" s="37"/>
      <c r="WO149" s="37"/>
      <c r="WP149" s="37"/>
      <c r="WQ149" s="37"/>
      <c r="WR149" s="37"/>
      <c r="WS149" s="37"/>
      <c r="WT149" s="37"/>
      <c r="WU149" s="37"/>
      <c r="WV149" s="37"/>
      <c r="WW149" s="37"/>
      <c r="WX149" s="37"/>
      <c r="WY149" s="37"/>
      <c r="WZ149" s="37"/>
      <c r="XA149" s="37"/>
      <c r="XB149" s="37"/>
      <c r="XC149" s="37"/>
      <c r="XD149" s="37"/>
      <c r="XE149" s="37"/>
      <c r="XF149" s="37"/>
      <c r="XG149" s="37"/>
      <c r="XH149" s="37"/>
      <c r="XI149" s="37"/>
      <c r="XJ149" s="37"/>
      <c r="XK149" s="37"/>
      <c r="XL149" s="37"/>
      <c r="XM149" s="37"/>
      <c r="XN149" s="37"/>
      <c r="XO149" s="37"/>
      <c r="XP149" s="37"/>
      <c r="XQ149" s="37"/>
      <c r="XR149" s="37"/>
      <c r="XS149" s="37"/>
      <c r="XT149" s="37"/>
      <c r="XU149" s="37"/>
      <c r="XV149" s="37"/>
      <c r="XW149" s="37"/>
      <c r="XX149" s="37"/>
      <c r="XY149" s="37"/>
      <c r="XZ149" s="37"/>
      <c r="YA149" s="37"/>
      <c r="YB149" s="37"/>
      <c r="YC149" s="37"/>
      <c r="YD149" s="37"/>
      <c r="YE149" s="37"/>
      <c r="YF149" s="37"/>
      <c r="YG149" s="37"/>
      <c r="YH149" s="37"/>
      <c r="YI149" s="37"/>
      <c r="YJ149" s="37"/>
      <c r="YK149" s="37"/>
      <c r="YL149" s="37"/>
      <c r="YM149" s="37"/>
      <c r="YN149" s="37"/>
      <c r="YO149" s="37"/>
      <c r="YP149" s="37"/>
      <c r="YQ149" s="37"/>
      <c r="YR149" s="37"/>
      <c r="YS149" s="37"/>
      <c r="YT149" s="37"/>
      <c r="YU149" s="37"/>
      <c r="YV149" s="37"/>
      <c r="YW149" s="37"/>
      <c r="YX149" s="37"/>
      <c r="YY149" s="37"/>
      <c r="YZ149" s="37"/>
      <c r="ZA149" s="37"/>
      <c r="ZB149" s="37"/>
      <c r="ZC149" s="37"/>
      <c r="ZD149" s="37"/>
      <c r="ZE149" s="37"/>
      <c r="ZF149" s="37"/>
      <c r="ZG149" s="37"/>
      <c r="ZH149" s="37"/>
      <c r="ZI149" s="37"/>
      <c r="ZJ149" s="37"/>
      <c r="ZK149" s="37"/>
      <c r="ZL149" s="37"/>
      <c r="ZM149" s="37"/>
      <c r="ZN149" s="37"/>
      <c r="ZO149" s="37"/>
      <c r="ZP149" s="37"/>
      <c r="ZQ149" s="37"/>
      <c r="ZR149" s="37"/>
      <c r="ZS149" s="37"/>
      <c r="ZT149" s="37"/>
      <c r="ZU149" s="37"/>
      <c r="ZV149" s="37"/>
      <c r="ZW149" s="37"/>
      <c r="ZX149" s="37"/>
      <c r="ZY149" s="37"/>
      <c r="ZZ149" s="37"/>
      <c r="AAA149" s="37"/>
      <c r="AAB149" s="37"/>
      <c r="AAC149" s="37"/>
      <c r="AAD149" s="37"/>
      <c r="AAE149" s="37"/>
      <c r="AAF149" s="37"/>
      <c r="AAG149" s="37"/>
      <c r="AAH149" s="37"/>
      <c r="AAI149" s="37"/>
      <c r="AAJ149" s="37"/>
      <c r="AAK149" s="37"/>
      <c r="AAL149" s="37"/>
      <c r="AAM149" s="37"/>
      <c r="AAN149" s="37"/>
      <c r="AAO149" s="37"/>
      <c r="AAP149" s="37"/>
      <c r="AAQ149" s="37"/>
      <c r="AAR149" s="37"/>
      <c r="AAS149" s="37"/>
      <c r="AAT149" s="37"/>
      <c r="AAU149" s="37"/>
      <c r="AAV149" s="37"/>
      <c r="AAW149" s="37"/>
      <c r="AAX149" s="37"/>
      <c r="AAY149" s="37"/>
      <c r="AAZ149" s="37"/>
      <c r="ABA149" s="37"/>
      <c r="ABB149" s="37"/>
      <c r="ABC149" s="37"/>
      <c r="ABD149" s="37"/>
      <c r="ABE149" s="37"/>
      <c r="ABF149" s="37"/>
      <c r="ABG149" s="37"/>
      <c r="ABH149" s="37"/>
      <c r="ABI149" s="37"/>
      <c r="ABJ149" s="37"/>
      <c r="ABK149" s="37"/>
      <c r="ABL149" s="37"/>
      <c r="ABM149" s="37"/>
      <c r="ABN149" s="37"/>
      <c r="ABO149" s="37"/>
      <c r="ABP149" s="37"/>
      <c r="ABQ149" s="37"/>
      <c r="ABR149" s="37"/>
      <c r="ABS149" s="37"/>
      <c r="ABT149" s="37"/>
      <c r="ABU149" s="37"/>
      <c r="ABV149" s="37"/>
      <c r="ABW149" s="37"/>
      <c r="ABX149" s="37"/>
      <c r="ABY149" s="37"/>
      <c r="ABZ149" s="37"/>
      <c r="ACA149" s="37"/>
      <c r="ACB149" s="37"/>
      <c r="ACC149" s="37"/>
      <c r="ACD149" s="37"/>
      <c r="ACE149" s="37"/>
      <c r="ACF149" s="37"/>
      <c r="ACG149" s="37"/>
      <c r="ACH149" s="37"/>
      <c r="ACI149" s="37"/>
      <c r="ACJ149" s="37"/>
      <c r="ACK149" s="37"/>
      <c r="ACL149" s="37"/>
      <c r="ACM149" s="37"/>
      <c r="ACN149" s="37"/>
      <c r="ACO149" s="37"/>
      <c r="ACP149" s="37"/>
      <c r="ACQ149" s="37"/>
      <c r="ACR149" s="37"/>
      <c r="ACS149" s="37"/>
      <c r="ACT149" s="37"/>
      <c r="ACU149" s="37"/>
      <c r="ACV149" s="37"/>
      <c r="ACW149" s="37"/>
      <c r="ACX149" s="37"/>
      <c r="ACY149" s="37"/>
      <c r="ACZ149" s="37"/>
      <c r="ADA149" s="37"/>
      <c r="ADB149" s="37"/>
      <c r="ADC149" s="37"/>
      <c r="ADD149" s="37"/>
      <c r="ADE149" s="37"/>
      <c r="ADF149" s="37"/>
      <c r="ADG149" s="37"/>
      <c r="ADH149" s="37"/>
      <c r="ADI149" s="37"/>
      <c r="ADJ149" s="37"/>
      <c r="ADK149" s="37"/>
      <c r="ADL149" s="37"/>
      <c r="ADM149" s="37"/>
      <c r="ADN149" s="37"/>
      <c r="ADO149" s="37"/>
      <c r="ADP149" s="37"/>
      <c r="ADQ149" s="37"/>
      <c r="ADR149" s="37"/>
      <c r="ADS149" s="37"/>
      <c r="ADT149" s="37"/>
      <c r="ADU149" s="37"/>
      <c r="ADV149" s="37"/>
      <c r="ADW149" s="37"/>
      <c r="ADX149" s="37"/>
      <c r="ADY149" s="37"/>
      <c r="ADZ149" s="37"/>
      <c r="AEA149" s="37"/>
      <c r="AEB149" s="37"/>
      <c r="AEC149" s="37"/>
      <c r="AED149" s="37"/>
      <c r="AEE149" s="37"/>
      <c r="AEF149" s="37"/>
      <c r="AEG149" s="37"/>
      <c r="AEH149" s="37"/>
      <c r="AEI149" s="37"/>
      <c r="AEJ149" s="37"/>
      <c r="AEK149" s="37"/>
      <c r="AEL149" s="37"/>
      <c r="AEM149" s="37"/>
      <c r="AEN149" s="37"/>
      <c r="AEO149" s="37"/>
      <c r="AEP149" s="37"/>
      <c r="AEQ149" s="37"/>
      <c r="AER149" s="37"/>
      <c r="AES149" s="37"/>
      <c r="AET149" s="37"/>
      <c r="AEU149" s="37"/>
      <c r="AEV149" s="37"/>
      <c r="AEW149" s="37"/>
      <c r="AEX149" s="37"/>
      <c r="AEY149" s="37"/>
      <c r="AEZ149" s="37"/>
      <c r="AFA149" s="37"/>
      <c r="AFB149" s="37"/>
      <c r="AFC149" s="37"/>
      <c r="AFD149" s="37"/>
      <c r="AFE149" s="37"/>
      <c r="AFF149" s="37"/>
      <c r="AFG149" s="37"/>
      <c r="AFH149" s="37"/>
      <c r="AFI149" s="37"/>
      <c r="AFJ149" s="37"/>
      <c r="AFK149" s="37"/>
      <c r="AFL149" s="37"/>
      <c r="AFM149" s="37"/>
      <c r="AFN149" s="37"/>
      <c r="AFO149" s="37"/>
      <c r="AFP149" s="37"/>
      <c r="AFQ149" s="37"/>
      <c r="AFR149" s="37"/>
      <c r="AFS149" s="37"/>
      <c r="AFT149" s="37"/>
      <c r="AFU149" s="37"/>
      <c r="AFV149" s="37"/>
      <c r="AFW149" s="37"/>
      <c r="AFX149" s="37"/>
      <c r="AFY149" s="37"/>
      <c r="AFZ149" s="37"/>
      <c r="AGA149" s="37"/>
      <c r="AGB149" s="37"/>
      <c r="AGC149" s="37"/>
      <c r="AGD149" s="37"/>
      <c r="AGE149" s="37"/>
      <c r="AGF149" s="37"/>
      <c r="AGG149" s="37"/>
      <c r="AGH149" s="37"/>
      <c r="AGI149" s="37"/>
      <c r="AGJ149" s="37"/>
      <c r="AGK149" s="37"/>
      <c r="AGL149" s="37"/>
      <c r="AGM149" s="37"/>
      <c r="AGN149" s="37"/>
      <c r="AGO149" s="37"/>
      <c r="AGP149" s="37"/>
      <c r="AGQ149" s="37"/>
      <c r="AGR149" s="37"/>
      <c r="AGS149" s="37"/>
      <c r="AGT149" s="37"/>
      <c r="AGU149" s="37"/>
      <c r="AGV149" s="37"/>
      <c r="AGW149" s="37"/>
      <c r="AGX149" s="37"/>
      <c r="AGY149" s="37"/>
      <c r="AGZ149" s="37"/>
      <c r="AHA149" s="37"/>
      <c r="AHB149" s="37"/>
      <c r="AHC149" s="37"/>
      <c r="AHD149" s="37"/>
      <c r="AHE149" s="37"/>
      <c r="AHF149" s="37"/>
      <c r="AHG149" s="37"/>
      <c r="AHH149" s="37"/>
      <c r="AHI149" s="37"/>
      <c r="AHJ149" s="37"/>
      <c r="AHK149" s="37"/>
      <c r="AHL149" s="37"/>
      <c r="AHM149" s="37"/>
      <c r="AHN149" s="37"/>
      <c r="AHO149" s="37"/>
      <c r="AHP149" s="37"/>
      <c r="AHQ149" s="37"/>
      <c r="AHR149" s="37"/>
      <c r="AHS149" s="37"/>
      <c r="AHT149" s="37"/>
      <c r="AHU149" s="37"/>
      <c r="AHV149" s="37"/>
      <c r="AHW149" s="37"/>
      <c r="AHX149" s="37"/>
      <c r="AHY149" s="37"/>
      <c r="AHZ149" s="37"/>
      <c r="AIA149" s="37"/>
      <c r="AIB149" s="37"/>
      <c r="AIC149" s="37"/>
      <c r="AID149" s="37"/>
      <c r="AIE149" s="37"/>
      <c r="AIF149" s="37"/>
      <c r="AIG149" s="37"/>
      <c r="AIH149" s="37"/>
      <c r="AII149" s="37"/>
      <c r="AIJ149" s="37"/>
      <c r="AIK149" s="37"/>
      <c r="AIL149" s="37"/>
      <c r="AIM149" s="37"/>
      <c r="AIN149" s="37"/>
      <c r="AIO149" s="37"/>
      <c r="AIP149" s="37"/>
      <c r="AIQ149" s="37"/>
      <c r="AIR149" s="37"/>
      <c r="AIS149" s="37"/>
      <c r="AIT149" s="37"/>
      <c r="AIU149" s="37"/>
      <c r="AIV149" s="37"/>
      <c r="AIW149" s="37"/>
      <c r="AIX149" s="37"/>
      <c r="AIY149" s="37"/>
      <c r="AIZ149" s="37"/>
      <c r="AJA149" s="37"/>
      <c r="AJB149" s="37"/>
      <c r="AJC149" s="37"/>
      <c r="AJD149" s="37"/>
      <c r="AJE149" s="37"/>
      <c r="AJF149" s="37"/>
      <c r="AJG149" s="37"/>
      <c r="AJH149" s="37"/>
      <c r="AJI149" s="37"/>
      <c r="AJJ149" s="37"/>
      <c r="AJK149" s="37"/>
      <c r="AJL149" s="37"/>
      <c r="AJM149" s="37"/>
      <c r="AJN149" s="37"/>
      <c r="AJO149" s="37"/>
      <c r="AJP149" s="37"/>
      <c r="AJQ149" s="37"/>
      <c r="AJR149" s="37"/>
      <c r="AJS149" s="37"/>
      <c r="AJT149" s="37"/>
      <c r="AJU149" s="37"/>
      <c r="AJV149" s="37"/>
      <c r="AJW149" s="37"/>
      <c r="AJX149" s="37"/>
      <c r="AJY149" s="37"/>
      <c r="AJZ149" s="37"/>
      <c r="AKA149" s="37"/>
      <c r="AKB149" s="37"/>
      <c r="AKC149" s="37"/>
      <c r="AKD149" s="37"/>
      <c r="AKE149" s="37"/>
      <c r="AKF149" s="37"/>
      <c r="AKG149" s="37"/>
      <c r="AKH149" s="37"/>
      <c r="AKI149" s="37"/>
      <c r="AKJ149" s="37"/>
      <c r="AKK149" s="37"/>
      <c r="AKL149" s="37"/>
      <c r="AKM149" s="37"/>
      <c r="AKN149" s="37"/>
      <c r="AKO149" s="37"/>
      <c r="AKP149" s="37"/>
      <c r="AKQ149" s="37"/>
      <c r="AKR149" s="37"/>
      <c r="AKS149" s="37"/>
      <c r="AKT149" s="37"/>
      <c r="AKU149" s="37"/>
      <c r="AKV149" s="37"/>
      <c r="AKW149" s="37"/>
      <c r="AKX149" s="37"/>
      <c r="AKY149" s="37"/>
      <c r="AKZ149" s="37"/>
      <c r="ALA149" s="37"/>
      <c r="ALB149" s="37"/>
      <c r="ALC149" s="37"/>
      <c r="ALD149" s="37"/>
      <c r="ALE149" s="37"/>
      <c r="ALF149" s="37"/>
      <c r="ALG149" s="37"/>
      <c r="ALH149" s="37"/>
      <c r="ALI149" s="37"/>
      <c r="ALJ149" s="37"/>
      <c r="ALK149" s="37"/>
      <c r="ALL149" s="37"/>
      <c r="ALM149" s="37"/>
      <c r="ALN149" s="37"/>
      <c r="ALO149" s="37"/>
      <c r="ALP149" s="37"/>
      <c r="ALQ149" s="37"/>
      <c r="ALR149" s="37"/>
      <c r="ALS149" s="37"/>
      <c r="ALT149" s="37"/>
      <c r="ALU149" s="37"/>
      <c r="ALV149" s="37"/>
      <c r="ALW149" s="37"/>
      <c r="ALX149" s="37"/>
      <c r="ALY149" s="37"/>
      <c r="ALZ149" s="37"/>
      <c r="AMA149" s="37"/>
      <c r="AMB149" s="37"/>
      <c r="AMC149" s="37"/>
      <c r="AMD149" s="37"/>
      <c r="AME149" s="37"/>
      <c r="AMF149" s="37"/>
      <c r="AMG149" s="37"/>
      <c r="AML149" s="35"/>
      <c r="AMM149" s="35"/>
      <c r="XFC149" s="35"/>
      <c r="XFD149" s="35"/>
    </row>
    <row r="150" s="145" customFormat="true" ht="15.75" hidden="false" customHeight="true" outlineLevel="0" collapsed="false">
      <c r="A150" s="148"/>
      <c r="B150" s="149" t="n">
        <v>0.04</v>
      </c>
      <c r="C150" s="144" t="n">
        <f aca="false">C133</f>
        <v>0</v>
      </c>
      <c r="D150" s="144" t="n">
        <f aca="false">D133</f>
        <v>0</v>
      </c>
      <c r="E150" s="144" t="n">
        <f aca="false">E133</f>
        <v>0</v>
      </c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L150" s="35"/>
      <c r="AMM150" s="35"/>
      <c r="XFC150" s="35"/>
      <c r="XFD150" s="35"/>
    </row>
    <row r="151" customFormat="false" ht="15.75" hidden="false" customHeight="true" outlineLevel="0" collapsed="false">
      <c r="A151" s="148"/>
      <c r="B151" s="149" t="n">
        <v>0.045</v>
      </c>
      <c r="C151" s="144" t="n">
        <f aca="false">C134</f>
        <v>0</v>
      </c>
      <c r="D151" s="144" t="n">
        <f aca="false">D134</f>
        <v>0</v>
      </c>
      <c r="E151" s="144" t="n">
        <f aca="false">E134</f>
        <v>0</v>
      </c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145"/>
      <c r="AMI151" s="145"/>
      <c r="AMJ151" s="145"/>
      <c r="AMK151" s="145"/>
    </row>
    <row r="152" customFormat="false" ht="15.75" hidden="false" customHeight="true" outlineLevel="0" collapsed="false">
      <c r="A152" s="148"/>
      <c r="B152" s="150" t="n">
        <v>0.05</v>
      </c>
      <c r="C152" s="144" t="n">
        <f aca="false">C135</f>
        <v>0</v>
      </c>
      <c r="D152" s="144" t="n">
        <f aca="false">D135</f>
        <v>0</v>
      </c>
      <c r="E152" s="144" t="n">
        <f aca="false">E135</f>
        <v>0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H152" s="145"/>
      <c r="AMI152" s="145"/>
      <c r="AMJ152" s="145"/>
      <c r="AMK152" s="145"/>
    </row>
    <row r="153" customFormat="false" ht="15.75" hidden="false" customHeight="true" outlineLevel="0" collapsed="false">
      <c r="A153" s="151" t="s">
        <v>226</v>
      </c>
      <c r="B153" s="152" t="n">
        <v>0.02</v>
      </c>
      <c r="C153" s="153" t="n">
        <f aca="false">SUM(C$145,C146)</f>
        <v>0</v>
      </c>
      <c r="D153" s="153" t="n">
        <f aca="false">SUM(D$145,D146)</f>
        <v>0</v>
      </c>
      <c r="E153" s="153" t="n">
        <f aca="false">SUM(E$145,E146)</f>
        <v>0</v>
      </c>
      <c r="AT153" s="36"/>
      <c r="AMH153" s="35"/>
    </row>
    <row r="154" customFormat="false" ht="15.75" hidden="false" customHeight="true" outlineLevel="0" collapsed="false">
      <c r="A154" s="151"/>
      <c r="B154" s="154" t="n">
        <v>0.025</v>
      </c>
      <c r="C154" s="155" t="n">
        <f aca="false">SUM(C$145,C147)</f>
        <v>0</v>
      </c>
      <c r="D154" s="155" t="n">
        <f aca="false">SUM(D$145,D147)</f>
        <v>0</v>
      </c>
      <c r="E154" s="155" t="n">
        <f aca="false">SUM(E$145,E147)</f>
        <v>0</v>
      </c>
      <c r="AT154" s="36"/>
      <c r="AMH154" s="35"/>
    </row>
    <row r="155" customFormat="false" ht="15.75" hidden="false" customHeight="true" outlineLevel="0" collapsed="false">
      <c r="A155" s="151"/>
      <c r="B155" s="154" t="n">
        <v>0.03</v>
      </c>
      <c r="C155" s="155" t="n">
        <f aca="false">SUM(C$145,C148)</f>
        <v>0</v>
      </c>
      <c r="D155" s="155" t="n">
        <f aca="false">SUM(D$145,D148)</f>
        <v>0</v>
      </c>
      <c r="E155" s="155" t="n">
        <f aca="false">SUM(E$145,E148)</f>
        <v>0</v>
      </c>
      <c r="AT155" s="36"/>
      <c r="AMH155" s="35"/>
    </row>
    <row r="156" customFormat="false" ht="15.75" hidden="false" customHeight="true" outlineLevel="0" collapsed="false">
      <c r="A156" s="151"/>
      <c r="B156" s="154" t="n">
        <v>0.035</v>
      </c>
      <c r="C156" s="155" t="n">
        <f aca="false">SUM(C$145,C149)</f>
        <v>0</v>
      </c>
      <c r="D156" s="155" t="n">
        <f aca="false">SUM(D$145,D149)</f>
        <v>0</v>
      </c>
      <c r="E156" s="155" t="n">
        <f aca="false">SUM(E$145,E149)</f>
        <v>0</v>
      </c>
      <c r="AT156" s="36"/>
      <c r="AMH156" s="35"/>
    </row>
    <row r="157" customFormat="false" ht="15.75" hidden="false" customHeight="true" outlineLevel="0" collapsed="false">
      <c r="A157" s="151"/>
      <c r="B157" s="154" t="n">
        <v>0.04</v>
      </c>
      <c r="C157" s="155" t="n">
        <f aca="false">SUM(C$145,C150)</f>
        <v>0</v>
      </c>
      <c r="D157" s="155" t="n">
        <f aca="false">SUM(D$145,D150)</f>
        <v>0</v>
      </c>
      <c r="E157" s="155" t="n">
        <f aca="false">SUM(E$145,E150)</f>
        <v>0</v>
      </c>
      <c r="AT157" s="36"/>
      <c r="AMH157" s="35"/>
    </row>
    <row r="158" customFormat="false" ht="15.75" hidden="false" customHeight="true" outlineLevel="0" collapsed="false">
      <c r="A158" s="151"/>
      <c r="B158" s="154" t="n">
        <v>0.045</v>
      </c>
      <c r="C158" s="155" t="n">
        <f aca="false">SUM(C$145,C151)</f>
        <v>0</v>
      </c>
      <c r="D158" s="155" t="n">
        <f aca="false">SUM(D$145,D151)</f>
        <v>0</v>
      </c>
      <c r="E158" s="155" t="n">
        <f aca="false">SUM(E$145,E151)</f>
        <v>0</v>
      </c>
      <c r="AT158" s="36"/>
      <c r="AMH158" s="35"/>
    </row>
    <row r="159" s="37" customFormat="true" ht="15.75" hidden="false" customHeight="true" outlineLevel="0" collapsed="false">
      <c r="A159" s="151"/>
      <c r="B159" s="156" t="n">
        <v>0.05</v>
      </c>
      <c r="C159" s="157" t="n">
        <f aca="false">SUM(C$145,C152)</f>
        <v>0</v>
      </c>
      <c r="D159" s="157" t="n">
        <f aca="false">SUM(D$145,D152)</f>
        <v>0</v>
      </c>
      <c r="E159" s="157" t="n">
        <f aca="false">SUM(E$145,E152)</f>
        <v>0</v>
      </c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  <c r="IV159" s="36"/>
      <c r="IW159" s="36"/>
      <c r="IX159" s="36"/>
      <c r="IY159" s="36"/>
      <c r="IZ159" s="36"/>
      <c r="JA159" s="36"/>
      <c r="JB159" s="36"/>
      <c r="JC159" s="36"/>
      <c r="JD159" s="36"/>
      <c r="JE159" s="36"/>
      <c r="JF159" s="36"/>
      <c r="JG159" s="36"/>
      <c r="JH159" s="36"/>
      <c r="JI159" s="36"/>
      <c r="JJ159" s="36"/>
      <c r="JK159" s="36"/>
      <c r="JL159" s="36"/>
      <c r="JM159" s="36"/>
      <c r="JN159" s="36"/>
      <c r="JO159" s="36"/>
      <c r="JP159" s="36"/>
      <c r="JQ159" s="36"/>
      <c r="JR159" s="36"/>
      <c r="JS159" s="36"/>
      <c r="JT159" s="36"/>
      <c r="JU159" s="36"/>
      <c r="JV159" s="36"/>
      <c r="JW159" s="36"/>
      <c r="JX159" s="36"/>
      <c r="JY159" s="36"/>
      <c r="JZ159" s="36"/>
      <c r="KA159" s="36"/>
      <c r="KB159" s="36"/>
      <c r="KC159" s="36"/>
      <c r="KD159" s="36"/>
      <c r="KE159" s="36"/>
      <c r="KF159" s="36"/>
      <c r="KG159" s="36"/>
      <c r="KH159" s="36"/>
      <c r="KI159" s="36"/>
      <c r="KJ159" s="36"/>
      <c r="KK159" s="36"/>
      <c r="KL159" s="36"/>
      <c r="KM159" s="36"/>
      <c r="KN159" s="36"/>
      <c r="KO159" s="36"/>
      <c r="KP159" s="36"/>
      <c r="KQ159" s="36"/>
      <c r="KR159" s="36"/>
      <c r="KS159" s="36"/>
      <c r="KT159" s="36"/>
      <c r="KU159" s="36"/>
      <c r="KV159" s="36"/>
      <c r="KW159" s="36"/>
      <c r="KX159" s="36"/>
      <c r="KY159" s="36"/>
      <c r="KZ159" s="36"/>
      <c r="LA159" s="36"/>
      <c r="LB159" s="36"/>
      <c r="LC159" s="36"/>
      <c r="LD159" s="36"/>
      <c r="LE159" s="36"/>
      <c r="LF159" s="36"/>
      <c r="LG159" s="36"/>
      <c r="LH159" s="36"/>
      <c r="LI159" s="36"/>
      <c r="LJ159" s="36"/>
      <c r="LK159" s="36"/>
      <c r="LL159" s="36"/>
      <c r="LM159" s="36"/>
      <c r="LN159" s="36"/>
      <c r="LO159" s="36"/>
      <c r="LP159" s="36"/>
      <c r="LQ159" s="36"/>
      <c r="LR159" s="36"/>
      <c r="LS159" s="36"/>
      <c r="LT159" s="36"/>
      <c r="LU159" s="36"/>
      <c r="LV159" s="36"/>
      <c r="LW159" s="36"/>
      <c r="LX159" s="36"/>
      <c r="LY159" s="36"/>
      <c r="LZ159" s="36"/>
      <c r="MA159" s="36"/>
      <c r="MB159" s="36"/>
      <c r="MC159" s="36"/>
      <c r="MD159" s="36"/>
      <c r="ME159" s="36"/>
      <c r="MF159" s="36"/>
      <c r="MG159" s="36"/>
      <c r="MH159" s="36"/>
      <c r="MI159" s="36"/>
      <c r="MJ159" s="36"/>
      <c r="MK159" s="36"/>
      <c r="ML159" s="36"/>
      <c r="MM159" s="36"/>
      <c r="MN159" s="36"/>
      <c r="MO159" s="36"/>
      <c r="MP159" s="36"/>
      <c r="MQ159" s="36"/>
      <c r="MR159" s="36"/>
      <c r="MS159" s="36"/>
      <c r="MT159" s="36"/>
      <c r="MU159" s="36"/>
      <c r="MV159" s="36"/>
      <c r="MW159" s="36"/>
      <c r="MX159" s="36"/>
      <c r="MY159" s="36"/>
      <c r="MZ159" s="36"/>
      <c r="NA159" s="36"/>
      <c r="NB159" s="36"/>
      <c r="NC159" s="36"/>
      <c r="ND159" s="36"/>
      <c r="NE159" s="36"/>
      <c r="NF159" s="36"/>
      <c r="NG159" s="36"/>
      <c r="NH159" s="36"/>
      <c r="NI159" s="36"/>
      <c r="NJ159" s="36"/>
      <c r="NK159" s="36"/>
      <c r="NL159" s="36"/>
      <c r="NM159" s="36"/>
      <c r="NN159" s="36"/>
      <c r="NO159" s="36"/>
      <c r="NP159" s="36"/>
      <c r="NQ159" s="36"/>
      <c r="NR159" s="36"/>
      <c r="NS159" s="36"/>
      <c r="NT159" s="36"/>
      <c r="NU159" s="36"/>
      <c r="NV159" s="36"/>
      <c r="NW159" s="36"/>
      <c r="NX159" s="36"/>
      <c r="NY159" s="36"/>
      <c r="NZ159" s="36"/>
      <c r="OA159" s="36"/>
      <c r="OB159" s="36"/>
      <c r="OC159" s="36"/>
      <c r="OD159" s="36"/>
      <c r="OE159" s="36"/>
      <c r="OF159" s="36"/>
      <c r="OG159" s="36"/>
      <c r="OH159" s="36"/>
      <c r="OI159" s="36"/>
      <c r="OJ159" s="36"/>
      <c r="OK159" s="36"/>
      <c r="OL159" s="36"/>
      <c r="OM159" s="36"/>
      <c r="ON159" s="36"/>
      <c r="OO159" s="36"/>
      <c r="OP159" s="36"/>
      <c r="OQ159" s="36"/>
      <c r="OR159" s="36"/>
      <c r="OS159" s="36"/>
      <c r="OT159" s="36"/>
      <c r="OU159" s="36"/>
      <c r="OV159" s="36"/>
      <c r="OW159" s="36"/>
      <c r="OX159" s="36"/>
      <c r="OY159" s="36"/>
      <c r="OZ159" s="36"/>
      <c r="PA159" s="36"/>
      <c r="PB159" s="36"/>
      <c r="PC159" s="36"/>
      <c r="PD159" s="36"/>
      <c r="PE159" s="36"/>
      <c r="PF159" s="36"/>
      <c r="PG159" s="36"/>
      <c r="PH159" s="36"/>
      <c r="PI159" s="36"/>
      <c r="PJ159" s="36"/>
      <c r="PK159" s="36"/>
      <c r="PL159" s="36"/>
      <c r="PM159" s="36"/>
      <c r="PN159" s="36"/>
      <c r="PO159" s="36"/>
      <c r="PP159" s="36"/>
      <c r="PQ159" s="36"/>
      <c r="PR159" s="36"/>
      <c r="PS159" s="36"/>
      <c r="PT159" s="36"/>
      <c r="PU159" s="36"/>
      <c r="PV159" s="36"/>
      <c r="PW159" s="36"/>
      <c r="PX159" s="36"/>
      <c r="PY159" s="36"/>
      <c r="PZ159" s="36"/>
      <c r="QA159" s="36"/>
      <c r="QB159" s="36"/>
      <c r="QC159" s="36"/>
      <c r="QD159" s="36"/>
      <c r="QE159" s="36"/>
      <c r="QF159" s="36"/>
      <c r="QG159" s="36"/>
      <c r="QH159" s="36"/>
      <c r="QI159" s="36"/>
      <c r="QJ159" s="36"/>
      <c r="QK159" s="36"/>
      <c r="QL159" s="36"/>
      <c r="QM159" s="36"/>
      <c r="QN159" s="36"/>
      <c r="QO159" s="36"/>
      <c r="QP159" s="36"/>
      <c r="QQ159" s="36"/>
      <c r="QR159" s="36"/>
      <c r="QS159" s="36"/>
      <c r="QT159" s="36"/>
      <c r="QU159" s="36"/>
      <c r="QV159" s="36"/>
      <c r="QW159" s="36"/>
      <c r="QX159" s="36"/>
      <c r="QY159" s="36"/>
      <c r="QZ159" s="36"/>
      <c r="RA159" s="36"/>
      <c r="RB159" s="36"/>
      <c r="RC159" s="36"/>
      <c r="RD159" s="36"/>
      <c r="RE159" s="36"/>
      <c r="RF159" s="36"/>
      <c r="RG159" s="36"/>
      <c r="RH159" s="36"/>
      <c r="RI159" s="36"/>
      <c r="RJ159" s="36"/>
      <c r="RK159" s="36"/>
      <c r="RL159" s="36"/>
      <c r="RM159" s="36"/>
      <c r="RN159" s="36"/>
      <c r="RO159" s="36"/>
      <c r="RP159" s="36"/>
      <c r="RQ159" s="36"/>
      <c r="RR159" s="36"/>
      <c r="RS159" s="36"/>
      <c r="RT159" s="36"/>
      <c r="RU159" s="36"/>
      <c r="RV159" s="36"/>
      <c r="RW159" s="36"/>
      <c r="RX159" s="36"/>
      <c r="RY159" s="36"/>
      <c r="RZ159" s="36"/>
      <c r="SA159" s="36"/>
      <c r="SB159" s="36"/>
      <c r="SC159" s="36"/>
      <c r="SD159" s="36"/>
      <c r="SE159" s="36"/>
      <c r="SF159" s="36"/>
      <c r="SG159" s="36"/>
      <c r="SH159" s="36"/>
      <c r="SI159" s="36"/>
      <c r="SJ159" s="36"/>
      <c r="SK159" s="36"/>
      <c r="SL159" s="36"/>
      <c r="SM159" s="36"/>
      <c r="SN159" s="36"/>
      <c r="SO159" s="36"/>
      <c r="SP159" s="36"/>
      <c r="SQ159" s="36"/>
      <c r="SR159" s="36"/>
      <c r="SS159" s="36"/>
      <c r="ST159" s="36"/>
      <c r="SU159" s="36"/>
      <c r="SV159" s="36"/>
      <c r="SW159" s="36"/>
      <c r="SX159" s="36"/>
      <c r="SY159" s="36"/>
      <c r="SZ159" s="36"/>
      <c r="TA159" s="36"/>
      <c r="TB159" s="36"/>
      <c r="TC159" s="36"/>
      <c r="TD159" s="36"/>
      <c r="TE159" s="36"/>
      <c r="TF159" s="36"/>
      <c r="TG159" s="36"/>
      <c r="TH159" s="36"/>
      <c r="TI159" s="36"/>
      <c r="TJ159" s="36"/>
      <c r="TK159" s="36"/>
      <c r="TL159" s="36"/>
      <c r="TM159" s="36"/>
      <c r="TN159" s="36"/>
      <c r="TO159" s="36"/>
      <c r="TP159" s="36"/>
      <c r="TQ159" s="36"/>
      <c r="TR159" s="36"/>
      <c r="TS159" s="36"/>
      <c r="TT159" s="36"/>
      <c r="TU159" s="36"/>
      <c r="TV159" s="36"/>
      <c r="TW159" s="36"/>
      <c r="TX159" s="36"/>
      <c r="TY159" s="36"/>
      <c r="TZ159" s="36"/>
      <c r="UA159" s="36"/>
      <c r="UB159" s="36"/>
      <c r="UC159" s="36"/>
      <c r="UD159" s="36"/>
      <c r="UE159" s="36"/>
      <c r="UF159" s="36"/>
      <c r="UG159" s="36"/>
      <c r="UH159" s="36"/>
      <c r="UI159" s="36"/>
      <c r="UJ159" s="36"/>
      <c r="UK159" s="36"/>
      <c r="UL159" s="36"/>
      <c r="UM159" s="36"/>
      <c r="UN159" s="36"/>
      <c r="UO159" s="36"/>
      <c r="UP159" s="36"/>
      <c r="UQ159" s="36"/>
      <c r="UR159" s="36"/>
      <c r="US159" s="36"/>
      <c r="UT159" s="36"/>
      <c r="UU159" s="36"/>
      <c r="UV159" s="36"/>
      <c r="UW159" s="36"/>
      <c r="UX159" s="36"/>
      <c r="UY159" s="36"/>
      <c r="UZ159" s="36"/>
      <c r="VA159" s="36"/>
      <c r="VB159" s="36"/>
      <c r="VC159" s="36"/>
      <c r="VD159" s="36"/>
      <c r="VE159" s="36"/>
      <c r="VF159" s="36"/>
      <c r="VG159" s="36"/>
      <c r="VH159" s="36"/>
      <c r="VI159" s="36"/>
      <c r="VJ159" s="36"/>
      <c r="VK159" s="36"/>
      <c r="VL159" s="36"/>
      <c r="VM159" s="36"/>
      <c r="VN159" s="36"/>
      <c r="VO159" s="36"/>
      <c r="VP159" s="36"/>
      <c r="VQ159" s="36"/>
      <c r="VR159" s="36"/>
      <c r="VS159" s="36"/>
      <c r="VT159" s="36"/>
      <c r="VU159" s="36"/>
      <c r="VV159" s="36"/>
      <c r="VW159" s="36"/>
      <c r="VX159" s="36"/>
      <c r="VY159" s="36"/>
      <c r="VZ159" s="36"/>
      <c r="WA159" s="36"/>
      <c r="WB159" s="36"/>
      <c r="WC159" s="36"/>
      <c r="WD159" s="36"/>
      <c r="WE159" s="36"/>
      <c r="WF159" s="36"/>
      <c r="WG159" s="36"/>
      <c r="WH159" s="36"/>
      <c r="WI159" s="36"/>
      <c r="WJ159" s="36"/>
      <c r="WK159" s="36"/>
      <c r="WL159" s="36"/>
      <c r="WM159" s="36"/>
      <c r="WN159" s="36"/>
      <c r="WO159" s="36"/>
      <c r="WP159" s="36"/>
      <c r="WQ159" s="36"/>
      <c r="WR159" s="36"/>
      <c r="WS159" s="36"/>
      <c r="WT159" s="36"/>
      <c r="WU159" s="36"/>
      <c r="WV159" s="36"/>
      <c r="WW159" s="36"/>
      <c r="WX159" s="36"/>
      <c r="WY159" s="36"/>
      <c r="WZ159" s="36"/>
      <c r="XA159" s="36"/>
      <c r="XB159" s="36"/>
      <c r="XC159" s="36"/>
      <c r="XD159" s="36"/>
      <c r="XE159" s="36"/>
      <c r="XF159" s="36"/>
      <c r="XG159" s="36"/>
      <c r="XH159" s="36"/>
      <c r="XI159" s="36"/>
      <c r="XJ159" s="36"/>
      <c r="XK159" s="36"/>
      <c r="XL159" s="36"/>
      <c r="XM159" s="36"/>
      <c r="XN159" s="36"/>
      <c r="XO159" s="36"/>
      <c r="XP159" s="36"/>
      <c r="XQ159" s="36"/>
      <c r="XR159" s="36"/>
      <c r="XS159" s="36"/>
      <c r="XT159" s="36"/>
      <c r="XU159" s="36"/>
      <c r="XV159" s="36"/>
      <c r="XW159" s="36"/>
      <c r="XX159" s="36"/>
      <c r="XY159" s="36"/>
      <c r="XZ159" s="36"/>
      <c r="YA159" s="36"/>
      <c r="YB159" s="36"/>
      <c r="YC159" s="36"/>
      <c r="YD159" s="36"/>
      <c r="YE159" s="36"/>
      <c r="YF159" s="36"/>
      <c r="YG159" s="36"/>
      <c r="YH159" s="36"/>
      <c r="YI159" s="36"/>
      <c r="YJ159" s="36"/>
      <c r="YK159" s="36"/>
      <c r="YL159" s="36"/>
      <c r="YM159" s="36"/>
      <c r="YN159" s="36"/>
      <c r="YO159" s="36"/>
      <c r="YP159" s="36"/>
      <c r="YQ159" s="36"/>
      <c r="YR159" s="36"/>
      <c r="YS159" s="36"/>
      <c r="YT159" s="36"/>
      <c r="YU159" s="36"/>
      <c r="YV159" s="36"/>
      <c r="YW159" s="36"/>
      <c r="YX159" s="36"/>
      <c r="YY159" s="36"/>
      <c r="YZ159" s="36"/>
      <c r="ZA159" s="36"/>
      <c r="ZB159" s="36"/>
      <c r="ZC159" s="36"/>
      <c r="ZD159" s="36"/>
      <c r="ZE159" s="36"/>
      <c r="ZF159" s="36"/>
      <c r="ZG159" s="36"/>
      <c r="ZH159" s="36"/>
      <c r="ZI159" s="36"/>
      <c r="ZJ159" s="36"/>
      <c r="ZK159" s="36"/>
      <c r="ZL159" s="36"/>
      <c r="ZM159" s="36"/>
      <c r="ZN159" s="36"/>
      <c r="ZO159" s="36"/>
      <c r="ZP159" s="36"/>
      <c r="ZQ159" s="36"/>
      <c r="ZR159" s="36"/>
      <c r="ZS159" s="36"/>
      <c r="ZT159" s="36"/>
      <c r="ZU159" s="36"/>
      <c r="ZV159" s="36"/>
      <c r="ZW159" s="36"/>
      <c r="ZX159" s="36"/>
      <c r="ZY159" s="36"/>
      <c r="ZZ159" s="36"/>
      <c r="AAA159" s="36"/>
      <c r="AAB159" s="36"/>
      <c r="AAC159" s="36"/>
      <c r="AAD159" s="36"/>
      <c r="AAE159" s="36"/>
      <c r="AAF159" s="36"/>
      <c r="AAG159" s="36"/>
      <c r="AAH159" s="36"/>
      <c r="AAI159" s="36"/>
      <c r="AAJ159" s="36"/>
      <c r="AAK159" s="36"/>
      <c r="AAL159" s="36"/>
      <c r="AAM159" s="36"/>
      <c r="AAN159" s="36"/>
      <c r="AAO159" s="36"/>
      <c r="AAP159" s="36"/>
      <c r="AAQ159" s="36"/>
      <c r="AAR159" s="36"/>
      <c r="AAS159" s="36"/>
      <c r="AAT159" s="36"/>
      <c r="AAU159" s="36"/>
      <c r="AAV159" s="36"/>
      <c r="AAW159" s="36"/>
      <c r="AAX159" s="36"/>
      <c r="AAY159" s="36"/>
      <c r="AAZ159" s="36"/>
      <c r="ABA159" s="36"/>
      <c r="ABB159" s="36"/>
      <c r="ABC159" s="36"/>
      <c r="ABD159" s="36"/>
      <c r="ABE159" s="36"/>
      <c r="ABF159" s="36"/>
      <c r="ABG159" s="36"/>
      <c r="ABH159" s="36"/>
      <c r="ABI159" s="36"/>
      <c r="ABJ159" s="36"/>
      <c r="ABK159" s="36"/>
      <c r="ABL159" s="36"/>
      <c r="ABM159" s="36"/>
      <c r="ABN159" s="36"/>
      <c r="ABO159" s="36"/>
      <c r="ABP159" s="36"/>
      <c r="ABQ159" s="36"/>
      <c r="ABR159" s="36"/>
      <c r="ABS159" s="36"/>
      <c r="ABT159" s="36"/>
      <c r="ABU159" s="36"/>
      <c r="ABV159" s="36"/>
      <c r="ABW159" s="36"/>
      <c r="ABX159" s="36"/>
      <c r="ABY159" s="36"/>
      <c r="ABZ159" s="36"/>
      <c r="ACA159" s="36"/>
      <c r="ACB159" s="36"/>
      <c r="ACC159" s="36"/>
      <c r="ACD159" s="36"/>
      <c r="ACE159" s="36"/>
      <c r="ACF159" s="36"/>
      <c r="ACG159" s="36"/>
      <c r="ACH159" s="36"/>
      <c r="ACI159" s="36"/>
      <c r="ACJ159" s="36"/>
      <c r="ACK159" s="36"/>
      <c r="ACL159" s="36"/>
      <c r="ACM159" s="36"/>
      <c r="ACN159" s="36"/>
      <c r="ACO159" s="36"/>
      <c r="ACP159" s="36"/>
      <c r="ACQ159" s="36"/>
      <c r="ACR159" s="36"/>
      <c r="ACS159" s="36"/>
      <c r="ACT159" s="36"/>
      <c r="ACU159" s="36"/>
      <c r="ACV159" s="36"/>
      <c r="ACW159" s="36"/>
      <c r="ACX159" s="36"/>
      <c r="ACY159" s="36"/>
      <c r="ACZ159" s="36"/>
      <c r="ADA159" s="36"/>
      <c r="ADB159" s="36"/>
      <c r="ADC159" s="36"/>
      <c r="ADD159" s="36"/>
      <c r="ADE159" s="36"/>
      <c r="ADF159" s="36"/>
      <c r="ADG159" s="36"/>
      <c r="ADH159" s="36"/>
      <c r="ADI159" s="36"/>
      <c r="ADJ159" s="36"/>
      <c r="ADK159" s="36"/>
      <c r="ADL159" s="36"/>
      <c r="ADM159" s="36"/>
      <c r="ADN159" s="36"/>
      <c r="ADO159" s="36"/>
      <c r="ADP159" s="36"/>
      <c r="ADQ159" s="36"/>
      <c r="ADR159" s="36"/>
      <c r="ADS159" s="36"/>
      <c r="ADT159" s="36"/>
      <c r="ADU159" s="36"/>
      <c r="ADV159" s="36"/>
      <c r="ADW159" s="36"/>
      <c r="ADX159" s="36"/>
      <c r="ADY159" s="36"/>
      <c r="ADZ159" s="36"/>
      <c r="AEA159" s="36"/>
      <c r="AEB159" s="36"/>
      <c r="AEC159" s="36"/>
      <c r="AED159" s="36"/>
      <c r="AEE159" s="36"/>
      <c r="AEF159" s="36"/>
      <c r="AEG159" s="36"/>
      <c r="AEH159" s="36"/>
      <c r="AEI159" s="36"/>
      <c r="AEJ159" s="36"/>
      <c r="AEK159" s="36"/>
      <c r="AEL159" s="36"/>
      <c r="AEM159" s="36"/>
      <c r="AEN159" s="36"/>
      <c r="AEO159" s="36"/>
      <c r="AEP159" s="36"/>
      <c r="AEQ159" s="36"/>
      <c r="AER159" s="36"/>
      <c r="AES159" s="36"/>
      <c r="AET159" s="36"/>
      <c r="AEU159" s="36"/>
      <c r="AEV159" s="36"/>
      <c r="AEW159" s="36"/>
      <c r="AEX159" s="36"/>
      <c r="AEY159" s="36"/>
      <c r="AEZ159" s="36"/>
      <c r="AFA159" s="36"/>
      <c r="AFB159" s="36"/>
      <c r="AFC159" s="36"/>
      <c r="AFD159" s="36"/>
      <c r="AFE159" s="36"/>
      <c r="AFF159" s="36"/>
      <c r="AFG159" s="36"/>
      <c r="AFH159" s="36"/>
      <c r="AFI159" s="36"/>
      <c r="AFJ159" s="36"/>
      <c r="AFK159" s="36"/>
      <c r="AFL159" s="36"/>
      <c r="AFM159" s="36"/>
      <c r="AFN159" s="36"/>
      <c r="AFO159" s="36"/>
      <c r="AFP159" s="36"/>
      <c r="AFQ159" s="36"/>
      <c r="AFR159" s="36"/>
      <c r="AFS159" s="36"/>
      <c r="AFT159" s="36"/>
      <c r="AFU159" s="36"/>
      <c r="AFV159" s="36"/>
      <c r="AFW159" s="36"/>
      <c r="AFX159" s="36"/>
      <c r="AFY159" s="36"/>
      <c r="AFZ159" s="36"/>
      <c r="AGA159" s="36"/>
      <c r="AGB159" s="36"/>
      <c r="AGC159" s="36"/>
      <c r="AGD159" s="36"/>
      <c r="AGE159" s="36"/>
      <c r="AGF159" s="36"/>
      <c r="AGG159" s="36"/>
      <c r="AGH159" s="36"/>
      <c r="AGI159" s="36"/>
      <c r="AGJ159" s="36"/>
      <c r="AGK159" s="36"/>
      <c r="AGL159" s="36"/>
      <c r="AGM159" s="36"/>
      <c r="AGN159" s="36"/>
      <c r="AGO159" s="36"/>
      <c r="AGP159" s="36"/>
      <c r="AGQ159" s="36"/>
      <c r="AGR159" s="36"/>
      <c r="AGS159" s="36"/>
      <c r="AGT159" s="36"/>
      <c r="AGU159" s="36"/>
      <c r="AGV159" s="36"/>
      <c r="AGW159" s="36"/>
      <c r="AGX159" s="36"/>
      <c r="AGY159" s="36"/>
      <c r="AGZ159" s="36"/>
      <c r="AHA159" s="36"/>
      <c r="AHB159" s="36"/>
      <c r="AHC159" s="36"/>
      <c r="AHD159" s="36"/>
      <c r="AHE159" s="36"/>
      <c r="AHF159" s="36"/>
      <c r="AHG159" s="36"/>
      <c r="AHH159" s="36"/>
      <c r="AHI159" s="36"/>
      <c r="AHJ159" s="36"/>
      <c r="AHK159" s="36"/>
      <c r="AHL159" s="36"/>
      <c r="AHM159" s="36"/>
      <c r="AHN159" s="36"/>
      <c r="AHO159" s="36"/>
      <c r="AHP159" s="36"/>
      <c r="AHQ159" s="36"/>
      <c r="AHR159" s="36"/>
      <c r="AHS159" s="36"/>
      <c r="AHT159" s="36"/>
      <c r="AHU159" s="36"/>
      <c r="AHV159" s="36"/>
      <c r="AHW159" s="36"/>
      <c r="AHX159" s="36"/>
      <c r="AHY159" s="36"/>
      <c r="AHZ159" s="36"/>
      <c r="AIA159" s="36"/>
      <c r="AIB159" s="36"/>
      <c r="AIC159" s="36"/>
      <c r="AID159" s="36"/>
      <c r="AIE159" s="36"/>
      <c r="AIF159" s="36"/>
      <c r="AIG159" s="36"/>
      <c r="AIH159" s="36"/>
      <c r="AII159" s="36"/>
      <c r="AIJ159" s="36"/>
      <c r="AIK159" s="36"/>
      <c r="AIL159" s="36"/>
      <c r="AIM159" s="36"/>
      <c r="AIN159" s="36"/>
      <c r="AIO159" s="36"/>
      <c r="AIP159" s="36"/>
      <c r="AIQ159" s="36"/>
      <c r="AIR159" s="36"/>
      <c r="AIS159" s="36"/>
      <c r="AIT159" s="36"/>
      <c r="AIU159" s="36"/>
      <c r="AIV159" s="36"/>
      <c r="AIW159" s="36"/>
      <c r="AIX159" s="36"/>
      <c r="AIY159" s="36"/>
      <c r="AIZ159" s="36"/>
      <c r="AJA159" s="36"/>
      <c r="AJB159" s="36"/>
      <c r="AJC159" s="36"/>
      <c r="AJD159" s="36"/>
      <c r="AJE159" s="36"/>
      <c r="AJF159" s="36"/>
      <c r="AJG159" s="36"/>
      <c r="AJH159" s="36"/>
      <c r="AJI159" s="36"/>
      <c r="AJJ159" s="36"/>
      <c r="AJK159" s="36"/>
      <c r="AJL159" s="36"/>
      <c r="AJM159" s="36"/>
      <c r="AJN159" s="36"/>
      <c r="AJO159" s="36"/>
      <c r="AJP159" s="36"/>
      <c r="AJQ159" s="36"/>
      <c r="AJR159" s="36"/>
      <c r="AJS159" s="36"/>
      <c r="AJT159" s="36"/>
      <c r="AJU159" s="36"/>
      <c r="AJV159" s="36"/>
      <c r="AJW159" s="36"/>
      <c r="AJX159" s="36"/>
      <c r="AJY159" s="36"/>
      <c r="AJZ159" s="36"/>
      <c r="AKA159" s="36"/>
      <c r="AKB159" s="36"/>
      <c r="AKC159" s="36"/>
      <c r="AKD159" s="36"/>
      <c r="AKE159" s="36"/>
      <c r="AKF159" s="36"/>
      <c r="AKG159" s="36"/>
      <c r="AKH159" s="36"/>
      <c r="AKI159" s="36"/>
      <c r="AKJ159" s="36"/>
      <c r="AKK159" s="36"/>
      <c r="AKL159" s="36"/>
      <c r="AKM159" s="36"/>
      <c r="AKN159" s="36"/>
      <c r="AKO159" s="36"/>
      <c r="AKP159" s="36"/>
      <c r="AKQ159" s="36"/>
      <c r="AKR159" s="36"/>
      <c r="AKS159" s="36"/>
      <c r="AKT159" s="36"/>
      <c r="AKU159" s="36"/>
      <c r="AKV159" s="36"/>
      <c r="AKW159" s="36"/>
      <c r="AKX159" s="36"/>
      <c r="AKY159" s="36"/>
      <c r="AKZ159" s="36"/>
      <c r="ALA159" s="36"/>
      <c r="ALB159" s="36"/>
      <c r="ALC159" s="36"/>
      <c r="ALD159" s="36"/>
      <c r="ALE159" s="36"/>
      <c r="ALF159" s="36"/>
      <c r="ALG159" s="36"/>
      <c r="ALH159" s="36"/>
      <c r="ALI159" s="36"/>
      <c r="ALJ159" s="36"/>
      <c r="ALK159" s="36"/>
      <c r="ALL159" s="36"/>
      <c r="ALM159" s="36"/>
      <c r="ALN159" s="36"/>
      <c r="ALO159" s="36"/>
      <c r="ALP159" s="36"/>
      <c r="ALQ159" s="36"/>
      <c r="ALR159" s="36"/>
      <c r="ALS159" s="36"/>
      <c r="ALT159" s="36"/>
      <c r="ALU159" s="36"/>
      <c r="ALV159" s="36"/>
      <c r="ALW159" s="36"/>
      <c r="ALX159" s="36"/>
      <c r="ALY159" s="36"/>
      <c r="ALZ159" s="36"/>
      <c r="AMA159" s="36"/>
      <c r="AMB159" s="36"/>
      <c r="AMC159" s="36"/>
      <c r="AMD159" s="36"/>
      <c r="AME159" s="36"/>
      <c r="AMF159" s="36"/>
      <c r="AMG159" s="36"/>
      <c r="AMH159" s="35"/>
      <c r="AMI159" s="35"/>
      <c r="AMJ159" s="35"/>
      <c r="AMK159" s="35"/>
      <c r="AML159" s="35"/>
      <c r="AMM159" s="35"/>
      <c r="XFC159" s="35"/>
      <c r="XFD159" s="35"/>
    </row>
    <row r="160" s="37" customFormat="true" ht="15.75" hidden="false" customHeight="true" outlineLevel="0" collapsed="false">
      <c r="A160" s="158" t="s">
        <v>227</v>
      </c>
      <c r="B160" s="159" t="n">
        <v>0.02</v>
      </c>
      <c r="C160" s="160" t="n">
        <f aca="false">C153/220</f>
        <v>0</v>
      </c>
      <c r="D160" s="160"/>
      <c r="E160" s="160" t="n">
        <f aca="false">(E153/2)/220</f>
        <v>0</v>
      </c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  <c r="IV160" s="36"/>
      <c r="IW160" s="36"/>
      <c r="IX160" s="36"/>
      <c r="IY160" s="36"/>
      <c r="IZ160" s="36"/>
      <c r="JA160" s="36"/>
      <c r="JB160" s="36"/>
      <c r="JC160" s="36"/>
      <c r="JD160" s="36"/>
      <c r="JE160" s="36"/>
      <c r="JF160" s="36"/>
      <c r="JG160" s="36"/>
      <c r="JH160" s="36"/>
      <c r="JI160" s="36"/>
      <c r="JJ160" s="36"/>
      <c r="JK160" s="36"/>
      <c r="JL160" s="36"/>
      <c r="JM160" s="36"/>
      <c r="JN160" s="36"/>
      <c r="JO160" s="36"/>
      <c r="JP160" s="36"/>
      <c r="JQ160" s="36"/>
      <c r="JR160" s="36"/>
      <c r="JS160" s="36"/>
      <c r="JT160" s="36"/>
      <c r="JU160" s="36"/>
      <c r="JV160" s="36"/>
      <c r="JW160" s="36"/>
      <c r="JX160" s="36"/>
      <c r="JY160" s="36"/>
      <c r="JZ160" s="36"/>
      <c r="KA160" s="36"/>
      <c r="KB160" s="36"/>
      <c r="KC160" s="36"/>
      <c r="KD160" s="36"/>
      <c r="KE160" s="36"/>
      <c r="KF160" s="36"/>
      <c r="KG160" s="36"/>
      <c r="KH160" s="36"/>
      <c r="KI160" s="36"/>
      <c r="KJ160" s="36"/>
      <c r="KK160" s="36"/>
      <c r="KL160" s="36"/>
      <c r="KM160" s="36"/>
      <c r="KN160" s="36"/>
      <c r="KO160" s="36"/>
      <c r="KP160" s="36"/>
      <c r="KQ160" s="36"/>
      <c r="KR160" s="36"/>
      <c r="KS160" s="36"/>
      <c r="KT160" s="36"/>
      <c r="KU160" s="36"/>
      <c r="KV160" s="36"/>
      <c r="KW160" s="36"/>
      <c r="KX160" s="36"/>
      <c r="KY160" s="36"/>
      <c r="KZ160" s="36"/>
      <c r="LA160" s="36"/>
      <c r="LB160" s="36"/>
      <c r="LC160" s="36"/>
      <c r="LD160" s="36"/>
      <c r="LE160" s="36"/>
      <c r="LF160" s="36"/>
      <c r="LG160" s="36"/>
      <c r="LH160" s="36"/>
      <c r="LI160" s="36"/>
      <c r="LJ160" s="36"/>
      <c r="LK160" s="36"/>
      <c r="LL160" s="36"/>
      <c r="LM160" s="36"/>
      <c r="LN160" s="36"/>
      <c r="LO160" s="36"/>
      <c r="LP160" s="36"/>
      <c r="LQ160" s="36"/>
      <c r="LR160" s="36"/>
      <c r="LS160" s="36"/>
      <c r="LT160" s="36"/>
      <c r="LU160" s="36"/>
      <c r="LV160" s="36"/>
      <c r="LW160" s="36"/>
      <c r="LX160" s="36"/>
      <c r="LY160" s="36"/>
      <c r="LZ160" s="36"/>
      <c r="MA160" s="36"/>
      <c r="MB160" s="36"/>
      <c r="MC160" s="36"/>
      <c r="MD160" s="36"/>
      <c r="ME160" s="36"/>
      <c r="MF160" s="36"/>
      <c r="MG160" s="36"/>
      <c r="MH160" s="36"/>
      <c r="MI160" s="36"/>
      <c r="MJ160" s="36"/>
      <c r="MK160" s="36"/>
      <c r="ML160" s="36"/>
      <c r="MM160" s="36"/>
      <c r="MN160" s="36"/>
      <c r="MO160" s="36"/>
      <c r="MP160" s="36"/>
      <c r="MQ160" s="36"/>
      <c r="MR160" s="36"/>
      <c r="MS160" s="36"/>
      <c r="MT160" s="36"/>
      <c r="MU160" s="36"/>
      <c r="MV160" s="36"/>
      <c r="MW160" s="36"/>
      <c r="MX160" s="36"/>
      <c r="MY160" s="36"/>
      <c r="MZ160" s="36"/>
      <c r="NA160" s="36"/>
      <c r="NB160" s="36"/>
      <c r="NC160" s="36"/>
      <c r="ND160" s="36"/>
      <c r="NE160" s="36"/>
      <c r="NF160" s="36"/>
      <c r="NG160" s="36"/>
      <c r="NH160" s="36"/>
      <c r="NI160" s="36"/>
      <c r="NJ160" s="36"/>
      <c r="NK160" s="36"/>
      <c r="NL160" s="36"/>
      <c r="NM160" s="36"/>
      <c r="NN160" s="36"/>
      <c r="NO160" s="36"/>
      <c r="NP160" s="36"/>
      <c r="NQ160" s="36"/>
      <c r="NR160" s="36"/>
      <c r="NS160" s="36"/>
      <c r="NT160" s="36"/>
      <c r="NU160" s="36"/>
      <c r="NV160" s="36"/>
      <c r="NW160" s="36"/>
      <c r="NX160" s="36"/>
      <c r="NY160" s="36"/>
      <c r="NZ160" s="36"/>
      <c r="OA160" s="36"/>
      <c r="OB160" s="36"/>
      <c r="OC160" s="36"/>
      <c r="OD160" s="36"/>
      <c r="OE160" s="36"/>
      <c r="OF160" s="36"/>
      <c r="OG160" s="36"/>
      <c r="OH160" s="36"/>
      <c r="OI160" s="36"/>
      <c r="OJ160" s="36"/>
      <c r="OK160" s="36"/>
      <c r="OL160" s="36"/>
      <c r="OM160" s="36"/>
      <c r="ON160" s="36"/>
      <c r="OO160" s="36"/>
      <c r="OP160" s="36"/>
      <c r="OQ160" s="36"/>
      <c r="OR160" s="36"/>
      <c r="OS160" s="36"/>
      <c r="OT160" s="36"/>
      <c r="OU160" s="36"/>
      <c r="OV160" s="36"/>
      <c r="OW160" s="36"/>
      <c r="OX160" s="36"/>
      <c r="OY160" s="36"/>
      <c r="OZ160" s="36"/>
      <c r="PA160" s="36"/>
      <c r="PB160" s="36"/>
      <c r="PC160" s="36"/>
      <c r="PD160" s="36"/>
      <c r="PE160" s="36"/>
      <c r="PF160" s="36"/>
      <c r="PG160" s="36"/>
      <c r="PH160" s="36"/>
      <c r="PI160" s="36"/>
      <c r="PJ160" s="36"/>
      <c r="PK160" s="36"/>
      <c r="PL160" s="36"/>
      <c r="PM160" s="36"/>
      <c r="PN160" s="36"/>
      <c r="PO160" s="36"/>
      <c r="PP160" s="36"/>
      <c r="PQ160" s="36"/>
      <c r="PR160" s="36"/>
      <c r="PS160" s="36"/>
      <c r="PT160" s="36"/>
      <c r="PU160" s="36"/>
      <c r="PV160" s="36"/>
      <c r="PW160" s="36"/>
      <c r="PX160" s="36"/>
      <c r="PY160" s="36"/>
      <c r="PZ160" s="36"/>
      <c r="QA160" s="36"/>
      <c r="QB160" s="36"/>
      <c r="QC160" s="36"/>
      <c r="QD160" s="36"/>
      <c r="QE160" s="36"/>
      <c r="QF160" s="36"/>
      <c r="QG160" s="36"/>
      <c r="QH160" s="36"/>
      <c r="QI160" s="36"/>
      <c r="QJ160" s="36"/>
      <c r="QK160" s="36"/>
      <c r="QL160" s="36"/>
      <c r="QM160" s="36"/>
      <c r="QN160" s="36"/>
      <c r="QO160" s="36"/>
      <c r="QP160" s="36"/>
      <c r="QQ160" s="36"/>
      <c r="QR160" s="36"/>
      <c r="QS160" s="36"/>
      <c r="QT160" s="36"/>
      <c r="QU160" s="36"/>
      <c r="QV160" s="36"/>
      <c r="QW160" s="36"/>
      <c r="QX160" s="36"/>
      <c r="QY160" s="36"/>
      <c r="QZ160" s="36"/>
      <c r="RA160" s="36"/>
      <c r="RB160" s="36"/>
      <c r="RC160" s="36"/>
      <c r="RD160" s="36"/>
      <c r="RE160" s="36"/>
      <c r="RF160" s="36"/>
      <c r="RG160" s="36"/>
      <c r="RH160" s="36"/>
      <c r="RI160" s="36"/>
      <c r="RJ160" s="36"/>
      <c r="RK160" s="36"/>
      <c r="RL160" s="36"/>
      <c r="RM160" s="36"/>
      <c r="RN160" s="36"/>
      <c r="RO160" s="36"/>
      <c r="RP160" s="36"/>
      <c r="RQ160" s="36"/>
      <c r="RR160" s="36"/>
      <c r="RS160" s="36"/>
      <c r="RT160" s="36"/>
      <c r="RU160" s="36"/>
      <c r="RV160" s="36"/>
      <c r="RW160" s="36"/>
      <c r="RX160" s="36"/>
      <c r="RY160" s="36"/>
      <c r="RZ160" s="36"/>
      <c r="SA160" s="36"/>
      <c r="SB160" s="36"/>
      <c r="SC160" s="36"/>
      <c r="SD160" s="36"/>
      <c r="SE160" s="36"/>
      <c r="SF160" s="36"/>
      <c r="SG160" s="36"/>
      <c r="SH160" s="36"/>
      <c r="SI160" s="36"/>
      <c r="SJ160" s="36"/>
      <c r="SK160" s="36"/>
      <c r="SL160" s="36"/>
      <c r="SM160" s="36"/>
      <c r="SN160" s="36"/>
      <c r="SO160" s="36"/>
      <c r="SP160" s="36"/>
      <c r="SQ160" s="36"/>
      <c r="SR160" s="36"/>
      <c r="SS160" s="36"/>
      <c r="ST160" s="36"/>
      <c r="SU160" s="36"/>
      <c r="SV160" s="36"/>
      <c r="SW160" s="36"/>
      <c r="SX160" s="36"/>
      <c r="SY160" s="36"/>
      <c r="SZ160" s="36"/>
      <c r="TA160" s="36"/>
      <c r="TB160" s="36"/>
      <c r="TC160" s="36"/>
      <c r="TD160" s="36"/>
      <c r="TE160" s="36"/>
      <c r="TF160" s="36"/>
      <c r="TG160" s="36"/>
      <c r="TH160" s="36"/>
      <c r="TI160" s="36"/>
      <c r="TJ160" s="36"/>
      <c r="TK160" s="36"/>
      <c r="TL160" s="36"/>
      <c r="TM160" s="36"/>
      <c r="TN160" s="36"/>
      <c r="TO160" s="36"/>
      <c r="TP160" s="36"/>
      <c r="TQ160" s="36"/>
      <c r="TR160" s="36"/>
      <c r="TS160" s="36"/>
      <c r="TT160" s="36"/>
      <c r="TU160" s="36"/>
      <c r="TV160" s="36"/>
      <c r="TW160" s="36"/>
      <c r="TX160" s="36"/>
      <c r="TY160" s="36"/>
      <c r="TZ160" s="36"/>
      <c r="UA160" s="36"/>
      <c r="UB160" s="36"/>
      <c r="UC160" s="36"/>
      <c r="UD160" s="36"/>
      <c r="UE160" s="36"/>
      <c r="UF160" s="36"/>
      <c r="UG160" s="36"/>
      <c r="UH160" s="36"/>
      <c r="UI160" s="36"/>
      <c r="UJ160" s="36"/>
      <c r="UK160" s="36"/>
      <c r="UL160" s="36"/>
      <c r="UM160" s="36"/>
      <c r="UN160" s="36"/>
      <c r="UO160" s="36"/>
      <c r="UP160" s="36"/>
      <c r="UQ160" s="36"/>
      <c r="UR160" s="36"/>
      <c r="US160" s="36"/>
      <c r="UT160" s="36"/>
      <c r="UU160" s="36"/>
      <c r="UV160" s="36"/>
      <c r="UW160" s="36"/>
      <c r="UX160" s="36"/>
      <c r="UY160" s="36"/>
      <c r="UZ160" s="36"/>
      <c r="VA160" s="36"/>
      <c r="VB160" s="36"/>
      <c r="VC160" s="36"/>
      <c r="VD160" s="36"/>
      <c r="VE160" s="36"/>
      <c r="VF160" s="36"/>
      <c r="VG160" s="36"/>
      <c r="VH160" s="36"/>
      <c r="VI160" s="36"/>
      <c r="VJ160" s="36"/>
      <c r="VK160" s="36"/>
      <c r="VL160" s="36"/>
      <c r="VM160" s="36"/>
      <c r="VN160" s="36"/>
      <c r="VO160" s="36"/>
      <c r="VP160" s="36"/>
      <c r="VQ160" s="36"/>
      <c r="VR160" s="36"/>
      <c r="VS160" s="36"/>
      <c r="VT160" s="36"/>
      <c r="VU160" s="36"/>
      <c r="VV160" s="36"/>
      <c r="VW160" s="36"/>
      <c r="VX160" s="36"/>
      <c r="VY160" s="36"/>
      <c r="VZ160" s="36"/>
      <c r="WA160" s="36"/>
      <c r="WB160" s="36"/>
      <c r="WC160" s="36"/>
      <c r="WD160" s="36"/>
      <c r="WE160" s="36"/>
      <c r="WF160" s="36"/>
      <c r="WG160" s="36"/>
      <c r="WH160" s="36"/>
      <c r="WI160" s="36"/>
      <c r="WJ160" s="36"/>
      <c r="WK160" s="36"/>
      <c r="WL160" s="36"/>
      <c r="WM160" s="36"/>
      <c r="WN160" s="36"/>
      <c r="WO160" s="36"/>
      <c r="WP160" s="36"/>
      <c r="WQ160" s="36"/>
      <c r="WR160" s="36"/>
      <c r="WS160" s="36"/>
      <c r="WT160" s="36"/>
      <c r="WU160" s="36"/>
      <c r="WV160" s="36"/>
      <c r="WW160" s="36"/>
      <c r="WX160" s="36"/>
      <c r="WY160" s="36"/>
      <c r="WZ160" s="36"/>
      <c r="XA160" s="36"/>
      <c r="XB160" s="36"/>
      <c r="XC160" s="36"/>
      <c r="XD160" s="36"/>
      <c r="XE160" s="36"/>
      <c r="XF160" s="36"/>
      <c r="XG160" s="36"/>
      <c r="XH160" s="36"/>
      <c r="XI160" s="36"/>
      <c r="XJ160" s="36"/>
      <c r="XK160" s="36"/>
      <c r="XL160" s="36"/>
      <c r="XM160" s="36"/>
      <c r="XN160" s="36"/>
      <c r="XO160" s="36"/>
      <c r="XP160" s="36"/>
      <c r="XQ160" s="36"/>
      <c r="XR160" s="36"/>
      <c r="XS160" s="36"/>
      <c r="XT160" s="36"/>
      <c r="XU160" s="36"/>
      <c r="XV160" s="36"/>
      <c r="XW160" s="36"/>
      <c r="XX160" s="36"/>
      <c r="XY160" s="36"/>
      <c r="XZ160" s="36"/>
      <c r="YA160" s="36"/>
      <c r="YB160" s="36"/>
      <c r="YC160" s="36"/>
      <c r="YD160" s="36"/>
      <c r="YE160" s="36"/>
      <c r="YF160" s="36"/>
      <c r="YG160" s="36"/>
      <c r="YH160" s="36"/>
      <c r="YI160" s="36"/>
      <c r="YJ160" s="36"/>
      <c r="YK160" s="36"/>
      <c r="YL160" s="36"/>
      <c r="YM160" s="36"/>
      <c r="YN160" s="36"/>
      <c r="YO160" s="36"/>
      <c r="YP160" s="36"/>
      <c r="YQ160" s="36"/>
      <c r="YR160" s="36"/>
      <c r="YS160" s="36"/>
      <c r="YT160" s="36"/>
      <c r="YU160" s="36"/>
      <c r="YV160" s="36"/>
      <c r="YW160" s="36"/>
      <c r="YX160" s="36"/>
      <c r="YY160" s="36"/>
      <c r="YZ160" s="36"/>
      <c r="ZA160" s="36"/>
      <c r="ZB160" s="36"/>
      <c r="ZC160" s="36"/>
      <c r="ZD160" s="36"/>
      <c r="ZE160" s="36"/>
      <c r="ZF160" s="36"/>
      <c r="ZG160" s="36"/>
      <c r="ZH160" s="36"/>
      <c r="ZI160" s="36"/>
      <c r="ZJ160" s="36"/>
      <c r="ZK160" s="36"/>
      <c r="ZL160" s="36"/>
      <c r="ZM160" s="36"/>
      <c r="ZN160" s="36"/>
      <c r="ZO160" s="36"/>
      <c r="ZP160" s="36"/>
      <c r="ZQ160" s="36"/>
      <c r="ZR160" s="36"/>
      <c r="ZS160" s="36"/>
      <c r="ZT160" s="36"/>
      <c r="ZU160" s="36"/>
      <c r="ZV160" s="36"/>
      <c r="ZW160" s="36"/>
      <c r="ZX160" s="36"/>
      <c r="ZY160" s="36"/>
      <c r="ZZ160" s="36"/>
      <c r="AAA160" s="36"/>
      <c r="AAB160" s="36"/>
      <c r="AAC160" s="36"/>
      <c r="AAD160" s="36"/>
      <c r="AAE160" s="36"/>
      <c r="AAF160" s="36"/>
      <c r="AAG160" s="36"/>
      <c r="AAH160" s="36"/>
      <c r="AAI160" s="36"/>
      <c r="AAJ160" s="36"/>
      <c r="AAK160" s="36"/>
      <c r="AAL160" s="36"/>
      <c r="AAM160" s="36"/>
      <c r="AAN160" s="36"/>
      <c r="AAO160" s="36"/>
      <c r="AAP160" s="36"/>
      <c r="AAQ160" s="36"/>
      <c r="AAR160" s="36"/>
      <c r="AAS160" s="36"/>
      <c r="AAT160" s="36"/>
      <c r="AAU160" s="36"/>
      <c r="AAV160" s="36"/>
      <c r="AAW160" s="36"/>
      <c r="AAX160" s="36"/>
      <c r="AAY160" s="36"/>
      <c r="AAZ160" s="36"/>
      <c r="ABA160" s="36"/>
      <c r="ABB160" s="36"/>
      <c r="ABC160" s="36"/>
      <c r="ABD160" s="36"/>
      <c r="ABE160" s="36"/>
      <c r="ABF160" s="36"/>
      <c r="ABG160" s="36"/>
      <c r="ABH160" s="36"/>
      <c r="ABI160" s="36"/>
      <c r="ABJ160" s="36"/>
      <c r="ABK160" s="36"/>
      <c r="ABL160" s="36"/>
      <c r="ABM160" s="36"/>
      <c r="ABN160" s="36"/>
      <c r="ABO160" s="36"/>
      <c r="ABP160" s="36"/>
      <c r="ABQ160" s="36"/>
      <c r="ABR160" s="36"/>
      <c r="ABS160" s="36"/>
      <c r="ABT160" s="36"/>
      <c r="ABU160" s="36"/>
      <c r="ABV160" s="36"/>
      <c r="ABW160" s="36"/>
      <c r="ABX160" s="36"/>
      <c r="ABY160" s="36"/>
      <c r="ABZ160" s="36"/>
      <c r="ACA160" s="36"/>
      <c r="ACB160" s="36"/>
      <c r="ACC160" s="36"/>
      <c r="ACD160" s="36"/>
      <c r="ACE160" s="36"/>
      <c r="ACF160" s="36"/>
      <c r="ACG160" s="36"/>
      <c r="ACH160" s="36"/>
      <c r="ACI160" s="36"/>
      <c r="ACJ160" s="36"/>
      <c r="ACK160" s="36"/>
      <c r="ACL160" s="36"/>
      <c r="ACM160" s="36"/>
      <c r="ACN160" s="36"/>
      <c r="ACO160" s="36"/>
      <c r="ACP160" s="36"/>
      <c r="ACQ160" s="36"/>
      <c r="ACR160" s="36"/>
      <c r="ACS160" s="36"/>
      <c r="ACT160" s="36"/>
      <c r="ACU160" s="36"/>
      <c r="ACV160" s="36"/>
      <c r="ACW160" s="36"/>
      <c r="ACX160" s="36"/>
      <c r="ACY160" s="36"/>
      <c r="ACZ160" s="36"/>
      <c r="ADA160" s="36"/>
      <c r="ADB160" s="36"/>
      <c r="ADC160" s="36"/>
      <c r="ADD160" s="36"/>
      <c r="ADE160" s="36"/>
      <c r="ADF160" s="36"/>
      <c r="ADG160" s="36"/>
      <c r="ADH160" s="36"/>
      <c r="ADI160" s="36"/>
      <c r="ADJ160" s="36"/>
      <c r="ADK160" s="36"/>
      <c r="ADL160" s="36"/>
      <c r="ADM160" s="36"/>
      <c r="ADN160" s="36"/>
      <c r="ADO160" s="36"/>
      <c r="ADP160" s="36"/>
      <c r="ADQ160" s="36"/>
      <c r="ADR160" s="36"/>
      <c r="ADS160" s="36"/>
      <c r="ADT160" s="36"/>
      <c r="ADU160" s="36"/>
      <c r="ADV160" s="36"/>
      <c r="ADW160" s="36"/>
      <c r="ADX160" s="36"/>
      <c r="ADY160" s="36"/>
      <c r="ADZ160" s="36"/>
      <c r="AEA160" s="36"/>
      <c r="AEB160" s="36"/>
      <c r="AEC160" s="36"/>
      <c r="AED160" s="36"/>
      <c r="AEE160" s="36"/>
      <c r="AEF160" s="36"/>
      <c r="AEG160" s="36"/>
      <c r="AEH160" s="36"/>
      <c r="AEI160" s="36"/>
      <c r="AEJ160" s="36"/>
      <c r="AEK160" s="36"/>
      <c r="AEL160" s="36"/>
      <c r="AEM160" s="36"/>
      <c r="AEN160" s="36"/>
      <c r="AEO160" s="36"/>
      <c r="AEP160" s="36"/>
      <c r="AEQ160" s="36"/>
      <c r="AER160" s="36"/>
      <c r="AES160" s="36"/>
      <c r="AET160" s="36"/>
      <c r="AEU160" s="36"/>
      <c r="AEV160" s="36"/>
      <c r="AEW160" s="36"/>
      <c r="AEX160" s="36"/>
      <c r="AEY160" s="36"/>
      <c r="AEZ160" s="36"/>
      <c r="AFA160" s="36"/>
      <c r="AFB160" s="36"/>
      <c r="AFC160" s="36"/>
      <c r="AFD160" s="36"/>
      <c r="AFE160" s="36"/>
      <c r="AFF160" s="36"/>
      <c r="AFG160" s="36"/>
      <c r="AFH160" s="36"/>
      <c r="AFI160" s="36"/>
      <c r="AFJ160" s="36"/>
      <c r="AFK160" s="36"/>
      <c r="AFL160" s="36"/>
      <c r="AFM160" s="36"/>
      <c r="AFN160" s="36"/>
      <c r="AFO160" s="36"/>
      <c r="AFP160" s="36"/>
      <c r="AFQ160" s="36"/>
      <c r="AFR160" s="36"/>
      <c r="AFS160" s="36"/>
      <c r="AFT160" s="36"/>
      <c r="AFU160" s="36"/>
      <c r="AFV160" s="36"/>
      <c r="AFW160" s="36"/>
      <c r="AFX160" s="36"/>
      <c r="AFY160" s="36"/>
      <c r="AFZ160" s="36"/>
      <c r="AGA160" s="36"/>
      <c r="AGB160" s="36"/>
      <c r="AGC160" s="36"/>
      <c r="AGD160" s="36"/>
      <c r="AGE160" s="36"/>
      <c r="AGF160" s="36"/>
      <c r="AGG160" s="36"/>
      <c r="AGH160" s="36"/>
      <c r="AGI160" s="36"/>
      <c r="AGJ160" s="36"/>
      <c r="AGK160" s="36"/>
      <c r="AGL160" s="36"/>
      <c r="AGM160" s="36"/>
      <c r="AGN160" s="36"/>
      <c r="AGO160" s="36"/>
      <c r="AGP160" s="36"/>
      <c r="AGQ160" s="36"/>
      <c r="AGR160" s="36"/>
      <c r="AGS160" s="36"/>
      <c r="AGT160" s="36"/>
      <c r="AGU160" s="36"/>
      <c r="AGV160" s="36"/>
      <c r="AGW160" s="36"/>
      <c r="AGX160" s="36"/>
      <c r="AGY160" s="36"/>
      <c r="AGZ160" s="36"/>
      <c r="AHA160" s="36"/>
      <c r="AHB160" s="36"/>
      <c r="AHC160" s="36"/>
      <c r="AHD160" s="36"/>
      <c r="AHE160" s="36"/>
      <c r="AHF160" s="36"/>
      <c r="AHG160" s="36"/>
      <c r="AHH160" s="36"/>
      <c r="AHI160" s="36"/>
      <c r="AHJ160" s="36"/>
      <c r="AHK160" s="36"/>
      <c r="AHL160" s="36"/>
      <c r="AHM160" s="36"/>
      <c r="AHN160" s="36"/>
      <c r="AHO160" s="36"/>
      <c r="AHP160" s="36"/>
      <c r="AHQ160" s="36"/>
      <c r="AHR160" s="36"/>
      <c r="AHS160" s="36"/>
      <c r="AHT160" s="36"/>
      <c r="AHU160" s="36"/>
      <c r="AHV160" s="36"/>
      <c r="AHW160" s="36"/>
      <c r="AHX160" s="36"/>
      <c r="AHY160" s="36"/>
      <c r="AHZ160" s="36"/>
      <c r="AIA160" s="36"/>
      <c r="AIB160" s="36"/>
      <c r="AIC160" s="36"/>
      <c r="AID160" s="36"/>
      <c r="AIE160" s="36"/>
      <c r="AIF160" s="36"/>
      <c r="AIG160" s="36"/>
      <c r="AIH160" s="36"/>
      <c r="AII160" s="36"/>
      <c r="AIJ160" s="36"/>
      <c r="AIK160" s="36"/>
      <c r="AIL160" s="36"/>
      <c r="AIM160" s="36"/>
      <c r="AIN160" s="36"/>
      <c r="AIO160" s="36"/>
      <c r="AIP160" s="36"/>
      <c r="AIQ160" s="36"/>
      <c r="AIR160" s="36"/>
      <c r="AIS160" s="36"/>
      <c r="AIT160" s="36"/>
      <c r="AIU160" s="36"/>
      <c r="AIV160" s="36"/>
      <c r="AIW160" s="36"/>
      <c r="AIX160" s="36"/>
      <c r="AIY160" s="36"/>
      <c r="AIZ160" s="36"/>
      <c r="AJA160" s="36"/>
      <c r="AJB160" s="36"/>
      <c r="AJC160" s="36"/>
      <c r="AJD160" s="36"/>
      <c r="AJE160" s="36"/>
      <c r="AJF160" s="36"/>
      <c r="AJG160" s="36"/>
      <c r="AJH160" s="36"/>
      <c r="AJI160" s="36"/>
      <c r="AJJ160" s="36"/>
      <c r="AJK160" s="36"/>
      <c r="AJL160" s="36"/>
      <c r="AJM160" s="36"/>
      <c r="AJN160" s="36"/>
      <c r="AJO160" s="36"/>
      <c r="AJP160" s="36"/>
      <c r="AJQ160" s="36"/>
      <c r="AJR160" s="36"/>
      <c r="AJS160" s="36"/>
      <c r="AJT160" s="36"/>
      <c r="AJU160" s="36"/>
      <c r="AJV160" s="36"/>
      <c r="AJW160" s="36"/>
      <c r="AJX160" s="36"/>
      <c r="AJY160" s="36"/>
      <c r="AJZ160" s="36"/>
      <c r="AKA160" s="36"/>
      <c r="AKB160" s="36"/>
      <c r="AKC160" s="36"/>
      <c r="AKD160" s="36"/>
      <c r="AKE160" s="36"/>
      <c r="AKF160" s="36"/>
      <c r="AKG160" s="36"/>
      <c r="AKH160" s="36"/>
      <c r="AKI160" s="36"/>
      <c r="AKJ160" s="36"/>
      <c r="AKK160" s="36"/>
      <c r="AKL160" s="36"/>
      <c r="AKM160" s="36"/>
      <c r="AKN160" s="36"/>
      <c r="AKO160" s="36"/>
      <c r="AKP160" s="36"/>
      <c r="AKQ160" s="36"/>
      <c r="AKR160" s="36"/>
      <c r="AKS160" s="36"/>
      <c r="AKT160" s="36"/>
      <c r="AKU160" s="36"/>
      <c r="AKV160" s="36"/>
      <c r="AKW160" s="36"/>
      <c r="AKX160" s="36"/>
      <c r="AKY160" s="36"/>
      <c r="AKZ160" s="36"/>
      <c r="ALA160" s="36"/>
      <c r="ALB160" s="36"/>
      <c r="ALC160" s="36"/>
      <c r="ALD160" s="36"/>
      <c r="ALE160" s="36"/>
      <c r="ALF160" s="36"/>
      <c r="ALG160" s="36"/>
      <c r="ALH160" s="36"/>
      <c r="ALI160" s="36"/>
      <c r="ALJ160" s="36"/>
      <c r="ALK160" s="36"/>
      <c r="ALL160" s="36"/>
      <c r="ALM160" s="36"/>
      <c r="ALN160" s="36"/>
      <c r="ALO160" s="36"/>
      <c r="ALP160" s="36"/>
      <c r="ALQ160" s="36"/>
      <c r="ALR160" s="36"/>
      <c r="ALS160" s="36"/>
      <c r="ALT160" s="36"/>
      <c r="ALU160" s="36"/>
      <c r="ALV160" s="36"/>
      <c r="ALW160" s="36"/>
      <c r="ALX160" s="36"/>
      <c r="ALY160" s="36"/>
      <c r="ALZ160" s="36"/>
      <c r="AMA160" s="36"/>
      <c r="AMB160" s="36"/>
      <c r="AMC160" s="36"/>
      <c r="AMD160" s="36"/>
      <c r="AME160" s="36"/>
      <c r="AMF160" s="36"/>
      <c r="AMG160" s="36"/>
      <c r="AMH160" s="36"/>
      <c r="AMI160" s="35"/>
      <c r="AMJ160" s="35"/>
      <c r="AMK160" s="35"/>
      <c r="AML160" s="35"/>
      <c r="AMM160" s="35"/>
      <c r="XFC160" s="35"/>
      <c r="XFD160" s="35"/>
    </row>
    <row r="161" s="37" customFormat="true" ht="13.8" hidden="false" customHeight="false" outlineLevel="0" collapsed="false">
      <c r="A161" s="158"/>
      <c r="B161" s="161" t="n">
        <v>0.025</v>
      </c>
      <c r="C161" s="162" t="n">
        <f aca="false">C154/220</f>
        <v>0</v>
      </c>
      <c r="D161" s="162"/>
      <c r="E161" s="162" t="n">
        <f aca="false">(E154/2)/220</f>
        <v>0</v>
      </c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  <c r="IV161" s="36"/>
      <c r="IW161" s="36"/>
      <c r="IX161" s="36"/>
      <c r="IY161" s="36"/>
      <c r="IZ161" s="36"/>
      <c r="JA161" s="36"/>
      <c r="JB161" s="36"/>
      <c r="JC161" s="36"/>
      <c r="JD161" s="36"/>
      <c r="JE161" s="36"/>
      <c r="JF161" s="36"/>
      <c r="JG161" s="36"/>
      <c r="JH161" s="36"/>
      <c r="JI161" s="36"/>
      <c r="JJ161" s="36"/>
      <c r="JK161" s="36"/>
      <c r="JL161" s="36"/>
      <c r="JM161" s="36"/>
      <c r="JN161" s="36"/>
      <c r="JO161" s="36"/>
      <c r="JP161" s="36"/>
      <c r="JQ161" s="36"/>
      <c r="JR161" s="36"/>
      <c r="JS161" s="36"/>
      <c r="JT161" s="36"/>
      <c r="JU161" s="36"/>
      <c r="JV161" s="36"/>
      <c r="JW161" s="36"/>
      <c r="JX161" s="36"/>
      <c r="JY161" s="36"/>
      <c r="JZ161" s="36"/>
      <c r="KA161" s="36"/>
      <c r="KB161" s="36"/>
      <c r="KC161" s="36"/>
      <c r="KD161" s="36"/>
      <c r="KE161" s="36"/>
      <c r="KF161" s="36"/>
      <c r="KG161" s="36"/>
      <c r="KH161" s="36"/>
      <c r="KI161" s="36"/>
      <c r="KJ161" s="36"/>
      <c r="KK161" s="36"/>
      <c r="KL161" s="36"/>
      <c r="KM161" s="36"/>
      <c r="KN161" s="36"/>
      <c r="KO161" s="36"/>
      <c r="KP161" s="36"/>
      <c r="KQ161" s="36"/>
      <c r="KR161" s="36"/>
      <c r="KS161" s="36"/>
      <c r="KT161" s="36"/>
      <c r="KU161" s="36"/>
      <c r="KV161" s="36"/>
      <c r="KW161" s="36"/>
      <c r="KX161" s="36"/>
      <c r="KY161" s="36"/>
      <c r="KZ161" s="36"/>
      <c r="LA161" s="36"/>
      <c r="LB161" s="36"/>
      <c r="LC161" s="36"/>
      <c r="LD161" s="36"/>
      <c r="LE161" s="36"/>
      <c r="LF161" s="36"/>
      <c r="LG161" s="36"/>
      <c r="LH161" s="36"/>
      <c r="LI161" s="36"/>
      <c r="LJ161" s="36"/>
      <c r="LK161" s="36"/>
      <c r="LL161" s="36"/>
      <c r="LM161" s="36"/>
      <c r="LN161" s="36"/>
      <c r="LO161" s="36"/>
      <c r="LP161" s="36"/>
      <c r="LQ161" s="36"/>
      <c r="LR161" s="36"/>
      <c r="LS161" s="36"/>
      <c r="LT161" s="36"/>
      <c r="LU161" s="36"/>
      <c r="LV161" s="36"/>
      <c r="LW161" s="36"/>
      <c r="LX161" s="36"/>
      <c r="LY161" s="36"/>
      <c r="LZ161" s="36"/>
      <c r="MA161" s="36"/>
      <c r="MB161" s="36"/>
      <c r="MC161" s="36"/>
      <c r="MD161" s="36"/>
      <c r="ME161" s="36"/>
      <c r="MF161" s="36"/>
      <c r="MG161" s="36"/>
      <c r="MH161" s="36"/>
      <c r="MI161" s="36"/>
      <c r="MJ161" s="36"/>
      <c r="MK161" s="36"/>
      <c r="ML161" s="36"/>
      <c r="MM161" s="36"/>
      <c r="MN161" s="36"/>
      <c r="MO161" s="36"/>
      <c r="MP161" s="36"/>
      <c r="MQ161" s="36"/>
      <c r="MR161" s="36"/>
      <c r="MS161" s="36"/>
      <c r="MT161" s="36"/>
      <c r="MU161" s="36"/>
      <c r="MV161" s="36"/>
      <c r="MW161" s="36"/>
      <c r="MX161" s="36"/>
      <c r="MY161" s="36"/>
      <c r="MZ161" s="36"/>
      <c r="NA161" s="36"/>
      <c r="NB161" s="36"/>
      <c r="NC161" s="36"/>
      <c r="ND161" s="36"/>
      <c r="NE161" s="36"/>
      <c r="NF161" s="36"/>
      <c r="NG161" s="36"/>
      <c r="NH161" s="36"/>
      <c r="NI161" s="36"/>
      <c r="NJ161" s="36"/>
      <c r="NK161" s="36"/>
      <c r="NL161" s="36"/>
      <c r="NM161" s="36"/>
      <c r="NN161" s="36"/>
      <c r="NO161" s="36"/>
      <c r="NP161" s="36"/>
      <c r="NQ161" s="36"/>
      <c r="NR161" s="36"/>
      <c r="NS161" s="36"/>
      <c r="NT161" s="36"/>
      <c r="NU161" s="36"/>
      <c r="NV161" s="36"/>
      <c r="NW161" s="36"/>
      <c r="NX161" s="36"/>
      <c r="NY161" s="36"/>
      <c r="NZ161" s="36"/>
      <c r="OA161" s="36"/>
      <c r="OB161" s="36"/>
      <c r="OC161" s="36"/>
      <c r="OD161" s="36"/>
      <c r="OE161" s="36"/>
      <c r="OF161" s="36"/>
      <c r="OG161" s="36"/>
      <c r="OH161" s="36"/>
      <c r="OI161" s="36"/>
      <c r="OJ161" s="36"/>
      <c r="OK161" s="36"/>
      <c r="OL161" s="36"/>
      <c r="OM161" s="36"/>
      <c r="ON161" s="36"/>
      <c r="OO161" s="36"/>
      <c r="OP161" s="36"/>
      <c r="OQ161" s="36"/>
      <c r="OR161" s="36"/>
      <c r="OS161" s="36"/>
      <c r="OT161" s="36"/>
      <c r="OU161" s="36"/>
      <c r="OV161" s="36"/>
      <c r="OW161" s="36"/>
      <c r="OX161" s="36"/>
      <c r="OY161" s="36"/>
      <c r="OZ161" s="36"/>
      <c r="PA161" s="36"/>
      <c r="PB161" s="36"/>
      <c r="PC161" s="36"/>
      <c r="PD161" s="36"/>
      <c r="PE161" s="36"/>
      <c r="PF161" s="36"/>
      <c r="PG161" s="36"/>
      <c r="PH161" s="36"/>
      <c r="PI161" s="36"/>
      <c r="PJ161" s="36"/>
      <c r="PK161" s="36"/>
      <c r="PL161" s="36"/>
      <c r="PM161" s="36"/>
      <c r="PN161" s="36"/>
      <c r="PO161" s="36"/>
      <c r="PP161" s="36"/>
      <c r="PQ161" s="36"/>
      <c r="PR161" s="36"/>
      <c r="PS161" s="36"/>
      <c r="PT161" s="36"/>
      <c r="PU161" s="36"/>
      <c r="PV161" s="36"/>
      <c r="PW161" s="36"/>
      <c r="PX161" s="36"/>
      <c r="PY161" s="36"/>
      <c r="PZ161" s="36"/>
      <c r="QA161" s="36"/>
      <c r="QB161" s="36"/>
      <c r="QC161" s="36"/>
      <c r="QD161" s="36"/>
      <c r="QE161" s="36"/>
      <c r="QF161" s="36"/>
      <c r="QG161" s="36"/>
      <c r="QH161" s="36"/>
      <c r="QI161" s="36"/>
      <c r="QJ161" s="36"/>
      <c r="QK161" s="36"/>
      <c r="QL161" s="36"/>
      <c r="QM161" s="36"/>
      <c r="QN161" s="36"/>
      <c r="QO161" s="36"/>
      <c r="QP161" s="36"/>
      <c r="QQ161" s="36"/>
      <c r="QR161" s="36"/>
      <c r="QS161" s="36"/>
      <c r="QT161" s="36"/>
      <c r="QU161" s="36"/>
      <c r="QV161" s="36"/>
      <c r="QW161" s="36"/>
      <c r="QX161" s="36"/>
      <c r="QY161" s="36"/>
      <c r="QZ161" s="36"/>
      <c r="RA161" s="36"/>
      <c r="RB161" s="36"/>
      <c r="RC161" s="36"/>
      <c r="RD161" s="36"/>
      <c r="RE161" s="36"/>
      <c r="RF161" s="36"/>
      <c r="RG161" s="36"/>
      <c r="RH161" s="36"/>
      <c r="RI161" s="36"/>
      <c r="RJ161" s="36"/>
      <c r="RK161" s="36"/>
      <c r="RL161" s="36"/>
      <c r="RM161" s="36"/>
      <c r="RN161" s="36"/>
      <c r="RO161" s="36"/>
      <c r="RP161" s="36"/>
      <c r="RQ161" s="36"/>
      <c r="RR161" s="36"/>
      <c r="RS161" s="36"/>
      <c r="RT161" s="36"/>
      <c r="RU161" s="36"/>
      <c r="RV161" s="36"/>
      <c r="RW161" s="36"/>
      <c r="RX161" s="36"/>
      <c r="RY161" s="36"/>
      <c r="RZ161" s="36"/>
      <c r="SA161" s="36"/>
      <c r="SB161" s="36"/>
      <c r="SC161" s="36"/>
      <c r="SD161" s="36"/>
      <c r="SE161" s="36"/>
      <c r="SF161" s="36"/>
      <c r="SG161" s="36"/>
      <c r="SH161" s="36"/>
      <c r="SI161" s="36"/>
      <c r="SJ161" s="36"/>
      <c r="SK161" s="36"/>
      <c r="SL161" s="36"/>
      <c r="SM161" s="36"/>
      <c r="SN161" s="36"/>
      <c r="SO161" s="36"/>
      <c r="SP161" s="36"/>
      <c r="SQ161" s="36"/>
      <c r="SR161" s="36"/>
      <c r="SS161" s="36"/>
      <c r="ST161" s="36"/>
      <c r="SU161" s="36"/>
      <c r="SV161" s="36"/>
      <c r="SW161" s="36"/>
      <c r="SX161" s="36"/>
      <c r="SY161" s="36"/>
      <c r="SZ161" s="36"/>
      <c r="TA161" s="36"/>
      <c r="TB161" s="36"/>
      <c r="TC161" s="36"/>
      <c r="TD161" s="36"/>
      <c r="TE161" s="36"/>
      <c r="TF161" s="36"/>
      <c r="TG161" s="36"/>
      <c r="TH161" s="36"/>
      <c r="TI161" s="36"/>
      <c r="TJ161" s="36"/>
      <c r="TK161" s="36"/>
      <c r="TL161" s="36"/>
      <c r="TM161" s="36"/>
      <c r="TN161" s="36"/>
      <c r="TO161" s="36"/>
      <c r="TP161" s="36"/>
      <c r="TQ161" s="36"/>
      <c r="TR161" s="36"/>
      <c r="TS161" s="36"/>
      <c r="TT161" s="36"/>
      <c r="TU161" s="36"/>
      <c r="TV161" s="36"/>
      <c r="TW161" s="36"/>
      <c r="TX161" s="36"/>
      <c r="TY161" s="36"/>
      <c r="TZ161" s="36"/>
      <c r="UA161" s="36"/>
      <c r="UB161" s="36"/>
      <c r="UC161" s="36"/>
      <c r="UD161" s="36"/>
      <c r="UE161" s="36"/>
      <c r="UF161" s="36"/>
      <c r="UG161" s="36"/>
      <c r="UH161" s="36"/>
      <c r="UI161" s="36"/>
      <c r="UJ161" s="36"/>
      <c r="UK161" s="36"/>
      <c r="UL161" s="36"/>
      <c r="UM161" s="36"/>
      <c r="UN161" s="36"/>
      <c r="UO161" s="36"/>
      <c r="UP161" s="36"/>
      <c r="UQ161" s="36"/>
      <c r="UR161" s="36"/>
      <c r="US161" s="36"/>
      <c r="UT161" s="36"/>
      <c r="UU161" s="36"/>
      <c r="UV161" s="36"/>
      <c r="UW161" s="36"/>
      <c r="UX161" s="36"/>
      <c r="UY161" s="36"/>
      <c r="UZ161" s="36"/>
      <c r="VA161" s="36"/>
      <c r="VB161" s="36"/>
      <c r="VC161" s="36"/>
      <c r="VD161" s="36"/>
      <c r="VE161" s="36"/>
      <c r="VF161" s="36"/>
      <c r="VG161" s="36"/>
      <c r="VH161" s="36"/>
      <c r="VI161" s="36"/>
      <c r="VJ161" s="36"/>
      <c r="VK161" s="36"/>
      <c r="VL161" s="36"/>
      <c r="VM161" s="36"/>
      <c r="VN161" s="36"/>
      <c r="VO161" s="36"/>
      <c r="VP161" s="36"/>
      <c r="VQ161" s="36"/>
      <c r="VR161" s="36"/>
      <c r="VS161" s="36"/>
      <c r="VT161" s="36"/>
      <c r="VU161" s="36"/>
      <c r="VV161" s="36"/>
      <c r="VW161" s="36"/>
      <c r="VX161" s="36"/>
      <c r="VY161" s="36"/>
      <c r="VZ161" s="36"/>
      <c r="WA161" s="36"/>
      <c r="WB161" s="36"/>
      <c r="WC161" s="36"/>
      <c r="WD161" s="36"/>
      <c r="WE161" s="36"/>
      <c r="WF161" s="36"/>
      <c r="WG161" s="36"/>
      <c r="WH161" s="36"/>
      <c r="WI161" s="36"/>
      <c r="WJ161" s="36"/>
      <c r="WK161" s="36"/>
      <c r="WL161" s="36"/>
      <c r="WM161" s="36"/>
      <c r="WN161" s="36"/>
      <c r="WO161" s="36"/>
      <c r="WP161" s="36"/>
      <c r="WQ161" s="36"/>
      <c r="WR161" s="36"/>
      <c r="WS161" s="36"/>
      <c r="WT161" s="36"/>
      <c r="WU161" s="36"/>
      <c r="WV161" s="36"/>
      <c r="WW161" s="36"/>
      <c r="WX161" s="36"/>
      <c r="WY161" s="36"/>
      <c r="WZ161" s="36"/>
      <c r="XA161" s="36"/>
      <c r="XB161" s="36"/>
      <c r="XC161" s="36"/>
      <c r="XD161" s="36"/>
      <c r="XE161" s="36"/>
      <c r="XF161" s="36"/>
      <c r="XG161" s="36"/>
      <c r="XH161" s="36"/>
      <c r="XI161" s="36"/>
      <c r="XJ161" s="36"/>
      <c r="XK161" s="36"/>
      <c r="XL161" s="36"/>
      <c r="XM161" s="36"/>
      <c r="XN161" s="36"/>
      <c r="XO161" s="36"/>
      <c r="XP161" s="36"/>
      <c r="XQ161" s="36"/>
      <c r="XR161" s="36"/>
      <c r="XS161" s="36"/>
      <c r="XT161" s="36"/>
      <c r="XU161" s="36"/>
      <c r="XV161" s="36"/>
      <c r="XW161" s="36"/>
      <c r="XX161" s="36"/>
      <c r="XY161" s="36"/>
      <c r="XZ161" s="36"/>
      <c r="YA161" s="36"/>
      <c r="YB161" s="36"/>
      <c r="YC161" s="36"/>
      <c r="YD161" s="36"/>
      <c r="YE161" s="36"/>
      <c r="YF161" s="36"/>
      <c r="YG161" s="36"/>
      <c r="YH161" s="36"/>
      <c r="YI161" s="36"/>
      <c r="YJ161" s="36"/>
      <c r="YK161" s="36"/>
      <c r="YL161" s="36"/>
      <c r="YM161" s="36"/>
      <c r="YN161" s="36"/>
      <c r="YO161" s="36"/>
      <c r="YP161" s="36"/>
      <c r="YQ161" s="36"/>
      <c r="YR161" s="36"/>
      <c r="YS161" s="36"/>
      <c r="YT161" s="36"/>
      <c r="YU161" s="36"/>
      <c r="YV161" s="36"/>
      <c r="YW161" s="36"/>
      <c r="YX161" s="36"/>
      <c r="YY161" s="36"/>
      <c r="YZ161" s="36"/>
      <c r="ZA161" s="36"/>
      <c r="ZB161" s="36"/>
      <c r="ZC161" s="36"/>
      <c r="ZD161" s="36"/>
      <c r="ZE161" s="36"/>
      <c r="ZF161" s="36"/>
      <c r="ZG161" s="36"/>
      <c r="ZH161" s="36"/>
      <c r="ZI161" s="36"/>
      <c r="ZJ161" s="36"/>
      <c r="ZK161" s="36"/>
      <c r="ZL161" s="36"/>
      <c r="ZM161" s="36"/>
      <c r="ZN161" s="36"/>
      <c r="ZO161" s="36"/>
      <c r="ZP161" s="36"/>
      <c r="ZQ161" s="36"/>
      <c r="ZR161" s="36"/>
      <c r="ZS161" s="36"/>
      <c r="ZT161" s="36"/>
      <c r="ZU161" s="36"/>
      <c r="ZV161" s="36"/>
      <c r="ZW161" s="36"/>
      <c r="ZX161" s="36"/>
      <c r="ZY161" s="36"/>
      <c r="ZZ161" s="36"/>
      <c r="AAA161" s="36"/>
      <c r="AAB161" s="36"/>
      <c r="AAC161" s="36"/>
      <c r="AAD161" s="36"/>
      <c r="AAE161" s="36"/>
      <c r="AAF161" s="36"/>
      <c r="AAG161" s="36"/>
      <c r="AAH161" s="36"/>
      <c r="AAI161" s="36"/>
      <c r="AAJ161" s="36"/>
      <c r="AAK161" s="36"/>
      <c r="AAL161" s="36"/>
      <c r="AAM161" s="36"/>
      <c r="AAN161" s="36"/>
      <c r="AAO161" s="36"/>
      <c r="AAP161" s="36"/>
      <c r="AAQ161" s="36"/>
      <c r="AAR161" s="36"/>
      <c r="AAS161" s="36"/>
      <c r="AAT161" s="36"/>
      <c r="AAU161" s="36"/>
      <c r="AAV161" s="36"/>
      <c r="AAW161" s="36"/>
      <c r="AAX161" s="36"/>
      <c r="AAY161" s="36"/>
      <c r="AAZ161" s="36"/>
      <c r="ABA161" s="36"/>
      <c r="ABB161" s="36"/>
      <c r="ABC161" s="36"/>
      <c r="ABD161" s="36"/>
      <c r="ABE161" s="36"/>
      <c r="ABF161" s="36"/>
      <c r="ABG161" s="36"/>
      <c r="ABH161" s="36"/>
      <c r="ABI161" s="36"/>
      <c r="ABJ161" s="36"/>
      <c r="ABK161" s="36"/>
      <c r="ABL161" s="36"/>
      <c r="ABM161" s="36"/>
      <c r="ABN161" s="36"/>
      <c r="ABO161" s="36"/>
      <c r="ABP161" s="36"/>
      <c r="ABQ161" s="36"/>
      <c r="ABR161" s="36"/>
      <c r="ABS161" s="36"/>
      <c r="ABT161" s="36"/>
      <c r="ABU161" s="36"/>
      <c r="ABV161" s="36"/>
      <c r="ABW161" s="36"/>
      <c r="ABX161" s="36"/>
      <c r="ABY161" s="36"/>
      <c r="ABZ161" s="36"/>
      <c r="ACA161" s="36"/>
      <c r="ACB161" s="36"/>
      <c r="ACC161" s="36"/>
      <c r="ACD161" s="36"/>
      <c r="ACE161" s="36"/>
      <c r="ACF161" s="36"/>
      <c r="ACG161" s="36"/>
      <c r="ACH161" s="36"/>
      <c r="ACI161" s="36"/>
      <c r="ACJ161" s="36"/>
      <c r="ACK161" s="36"/>
      <c r="ACL161" s="36"/>
      <c r="ACM161" s="36"/>
      <c r="ACN161" s="36"/>
      <c r="ACO161" s="36"/>
      <c r="ACP161" s="36"/>
      <c r="ACQ161" s="36"/>
      <c r="ACR161" s="36"/>
      <c r="ACS161" s="36"/>
      <c r="ACT161" s="36"/>
      <c r="ACU161" s="36"/>
      <c r="ACV161" s="36"/>
      <c r="ACW161" s="36"/>
      <c r="ACX161" s="36"/>
      <c r="ACY161" s="36"/>
      <c r="ACZ161" s="36"/>
      <c r="ADA161" s="36"/>
      <c r="ADB161" s="36"/>
      <c r="ADC161" s="36"/>
      <c r="ADD161" s="36"/>
      <c r="ADE161" s="36"/>
      <c r="ADF161" s="36"/>
      <c r="ADG161" s="36"/>
      <c r="ADH161" s="36"/>
      <c r="ADI161" s="36"/>
      <c r="ADJ161" s="36"/>
      <c r="ADK161" s="36"/>
      <c r="ADL161" s="36"/>
      <c r="ADM161" s="36"/>
      <c r="ADN161" s="36"/>
      <c r="ADO161" s="36"/>
      <c r="ADP161" s="36"/>
      <c r="ADQ161" s="36"/>
      <c r="ADR161" s="36"/>
      <c r="ADS161" s="36"/>
      <c r="ADT161" s="36"/>
      <c r="ADU161" s="36"/>
      <c r="ADV161" s="36"/>
      <c r="ADW161" s="36"/>
      <c r="ADX161" s="36"/>
      <c r="ADY161" s="36"/>
      <c r="ADZ161" s="36"/>
      <c r="AEA161" s="36"/>
      <c r="AEB161" s="36"/>
      <c r="AEC161" s="36"/>
      <c r="AED161" s="36"/>
      <c r="AEE161" s="36"/>
      <c r="AEF161" s="36"/>
      <c r="AEG161" s="36"/>
      <c r="AEH161" s="36"/>
      <c r="AEI161" s="36"/>
      <c r="AEJ161" s="36"/>
      <c r="AEK161" s="36"/>
      <c r="AEL161" s="36"/>
      <c r="AEM161" s="36"/>
      <c r="AEN161" s="36"/>
      <c r="AEO161" s="36"/>
      <c r="AEP161" s="36"/>
      <c r="AEQ161" s="36"/>
      <c r="AER161" s="36"/>
      <c r="AES161" s="36"/>
      <c r="AET161" s="36"/>
      <c r="AEU161" s="36"/>
      <c r="AEV161" s="36"/>
      <c r="AEW161" s="36"/>
      <c r="AEX161" s="36"/>
      <c r="AEY161" s="36"/>
      <c r="AEZ161" s="36"/>
      <c r="AFA161" s="36"/>
      <c r="AFB161" s="36"/>
      <c r="AFC161" s="36"/>
      <c r="AFD161" s="36"/>
      <c r="AFE161" s="36"/>
      <c r="AFF161" s="36"/>
      <c r="AFG161" s="36"/>
      <c r="AFH161" s="36"/>
      <c r="AFI161" s="36"/>
      <c r="AFJ161" s="36"/>
      <c r="AFK161" s="36"/>
      <c r="AFL161" s="36"/>
      <c r="AFM161" s="36"/>
      <c r="AFN161" s="36"/>
      <c r="AFO161" s="36"/>
      <c r="AFP161" s="36"/>
      <c r="AFQ161" s="36"/>
      <c r="AFR161" s="36"/>
      <c r="AFS161" s="36"/>
      <c r="AFT161" s="36"/>
      <c r="AFU161" s="36"/>
      <c r="AFV161" s="36"/>
      <c r="AFW161" s="36"/>
      <c r="AFX161" s="36"/>
      <c r="AFY161" s="36"/>
      <c r="AFZ161" s="36"/>
      <c r="AGA161" s="36"/>
      <c r="AGB161" s="36"/>
      <c r="AGC161" s="36"/>
      <c r="AGD161" s="36"/>
      <c r="AGE161" s="36"/>
      <c r="AGF161" s="36"/>
      <c r="AGG161" s="36"/>
      <c r="AGH161" s="36"/>
      <c r="AGI161" s="36"/>
      <c r="AGJ161" s="36"/>
      <c r="AGK161" s="36"/>
      <c r="AGL161" s="36"/>
      <c r="AGM161" s="36"/>
      <c r="AGN161" s="36"/>
      <c r="AGO161" s="36"/>
      <c r="AGP161" s="36"/>
      <c r="AGQ161" s="36"/>
      <c r="AGR161" s="36"/>
      <c r="AGS161" s="36"/>
      <c r="AGT161" s="36"/>
      <c r="AGU161" s="36"/>
      <c r="AGV161" s="36"/>
      <c r="AGW161" s="36"/>
      <c r="AGX161" s="36"/>
      <c r="AGY161" s="36"/>
      <c r="AGZ161" s="36"/>
      <c r="AHA161" s="36"/>
      <c r="AHB161" s="36"/>
      <c r="AHC161" s="36"/>
      <c r="AHD161" s="36"/>
      <c r="AHE161" s="36"/>
      <c r="AHF161" s="36"/>
      <c r="AHG161" s="36"/>
      <c r="AHH161" s="36"/>
      <c r="AHI161" s="36"/>
      <c r="AHJ161" s="36"/>
      <c r="AHK161" s="36"/>
      <c r="AHL161" s="36"/>
      <c r="AHM161" s="36"/>
      <c r="AHN161" s="36"/>
      <c r="AHO161" s="36"/>
      <c r="AHP161" s="36"/>
      <c r="AHQ161" s="36"/>
      <c r="AHR161" s="36"/>
      <c r="AHS161" s="36"/>
      <c r="AHT161" s="36"/>
      <c r="AHU161" s="36"/>
      <c r="AHV161" s="36"/>
      <c r="AHW161" s="36"/>
      <c r="AHX161" s="36"/>
      <c r="AHY161" s="36"/>
      <c r="AHZ161" s="36"/>
      <c r="AIA161" s="36"/>
      <c r="AIB161" s="36"/>
      <c r="AIC161" s="36"/>
      <c r="AID161" s="36"/>
      <c r="AIE161" s="36"/>
      <c r="AIF161" s="36"/>
      <c r="AIG161" s="36"/>
      <c r="AIH161" s="36"/>
      <c r="AII161" s="36"/>
      <c r="AIJ161" s="36"/>
      <c r="AIK161" s="36"/>
      <c r="AIL161" s="36"/>
      <c r="AIM161" s="36"/>
      <c r="AIN161" s="36"/>
      <c r="AIO161" s="36"/>
      <c r="AIP161" s="36"/>
      <c r="AIQ161" s="36"/>
      <c r="AIR161" s="36"/>
      <c r="AIS161" s="36"/>
      <c r="AIT161" s="36"/>
      <c r="AIU161" s="36"/>
      <c r="AIV161" s="36"/>
      <c r="AIW161" s="36"/>
      <c r="AIX161" s="36"/>
      <c r="AIY161" s="36"/>
      <c r="AIZ161" s="36"/>
      <c r="AJA161" s="36"/>
      <c r="AJB161" s="36"/>
      <c r="AJC161" s="36"/>
      <c r="AJD161" s="36"/>
      <c r="AJE161" s="36"/>
      <c r="AJF161" s="36"/>
      <c r="AJG161" s="36"/>
      <c r="AJH161" s="36"/>
      <c r="AJI161" s="36"/>
      <c r="AJJ161" s="36"/>
      <c r="AJK161" s="36"/>
      <c r="AJL161" s="36"/>
      <c r="AJM161" s="36"/>
      <c r="AJN161" s="36"/>
      <c r="AJO161" s="36"/>
      <c r="AJP161" s="36"/>
      <c r="AJQ161" s="36"/>
      <c r="AJR161" s="36"/>
      <c r="AJS161" s="36"/>
      <c r="AJT161" s="36"/>
      <c r="AJU161" s="36"/>
      <c r="AJV161" s="36"/>
      <c r="AJW161" s="36"/>
      <c r="AJX161" s="36"/>
      <c r="AJY161" s="36"/>
      <c r="AJZ161" s="36"/>
      <c r="AKA161" s="36"/>
      <c r="AKB161" s="36"/>
      <c r="AKC161" s="36"/>
      <c r="AKD161" s="36"/>
      <c r="AKE161" s="36"/>
      <c r="AKF161" s="36"/>
      <c r="AKG161" s="36"/>
      <c r="AKH161" s="36"/>
      <c r="AKI161" s="36"/>
      <c r="AKJ161" s="36"/>
      <c r="AKK161" s="36"/>
      <c r="AKL161" s="36"/>
      <c r="AKM161" s="36"/>
      <c r="AKN161" s="36"/>
      <c r="AKO161" s="36"/>
      <c r="AKP161" s="36"/>
      <c r="AKQ161" s="36"/>
      <c r="AKR161" s="36"/>
      <c r="AKS161" s="36"/>
      <c r="AKT161" s="36"/>
      <c r="AKU161" s="36"/>
      <c r="AKV161" s="36"/>
      <c r="AKW161" s="36"/>
      <c r="AKX161" s="36"/>
      <c r="AKY161" s="36"/>
      <c r="AKZ161" s="36"/>
      <c r="ALA161" s="36"/>
      <c r="ALB161" s="36"/>
      <c r="ALC161" s="36"/>
      <c r="ALD161" s="36"/>
      <c r="ALE161" s="36"/>
      <c r="ALF161" s="36"/>
      <c r="ALG161" s="36"/>
      <c r="ALH161" s="36"/>
      <c r="ALI161" s="36"/>
      <c r="ALJ161" s="36"/>
      <c r="ALK161" s="36"/>
      <c r="ALL161" s="36"/>
      <c r="ALM161" s="36"/>
      <c r="ALN161" s="36"/>
      <c r="ALO161" s="36"/>
      <c r="ALP161" s="36"/>
      <c r="ALQ161" s="36"/>
      <c r="ALR161" s="36"/>
      <c r="ALS161" s="36"/>
      <c r="ALT161" s="36"/>
      <c r="ALU161" s="36"/>
      <c r="ALV161" s="36"/>
      <c r="ALW161" s="36"/>
      <c r="ALX161" s="36"/>
      <c r="ALY161" s="36"/>
      <c r="ALZ161" s="36"/>
      <c r="AMA161" s="36"/>
      <c r="AMB161" s="36"/>
      <c r="AMC161" s="36"/>
      <c r="AMD161" s="36"/>
      <c r="AME161" s="36"/>
      <c r="AMF161" s="36"/>
      <c r="AMG161" s="36"/>
      <c r="AMH161" s="36"/>
      <c r="AMI161" s="35"/>
      <c r="AMK161" s="35"/>
      <c r="AML161" s="35"/>
      <c r="AMM161" s="35"/>
      <c r="XFC161" s="35"/>
      <c r="XFD161" s="35"/>
    </row>
    <row r="162" s="37" customFormat="true" ht="13.8" hidden="false" customHeight="false" outlineLevel="0" collapsed="false">
      <c r="A162" s="158"/>
      <c r="B162" s="161" t="n">
        <v>0.03</v>
      </c>
      <c r="C162" s="162" t="n">
        <f aca="false">C155/220</f>
        <v>0</v>
      </c>
      <c r="D162" s="162"/>
      <c r="E162" s="162" t="n">
        <f aca="false">(E155/2)/220</f>
        <v>0</v>
      </c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  <c r="IV162" s="36"/>
      <c r="IW162" s="36"/>
      <c r="IX162" s="36"/>
      <c r="IY162" s="36"/>
      <c r="IZ162" s="36"/>
      <c r="JA162" s="36"/>
      <c r="JB162" s="36"/>
      <c r="JC162" s="36"/>
      <c r="JD162" s="36"/>
      <c r="JE162" s="36"/>
      <c r="JF162" s="36"/>
      <c r="JG162" s="36"/>
      <c r="JH162" s="36"/>
      <c r="JI162" s="36"/>
      <c r="JJ162" s="36"/>
      <c r="JK162" s="36"/>
      <c r="JL162" s="36"/>
      <c r="JM162" s="36"/>
      <c r="JN162" s="36"/>
      <c r="JO162" s="36"/>
      <c r="JP162" s="36"/>
      <c r="JQ162" s="36"/>
      <c r="JR162" s="36"/>
      <c r="JS162" s="36"/>
      <c r="JT162" s="36"/>
      <c r="JU162" s="36"/>
      <c r="JV162" s="36"/>
      <c r="JW162" s="36"/>
      <c r="JX162" s="36"/>
      <c r="JY162" s="36"/>
      <c r="JZ162" s="36"/>
      <c r="KA162" s="36"/>
      <c r="KB162" s="36"/>
      <c r="KC162" s="36"/>
      <c r="KD162" s="36"/>
      <c r="KE162" s="36"/>
      <c r="KF162" s="36"/>
      <c r="KG162" s="36"/>
      <c r="KH162" s="36"/>
      <c r="KI162" s="36"/>
      <c r="KJ162" s="36"/>
      <c r="KK162" s="36"/>
      <c r="KL162" s="36"/>
      <c r="KM162" s="36"/>
      <c r="KN162" s="36"/>
      <c r="KO162" s="36"/>
      <c r="KP162" s="36"/>
      <c r="KQ162" s="36"/>
      <c r="KR162" s="36"/>
      <c r="KS162" s="36"/>
      <c r="KT162" s="36"/>
      <c r="KU162" s="36"/>
      <c r="KV162" s="36"/>
      <c r="KW162" s="36"/>
      <c r="KX162" s="36"/>
      <c r="KY162" s="36"/>
      <c r="KZ162" s="36"/>
      <c r="LA162" s="36"/>
      <c r="LB162" s="36"/>
      <c r="LC162" s="36"/>
      <c r="LD162" s="36"/>
      <c r="LE162" s="36"/>
      <c r="LF162" s="36"/>
      <c r="LG162" s="36"/>
      <c r="LH162" s="36"/>
      <c r="LI162" s="36"/>
      <c r="LJ162" s="36"/>
      <c r="LK162" s="36"/>
      <c r="LL162" s="36"/>
      <c r="LM162" s="36"/>
      <c r="LN162" s="36"/>
      <c r="LO162" s="36"/>
      <c r="LP162" s="36"/>
      <c r="LQ162" s="36"/>
      <c r="LR162" s="36"/>
      <c r="LS162" s="36"/>
      <c r="LT162" s="36"/>
      <c r="LU162" s="36"/>
      <c r="LV162" s="36"/>
      <c r="LW162" s="36"/>
      <c r="LX162" s="36"/>
      <c r="LY162" s="36"/>
      <c r="LZ162" s="36"/>
      <c r="MA162" s="36"/>
      <c r="MB162" s="36"/>
      <c r="MC162" s="36"/>
      <c r="MD162" s="36"/>
      <c r="ME162" s="36"/>
      <c r="MF162" s="36"/>
      <c r="MG162" s="36"/>
      <c r="MH162" s="36"/>
      <c r="MI162" s="36"/>
      <c r="MJ162" s="36"/>
      <c r="MK162" s="36"/>
      <c r="ML162" s="36"/>
      <c r="MM162" s="36"/>
      <c r="MN162" s="36"/>
      <c r="MO162" s="36"/>
      <c r="MP162" s="36"/>
      <c r="MQ162" s="36"/>
      <c r="MR162" s="36"/>
      <c r="MS162" s="36"/>
      <c r="MT162" s="36"/>
      <c r="MU162" s="36"/>
      <c r="MV162" s="36"/>
      <c r="MW162" s="36"/>
      <c r="MX162" s="36"/>
      <c r="MY162" s="36"/>
      <c r="MZ162" s="36"/>
      <c r="NA162" s="36"/>
      <c r="NB162" s="36"/>
      <c r="NC162" s="36"/>
      <c r="ND162" s="36"/>
      <c r="NE162" s="36"/>
      <c r="NF162" s="36"/>
      <c r="NG162" s="36"/>
      <c r="NH162" s="36"/>
      <c r="NI162" s="36"/>
      <c r="NJ162" s="36"/>
      <c r="NK162" s="36"/>
      <c r="NL162" s="36"/>
      <c r="NM162" s="36"/>
      <c r="NN162" s="36"/>
      <c r="NO162" s="36"/>
      <c r="NP162" s="36"/>
      <c r="NQ162" s="36"/>
      <c r="NR162" s="36"/>
      <c r="NS162" s="36"/>
      <c r="NT162" s="36"/>
      <c r="NU162" s="36"/>
      <c r="NV162" s="36"/>
      <c r="NW162" s="36"/>
      <c r="NX162" s="36"/>
      <c r="NY162" s="36"/>
      <c r="NZ162" s="36"/>
      <c r="OA162" s="36"/>
      <c r="OB162" s="36"/>
      <c r="OC162" s="36"/>
      <c r="OD162" s="36"/>
      <c r="OE162" s="36"/>
      <c r="OF162" s="36"/>
      <c r="OG162" s="36"/>
      <c r="OH162" s="36"/>
      <c r="OI162" s="36"/>
      <c r="OJ162" s="36"/>
      <c r="OK162" s="36"/>
      <c r="OL162" s="36"/>
      <c r="OM162" s="36"/>
      <c r="ON162" s="36"/>
      <c r="OO162" s="36"/>
      <c r="OP162" s="36"/>
      <c r="OQ162" s="36"/>
      <c r="OR162" s="36"/>
      <c r="OS162" s="36"/>
      <c r="OT162" s="36"/>
      <c r="OU162" s="36"/>
      <c r="OV162" s="36"/>
      <c r="OW162" s="36"/>
      <c r="OX162" s="36"/>
      <c r="OY162" s="36"/>
      <c r="OZ162" s="36"/>
      <c r="PA162" s="36"/>
      <c r="PB162" s="36"/>
      <c r="PC162" s="36"/>
      <c r="PD162" s="36"/>
      <c r="PE162" s="36"/>
      <c r="PF162" s="36"/>
      <c r="PG162" s="36"/>
      <c r="PH162" s="36"/>
      <c r="PI162" s="36"/>
      <c r="PJ162" s="36"/>
      <c r="PK162" s="36"/>
      <c r="PL162" s="36"/>
      <c r="PM162" s="36"/>
      <c r="PN162" s="36"/>
      <c r="PO162" s="36"/>
      <c r="PP162" s="36"/>
      <c r="PQ162" s="36"/>
      <c r="PR162" s="36"/>
      <c r="PS162" s="36"/>
      <c r="PT162" s="36"/>
      <c r="PU162" s="36"/>
      <c r="PV162" s="36"/>
      <c r="PW162" s="36"/>
      <c r="PX162" s="36"/>
      <c r="PY162" s="36"/>
      <c r="PZ162" s="36"/>
      <c r="QA162" s="36"/>
      <c r="QB162" s="36"/>
      <c r="QC162" s="36"/>
      <c r="QD162" s="36"/>
      <c r="QE162" s="36"/>
      <c r="QF162" s="36"/>
      <c r="QG162" s="36"/>
      <c r="QH162" s="36"/>
      <c r="QI162" s="36"/>
      <c r="QJ162" s="36"/>
      <c r="QK162" s="36"/>
      <c r="QL162" s="36"/>
      <c r="QM162" s="36"/>
      <c r="QN162" s="36"/>
      <c r="QO162" s="36"/>
      <c r="QP162" s="36"/>
      <c r="QQ162" s="36"/>
      <c r="QR162" s="36"/>
      <c r="QS162" s="36"/>
      <c r="QT162" s="36"/>
      <c r="QU162" s="36"/>
      <c r="QV162" s="36"/>
      <c r="QW162" s="36"/>
      <c r="QX162" s="36"/>
      <c r="QY162" s="36"/>
      <c r="QZ162" s="36"/>
      <c r="RA162" s="36"/>
      <c r="RB162" s="36"/>
      <c r="RC162" s="36"/>
      <c r="RD162" s="36"/>
      <c r="RE162" s="36"/>
      <c r="RF162" s="36"/>
      <c r="RG162" s="36"/>
      <c r="RH162" s="36"/>
      <c r="RI162" s="36"/>
      <c r="RJ162" s="36"/>
      <c r="RK162" s="36"/>
      <c r="RL162" s="36"/>
      <c r="RM162" s="36"/>
      <c r="RN162" s="36"/>
      <c r="RO162" s="36"/>
      <c r="RP162" s="36"/>
      <c r="RQ162" s="36"/>
      <c r="RR162" s="36"/>
      <c r="RS162" s="36"/>
      <c r="RT162" s="36"/>
      <c r="RU162" s="36"/>
      <c r="RV162" s="36"/>
      <c r="RW162" s="36"/>
      <c r="RX162" s="36"/>
      <c r="RY162" s="36"/>
      <c r="RZ162" s="36"/>
      <c r="SA162" s="36"/>
      <c r="SB162" s="36"/>
      <c r="SC162" s="36"/>
      <c r="SD162" s="36"/>
      <c r="SE162" s="36"/>
      <c r="SF162" s="36"/>
      <c r="SG162" s="36"/>
      <c r="SH162" s="36"/>
      <c r="SI162" s="36"/>
      <c r="SJ162" s="36"/>
      <c r="SK162" s="36"/>
      <c r="SL162" s="36"/>
      <c r="SM162" s="36"/>
      <c r="SN162" s="36"/>
      <c r="SO162" s="36"/>
      <c r="SP162" s="36"/>
      <c r="SQ162" s="36"/>
      <c r="SR162" s="36"/>
      <c r="SS162" s="36"/>
      <c r="ST162" s="36"/>
      <c r="SU162" s="36"/>
      <c r="SV162" s="36"/>
      <c r="SW162" s="36"/>
      <c r="SX162" s="36"/>
      <c r="SY162" s="36"/>
      <c r="SZ162" s="36"/>
      <c r="TA162" s="36"/>
      <c r="TB162" s="36"/>
      <c r="TC162" s="36"/>
      <c r="TD162" s="36"/>
      <c r="TE162" s="36"/>
      <c r="TF162" s="36"/>
      <c r="TG162" s="36"/>
      <c r="TH162" s="36"/>
      <c r="TI162" s="36"/>
      <c r="TJ162" s="36"/>
      <c r="TK162" s="36"/>
      <c r="TL162" s="36"/>
      <c r="TM162" s="36"/>
      <c r="TN162" s="36"/>
      <c r="TO162" s="36"/>
      <c r="TP162" s="36"/>
      <c r="TQ162" s="36"/>
      <c r="TR162" s="36"/>
      <c r="TS162" s="36"/>
      <c r="TT162" s="36"/>
      <c r="TU162" s="36"/>
      <c r="TV162" s="36"/>
      <c r="TW162" s="36"/>
      <c r="TX162" s="36"/>
      <c r="TY162" s="36"/>
      <c r="TZ162" s="36"/>
      <c r="UA162" s="36"/>
      <c r="UB162" s="36"/>
      <c r="UC162" s="36"/>
      <c r="UD162" s="36"/>
      <c r="UE162" s="36"/>
      <c r="UF162" s="36"/>
      <c r="UG162" s="36"/>
      <c r="UH162" s="36"/>
      <c r="UI162" s="36"/>
      <c r="UJ162" s="36"/>
      <c r="UK162" s="36"/>
      <c r="UL162" s="36"/>
      <c r="UM162" s="36"/>
      <c r="UN162" s="36"/>
      <c r="UO162" s="36"/>
      <c r="UP162" s="36"/>
      <c r="UQ162" s="36"/>
      <c r="UR162" s="36"/>
      <c r="US162" s="36"/>
      <c r="UT162" s="36"/>
      <c r="UU162" s="36"/>
      <c r="UV162" s="36"/>
      <c r="UW162" s="36"/>
      <c r="UX162" s="36"/>
      <c r="UY162" s="36"/>
      <c r="UZ162" s="36"/>
      <c r="VA162" s="36"/>
      <c r="VB162" s="36"/>
      <c r="VC162" s="36"/>
      <c r="VD162" s="36"/>
      <c r="VE162" s="36"/>
      <c r="VF162" s="36"/>
      <c r="VG162" s="36"/>
      <c r="VH162" s="36"/>
      <c r="VI162" s="36"/>
      <c r="VJ162" s="36"/>
      <c r="VK162" s="36"/>
      <c r="VL162" s="36"/>
      <c r="VM162" s="36"/>
      <c r="VN162" s="36"/>
      <c r="VO162" s="36"/>
      <c r="VP162" s="36"/>
      <c r="VQ162" s="36"/>
      <c r="VR162" s="36"/>
      <c r="VS162" s="36"/>
      <c r="VT162" s="36"/>
      <c r="VU162" s="36"/>
      <c r="VV162" s="36"/>
      <c r="VW162" s="36"/>
      <c r="VX162" s="36"/>
      <c r="VY162" s="36"/>
      <c r="VZ162" s="36"/>
      <c r="WA162" s="36"/>
      <c r="WB162" s="36"/>
      <c r="WC162" s="36"/>
      <c r="WD162" s="36"/>
      <c r="WE162" s="36"/>
      <c r="WF162" s="36"/>
      <c r="WG162" s="36"/>
      <c r="WH162" s="36"/>
      <c r="WI162" s="36"/>
      <c r="WJ162" s="36"/>
      <c r="WK162" s="36"/>
      <c r="WL162" s="36"/>
      <c r="WM162" s="36"/>
      <c r="WN162" s="36"/>
      <c r="WO162" s="36"/>
      <c r="WP162" s="36"/>
      <c r="WQ162" s="36"/>
      <c r="WR162" s="36"/>
      <c r="WS162" s="36"/>
      <c r="WT162" s="36"/>
      <c r="WU162" s="36"/>
      <c r="WV162" s="36"/>
      <c r="WW162" s="36"/>
      <c r="WX162" s="36"/>
      <c r="WY162" s="36"/>
      <c r="WZ162" s="36"/>
      <c r="XA162" s="36"/>
      <c r="XB162" s="36"/>
      <c r="XC162" s="36"/>
      <c r="XD162" s="36"/>
      <c r="XE162" s="36"/>
      <c r="XF162" s="36"/>
      <c r="XG162" s="36"/>
      <c r="XH162" s="36"/>
      <c r="XI162" s="36"/>
      <c r="XJ162" s="36"/>
      <c r="XK162" s="36"/>
      <c r="XL162" s="36"/>
      <c r="XM162" s="36"/>
      <c r="XN162" s="36"/>
      <c r="XO162" s="36"/>
      <c r="XP162" s="36"/>
      <c r="XQ162" s="36"/>
      <c r="XR162" s="36"/>
      <c r="XS162" s="36"/>
      <c r="XT162" s="36"/>
      <c r="XU162" s="36"/>
      <c r="XV162" s="36"/>
      <c r="XW162" s="36"/>
      <c r="XX162" s="36"/>
      <c r="XY162" s="36"/>
      <c r="XZ162" s="36"/>
      <c r="YA162" s="36"/>
      <c r="YB162" s="36"/>
      <c r="YC162" s="36"/>
      <c r="YD162" s="36"/>
      <c r="YE162" s="36"/>
      <c r="YF162" s="36"/>
      <c r="YG162" s="36"/>
      <c r="YH162" s="36"/>
      <c r="YI162" s="36"/>
      <c r="YJ162" s="36"/>
      <c r="YK162" s="36"/>
      <c r="YL162" s="36"/>
      <c r="YM162" s="36"/>
      <c r="YN162" s="36"/>
      <c r="YO162" s="36"/>
      <c r="YP162" s="36"/>
      <c r="YQ162" s="36"/>
      <c r="YR162" s="36"/>
      <c r="YS162" s="36"/>
      <c r="YT162" s="36"/>
      <c r="YU162" s="36"/>
      <c r="YV162" s="36"/>
      <c r="YW162" s="36"/>
      <c r="YX162" s="36"/>
      <c r="YY162" s="36"/>
      <c r="YZ162" s="36"/>
      <c r="ZA162" s="36"/>
      <c r="ZB162" s="36"/>
      <c r="ZC162" s="36"/>
      <c r="ZD162" s="36"/>
      <c r="ZE162" s="36"/>
      <c r="ZF162" s="36"/>
      <c r="ZG162" s="36"/>
      <c r="ZH162" s="36"/>
      <c r="ZI162" s="36"/>
      <c r="ZJ162" s="36"/>
      <c r="ZK162" s="36"/>
      <c r="ZL162" s="36"/>
      <c r="ZM162" s="36"/>
      <c r="ZN162" s="36"/>
      <c r="ZO162" s="36"/>
      <c r="ZP162" s="36"/>
      <c r="ZQ162" s="36"/>
      <c r="ZR162" s="36"/>
      <c r="ZS162" s="36"/>
      <c r="ZT162" s="36"/>
      <c r="ZU162" s="36"/>
      <c r="ZV162" s="36"/>
      <c r="ZW162" s="36"/>
      <c r="ZX162" s="36"/>
      <c r="ZY162" s="36"/>
      <c r="ZZ162" s="36"/>
      <c r="AAA162" s="36"/>
      <c r="AAB162" s="36"/>
      <c r="AAC162" s="36"/>
      <c r="AAD162" s="36"/>
      <c r="AAE162" s="36"/>
      <c r="AAF162" s="36"/>
      <c r="AAG162" s="36"/>
      <c r="AAH162" s="36"/>
      <c r="AAI162" s="36"/>
      <c r="AAJ162" s="36"/>
      <c r="AAK162" s="36"/>
      <c r="AAL162" s="36"/>
      <c r="AAM162" s="36"/>
      <c r="AAN162" s="36"/>
      <c r="AAO162" s="36"/>
      <c r="AAP162" s="36"/>
      <c r="AAQ162" s="36"/>
      <c r="AAR162" s="36"/>
      <c r="AAS162" s="36"/>
      <c r="AAT162" s="36"/>
      <c r="AAU162" s="36"/>
      <c r="AAV162" s="36"/>
      <c r="AAW162" s="36"/>
      <c r="AAX162" s="36"/>
      <c r="AAY162" s="36"/>
      <c r="AAZ162" s="36"/>
      <c r="ABA162" s="36"/>
      <c r="ABB162" s="36"/>
      <c r="ABC162" s="36"/>
      <c r="ABD162" s="36"/>
      <c r="ABE162" s="36"/>
      <c r="ABF162" s="36"/>
      <c r="ABG162" s="36"/>
      <c r="ABH162" s="36"/>
      <c r="ABI162" s="36"/>
      <c r="ABJ162" s="36"/>
      <c r="ABK162" s="36"/>
      <c r="ABL162" s="36"/>
      <c r="ABM162" s="36"/>
      <c r="ABN162" s="36"/>
      <c r="ABO162" s="36"/>
      <c r="ABP162" s="36"/>
      <c r="ABQ162" s="36"/>
      <c r="ABR162" s="36"/>
      <c r="ABS162" s="36"/>
      <c r="ABT162" s="36"/>
      <c r="ABU162" s="36"/>
      <c r="ABV162" s="36"/>
      <c r="ABW162" s="36"/>
      <c r="ABX162" s="36"/>
      <c r="ABY162" s="36"/>
      <c r="ABZ162" s="36"/>
      <c r="ACA162" s="36"/>
      <c r="ACB162" s="36"/>
      <c r="ACC162" s="36"/>
      <c r="ACD162" s="36"/>
      <c r="ACE162" s="36"/>
      <c r="ACF162" s="36"/>
      <c r="ACG162" s="36"/>
      <c r="ACH162" s="36"/>
      <c r="ACI162" s="36"/>
      <c r="ACJ162" s="36"/>
      <c r="ACK162" s="36"/>
      <c r="ACL162" s="36"/>
      <c r="ACM162" s="36"/>
      <c r="ACN162" s="36"/>
      <c r="ACO162" s="36"/>
      <c r="ACP162" s="36"/>
      <c r="ACQ162" s="36"/>
      <c r="ACR162" s="36"/>
      <c r="ACS162" s="36"/>
      <c r="ACT162" s="36"/>
      <c r="ACU162" s="36"/>
      <c r="ACV162" s="36"/>
      <c r="ACW162" s="36"/>
      <c r="ACX162" s="36"/>
      <c r="ACY162" s="36"/>
      <c r="ACZ162" s="36"/>
      <c r="ADA162" s="36"/>
      <c r="ADB162" s="36"/>
      <c r="ADC162" s="36"/>
      <c r="ADD162" s="36"/>
      <c r="ADE162" s="36"/>
      <c r="ADF162" s="36"/>
      <c r="ADG162" s="36"/>
      <c r="ADH162" s="36"/>
      <c r="ADI162" s="36"/>
      <c r="ADJ162" s="36"/>
      <c r="ADK162" s="36"/>
      <c r="ADL162" s="36"/>
      <c r="ADM162" s="36"/>
      <c r="ADN162" s="36"/>
      <c r="ADO162" s="36"/>
      <c r="ADP162" s="36"/>
      <c r="ADQ162" s="36"/>
      <c r="ADR162" s="36"/>
      <c r="ADS162" s="36"/>
      <c r="ADT162" s="36"/>
      <c r="ADU162" s="36"/>
      <c r="ADV162" s="36"/>
      <c r="ADW162" s="36"/>
      <c r="ADX162" s="36"/>
      <c r="ADY162" s="36"/>
      <c r="ADZ162" s="36"/>
      <c r="AEA162" s="36"/>
      <c r="AEB162" s="36"/>
      <c r="AEC162" s="36"/>
      <c r="AED162" s="36"/>
      <c r="AEE162" s="36"/>
      <c r="AEF162" s="36"/>
      <c r="AEG162" s="36"/>
      <c r="AEH162" s="36"/>
      <c r="AEI162" s="36"/>
      <c r="AEJ162" s="36"/>
      <c r="AEK162" s="36"/>
      <c r="AEL162" s="36"/>
      <c r="AEM162" s="36"/>
      <c r="AEN162" s="36"/>
      <c r="AEO162" s="36"/>
      <c r="AEP162" s="36"/>
      <c r="AEQ162" s="36"/>
      <c r="AER162" s="36"/>
      <c r="AES162" s="36"/>
      <c r="AET162" s="36"/>
      <c r="AEU162" s="36"/>
      <c r="AEV162" s="36"/>
      <c r="AEW162" s="36"/>
      <c r="AEX162" s="36"/>
      <c r="AEY162" s="36"/>
      <c r="AEZ162" s="36"/>
      <c r="AFA162" s="36"/>
      <c r="AFB162" s="36"/>
      <c r="AFC162" s="36"/>
      <c r="AFD162" s="36"/>
      <c r="AFE162" s="36"/>
      <c r="AFF162" s="36"/>
      <c r="AFG162" s="36"/>
      <c r="AFH162" s="36"/>
      <c r="AFI162" s="36"/>
      <c r="AFJ162" s="36"/>
      <c r="AFK162" s="36"/>
      <c r="AFL162" s="36"/>
      <c r="AFM162" s="36"/>
      <c r="AFN162" s="36"/>
      <c r="AFO162" s="36"/>
      <c r="AFP162" s="36"/>
      <c r="AFQ162" s="36"/>
      <c r="AFR162" s="36"/>
      <c r="AFS162" s="36"/>
      <c r="AFT162" s="36"/>
      <c r="AFU162" s="36"/>
      <c r="AFV162" s="36"/>
      <c r="AFW162" s="36"/>
      <c r="AFX162" s="36"/>
      <c r="AFY162" s="36"/>
      <c r="AFZ162" s="36"/>
      <c r="AGA162" s="36"/>
      <c r="AGB162" s="36"/>
      <c r="AGC162" s="36"/>
      <c r="AGD162" s="36"/>
      <c r="AGE162" s="36"/>
      <c r="AGF162" s="36"/>
      <c r="AGG162" s="36"/>
      <c r="AGH162" s="36"/>
      <c r="AGI162" s="36"/>
      <c r="AGJ162" s="36"/>
      <c r="AGK162" s="36"/>
      <c r="AGL162" s="36"/>
      <c r="AGM162" s="36"/>
      <c r="AGN162" s="36"/>
      <c r="AGO162" s="36"/>
      <c r="AGP162" s="36"/>
      <c r="AGQ162" s="36"/>
      <c r="AGR162" s="36"/>
      <c r="AGS162" s="36"/>
      <c r="AGT162" s="36"/>
      <c r="AGU162" s="36"/>
      <c r="AGV162" s="36"/>
      <c r="AGW162" s="36"/>
      <c r="AGX162" s="36"/>
      <c r="AGY162" s="36"/>
      <c r="AGZ162" s="36"/>
      <c r="AHA162" s="36"/>
      <c r="AHB162" s="36"/>
      <c r="AHC162" s="36"/>
      <c r="AHD162" s="36"/>
      <c r="AHE162" s="36"/>
      <c r="AHF162" s="36"/>
      <c r="AHG162" s="36"/>
      <c r="AHH162" s="36"/>
      <c r="AHI162" s="36"/>
      <c r="AHJ162" s="36"/>
      <c r="AHK162" s="36"/>
      <c r="AHL162" s="36"/>
      <c r="AHM162" s="36"/>
      <c r="AHN162" s="36"/>
      <c r="AHO162" s="36"/>
      <c r="AHP162" s="36"/>
      <c r="AHQ162" s="36"/>
      <c r="AHR162" s="36"/>
      <c r="AHS162" s="36"/>
      <c r="AHT162" s="36"/>
      <c r="AHU162" s="36"/>
      <c r="AHV162" s="36"/>
      <c r="AHW162" s="36"/>
      <c r="AHX162" s="36"/>
      <c r="AHY162" s="36"/>
      <c r="AHZ162" s="36"/>
      <c r="AIA162" s="36"/>
      <c r="AIB162" s="36"/>
      <c r="AIC162" s="36"/>
      <c r="AID162" s="36"/>
      <c r="AIE162" s="36"/>
      <c r="AIF162" s="36"/>
      <c r="AIG162" s="36"/>
      <c r="AIH162" s="36"/>
      <c r="AII162" s="36"/>
      <c r="AIJ162" s="36"/>
      <c r="AIK162" s="36"/>
      <c r="AIL162" s="36"/>
      <c r="AIM162" s="36"/>
      <c r="AIN162" s="36"/>
      <c r="AIO162" s="36"/>
      <c r="AIP162" s="36"/>
      <c r="AIQ162" s="36"/>
      <c r="AIR162" s="36"/>
      <c r="AIS162" s="36"/>
      <c r="AIT162" s="36"/>
      <c r="AIU162" s="36"/>
      <c r="AIV162" s="36"/>
      <c r="AIW162" s="36"/>
      <c r="AIX162" s="36"/>
      <c r="AIY162" s="36"/>
      <c r="AIZ162" s="36"/>
      <c r="AJA162" s="36"/>
      <c r="AJB162" s="36"/>
      <c r="AJC162" s="36"/>
      <c r="AJD162" s="36"/>
      <c r="AJE162" s="36"/>
      <c r="AJF162" s="36"/>
      <c r="AJG162" s="36"/>
      <c r="AJH162" s="36"/>
      <c r="AJI162" s="36"/>
      <c r="AJJ162" s="36"/>
      <c r="AJK162" s="36"/>
      <c r="AJL162" s="36"/>
      <c r="AJM162" s="36"/>
      <c r="AJN162" s="36"/>
      <c r="AJO162" s="36"/>
      <c r="AJP162" s="36"/>
      <c r="AJQ162" s="36"/>
      <c r="AJR162" s="36"/>
      <c r="AJS162" s="36"/>
      <c r="AJT162" s="36"/>
      <c r="AJU162" s="36"/>
      <c r="AJV162" s="36"/>
      <c r="AJW162" s="36"/>
      <c r="AJX162" s="36"/>
      <c r="AJY162" s="36"/>
      <c r="AJZ162" s="36"/>
      <c r="AKA162" s="36"/>
      <c r="AKB162" s="36"/>
      <c r="AKC162" s="36"/>
      <c r="AKD162" s="36"/>
      <c r="AKE162" s="36"/>
      <c r="AKF162" s="36"/>
      <c r="AKG162" s="36"/>
      <c r="AKH162" s="36"/>
      <c r="AKI162" s="36"/>
      <c r="AKJ162" s="36"/>
      <c r="AKK162" s="36"/>
      <c r="AKL162" s="36"/>
      <c r="AKM162" s="36"/>
      <c r="AKN162" s="36"/>
      <c r="AKO162" s="36"/>
      <c r="AKP162" s="36"/>
      <c r="AKQ162" s="36"/>
      <c r="AKR162" s="36"/>
      <c r="AKS162" s="36"/>
      <c r="AKT162" s="36"/>
      <c r="AKU162" s="36"/>
      <c r="AKV162" s="36"/>
      <c r="AKW162" s="36"/>
      <c r="AKX162" s="36"/>
      <c r="AKY162" s="36"/>
      <c r="AKZ162" s="36"/>
      <c r="ALA162" s="36"/>
      <c r="ALB162" s="36"/>
      <c r="ALC162" s="36"/>
      <c r="ALD162" s="36"/>
      <c r="ALE162" s="36"/>
      <c r="ALF162" s="36"/>
      <c r="ALG162" s="36"/>
      <c r="ALH162" s="36"/>
      <c r="ALI162" s="36"/>
      <c r="ALJ162" s="36"/>
      <c r="ALK162" s="36"/>
      <c r="ALL162" s="36"/>
      <c r="ALM162" s="36"/>
      <c r="ALN162" s="36"/>
      <c r="ALO162" s="36"/>
      <c r="ALP162" s="36"/>
      <c r="ALQ162" s="36"/>
      <c r="ALR162" s="36"/>
      <c r="ALS162" s="36"/>
      <c r="ALT162" s="36"/>
      <c r="ALU162" s="36"/>
      <c r="ALV162" s="36"/>
      <c r="ALW162" s="36"/>
      <c r="ALX162" s="36"/>
      <c r="ALY162" s="36"/>
      <c r="ALZ162" s="36"/>
      <c r="AMA162" s="36"/>
      <c r="AMB162" s="36"/>
      <c r="AMC162" s="36"/>
      <c r="AMD162" s="36"/>
      <c r="AME162" s="36"/>
      <c r="AMF162" s="36"/>
      <c r="AMG162" s="36"/>
      <c r="AMH162" s="36"/>
      <c r="AMI162" s="35"/>
      <c r="AMK162" s="35"/>
      <c r="AML162" s="35"/>
      <c r="AMM162" s="35"/>
      <c r="XFC162" s="35"/>
      <c r="XFD162" s="35"/>
    </row>
    <row r="163" s="37" customFormat="true" ht="13.8" hidden="false" customHeight="false" outlineLevel="0" collapsed="false">
      <c r="A163" s="158"/>
      <c r="B163" s="161" t="n">
        <v>0.035</v>
      </c>
      <c r="C163" s="162" t="n">
        <f aca="false">C156/220</f>
        <v>0</v>
      </c>
      <c r="D163" s="162"/>
      <c r="E163" s="162" t="n">
        <f aca="false">(E156/2)/220</f>
        <v>0</v>
      </c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  <c r="IV163" s="36"/>
      <c r="IW163" s="36"/>
      <c r="IX163" s="36"/>
      <c r="IY163" s="36"/>
      <c r="IZ163" s="36"/>
      <c r="JA163" s="36"/>
      <c r="JB163" s="36"/>
      <c r="JC163" s="36"/>
      <c r="JD163" s="36"/>
      <c r="JE163" s="36"/>
      <c r="JF163" s="36"/>
      <c r="JG163" s="36"/>
      <c r="JH163" s="36"/>
      <c r="JI163" s="36"/>
      <c r="JJ163" s="36"/>
      <c r="JK163" s="36"/>
      <c r="JL163" s="36"/>
      <c r="JM163" s="36"/>
      <c r="JN163" s="36"/>
      <c r="JO163" s="36"/>
      <c r="JP163" s="36"/>
      <c r="JQ163" s="36"/>
      <c r="JR163" s="36"/>
      <c r="JS163" s="36"/>
      <c r="JT163" s="36"/>
      <c r="JU163" s="36"/>
      <c r="JV163" s="36"/>
      <c r="JW163" s="36"/>
      <c r="JX163" s="36"/>
      <c r="JY163" s="36"/>
      <c r="JZ163" s="36"/>
      <c r="KA163" s="36"/>
      <c r="KB163" s="36"/>
      <c r="KC163" s="36"/>
      <c r="KD163" s="36"/>
      <c r="KE163" s="36"/>
      <c r="KF163" s="36"/>
      <c r="KG163" s="36"/>
      <c r="KH163" s="36"/>
      <c r="KI163" s="36"/>
      <c r="KJ163" s="36"/>
      <c r="KK163" s="36"/>
      <c r="KL163" s="36"/>
      <c r="KM163" s="36"/>
      <c r="KN163" s="36"/>
      <c r="KO163" s="36"/>
      <c r="KP163" s="36"/>
      <c r="KQ163" s="36"/>
      <c r="KR163" s="36"/>
      <c r="KS163" s="36"/>
      <c r="KT163" s="36"/>
      <c r="KU163" s="36"/>
      <c r="KV163" s="36"/>
      <c r="KW163" s="36"/>
      <c r="KX163" s="36"/>
      <c r="KY163" s="36"/>
      <c r="KZ163" s="36"/>
      <c r="LA163" s="36"/>
      <c r="LB163" s="36"/>
      <c r="LC163" s="36"/>
      <c r="LD163" s="36"/>
      <c r="LE163" s="36"/>
      <c r="LF163" s="36"/>
      <c r="LG163" s="36"/>
      <c r="LH163" s="36"/>
      <c r="LI163" s="36"/>
      <c r="LJ163" s="36"/>
      <c r="LK163" s="36"/>
      <c r="LL163" s="36"/>
      <c r="LM163" s="36"/>
      <c r="LN163" s="36"/>
      <c r="LO163" s="36"/>
      <c r="LP163" s="36"/>
      <c r="LQ163" s="36"/>
      <c r="LR163" s="36"/>
      <c r="LS163" s="36"/>
      <c r="LT163" s="36"/>
      <c r="LU163" s="36"/>
      <c r="LV163" s="36"/>
      <c r="LW163" s="36"/>
      <c r="LX163" s="36"/>
      <c r="LY163" s="36"/>
      <c r="LZ163" s="36"/>
      <c r="MA163" s="36"/>
      <c r="MB163" s="36"/>
      <c r="MC163" s="36"/>
      <c r="MD163" s="36"/>
      <c r="ME163" s="36"/>
      <c r="MF163" s="36"/>
      <c r="MG163" s="36"/>
      <c r="MH163" s="36"/>
      <c r="MI163" s="36"/>
      <c r="MJ163" s="36"/>
      <c r="MK163" s="36"/>
      <c r="ML163" s="36"/>
      <c r="MM163" s="36"/>
      <c r="MN163" s="36"/>
      <c r="MO163" s="36"/>
      <c r="MP163" s="36"/>
      <c r="MQ163" s="36"/>
      <c r="MR163" s="36"/>
      <c r="MS163" s="36"/>
      <c r="MT163" s="36"/>
      <c r="MU163" s="36"/>
      <c r="MV163" s="36"/>
      <c r="MW163" s="36"/>
      <c r="MX163" s="36"/>
      <c r="MY163" s="36"/>
      <c r="MZ163" s="36"/>
      <c r="NA163" s="36"/>
      <c r="NB163" s="36"/>
      <c r="NC163" s="36"/>
      <c r="ND163" s="36"/>
      <c r="NE163" s="36"/>
      <c r="NF163" s="36"/>
      <c r="NG163" s="36"/>
      <c r="NH163" s="36"/>
      <c r="NI163" s="36"/>
      <c r="NJ163" s="36"/>
      <c r="NK163" s="36"/>
      <c r="NL163" s="36"/>
      <c r="NM163" s="36"/>
      <c r="NN163" s="36"/>
      <c r="NO163" s="36"/>
      <c r="NP163" s="36"/>
      <c r="NQ163" s="36"/>
      <c r="NR163" s="36"/>
      <c r="NS163" s="36"/>
      <c r="NT163" s="36"/>
      <c r="NU163" s="36"/>
      <c r="NV163" s="36"/>
      <c r="NW163" s="36"/>
      <c r="NX163" s="36"/>
      <c r="NY163" s="36"/>
      <c r="NZ163" s="36"/>
      <c r="OA163" s="36"/>
      <c r="OB163" s="36"/>
      <c r="OC163" s="36"/>
      <c r="OD163" s="36"/>
      <c r="OE163" s="36"/>
      <c r="OF163" s="36"/>
      <c r="OG163" s="36"/>
      <c r="OH163" s="36"/>
      <c r="OI163" s="36"/>
      <c r="OJ163" s="36"/>
      <c r="OK163" s="36"/>
      <c r="OL163" s="36"/>
      <c r="OM163" s="36"/>
      <c r="ON163" s="36"/>
      <c r="OO163" s="36"/>
      <c r="OP163" s="36"/>
      <c r="OQ163" s="36"/>
      <c r="OR163" s="36"/>
      <c r="OS163" s="36"/>
      <c r="OT163" s="36"/>
      <c r="OU163" s="36"/>
      <c r="OV163" s="36"/>
      <c r="OW163" s="36"/>
      <c r="OX163" s="36"/>
      <c r="OY163" s="36"/>
      <c r="OZ163" s="36"/>
      <c r="PA163" s="36"/>
      <c r="PB163" s="36"/>
      <c r="PC163" s="36"/>
      <c r="PD163" s="36"/>
      <c r="PE163" s="36"/>
      <c r="PF163" s="36"/>
      <c r="PG163" s="36"/>
      <c r="PH163" s="36"/>
      <c r="PI163" s="36"/>
      <c r="PJ163" s="36"/>
      <c r="PK163" s="36"/>
      <c r="PL163" s="36"/>
      <c r="PM163" s="36"/>
      <c r="PN163" s="36"/>
      <c r="PO163" s="36"/>
      <c r="PP163" s="36"/>
      <c r="PQ163" s="36"/>
      <c r="PR163" s="36"/>
      <c r="PS163" s="36"/>
      <c r="PT163" s="36"/>
      <c r="PU163" s="36"/>
      <c r="PV163" s="36"/>
      <c r="PW163" s="36"/>
      <c r="PX163" s="36"/>
      <c r="PY163" s="36"/>
      <c r="PZ163" s="36"/>
      <c r="QA163" s="36"/>
      <c r="QB163" s="36"/>
      <c r="QC163" s="36"/>
      <c r="QD163" s="36"/>
      <c r="QE163" s="36"/>
      <c r="QF163" s="36"/>
      <c r="QG163" s="36"/>
      <c r="QH163" s="36"/>
      <c r="QI163" s="36"/>
      <c r="QJ163" s="36"/>
      <c r="QK163" s="36"/>
      <c r="QL163" s="36"/>
      <c r="QM163" s="36"/>
      <c r="QN163" s="36"/>
      <c r="QO163" s="36"/>
      <c r="QP163" s="36"/>
      <c r="QQ163" s="36"/>
      <c r="QR163" s="36"/>
      <c r="QS163" s="36"/>
      <c r="QT163" s="36"/>
      <c r="QU163" s="36"/>
      <c r="QV163" s="36"/>
      <c r="QW163" s="36"/>
      <c r="QX163" s="36"/>
      <c r="QY163" s="36"/>
      <c r="QZ163" s="36"/>
      <c r="RA163" s="36"/>
      <c r="RB163" s="36"/>
      <c r="RC163" s="36"/>
      <c r="RD163" s="36"/>
      <c r="RE163" s="36"/>
      <c r="RF163" s="36"/>
      <c r="RG163" s="36"/>
      <c r="RH163" s="36"/>
      <c r="RI163" s="36"/>
      <c r="RJ163" s="36"/>
      <c r="RK163" s="36"/>
      <c r="RL163" s="36"/>
      <c r="RM163" s="36"/>
      <c r="RN163" s="36"/>
      <c r="RO163" s="36"/>
      <c r="RP163" s="36"/>
      <c r="RQ163" s="36"/>
      <c r="RR163" s="36"/>
      <c r="RS163" s="36"/>
      <c r="RT163" s="36"/>
      <c r="RU163" s="36"/>
      <c r="RV163" s="36"/>
      <c r="RW163" s="36"/>
      <c r="RX163" s="36"/>
      <c r="RY163" s="36"/>
      <c r="RZ163" s="36"/>
      <c r="SA163" s="36"/>
      <c r="SB163" s="36"/>
      <c r="SC163" s="36"/>
      <c r="SD163" s="36"/>
      <c r="SE163" s="36"/>
      <c r="SF163" s="36"/>
      <c r="SG163" s="36"/>
      <c r="SH163" s="36"/>
      <c r="SI163" s="36"/>
      <c r="SJ163" s="36"/>
      <c r="SK163" s="36"/>
      <c r="SL163" s="36"/>
      <c r="SM163" s="36"/>
      <c r="SN163" s="36"/>
      <c r="SO163" s="36"/>
      <c r="SP163" s="36"/>
      <c r="SQ163" s="36"/>
      <c r="SR163" s="36"/>
      <c r="SS163" s="36"/>
      <c r="ST163" s="36"/>
      <c r="SU163" s="36"/>
      <c r="SV163" s="36"/>
      <c r="SW163" s="36"/>
      <c r="SX163" s="36"/>
      <c r="SY163" s="36"/>
      <c r="SZ163" s="36"/>
      <c r="TA163" s="36"/>
      <c r="TB163" s="36"/>
      <c r="TC163" s="36"/>
      <c r="TD163" s="36"/>
      <c r="TE163" s="36"/>
      <c r="TF163" s="36"/>
      <c r="TG163" s="36"/>
      <c r="TH163" s="36"/>
      <c r="TI163" s="36"/>
      <c r="TJ163" s="36"/>
      <c r="TK163" s="36"/>
      <c r="TL163" s="36"/>
      <c r="TM163" s="36"/>
      <c r="TN163" s="36"/>
      <c r="TO163" s="36"/>
      <c r="TP163" s="36"/>
      <c r="TQ163" s="36"/>
      <c r="TR163" s="36"/>
      <c r="TS163" s="36"/>
      <c r="TT163" s="36"/>
      <c r="TU163" s="36"/>
      <c r="TV163" s="36"/>
      <c r="TW163" s="36"/>
      <c r="TX163" s="36"/>
      <c r="TY163" s="36"/>
      <c r="TZ163" s="36"/>
      <c r="UA163" s="36"/>
      <c r="UB163" s="36"/>
      <c r="UC163" s="36"/>
      <c r="UD163" s="36"/>
      <c r="UE163" s="36"/>
      <c r="UF163" s="36"/>
      <c r="UG163" s="36"/>
      <c r="UH163" s="36"/>
      <c r="UI163" s="36"/>
      <c r="UJ163" s="36"/>
      <c r="UK163" s="36"/>
      <c r="UL163" s="36"/>
      <c r="UM163" s="36"/>
      <c r="UN163" s="36"/>
      <c r="UO163" s="36"/>
      <c r="UP163" s="36"/>
      <c r="UQ163" s="36"/>
      <c r="UR163" s="36"/>
      <c r="US163" s="36"/>
      <c r="UT163" s="36"/>
      <c r="UU163" s="36"/>
      <c r="UV163" s="36"/>
      <c r="UW163" s="36"/>
      <c r="UX163" s="36"/>
      <c r="UY163" s="36"/>
      <c r="UZ163" s="36"/>
      <c r="VA163" s="36"/>
      <c r="VB163" s="36"/>
      <c r="VC163" s="36"/>
      <c r="VD163" s="36"/>
      <c r="VE163" s="36"/>
      <c r="VF163" s="36"/>
      <c r="VG163" s="36"/>
      <c r="VH163" s="36"/>
      <c r="VI163" s="36"/>
      <c r="VJ163" s="36"/>
      <c r="VK163" s="36"/>
      <c r="VL163" s="36"/>
      <c r="VM163" s="36"/>
      <c r="VN163" s="36"/>
      <c r="VO163" s="36"/>
      <c r="VP163" s="36"/>
      <c r="VQ163" s="36"/>
      <c r="VR163" s="36"/>
      <c r="VS163" s="36"/>
      <c r="VT163" s="36"/>
      <c r="VU163" s="36"/>
      <c r="VV163" s="36"/>
      <c r="VW163" s="36"/>
      <c r="VX163" s="36"/>
      <c r="VY163" s="36"/>
      <c r="VZ163" s="36"/>
      <c r="WA163" s="36"/>
      <c r="WB163" s="36"/>
      <c r="WC163" s="36"/>
      <c r="WD163" s="36"/>
      <c r="WE163" s="36"/>
      <c r="WF163" s="36"/>
      <c r="WG163" s="36"/>
      <c r="WH163" s="36"/>
      <c r="WI163" s="36"/>
      <c r="WJ163" s="36"/>
      <c r="WK163" s="36"/>
      <c r="WL163" s="36"/>
      <c r="WM163" s="36"/>
      <c r="WN163" s="36"/>
      <c r="WO163" s="36"/>
      <c r="WP163" s="36"/>
      <c r="WQ163" s="36"/>
      <c r="WR163" s="36"/>
      <c r="WS163" s="36"/>
      <c r="WT163" s="36"/>
      <c r="WU163" s="36"/>
      <c r="WV163" s="36"/>
      <c r="WW163" s="36"/>
      <c r="WX163" s="36"/>
      <c r="WY163" s="36"/>
      <c r="WZ163" s="36"/>
      <c r="XA163" s="36"/>
      <c r="XB163" s="36"/>
      <c r="XC163" s="36"/>
      <c r="XD163" s="36"/>
      <c r="XE163" s="36"/>
      <c r="XF163" s="36"/>
      <c r="XG163" s="36"/>
      <c r="XH163" s="36"/>
      <c r="XI163" s="36"/>
      <c r="XJ163" s="36"/>
      <c r="XK163" s="36"/>
      <c r="XL163" s="36"/>
      <c r="XM163" s="36"/>
      <c r="XN163" s="36"/>
      <c r="XO163" s="36"/>
      <c r="XP163" s="36"/>
      <c r="XQ163" s="36"/>
      <c r="XR163" s="36"/>
      <c r="XS163" s="36"/>
      <c r="XT163" s="36"/>
      <c r="XU163" s="36"/>
      <c r="XV163" s="36"/>
      <c r="XW163" s="36"/>
      <c r="XX163" s="36"/>
      <c r="XY163" s="36"/>
      <c r="XZ163" s="36"/>
      <c r="YA163" s="36"/>
      <c r="YB163" s="36"/>
      <c r="YC163" s="36"/>
      <c r="YD163" s="36"/>
      <c r="YE163" s="36"/>
      <c r="YF163" s="36"/>
      <c r="YG163" s="36"/>
      <c r="YH163" s="36"/>
      <c r="YI163" s="36"/>
      <c r="YJ163" s="36"/>
      <c r="YK163" s="36"/>
      <c r="YL163" s="36"/>
      <c r="YM163" s="36"/>
      <c r="YN163" s="36"/>
      <c r="YO163" s="36"/>
      <c r="YP163" s="36"/>
      <c r="YQ163" s="36"/>
      <c r="YR163" s="36"/>
      <c r="YS163" s="36"/>
      <c r="YT163" s="36"/>
      <c r="YU163" s="36"/>
      <c r="YV163" s="36"/>
      <c r="YW163" s="36"/>
      <c r="YX163" s="36"/>
      <c r="YY163" s="36"/>
      <c r="YZ163" s="36"/>
      <c r="ZA163" s="36"/>
      <c r="ZB163" s="36"/>
      <c r="ZC163" s="36"/>
      <c r="ZD163" s="36"/>
      <c r="ZE163" s="36"/>
      <c r="ZF163" s="36"/>
      <c r="ZG163" s="36"/>
      <c r="ZH163" s="36"/>
      <c r="ZI163" s="36"/>
      <c r="ZJ163" s="36"/>
      <c r="ZK163" s="36"/>
      <c r="ZL163" s="36"/>
      <c r="ZM163" s="36"/>
      <c r="ZN163" s="36"/>
      <c r="ZO163" s="36"/>
      <c r="ZP163" s="36"/>
      <c r="ZQ163" s="36"/>
      <c r="ZR163" s="36"/>
      <c r="ZS163" s="36"/>
      <c r="ZT163" s="36"/>
      <c r="ZU163" s="36"/>
      <c r="ZV163" s="36"/>
      <c r="ZW163" s="36"/>
      <c r="ZX163" s="36"/>
      <c r="ZY163" s="36"/>
      <c r="ZZ163" s="36"/>
      <c r="AAA163" s="36"/>
      <c r="AAB163" s="36"/>
      <c r="AAC163" s="36"/>
      <c r="AAD163" s="36"/>
      <c r="AAE163" s="36"/>
      <c r="AAF163" s="36"/>
      <c r="AAG163" s="36"/>
      <c r="AAH163" s="36"/>
      <c r="AAI163" s="36"/>
      <c r="AAJ163" s="36"/>
      <c r="AAK163" s="36"/>
      <c r="AAL163" s="36"/>
      <c r="AAM163" s="36"/>
      <c r="AAN163" s="36"/>
      <c r="AAO163" s="36"/>
      <c r="AAP163" s="36"/>
      <c r="AAQ163" s="36"/>
      <c r="AAR163" s="36"/>
      <c r="AAS163" s="36"/>
      <c r="AAT163" s="36"/>
      <c r="AAU163" s="36"/>
      <c r="AAV163" s="36"/>
      <c r="AAW163" s="36"/>
      <c r="AAX163" s="36"/>
      <c r="AAY163" s="36"/>
      <c r="AAZ163" s="36"/>
      <c r="ABA163" s="36"/>
      <c r="ABB163" s="36"/>
      <c r="ABC163" s="36"/>
      <c r="ABD163" s="36"/>
      <c r="ABE163" s="36"/>
      <c r="ABF163" s="36"/>
      <c r="ABG163" s="36"/>
      <c r="ABH163" s="36"/>
      <c r="ABI163" s="36"/>
      <c r="ABJ163" s="36"/>
      <c r="ABK163" s="36"/>
      <c r="ABL163" s="36"/>
      <c r="ABM163" s="36"/>
      <c r="ABN163" s="36"/>
      <c r="ABO163" s="36"/>
      <c r="ABP163" s="36"/>
      <c r="ABQ163" s="36"/>
      <c r="ABR163" s="36"/>
      <c r="ABS163" s="36"/>
      <c r="ABT163" s="36"/>
      <c r="ABU163" s="36"/>
      <c r="ABV163" s="36"/>
      <c r="ABW163" s="36"/>
      <c r="ABX163" s="36"/>
      <c r="ABY163" s="36"/>
      <c r="ABZ163" s="36"/>
      <c r="ACA163" s="36"/>
      <c r="ACB163" s="36"/>
      <c r="ACC163" s="36"/>
      <c r="ACD163" s="36"/>
      <c r="ACE163" s="36"/>
      <c r="ACF163" s="36"/>
      <c r="ACG163" s="36"/>
      <c r="ACH163" s="36"/>
      <c r="ACI163" s="36"/>
      <c r="ACJ163" s="36"/>
      <c r="ACK163" s="36"/>
      <c r="ACL163" s="36"/>
      <c r="ACM163" s="36"/>
      <c r="ACN163" s="36"/>
      <c r="ACO163" s="36"/>
      <c r="ACP163" s="36"/>
      <c r="ACQ163" s="36"/>
      <c r="ACR163" s="36"/>
      <c r="ACS163" s="36"/>
      <c r="ACT163" s="36"/>
      <c r="ACU163" s="36"/>
      <c r="ACV163" s="36"/>
      <c r="ACW163" s="36"/>
      <c r="ACX163" s="36"/>
      <c r="ACY163" s="36"/>
      <c r="ACZ163" s="36"/>
      <c r="ADA163" s="36"/>
      <c r="ADB163" s="36"/>
      <c r="ADC163" s="36"/>
      <c r="ADD163" s="36"/>
      <c r="ADE163" s="36"/>
      <c r="ADF163" s="36"/>
      <c r="ADG163" s="36"/>
      <c r="ADH163" s="36"/>
      <c r="ADI163" s="36"/>
      <c r="ADJ163" s="36"/>
      <c r="ADK163" s="36"/>
      <c r="ADL163" s="36"/>
      <c r="ADM163" s="36"/>
      <c r="ADN163" s="36"/>
      <c r="ADO163" s="36"/>
      <c r="ADP163" s="36"/>
      <c r="ADQ163" s="36"/>
      <c r="ADR163" s="36"/>
      <c r="ADS163" s="36"/>
      <c r="ADT163" s="36"/>
      <c r="ADU163" s="36"/>
      <c r="ADV163" s="36"/>
      <c r="ADW163" s="36"/>
      <c r="ADX163" s="36"/>
      <c r="ADY163" s="36"/>
      <c r="ADZ163" s="36"/>
      <c r="AEA163" s="36"/>
      <c r="AEB163" s="36"/>
      <c r="AEC163" s="36"/>
      <c r="AED163" s="36"/>
      <c r="AEE163" s="36"/>
      <c r="AEF163" s="36"/>
      <c r="AEG163" s="36"/>
      <c r="AEH163" s="36"/>
      <c r="AEI163" s="36"/>
      <c r="AEJ163" s="36"/>
      <c r="AEK163" s="36"/>
      <c r="AEL163" s="36"/>
      <c r="AEM163" s="36"/>
      <c r="AEN163" s="36"/>
      <c r="AEO163" s="36"/>
      <c r="AEP163" s="36"/>
      <c r="AEQ163" s="36"/>
      <c r="AER163" s="36"/>
      <c r="AES163" s="36"/>
      <c r="AET163" s="36"/>
      <c r="AEU163" s="36"/>
      <c r="AEV163" s="36"/>
      <c r="AEW163" s="36"/>
      <c r="AEX163" s="36"/>
      <c r="AEY163" s="36"/>
      <c r="AEZ163" s="36"/>
      <c r="AFA163" s="36"/>
      <c r="AFB163" s="36"/>
      <c r="AFC163" s="36"/>
      <c r="AFD163" s="36"/>
      <c r="AFE163" s="36"/>
      <c r="AFF163" s="36"/>
      <c r="AFG163" s="36"/>
      <c r="AFH163" s="36"/>
      <c r="AFI163" s="36"/>
      <c r="AFJ163" s="36"/>
      <c r="AFK163" s="36"/>
      <c r="AFL163" s="36"/>
      <c r="AFM163" s="36"/>
      <c r="AFN163" s="36"/>
      <c r="AFO163" s="36"/>
      <c r="AFP163" s="36"/>
      <c r="AFQ163" s="36"/>
      <c r="AFR163" s="36"/>
      <c r="AFS163" s="36"/>
      <c r="AFT163" s="36"/>
      <c r="AFU163" s="36"/>
      <c r="AFV163" s="36"/>
      <c r="AFW163" s="36"/>
      <c r="AFX163" s="36"/>
      <c r="AFY163" s="36"/>
      <c r="AFZ163" s="36"/>
      <c r="AGA163" s="36"/>
      <c r="AGB163" s="36"/>
      <c r="AGC163" s="36"/>
      <c r="AGD163" s="36"/>
      <c r="AGE163" s="36"/>
      <c r="AGF163" s="36"/>
      <c r="AGG163" s="36"/>
      <c r="AGH163" s="36"/>
      <c r="AGI163" s="36"/>
      <c r="AGJ163" s="36"/>
      <c r="AGK163" s="36"/>
      <c r="AGL163" s="36"/>
      <c r="AGM163" s="36"/>
      <c r="AGN163" s="36"/>
      <c r="AGO163" s="36"/>
      <c r="AGP163" s="36"/>
      <c r="AGQ163" s="36"/>
      <c r="AGR163" s="36"/>
      <c r="AGS163" s="36"/>
      <c r="AGT163" s="36"/>
      <c r="AGU163" s="36"/>
      <c r="AGV163" s="36"/>
      <c r="AGW163" s="36"/>
      <c r="AGX163" s="36"/>
      <c r="AGY163" s="36"/>
      <c r="AGZ163" s="36"/>
      <c r="AHA163" s="36"/>
      <c r="AHB163" s="36"/>
      <c r="AHC163" s="36"/>
      <c r="AHD163" s="36"/>
      <c r="AHE163" s="36"/>
      <c r="AHF163" s="36"/>
      <c r="AHG163" s="36"/>
      <c r="AHH163" s="36"/>
      <c r="AHI163" s="36"/>
      <c r="AHJ163" s="36"/>
      <c r="AHK163" s="36"/>
      <c r="AHL163" s="36"/>
      <c r="AHM163" s="36"/>
      <c r="AHN163" s="36"/>
      <c r="AHO163" s="36"/>
      <c r="AHP163" s="36"/>
      <c r="AHQ163" s="36"/>
      <c r="AHR163" s="36"/>
      <c r="AHS163" s="36"/>
      <c r="AHT163" s="36"/>
      <c r="AHU163" s="36"/>
      <c r="AHV163" s="36"/>
      <c r="AHW163" s="36"/>
      <c r="AHX163" s="36"/>
      <c r="AHY163" s="36"/>
      <c r="AHZ163" s="36"/>
      <c r="AIA163" s="36"/>
      <c r="AIB163" s="36"/>
      <c r="AIC163" s="36"/>
      <c r="AID163" s="36"/>
      <c r="AIE163" s="36"/>
      <c r="AIF163" s="36"/>
      <c r="AIG163" s="36"/>
      <c r="AIH163" s="36"/>
      <c r="AII163" s="36"/>
      <c r="AIJ163" s="36"/>
      <c r="AIK163" s="36"/>
      <c r="AIL163" s="36"/>
      <c r="AIM163" s="36"/>
      <c r="AIN163" s="36"/>
      <c r="AIO163" s="36"/>
      <c r="AIP163" s="36"/>
      <c r="AIQ163" s="36"/>
      <c r="AIR163" s="36"/>
      <c r="AIS163" s="36"/>
      <c r="AIT163" s="36"/>
      <c r="AIU163" s="36"/>
      <c r="AIV163" s="36"/>
      <c r="AIW163" s="36"/>
      <c r="AIX163" s="36"/>
      <c r="AIY163" s="36"/>
      <c r="AIZ163" s="36"/>
      <c r="AJA163" s="36"/>
      <c r="AJB163" s="36"/>
      <c r="AJC163" s="36"/>
      <c r="AJD163" s="36"/>
      <c r="AJE163" s="36"/>
      <c r="AJF163" s="36"/>
      <c r="AJG163" s="36"/>
      <c r="AJH163" s="36"/>
      <c r="AJI163" s="36"/>
      <c r="AJJ163" s="36"/>
      <c r="AJK163" s="36"/>
      <c r="AJL163" s="36"/>
      <c r="AJM163" s="36"/>
      <c r="AJN163" s="36"/>
      <c r="AJO163" s="36"/>
      <c r="AJP163" s="36"/>
      <c r="AJQ163" s="36"/>
      <c r="AJR163" s="36"/>
      <c r="AJS163" s="36"/>
      <c r="AJT163" s="36"/>
      <c r="AJU163" s="36"/>
      <c r="AJV163" s="36"/>
      <c r="AJW163" s="36"/>
      <c r="AJX163" s="36"/>
      <c r="AJY163" s="36"/>
      <c r="AJZ163" s="36"/>
      <c r="AKA163" s="36"/>
      <c r="AKB163" s="36"/>
      <c r="AKC163" s="36"/>
      <c r="AKD163" s="36"/>
      <c r="AKE163" s="36"/>
      <c r="AKF163" s="36"/>
      <c r="AKG163" s="36"/>
      <c r="AKH163" s="36"/>
      <c r="AKI163" s="36"/>
      <c r="AKJ163" s="36"/>
      <c r="AKK163" s="36"/>
      <c r="AKL163" s="36"/>
      <c r="AKM163" s="36"/>
      <c r="AKN163" s="36"/>
      <c r="AKO163" s="36"/>
      <c r="AKP163" s="36"/>
      <c r="AKQ163" s="36"/>
      <c r="AKR163" s="36"/>
      <c r="AKS163" s="36"/>
      <c r="AKT163" s="36"/>
      <c r="AKU163" s="36"/>
      <c r="AKV163" s="36"/>
      <c r="AKW163" s="36"/>
      <c r="AKX163" s="36"/>
      <c r="AKY163" s="36"/>
      <c r="AKZ163" s="36"/>
      <c r="ALA163" s="36"/>
      <c r="ALB163" s="36"/>
      <c r="ALC163" s="36"/>
      <c r="ALD163" s="36"/>
      <c r="ALE163" s="36"/>
      <c r="ALF163" s="36"/>
      <c r="ALG163" s="36"/>
      <c r="ALH163" s="36"/>
      <c r="ALI163" s="36"/>
      <c r="ALJ163" s="36"/>
      <c r="ALK163" s="36"/>
      <c r="ALL163" s="36"/>
      <c r="ALM163" s="36"/>
      <c r="ALN163" s="36"/>
      <c r="ALO163" s="36"/>
      <c r="ALP163" s="36"/>
      <c r="ALQ163" s="36"/>
      <c r="ALR163" s="36"/>
      <c r="ALS163" s="36"/>
      <c r="ALT163" s="36"/>
      <c r="ALU163" s="36"/>
      <c r="ALV163" s="36"/>
      <c r="ALW163" s="36"/>
      <c r="ALX163" s="36"/>
      <c r="ALY163" s="36"/>
      <c r="ALZ163" s="36"/>
      <c r="AMA163" s="36"/>
      <c r="AMB163" s="36"/>
      <c r="AMC163" s="36"/>
      <c r="AMD163" s="36"/>
      <c r="AME163" s="36"/>
      <c r="AMF163" s="36"/>
      <c r="AMG163" s="36"/>
      <c r="AMH163" s="36"/>
      <c r="AMI163" s="35"/>
      <c r="AMK163" s="35"/>
      <c r="AML163" s="35"/>
      <c r="AMM163" s="35"/>
      <c r="XFC163" s="35"/>
      <c r="XFD163" s="35"/>
    </row>
    <row r="164" s="37" customFormat="true" ht="13.8" hidden="false" customHeight="false" outlineLevel="0" collapsed="false">
      <c r="A164" s="158"/>
      <c r="B164" s="161" t="n">
        <v>0.04</v>
      </c>
      <c r="C164" s="162" t="n">
        <f aca="false">C157/220</f>
        <v>0</v>
      </c>
      <c r="D164" s="162"/>
      <c r="E164" s="162" t="n">
        <f aca="false">(E157/2)/220</f>
        <v>0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  <c r="IV164" s="36"/>
      <c r="IW164" s="36"/>
      <c r="IX164" s="36"/>
      <c r="IY164" s="36"/>
      <c r="IZ164" s="36"/>
      <c r="JA164" s="36"/>
      <c r="JB164" s="36"/>
      <c r="JC164" s="36"/>
      <c r="JD164" s="36"/>
      <c r="JE164" s="36"/>
      <c r="JF164" s="36"/>
      <c r="JG164" s="36"/>
      <c r="JH164" s="36"/>
      <c r="JI164" s="36"/>
      <c r="JJ164" s="36"/>
      <c r="JK164" s="36"/>
      <c r="JL164" s="36"/>
      <c r="JM164" s="36"/>
      <c r="JN164" s="36"/>
      <c r="JO164" s="36"/>
      <c r="JP164" s="36"/>
      <c r="JQ164" s="36"/>
      <c r="JR164" s="36"/>
      <c r="JS164" s="36"/>
      <c r="JT164" s="36"/>
      <c r="JU164" s="36"/>
      <c r="JV164" s="36"/>
      <c r="JW164" s="36"/>
      <c r="JX164" s="36"/>
      <c r="JY164" s="36"/>
      <c r="JZ164" s="36"/>
      <c r="KA164" s="36"/>
      <c r="KB164" s="36"/>
      <c r="KC164" s="36"/>
      <c r="KD164" s="36"/>
      <c r="KE164" s="36"/>
      <c r="KF164" s="36"/>
      <c r="KG164" s="36"/>
      <c r="KH164" s="36"/>
      <c r="KI164" s="36"/>
      <c r="KJ164" s="36"/>
      <c r="KK164" s="36"/>
      <c r="KL164" s="36"/>
      <c r="KM164" s="36"/>
      <c r="KN164" s="36"/>
      <c r="KO164" s="36"/>
      <c r="KP164" s="36"/>
      <c r="KQ164" s="36"/>
      <c r="KR164" s="36"/>
      <c r="KS164" s="36"/>
      <c r="KT164" s="36"/>
      <c r="KU164" s="36"/>
      <c r="KV164" s="36"/>
      <c r="KW164" s="36"/>
      <c r="KX164" s="36"/>
      <c r="KY164" s="36"/>
      <c r="KZ164" s="36"/>
      <c r="LA164" s="36"/>
      <c r="LB164" s="36"/>
      <c r="LC164" s="36"/>
      <c r="LD164" s="36"/>
      <c r="LE164" s="36"/>
      <c r="LF164" s="36"/>
      <c r="LG164" s="36"/>
      <c r="LH164" s="36"/>
      <c r="LI164" s="36"/>
      <c r="LJ164" s="36"/>
      <c r="LK164" s="36"/>
      <c r="LL164" s="36"/>
      <c r="LM164" s="36"/>
      <c r="LN164" s="36"/>
      <c r="LO164" s="36"/>
      <c r="LP164" s="36"/>
      <c r="LQ164" s="36"/>
      <c r="LR164" s="36"/>
      <c r="LS164" s="36"/>
      <c r="LT164" s="36"/>
      <c r="LU164" s="36"/>
      <c r="LV164" s="36"/>
      <c r="LW164" s="36"/>
      <c r="LX164" s="36"/>
      <c r="LY164" s="36"/>
      <c r="LZ164" s="36"/>
      <c r="MA164" s="36"/>
      <c r="MB164" s="36"/>
      <c r="MC164" s="36"/>
      <c r="MD164" s="36"/>
      <c r="ME164" s="36"/>
      <c r="MF164" s="36"/>
      <c r="MG164" s="36"/>
      <c r="MH164" s="36"/>
      <c r="MI164" s="36"/>
      <c r="MJ164" s="36"/>
      <c r="MK164" s="36"/>
      <c r="ML164" s="36"/>
      <c r="MM164" s="36"/>
      <c r="MN164" s="36"/>
      <c r="MO164" s="36"/>
      <c r="MP164" s="36"/>
      <c r="MQ164" s="36"/>
      <c r="MR164" s="36"/>
      <c r="MS164" s="36"/>
      <c r="MT164" s="36"/>
      <c r="MU164" s="36"/>
      <c r="MV164" s="36"/>
      <c r="MW164" s="36"/>
      <c r="MX164" s="36"/>
      <c r="MY164" s="36"/>
      <c r="MZ164" s="36"/>
      <c r="NA164" s="36"/>
      <c r="NB164" s="36"/>
      <c r="NC164" s="36"/>
      <c r="ND164" s="36"/>
      <c r="NE164" s="36"/>
      <c r="NF164" s="36"/>
      <c r="NG164" s="36"/>
      <c r="NH164" s="36"/>
      <c r="NI164" s="36"/>
      <c r="NJ164" s="36"/>
      <c r="NK164" s="36"/>
      <c r="NL164" s="36"/>
      <c r="NM164" s="36"/>
      <c r="NN164" s="36"/>
      <c r="NO164" s="36"/>
      <c r="NP164" s="36"/>
      <c r="NQ164" s="36"/>
      <c r="NR164" s="36"/>
      <c r="NS164" s="36"/>
      <c r="NT164" s="36"/>
      <c r="NU164" s="36"/>
      <c r="NV164" s="36"/>
      <c r="NW164" s="36"/>
      <c r="NX164" s="36"/>
      <c r="NY164" s="36"/>
      <c r="NZ164" s="36"/>
      <c r="OA164" s="36"/>
      <c r="OB164" s="36"/>
      <c r="OC164" s="36"/>
      <c r="OD164" s="36"/>
      <c r="OE164" s="36"/>
      <c r="OF164" s="36"/>
      <c r="OG164" s="36"/>
      <c r="OH164" s="36"/>
      <c r="OI164" s="36"/>
      <c r="OJ164" s="36"/>
      <c r="OK164" s="36"/>
      <c r="OL164" s="36"/>
      <c r="OM164" s="36"/>
      <c r="ON164" s="36"/>
      <c r="OO164" s="36"/>
      <c r="OP164" s="36"/>
      <c r="OQ164" s="36"/>
      <c r="OR164" s="36"/>
      <c r="OS164" s="36"/>
      <c r="OT164" s="36"/>
      <c r="OU164" s="36"/>
      <c r="OV164" s="36"/>
      <c r="OW164" s="36"/>
      <c r="OX164" s="36"/>
      <c r="OY164" s="36"/>
      <c r="OZ164" s="36"/>
      <c r="PA164" s="36"/>
      <c r="PB164" s="36"/>
      <c r="PC164" s="36"/>
      <c r="PD164" s="36"/>
      <c r="PE164" s="36"/>
      <c r="PF164" s="36"/>
      <c r="PG164" s="36"/>
      <c r="PH164" s="36"/>
      <c r="PI164" s="36"/>
      <c r="PJ164" s="36"/>
      <c r="PK164" s="36"/>
      <c r="PL164" s="36"/>
      <c r="PM164" s="36"/>
      <c r="PN164" s="36"/>
      <c r="PO164" s="36"/>
      <c r="PP164" s="36"/>
      <c r="PQ164" s="36"/>
      <c r="PR164" s="36"/>
      <c r="PS164" s="36"/>
      <c r="PT164" s="36"/>
      <c r="PU164" s="36"/>
      <c r="PV164" s="36"/>
      <c r="PW164" s="36"/>
      <c r="PX164" s="36"/>
      <c r="PY164" s="36"/>
      <c r="PZ164" s="36"/>
      <c r="QA164" s="36"/>
      <c r="QB164" s="36"/>
      <c r="QC164" s="36"/>
      <c r="QD164" s="36"/>
      <c r="QE164" s="36"/>
      <c r="QF164" s="36"/>
      <c r="QG164" s="36"/>
      <c r="QH164" s="36"/>
      <c r="QI164" s="36"/>
      <c r="QJ164" s="36"/>
      <c r="QK164" s="36"/>
      <c r="QL164" s="36"/>
      <c r="QM164" s="36"/>
      <c r="QN164" s="36"/>
      <c r="QO164" s="36"/>
      <c r="QP164" s="36"/>
      <c r="QQ164" s="36"/>
      <c r="QR164" s="36"/>
      <c r="QS164" s="36"/>
      <c r="QT164" s="36"/>
      <c r="QU164" s="36"/>
      <c r="QV164" s="36"/>
      <c r="QW164" s="36"/>
      <c r="QX164" s="36"/>
      <c r="QY164" s="36"/>
      <c r="QZ164" s="36"/>
      <c r="RA164" s="36"/>
      <c r="RB164" s="36"/>
      <c r="RC164" s="36"/>
      <c r="RD164" s="36"/>
      <c r="RE164" s="36"/>
      <c r="RF164" s="36"/>
      <c r="RG164" s="36"/>
      <c r="RH164" s="36"/>
      <c r="RI164" s="36"/>
      <c r="RJ164" s="36"/>
      <c r="RK164" s="36"/>
      <c r="RL164" s="36"/>
      <c r="RM164" s="36"/>
      <c r="RN164" s="36"/>
      <c r="RO164" s="36"/>
      <c r="RP164" s="36"/>
      <c r="RQ164" s="36"/>
      <c r="RR164" s="36"/>
      <c r="RS164" s="36"/>
      <c r="RT164" s="36"/>
      <c r="RU164" s="36"/>
      <c r="RV164" s="36"/>
      <c r="RW164" s="36"/>
      <c r="RX164" s="36"/>
      <c r="RY164" s="36"/>
      <c r="RZ164" s="36"/>
      <c r="SA164" s="36"/>
      <c r="SB164" s="36"/>
      <c r="SC164" s="36"/>
      <c r="SD164" s="36"/>
      <c r="SE164" s="36"/>
      <c r="SF164" s="36"/>
      <c r="SG164" s="36"/>
      <c r="SH164" s="36"/>
      <c r="SI164" s="36"/>
      <c r="SJ164" s="36"/>
      <c r="SK164" s="36"/>
      <c r="SL164" s="36"/>
      <c r="SM164" s="36"/>
      <c r="SN164" s="36"/>
      <c r="SO164" s="36"/>
      <c r="SP164" s="36"/>
      <c r="SQ164" s="36"/>
      <c r="SR164" s="36"/>
      <c r="SS164" s="36"/>
      <c r="ST164" s="36"/>
      <c r="SU164" s="36"/>
      <c r="SV164" s="36"/>
      <c r="SW164" s="36"/>
      <c r="SX164" s="36"/>
      <c r="SY164" s="36"/>
      <c r="SZ164" s="36"/>
      <c r="TA164" s="36"/>
      <c r="TB164" s="36"/>
      <c r="TC164" s="36"/>
      <c r="TD164" s="36"/>
      <c r="TE164" s="36"/>
      <c r="TF164" s="36"/>
      <c r="TG164" s="36"/>
      <c r="TH164" s="36"/>
      <c r="TI164" s="36"/>
      <c r="TJ164" s="36"/>
      <c r="TK164" s="36"/>
      <c r="TL164" s="36"/>
      <c r="TM164" s="36"/>
      <c r="TN164" s="36"/>
      <c r="TO164" s="36"/>
      <c r="TP164" s="36"/>
      <c r="TQ164" s="36"/>
      <c r="TR164" s="36"/>
      <c r="TS164" s="36"/>
      <c r="TT164" s="36"/>
      <c r="TU164" s="36"/>
      <c r="TV164" s="36"/>
      <c r="TW164" s="36"/>
      <c r="TX164" s="36"/>
      <c r="TY164" s="36"/>
      <c r="TZ164" s="36"/>
      <c r="UA164" s="36"/>
      <c r="UB164" s="36"/>
      <c r="UC164" s="36"/>
      <c r="UD164" s="36"/>
      <c r="UE164" s="36"/>
      <c r="UF164" s="36"/>
      <c r="UG164" s="36"/>
      <c r="UH164" s="36"/>
      <c r="UI164" s="36"/>
      <c r="UJ164" s="36"/>
      <c r="UK164" s="36"/>
      <c r="UL164" s="36"/>
      <c r="UM164" s="36"/>
      <c r="UN164" s="36"/>
      <c r="UO164" s="36"/>
      <c r="UP164" s="36"/>
      <c r="UQ164" s="36"/>
      <c r="UR164" s="36"/>
      <c r="US164" s="36"/>
      <c r="UT164" s="36"/>
      <c r="UU164" s="36"/>
      <c r="UV164" s="36"/>
      <c r="UW164" s="36"/>
      <c r="UX164" s="36"/>
      <c r="UY164" s="36"/>
      <c r="UZ164" s="36"/>
      <c r="VA164" s="36"/>
      <c r="VB164" s="36"/>
      <c r="VC164" s="36"/>
      <c r="VD164" s="36"/>
      <c r="VE164" s="36"/>
      <c r="VF164" s="36"/>
      <c r="VG164" s="36"/>
      <c r="VH164" s="36"/>
      <c r="VI164" s="36"/>
      <c r="VJ164" s="36"/>
      <c r="VK164" s="36"/>
      <c r="VL164" s="36"/>
      <c r="VM164" s="36"/>
      <c r="VN164" s="36"/>
      <c r="VO164" s="36"/>
      <c r="VP164" s="36"/>
      <c r="VQ164" s="36"/>
      <c r="VR164" s="36"/>
      <c r="VS164" s="36"/>
      <c r="VT164" s="36"/>
      <c r="VU164" s="36"/>
      <c r="VV164" s="36"/>
      <c r="VW164" s="36"/>
      <c r="VX164" s="36"/>
      <c r="VY164" s="36"/>
      <c r="VZ164" s="36"/>
      <c r="WA164" s="36"/>
      <c r="WB164" s="36"/>
      <c r="WC164" s="36"/>
      <c r="WD164" s="36"/>
      <c r="WE164" s="36"/>
      <c r="WF164" s="36"/>
      <c r="WG164" s="36"/>
      <c r="WH164" s="36"/>
      <c r="WI164" s="36"/>
      <c r="WJ164" s="36"/>
      <c r="WK164" s="36"/>
      <c r="WL164" s="36"/>
      <c r="WM164" s="36"/>
      <c r="WN164" s="36"/>
      <c r="WO164" s="36"/>
      <c r="WP164" s="36"/>
      <c r="WQ164" s="36"/>
      <c r="WR164" s="36"/>
      <c r="WS164" s="36"/>
      <c r="WT164" s="36"/>
      <c r="WU164" s="36"/>
      <c r="WV164" s="36"/>
      <c r="WW164" s="36"/>
      <c r="WX164" s="36"/>
      <c r="WY164" s="36"/>
      <c r="WZ164" s="36"/>
      <c r="XA164" s="36"/>
      <c r="XB164" s="36"/>
      <c r="XC164" s="36"/>
      <c r="XD164" s="36"/>
      <c r="XE164" s="36"/>
      <c r="XF164" s="36"/>
      <c r="XG164" s="36"/>
      <c r="XH164" s="36"/>
      <c r="XI164" s="36"/>
      <c r="XJ164" s="36"/>
      <c r="XK164" s="36"/>
      <c r="XL164" s="36"/>
      <c r="XM164" s="36"/>
      <c r="XN164" s="36"/>
      <c r="XO164" s="36"/>
      <c r="XP164" s="36"/>
      <c r="XQ164" s="36"/>
      <c r="XR164" s="36"/>
      <c r="XS164" s="36"/>
      <c r="XT164" s="36"/>
      <c r="XU164" s="36"/>
      <c r="XV164" s="36"/>
      <c r="XW164" s="36"/>
      <c r="XX164" s="36"/>
      <c r="XY164" s="36"/>
      <c r="XZ164" s="36"/>
      <c r="YA164" s="36"/>
      <c r="YB164" s="36"/>
      <c r="YC164" s="36"/>
      <c r="YD164" s="36"/>
      <c r="YE164" s="36"/>
      <c r="YF164" s="36"/>
      <c r="YG164" s="36"/>
      <c r="YH164" s="36"/>
      <c r="YI164" s="36"/>
      <c r="YJ164" s="36"/>
      <c r="YK164" s="36"/>
      <c r="YL164" s="36"/>
      <c r="YM164" s="36"/>
      <c r="YN164" s="36"/>
      <c r="YO164" s="36"/>
      <c r="YP164" s="36"/>
      <c r="YQ164" s="36"/>
      <c r="YR164" s="36"/>
      <c r="YS164" s="36"/>
      <c r="YT164" s="36"/>
      <c r="YU164" s="36"/>
      <c r="YV164" s="36"/>
      <c r="YW164" s="36"/>
      <c r="YX164" s="36"/>
      <c r="YY164" s="36"/>
      <c r="YZ164" s="36"/>
      <c r="ZA164" s="36"/>
      <c r="ZB164" s="36"/>
      <c r="ZC164" s="36"/>
      <c r="ZD164" s="36"/>
      <c r="ZE164" s="36"/>
      <c r="ZF164" s="36"/>
      <c r="ZG164" s="36"/>
      <c r="ZH164" s="36"/>
      <c r="ZI164" s="36"/>
      <c r="ZJ164" s="36"/>
      <c r="ZK164" s="36"/>
      <c r="ZL164" s="36"/>
      <c r="ZM164" s="36"/>
      <c r="ZN164" s="36"/>
      <c r="ZO164" s="36"/>
      <c r="ZP164" s="36"/>
      <c r="ZQ164" s="36"/>
      <c r="ZR164" s="36"/>
      <c r="ZS164" s="36"/>
      <c r="ZT164" s="36"/>
      <c r="ZU164" s="36"/>
      <c r="ZV164" s="36"/>
      <c r="ZW164" s="36"/>
      <c r="ZX164" s="36"/>
      <c r="ZY164" s="36"/>
      <c r="ZZ164" s="36"/>
      <c r="AAA164" s="36"/>
      <c r="AAB164" s="36"/>
      <c r="AAC164" s="36"/>
      <c r="AAD164" s="36"/>
      <c r="AAE164" s="36"/>
      <c r="AAF164" s="36"/>
      <c r="AAG164" s="36"/>
      <c r="AAH164" s="36"/>
      <c r="AAI164" s="36"/>
      <c r="AAJ164" s="36"/>
      <c r="AAK164" s="36"/>
      <c r="AAL164" s="36"/>
      <c r="AAM164" s="36"/>
      <c r="AAN164" s="36"/>
      <c r="AAO164" s="36"/>
      <c r="AAP164" s="36"/>
      <c r="AAQ164" s="36"/>
      <c r="AAR164" s="36"/>
      <c r="AAS164" s="36"/>
      <c r="AAT164" s="36"/>
      <c r="AAU164" s="36"/>
      <c r="AAV164" s="36"/>
      <c r="AAW164" s="36"/>
      <c r="AAX164" s="36"/>
      <c r="AAY164" s="36"/>
      <c r="AAZ164" s="36"/>
      <c r="ABA164" s="36"/>
      <c r="ABB164" s="36"/>
      <c r="ABC164" s="36"/>
      <c r="ABD164" s="36"/>
      <c r="ABE164" s="36"/>
      <c r="ABF164" s="36"/>
      <c r="ABG164" s="36"/>
      <c r="ABH164" s="36"/>
      <c r="ABI164" s="36"/>
      <c r="ABJ164" s="36"/>
      <c r="ABK164" s="36"/>
      <c r="ABL164" s="36"/>
      <c r="ABM164" s="36"/>
      <c r="ABN164" s="36"/>
      <c r="ABO164" s="36"/>
      <c r="ABP164" s="36"/>
      <c r="ABQ164" s="36"/>
      <c r="ABR164" s="36"/>
      <c r="ABS164" s="36"/>
      <c r="ABT164" s="36"/>
      <c r="ABU164" s="36"/>
      <c r="ABV164" s="36"/>
      <c r="ABW164" s="36"/>
      <c r="ABX164" s="36"/>
      <c r="ABY164" s="36"/>
      <c r="ABZ164" s="36"/>
      <c r="ACA164" s="36"/>
      <c r="ACB164" s="36"/>
      <c r="ACC164" s="36"/>
      <c r="ACD164" s="36"/>
      <c r="ACE164" s="36"/>
      <c r="ACF164" s="36"/>
      <c r="ACG164" s="36"/>
      <c r="ACH164" s="36"/>
      <c r="ACI164" s="36"/>
      <c r="ACJ164" s="36"/>
      <c r="ACK164" s="36"/>
      <c r="ACL164" s="36"/>
      <c r="ACM164" s="36"/>
      <c r="ACN164" s="36"/>
      <c r="ACO164" s="36"/>
      <c r="ACP164" s="36"/>
      <c r="ACQ164" s="36"/>
      <c r="ACR164" s="36"/>
      <c r="ACS164" s="36"/>
      <c r="ACT164" s="36"/>
      <c r="ACU164" s="36"/>
      <c r="ACV164" s="36"/>
      <c r="ACW164" s="36"/>
      <c r="ACX164" s="36"/>
      <c r="ACY164" s="36"/>
      <c r="ACZ164" s="36"/>
      <c r="ADA164" s="36"/>
      <c r="ADB164" s="36"/>
      <c r="ADC164" s="36"/>
      <c r="ADD164" s="36"/>
      <c r="ADE164" s="36"/>
      <c r="ADF164" s="36"/>
      <c r="ADG164" s="36"/>
      <c r="ADH164" s="36"/>
      <c r="ADI164" s="36"/>
      <c r="ADJ164" s="36"/>
      <c r="ADK164" s="36"/>
      <c r="ADL164" s="36"/>
      <c r="ADM164" s="36"/>
      <c r="ADN164" s="36"/>
      <c r="ADO164" s="36"/>
      <c r="ADP164" s="36"/>
      <c r="ADQ164" s="36"/>
      <c r="ADR164" s="36"/>
      <c r="ADS164" s="36"/>
      <c r="ADT164" s="36"/>
      <c r="ADU164" s="36"/>
      <c r="ADV164" s="36"/>
      <c r="ADW164" s="36"/>
      <c r="ADX164" s="36"/>
      <c r="ADY164" s="36"/>
      <c r="ADZ164" s="36"/>
      <c r="AEA164" s="36"/>
      <c r="AEB164" s="36"/>
      <c r="AEC164" s="36"/>
      <c r="AED164" s="36"/>
      <c r="AEE164" s="36"/>
      <c r="AEF164" s="36"/>
      <c r="AEG164" s="36"/>
      <c r="AEH164" s="36"/>
      <c r="AEI164" s="36"/>
      <c r="AEJ164" s="36"/>
      <c r="AEK164" s="36"/>
      <c r="AEL164" s="36"/>
      <c r="AEM164" s="36"/>
      <c r="AEN164" s="36"/>
      <c r="AEO164" s="36"/>
      <c r="AEP164" s="36"/>
      <c r="AEQ164" s="36"/>
      <c r="AER164" s="36"/>
      <c r="AES164" s="36"/>
      <c r="AET164" s="36"/>
      <c r="AEU164" s="36"/>
      <c r="AEV164" s="36"/>
      <c r="AEW164" s="36"/>
      <c r="AEX164" s="36"/>
      <c r="AEY164" s="36"/>
      <c r="AEZ164" s="36"/>
      <c r="AFA164" s="36"/>
      <c r="AFB164" s="36"/>
      <c r="AFC164" s="36"/>
      <c r="AFD164" s="36"/>
      <c r="AFE164" s="36"/>
      <c r="AFF164" s="36"/>
      <c r="AFG164" s="36"/>
      <c r="AFH164" s="36"/>
      <c r="AFI164" s="36"/>
      <c r="AFJ164" s="36"/>
      <c r="AFK164" s="36"/>
      <c r="AFL164" s="36"/>
      <c r="AFM164" s="36"/>
      <c r="AFN164" s="36"/>
      <c r="AFO164" s="36"/>
      <c r="AFP164" s="36"/>
      <c r="AFQ164" s="36"/>
      <c r="AFR164" s="36"/>
      <c r="AFS164" s="36"/>
      <c r="AFT164" s="36"/>
      <c r="AFU164" s="36"/>
      <c r="AFV164" s="36"/>
      <c r="AFW164" s="36"/>
      <c r="AFX164" s="36"/>
      <c r="AFY164" s="36"/>
      <c r="AFZ164" s="36"/>
      <c r="AGA164" s="36"/>
      <c r="AGB164" s="36"/>
      <c r="AGC164" s="36"/>
      <c r="AGD164" s="36"/>
      <c r="AGE164" s="36"/>
      <c r="AGF164" s="36"/>
      <c r="AGG164" s="36"/>
      <c r="AGH164" s="36"/>
      <c r="AGI164" s="36"/>
      <c r="AGJ164" s="36"/>
      <c r="AGK164" s="36"/>
      <c r="AGL164" s="36"/>
      <c r="AGM164" s="36"/>
      <c r="AGN164" s="36"/>
      <c r="AGO164" s="36"/>
      <c r="AGP164" s="36"/>
      <c r="AGQ164" s="36"/>
      <c r="AGR164" s="36"/>
      <c r="AGS164" s="36"/>
      <c r="AGT164" s="36"/>
      <c r="AGU164" s="36"/>
      <c r="AGV164" s="36"/>
      <c r="AGW164" s="36"/>
      <c r="AGX164" s="36"/>
      <c r="AGY164" s="36"/>
      <c r="AGZ164" s="36"/>
      <c r="AHA164" s="36"/>
      <c r="AHB164" s="36"/>
      <c r="AHC164" s="36"/>
      <c r="AHD164" s="36"/>
      <c r="AHE164" s="36"/>
      <c r="AHF164" s="36"/>
      <c r="AHG164" s="36"/>
      <c r="AHH164" s="36"/>
      <c r="AHI164" s="36"/>
      <c r="AHJ164" s="36"/>
      <c r="AHK164" s="36"/>
      <c r="AHL164" s="36"/>
      <c r="AHM164" s="36"/>
      <c r="AHN164" s="36"/>
      <c r="AHO164" s="36"/>
      <c r="AHP164" s="36"/>
      <c r="AHQ164" s="36"/>
      <c r="AHR164" s="36"/>
      <c r="AHS164" s="36"/>
      <c r="AHT164" s="36"/>
      <c r="AHU164" s="36"/>
      <c r="AHV164" s="36"/>
      <c r="AHW164" s="36"/>
      <c r="AHX164" s="36"/>
      <c r="AHY164" s="36"/>
      <c r="AHZ164" s="36"/>
      <c r="AIA164" s="36"/>
      <c r="AIB164" s="36"/>
      <c r="AIC164" s="36"/>
      <c r="AID164" s="36"/>
      <c r="AIE164" s="36"/>
      <c r="AIF164" s="36"/>
      <c r="AIG164" s="36"/>
      <c r="AIH164" s="36"/>
      <c r="AII164" s="36"/>
      <c r="AIJ164" s="36"/>
      <c r="AIK164" s="36"/>
      <c r="AIL164" s="36"/>
      <c r="AIM164" s="36"/>
      <c r="AIN164" s="36"/>
      <c r="AIO164" s="36"/>
      <c r="AIP164" s="36"/>
      <c r="AIQ164" s="36"/>
      <c r="AIR164" s="36"/>
      <c r="AIS164" s="36"/>
      <c r="AIT164" s="36"/>
      <c r="AIU164" s="36"/>
      <c r="AIV164" s="36"/>
      <c r="AIW164" s="36"/>
      <c r="AIX164" s="36"/>
      <c r="AIY164" s="36"/>
      <c r="AIZ164" s="36"/>
      <c r="AJA164" s="36"/>
      <c r="AJB164" s="36"/>
      <c r="AJC164" s="36"/>
      <c r="AJD164" s="36"/>
      <c r="AJE164" s="36"/>
      <c r="AJF164" s="36"/>
      <c r="AJG164" s="36"/>
      <c r="AJH164" s="36"/>
      <c r="AJI164" s="36"/>
      <c r="AJJ164" s="36"/>
      <c r="AJK164" s="36"/>
      <c r="AJL164" s="36"/>
      <c r="AJM164" s="36"/>
      <c r="AJN164" s="36"/>
      <c r="AJO164" s="36"/>
      <c r="AJP164" s="36"/>
      <c r="AJQ164" s="36"/>
      <c r="AJR164" s="36"/>
      <c r="AJS164" s="36"/>
      <c r="AJT164" s="36"/>
      <c r="AJU164" s="36"/>
      <c r="AJV164" s="36"/>
      <c r="AJW164" s="36"/>
      <c r="AJX164" s="36"/>
      <c r="AJY164" s="36"/>
      <c r="AJZ164" s="36"/>
      <c r="AKA164" s="36"/>
      <c r="AKB164" s="36"/>
      <c r="AKC164" s="36"/>
      <c r="AKD164" s="36"/>
      <c r="AKE164" s="36"/>
      <c r="AKF164" s="36"/>
      <c r="AKG164" s="36"/>
      <c r="AKH164" s="36"/>
      <c r="AKI164" s="36"/>
      <c r="AKJ164" s="36"/>
      <c r="AKK164" s="36"/>
      <c r="AKL164" s="36"/>
      <c r="AKM164" s="36"/>
      <c r="AKN164" s="36"/>
      <c r="AKO164" s="36"/>
      <c r="AKP164" s="36"/>
      <c r="AKQ164" s="36"/>
      <c r="AKR164" s="36"/>
      <c r="AKS164" s="36"/>
      <c r="AKT164" s="36"/>
      <c r="AKU164" s="36"/>
      <c r="AKV164" s="36"/>
      <c r="AKW164" s="36"/>
      <c r="AKX164" s="36"/>
      <c r="AKY164" s="36"/>
      <c r="AKZ164" s="36"/>
      <c r="ALA164" s="36"/>
      <c r="ALB164" s="36"/>
      <c r="ALC164" s="36"/>
      <c r="ALD164" s="36"/>
      <c r="ALE164" s="36"/>
      <c r="ALF164" s="36"/>
      <c r="ALG164" s="36"/>
      <c r="ALH164" s="36"/>
      <c r="ALI164" s="36"/>
      <c r="ALJ164" s="36"/>
      <c r="ALK164" s="36"/>
      <c r="ALL164" s="36"/>
      <c r="ALM164" s="36"/>
      <c r="ALN164" s="36"/>
      <c r="ALO164" s="36"/>
      <c r="ALP164" s="36"/>
      <c r="ALQ164" s="36"/>
      <c r="ALR164" s="36"/>
      <c r="ALS164" s="36"/>
      <c r="ALT164" s="36"/>
      <c r="ALU164" s="36"/>
      <c r="ALV164" s="36"/>
      <c r="ALW164" s="36"/>
      <c r="ALX164" s="36"/>
      <c r="ALY164" s="36"/>
      <c r="ALZ164" s="36"/>
      <c r="AMA164" s="36"/>
      <c r="AMB164" s="36"/>
      <c r="AMC164" s="36"/>
      <c r="AMD164" s="36"/>
      <c r="AME164" s="36"/>
      <c r="AMF164" s="36"/>
      <c r="AMG164" s="36"/>
      <c r="AMH164" s="36"/>
      <c r="AMI164" s="35"/>
      <c r="AMK164" s="35"/>
      <c r="AML164" s="35"/>
      <c r="AMM164" s="35"/>
      <c r="XFC164" s="35"/>
      <c r="XFD164" s="35"/>
    </row>
    <row r="165" s="37" customFormat="true" ht="13.8" hidden="false" customHeight="false" outlineLevel="0" collapsed="false">
      <c r="A165" s="158"/>
      <c r="B165" s="161" t="n">
        <v>0.045</v>
      </c>
      <c r="C165" s="162" t="n">
        <f aca="false">C158/220</f>
        <v>0</v>
      </c>
      <c r="D165" s="162"/>
      <c r="E165" s="162" t="n">
        <f aca="false">(E158/2)/220</f>
        <v>0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  <c r="IV165" s="36"/>
      <c r="IW165" s="36"/>
      <c r="IX165" s="36"/>
      <c r="IY165" s="36"/>
      <c r="IZ165" s="36"/>
      <c r="JA165" s="36"/>
      <c r="JB165" s="36"/>
      <c r="JC165" s="36"/>
      <c r="JD165" s="36"/>
      <c r="JE165" s="36"/>
      <c r="JF165" s="36"/>
      <c r="JG165" s="36"/>
      <c r="JH165" s="36"/>
      <c r="JI165" s="36"/>
      <c r="JJ165" s="36"/>
      <c r="JK165" s="36"/>
      <c r="JL165" s="36"/>
      <c r="JM165" s="36"/>
      <c r="JN165" s="36"/>
      <c r="JO165" s="36"/>
      <c r="JP165" s="36"/>
      <c r="JQ165" s="36"/>
      <c r="JR165" s="36"/>
      <c r="JS165" s="36"/>
      <c r="JT165" s="36"/>
      <c r="JU165" s="36"/>
      <c r="JV165" s="36"/>
      <c r="JW165" s="36"/>
      <c r="JX165" s="36"/>
      <c r="JY165" s="36"/>
      <c r="JZ165" s="36"/>
      <c r="KA165" s="36"/>
      <c r="KB165" s="36"/>
      <c r="KC165" s="36"/>
      <c r="KD165" s="36"/>
      <c r="KE165" s="36"/>
      <c r="KF165" s="36"/>
      <c r="KG165" s="36"/>
      <c r="KH165" s="36"/>
      <c r="KI165" s="36"/>
      <c r="KJ165" s="36"/>
      <c r="KK165" s="36"/>
      <c r="KL165" s="36"/>
      <c r="KM165" s="36"/>
      <c r="KN165" s="36"/>
      <c r="KO165" s="36"/>
      <c r="KP165" s="36"/>
      <c r="KQ165" s="36"/>
      <c r="KR165" s="36"/>
      <c r="KS165" s="36"/>
      <c r="KT165" s="36"/>
      <c r="KU165" s="36"/>
      <c r="KV165" s="36"/>
      <c r="KW165" s="36"/>
      <c r="KX165" s="36"/>
      <c r="KY165" s="36"/>
      <c r="KZ165" s="36"/>
      <c r="LA165" s="36"/>
      <c r="LB165" s="36"/>
      <c r="LC165" s="36"/>
      <c r="LD165" s="36"/>
      <c r="LE165" s="36"/>
      <c r="LF165" s="36"/>
      <c r="LG165" s="36"/>
      <c r="LH165" s="36"/>
      <c r="LI165" s="36"/>
      <c r="LJ165" s="36"/>
      <c r="LK165" s="36"/>
      <c r="LL165" s="36"/>
      <c r="LM165" s="36"/>
      <c r="LN165" s="36"/>
      <c r="LO165" s="36"/>
      <c r="LP165" s="36"/>
      <c r="LQ165" s="36"/>
      <c r="LR165" s="36"/>
      <c r="LS165" s="36"/>
      <c r="LT165" s="36"/>
      <c r="LU165" s="36"/>
      <c r="LV165" s="36"/>
      <c r="LW165" s="36"/>
      <c r="LX165" s="36"/>
      <c r="LY165" s="36"/>
      <c r="LZ165" s="36"/>
      <c r="MA165" s="36"/>
      <c r="MB165" s="36"/>
      <c r="MC165" s="36"/>
      <c r="MD165" s="36"/>
      <c r="ME165" s="36"/>
      <c r="MF165" s="36"/>
      <c r="MG165" s="36"/>
      <c r="MH165" s="36"/>
      <c r="MI165" s="36"/>
      <c r="MJ165" s="36"/>
      <c r="MK165" s="36"/>
      <c r="ML165" s="36"/>
      <c r="MM165" s="36"/>
      <c r="MN165" s="36"/>
      <c r="MO165" s="36"/>
      <c r="MP165" s="36"/>
      <c r="MQ165" s="36"/>
      <c r="MR165" s="36"/>
      <c r="MS165" s="36"/>
      <c r="MT165" s="36"/>
      <c r="MU165" s="36"/>
      <c r="MV165" s="36"/>
      <c r="MW165" s="36"/>
      <c r="MX165" s="36"/>
      <c r="MY165" s="36"/>
      <c r="MZ165" s="36"/>
      <c r="NA165" s="36"/>
      <c r="NB165" s="36"/>
      <c r="NC165" s="36"/>
      <c r="ND165" s="36"/>
      <c r="NE165" s="36"/>
      <c r="NF165" s="36"/>
      <c r="NG165" s="36"/>
      <c r="NH165" s="36"/>
      <c r="NI165" s="36"/>
      <c r="NJ165" s="36"/>
      <c r="NK165" s="36"/>
      <c r="NL165" s="36"/>
      <c r="NM165" s="36"/>
      <c r="NN165" s="36"/>
      <c r="NO165" s="36"/>
      <c r="NP165" s="36"/>
      <c r="NQ165" s="36"/>
      <c r="NR165" s="36"/>
      <c r="NS165" s="36"/>
      <c r="NT165" s="36"/>
      <c r="NU165" s="36"/>
      <c r="NV165" s="36"/>
      <c r="NW165" s="36"/>
      <c r="NX165" s="36"/>
      <c r="NY165" s="36"/>
      <c r="NZ165" s="36"/>
      <c r="OA165" s="36"/>
      <c r="OB165" s="36"/>
      <c r="OC165" s="36"/>
      <c r="OD165" s="36"/>
      <c r="OE165" s="36"/>
      <c r="OF165" s="36"/>
      <c r="OG165" s="36"/>
      <c r="OH165" s="36"/>
      <c r="OI165" s="36"/>
      <c r="OJ165" s="36"/>
      <c r="OK165" s="36"/>
      <c r="OL165" s="36"/>
      <c r="OM165" s="36"/>
      <c r="ON165" s="36"/>
      <c r="OO165" s="36"/>
      <c r="OP165" s="36"/>
      <c r="OQ165" s="36"/>
      <c r="OR165" s="36"/>
      <c r="OS165" s="36"/>
      <c r="OT165" s="36"/>
      <c r="OU165" s="36"/>
      <c r="OV165" s="36"/>
      <c r="OW165" s="36"/>
      <c r="OX165" s="36"/>
      <c r="OY165" s="36"/>
      <c r="OZ165" s="36"/>
      <c r="PA165" s="36"/>
      <c r="PB165" s="36"/>
      <c r="PC165" s="36"/>
      <c r="PD165" s="36"/>
      <c r="PE165" s="36"/>
      <c r="PF165" s="36"/>
      <c r="PG165" s="36"/>
      <c r="PH165" s="36"/>
      <c r="PI165" s="36"/>
      <c r="PJ165" s="36"/>
      <c r="PK165" s="36"/>
      <c r="PL165" s="36"/>
      <c r="PM165" s="36"/>
      <c r="PN165" s="36"/>
      <c r="PO165" s="36"/>
      <c r="PP165" s="36"/>
      <c r="PQ165" s="36"/>
      <c r="PR165" s="36"/>
      <c r="PS165" s="36"/>
      <c r="PT165" s="36"/>
      <c r="PU165" s="36"/>
      <c r="PV165" s="36"/>
      <c r="PW165" s="36"/>
      <c r="PX165" s="36"/>
      <c r="PY165" s="36"/>
      <c r="PZ165" s="36"/>
      <c r="QA165" s="36"/>
      <c r="QB165" s="36"/>
      <c r="QC165" s="36"/>
      <c r="QD165" s="36"/>
      <c r="QE165" s="36"/>
      <c r="QF165" s="36"/>
      <c r="QG165" s="36"/>
      <c r="QH165" s="36"/>
      <c r="QI165" s="36"/>
      <c r="QJ165" s="36"/>
      <c r="QK165" s="36"/>
      <c r="QL165" s="36"/>
      <c r="QM165" s="36"/>
      <c r="QN165" s="36"/>
      <c r="QO165" s="36"/>
      <c r="QP165" s="36"/>
      <c r="QQ165" s="36"/>
      <c r="QR165" s="36"/>
      <c r="QS165" s="36"/>
      <c r="QT165" s="36"/>
      <c r="QU165" s="36"/>
      <c r="QV165" s="36"/>
      <c r="QW165" s="36"/>
      <c r="QX165" s="36"/>
      <c r="QY165" s="36"/>
      <c r="QZ165" s="36"/>
      <c r="RA165" s="36"/>
      <c r="RB165" s="36"/>
      <c r="RC165" s="36"/>
      <c r="RD165" s="36"/>
      <c r="RE165" s="36"/>
      <c r="RF165" s="36"/>
      <c r="RG165" s="36"/>
      <c r="RH165" s="36"/>
      <c r="RI165" s="36"/>
      <c r="RJ165" s="36"/>
      <c r="RK165" s="36"/>
      <c r="RL165" s="36"/>
      <c r="RM165" s="36"/>
      <c r="RN165" s="36"/>
      <c r="RO165" s="36"/>
      <c r="RP165" s="36"/>
      <c r="RQ165" s="36"/>
      <c r="RR165" s="36"/>
      <c r="RS165" s="36"/>
      <c r="RT165" s="36"/>
      <c r="RU165" s="36"/>
      <c r="RV165" s="36"/>
      <c r="RW165" s="36"/>
      <c r="RX165" s="36"/>
      <c r="RY165" s="36"/>
      <c r="RZ165" s="36"/>
      <c r="SA165" s="36"/>
      <c r="SB165" s="36"/>
      <c r="SC165" s="36"/>
      <c r="SD165" s="36"/>
      <c r="SE165" s="36"/>
      <c r="SF165" s="36"/>
      <c r="SG165" s="36"/>
      <c r="SH165" s="36"/>
      <c r="SI165" s="36"/>
      <c r="SJ165" s="36"/>
      <c r="SK165" s="36"/>
      <c r="SL165" s="36"/>
      <c r="SM165" s="36"/>
      <c r="SN165" s="36"/>
      <c r="SO165" s="36"/>
      <c r="SP165" s="36"/>
      <c r="SQ165" s="36"/>
      <c r="SR165" s="36"/>
      <c r="SS165" s="36"/>
      <c r="ST165" s="36"/>
      <c r="SU165" s="36"/>
      <c r="SV165" s="36"/>
      <c r="SW165" s="36"/>
      <c r="SX165" s="36"/>
      <c r="SY165" s="36"/>
      <c r="SZ165" s="36"/>
      <c r="TA165" s="36"/>
      <c r="TB165" s="36"/>
      <c r="TC165" s="36"/>
      <c r="TD165" s="36"/>
      <c r="TE165" s="36"/>
      <c r="TF165" s="36"/>
      <c r="TG165" s="36"/>
      <c r="TH165" s="36"/>
      <c r="TI165" s="36"/>
      <c r="TJ165" s="36"/>
      <c r="TK165" s="36"/>
      <c r="TL165" s="36"/>
      <c r="TM165" s="36"/>
      <c r="TN165" s="36"/>
      <c r="TO165" s="36"/>
      <c r="TP165" s="36"/>
      <c r="TQ165" s="36"/>
      <c r="TR165" s="36"/>
      <c r="TS165" s="36"/>
      <c r="TT165" s="36"/>
      <c r="TU165" s="36"/>
      <c r="TV165" s="36"/>
      <c r="TW165" s="36"/>
      <c r="TX165" s="36"/>
      <c r="TY165" s="36"/>
      <c r="TZ165" s="36"/>
      <c r="UA165" s="36"/>
      <c r="UB165" s="36"/>
      <c r="UC165" s="36"/>
      <c r="UD165" s="36"/>
      <c r="UE165" s="36"/>
      <c r="UF165" s="36"/>
      <c r="UG165" s="36"/>
      <c r="UH165" s="36"/>
      <c r="UI165" s="36"/>
      <c r="UJ165" s="36"/>
      <c r="UK165" s="36"/>
      <c r="UL165" s="36"/>
      <c r="UM165" s="36"/>
      <c r="UN165" s="36"/>
      <c r="UO165" s="36"/>
      <c r="UP165" s="36"/>
      <c r="UQ165" s="36"/>
      <c r="UR165" s="36"/>
      <c r="US165" s="36"/>
      <c r="UT165" s="36"/>
      <c r="UU165" s="36"/>
      <c r="UV165" s="36"/>
      <c r="UW165" s="36"/>
      <c r="UX165" s="36"/>
      <c r="UY165" s="36"/>
      <c r="UZ165" s="36"/>
      <c r="VA165" s="36"/>
      <c r="VB165" s="36"/>
      <c r="VC165" s="36"/>
      <c r="VD165" s="36"/>
      <c r="VE165" s="36"/>
      <c r="VF165" s="36"/>
      <c r="VG165" s="36"/>
      <c r="VH165" s="36"/>
      <c r="VI165" s="36"/>
      <c r="VJ165" s="36"/>
      <c r="VK165" s="36"/>
      <c r="VL165" s="36"/>
      <c r="VM165" s="36"/>
      <c r="VN165" s="36"/>
      <c r="VO165" s="36"/>
      <c r="VP165" s="36"/>
      <c r="VQ165" s="36"/>
      <c r="VR165" s="36"/>
      <c r="VS165" s="36"/>
      <c r="VT165" s="36"/>
      <c r="VU165" s="36"/>
      <c r="VV165" s="36"/>
      <c r="VW165" s="36"/>
      <c r="VX165" s="36"/>
      <c r="VY165" s="36"/>
      <c r="VZ165" s="36"/>
      <c r="WA165" s="36"/>
      <c r="WB165" s="36"/>
      <c r="WC165" s="36"/>
      <c r="WD165" s="36"/>
      <c r="WE165" s="36"/>
      <c r="WF165" s="36"/>
      <c r="WG165" s="36"/>
      <c r="WH165" s="36"/>
      <c r="WI165" s="36"/>
      <c r="WJ165" s="36"/>
      <c r="WK165" s="36"/>
      <c r="WL165" s="36"/>
      <c r="WM165" s="36"/>
      <c r="WN165" s="36"/>
      <c r="WO165" s="36"/>
      <c r="WP165" s="36"/>
      <c r="WQ165" s="36"/>
      <c r="WR165" s="36"/>
      <c r="WS165" s="36"/>
      <c r="WT165" s="36"/>
      <c r="WU165" s="36"/>
      <c r="WV165" s="36"/>
      <c r="WW165" s="36"/>
      <c r="WX165" s="36"/>
      <c r="WY165" s="36"/>
      <c r="WZ165" s="36"/>
      <c r="XA165" s="36"/>
      <c r="XB165" s="36"/>
      <c r="XC165" s="36"/>
      <c r="XD165" s="36"/>
      <c r="XE165" s="36"/>
      <c r="XF165" s="36"/>
      <c r="XG165" s="36"/>
      <c r="XH165" s="36"/>
      <c r="XI165" s="36"/>
      <c r="XJ165" s="36"/>
      <c r="XK165" s="36"/>
      <c r="XL165" s="36"/>
      <c r="XM165" s="36"/>
      <c r="XN165" s="36"/>
      <c r="XO165" s="36"/>
      <c r="XP165" s="36"/>
      <c r="XQ165" s="36"/>
      <c r="XR165" s="36"/>
      <c r="XS165" s="36"/>
      <c r="XT165" s="36"/>
      <c r="XU165" s="36"/>
      <c r="XV165" s="36"/>
      <c r="XW165" s="36"/>
      <c r="XX165" s="36"/>
      <c r="XY165" s="36"/>
      <c r="XZ165" s="36"/>
      <c r="YA165" s="36"/>
      <c r="YB165" s="36"/>
      <c r="YC165" s="36"/>
      <c r="YD165" s="36"/>
      <c r="YE165" s="36"/>
      <c r="YF165" s="36"/>
      <c r="YG165" s="36"/>
      <c r="YH165" s="36"/>
      <c r="YI165" s="36"/>
      <c r="YJ165" s="36"/>
      <c r="YK165" s="36"/>
      <c r="YL165" s="36"/>
      <c r="YM165" s="36"/>
      <c r="YN165" s="36"/>
      <c r="YO165" s="36"/>
      <c r="YP165" s="36"/>
      <c r="YQ165" s="36"/>
      <c r="YR165" s="36"/>
      <c r="YS165" s="36"/>
      <c r="YT165" s="36"/>
      <c r="YU165" s="36"/>
      <c r="YV165" s="36"/>
      <c r="YW165" s="36"/>
      <c r="YX165" s="36"/>
      <c r="YY165" s="36"/>
      <c r="YZ165" s="36"/>
      <c r="ZA165" s="36"/>
      <c r="ZB165" s="36"/>
      <c r="ZC165" s="36"/>
      <c r="ZD165" s="36"/>
      <c r="ZE165" s="36"/>
      <c r="ZF165" s="36"/>
      <c r="ZG165" s="36"/>
      <c r="ZH165" s="36"/>
      <c r="ZI165" s="36"/>
      <c r="ZJ165" s="36"/>
      <c r="ZK165" s="36"/>
      <c r="ZL165" s="36"/>
      <c r="ZM165" s="36"/>
      <c r="ZN165" s="36"/>
      <c r="ZO165" s="36"/>
      <c r="ZP165" s="36"/>
      <c r="ZQ165" s="36"/>
      <c r="ZR165" s="36"/>
      <c r="ZS165" s="36"/>
      <c r="ZT165" s="36"/>
      <c r="ZU165" s="36"/>
      <c r="ZV165" s="36"/>
      <c r="ZW165" s="36"/>
      <c r="ZX165" s="36"/>
      <c r="ZY165" s="36"/>
      <c r="ZZ165" s="36"/>
      <c r="AAA165" s="36"/>
      <c r="AAB165" s="36"/>
      <c r="AAC165" s="36"/>
      <c r="AAD165" s="36"/>
      <c r="AAE165" s="36"/>
      <c r="AAF165" s="36"/>
      <c r="AAG165" s="36"/>
      <c r="AAH165" s="36"/>
      <c r="AAI165" s="36"/>
      <c r="AAJ165" s="36"/>
      <c r="AAK165" s="36"/>
      <c r="AAL165" s="36"/>
      <c r="AAM165" s="36"/>
      <c r="AAN165" s="36"/>
      <c r="AAO165" s="36"/>
      <c r="AAP165" s="36"/>
      <c r="AAQ165" s="36"/>
      <c r="AAR165" s="36"/>
      <c r="AAS165" s="36"/>
      <c r="AAT165" s="36"/>
      <c r="AAU165" s="36"/>
      <c r="AAV165" s="36"/>
      <c r="AAW165" s="36"/>
      <c r="AAX165" s="36"/>
      <c r="AAY165" s="36"/>
      <c r="AAZ165" s="36"/>
      <c r="ABA165" s="36"/>
      <c r="ABB165" s="36"/>
      <c r="ABC165" s="36"/>
      <c r="ABD165" s="36"/>
      <c r="ABE165" s="36"/>
      <c r="ABF165" s="36"/>
      <c r="ABG165" s="36"/>
      <c r="ABH165" s="36"/>
      <c r="ABI165" s="36"/>
      <c r="ABJ165" s="36"/>
      <c r="ABK165" s="36"/>
      <c r="ABL165" s="36"/>
      <c r="ABM165" s="36"/>
      <c r="ABN165" s="36"/>
      <c r="ABO165" s="36"/>
      <c r="ABP165" s="36"/>
      <c r="ABQ165" s="36"/>
      <c r="ABR165" s="36"/>
      <c r="ABS165" s="36"/>
      <c r="ABT165" s="36"/>
      <c r="ABU165" s="36"/>
      <c r="ABV165" s="36"/>
      <c r="ABW165" s="36"/>
      <c r="ABX165" s="36"/>
      <c r="ABY165" s="36"/>
      <c r="ABZ165" s="36"/>
      <c r="ACA165" s="36"/>
      <c r="ACB165" s="36"/>
      <c r="ACC165" s="36"/>
      <c r="ACD165" s="36"/>
      <c r="ACE165" s="36"/>
      <c r="ACF165" s="36"/>
      <c r="ACG165" s="36"/>
      <c r="ACH165" s="36"/>
      <c r="ACI165" s="36"/>
      <c r="ACJ165" s="36"/>
      <c r="ACK165" s="36"/>
      <c r="ACL165" s="36"/>
      <c r="ACM165" s="36"/>
      <c r="ACN165" s="36"/>
      <c r="ACO165" s="36"/>
      <c r="ACP165" s="36"/>
      <c r="ACQ165" s="36"/>
      <c r="ACR165" s="36"/>
      <c r="ACS165" s="36"/>
      <c r="ACT165" s="36"/>
      <c r="ACU165" s="36"/>
      <c r="ACV165" s="36"/>
      <c r="ACW165" s="36"/>
      <c r="ACX165" s="36"/>
      <c r="ACY165" s="36"/>
      <c r="ACZ165" s="36"/>
      <c r="ADA165" s="36"/>
      <c r="ADB165" s="36"/>
      <c r="ADC165" s="36"/>
      <c r="ADD165" s="36"/>
      <c r="ADE165" s="36"/>
      <c r="ADF165" s="36"/>
      <c r="ADG165" s="36"/>
      <c r="ADH165" s="36"/>
      <c r="ADI165" s="36"/>
      <c r="ADJ165" s="36"/>
      <c r="ADK165" s="36"/>
      <c r="ADL165" s="36"/>
      <c r="ADM165" s="36"/>
      <c r="ADN165" s="36"/>
      <c r="ADO165" s="36"/>
      <c r="ADP165" s="36"/>
      <c r="ADQ165" s="36"/>
      <c r="ADR165" s="36"/>
      <c r="ADS165" s="36"/>
      <c r="ADT165" s="36"/>
      <c r="ADU165" s="36"/>
      <c r="ADV165" s="36"/>
      <c r="ADW165" s="36"/>
      <c r="ADX165" s="36"/>
      <c r="ADY165" s="36"/>
      <c r="ADZ165" s="36"/>
      <c r="AEA165" s="36"/>
      <c r="AEB165" s="36"/>
      <c r="AEC165" s="36"/>
      <c r="AED165" s="36"/>
      <c r="AEE165" s="36"/>
      <c r="AEF165" s="36"/>
      <c r="AEG165" s="36"/>
      <c r="AEH165" s="36"/>
      <c r="AEI165" s="36"/>
      <c r="AEJ165" s="36"/>
      <c r="AEK165" s="36"/>
      <c r="AEL165" s="36"/>
      <c r="AEM165" s="36"/>
      <c r="AEN165" s="36"/>
      <c r="AEO165" s="36"/>
      <c r="AEP165" s="36"/>
      <c r="AEQ165" s="36"/>
      <c r="AER165" s="36"/>
      <c r="AES165" s="36"/>
      <c r="AET165" s="36"/>
      <c r="AEU165" s="36"/>
      <c r="AEV165" s="36"/>
      <c r="AEW165" s="36"/>
      <c r="AEX165" s="36"/>
      <c r="AEY165" s="36"/>
      <c r="AEZ165" s="36"/>
      <c r="AFA165" s="36"/>
      <c r="AFB165" s="36"/>
      <c r="AFC165" s="36"/>
      <c r="AFD165" s="36"/>
      <c r="AFE165" s="36"/>
      <c r="AFF165" s="36"/>
      <c r="AFG165" s="36"/>
      <c r="AFH165" s="36"/>
      <c r="AFI165" s="36"/>
      <c r="AFJ165" s="36"/>
      <c r="AFK165" s="36"/>
      <c r="AFL165" s="36"/>
      <c r="AFM165" s="36"/>
      <c r="AFN165" s="36"/>
      <c r="AFO165" s="36"/>
      <c r="AFP165" s="36"/>
      <c r="AFQ165" s="36"/>
      <c r="AFR165" s="36"/>
      <c r="AFS165" s="36"/>
      <c r="AFT165" s="36"/>
      <c r="AFU165" s="36"/>
      <c r="AFV165" s="36"/>
      <c r="AFW165" s="36"/>
      <c r="AFX165" s="36"/>
      <c r="AFY165" s="36"/>
      <c r="AFZ165" s="36"/>
      <c r="AGA165" s="36"/>
      <c r="AGB165" s="36"/>
      <c r="AGC165" s="36"/>
      <c r="AGD165" s="36"/>
      <c r="AGE165" s="36"/>
      <c r="AGF165" s="36"/>
      <c r="AGG165" s="36"/>
      <c r="AGH165" s="36"/>
      <c r="AGI165" s="36"/>
      <c r="AGJ165" s="36"/>
      <c r="AGK165" s="36"/>
      <c r="AGL165" s="36"/>
      <c r="AGM165" s="36"/>
      <c r="AGN165" s="36"/>
      <c r="AGO165" s="36"/>
      <c r="AGP165" s="36"/>
      <c r="AGQ165" s="36"/>
      <c r="AGR165" s="36"/>
      <c r="AGS165" s="36"/>
      <c r="AGT165" s="36"/>
      <c r="AGU165" s="36"/>
      <c r="AGV165" s="36"/>
      <c r="AGW165" s="36"/>
      <c r="AGX165" s="36"/>
      <c r="AGY165" s="36"/>
      <c r="AGZ165" s="36"/>
      <c r="AHA165" s="36"/>
      <c r="AHB165" s="36"/>
      <c r="AHC165" s="36"/>
      <c r="AHD165" s="36"/>
      <c r="AHE165" s="36"/>
      <c r="AHF165" s="36"/>
      <c r="AHG165" s="36"/>
      <c r="AHH165" s="36"/>
      <c r="AHI165" s="36"/>
      <c r="AHJ165" s="36"/>
      <c r="AHK165" s="36"/>
      <c r="AHL165" s="36"/>
      <c r="AHM165" s="36"/>
      <c r="AHN165" s="36"/>
      <c r="AHO165" s="36"/>
      <c r="AHP165" s="36"/>
      <c r="AHQ165" s="36"/>
      <c r="AHR165" s="36"/>
      <c r="AHS165" s="36"/>
      <c r="AHT165" s="36"/>
      <c r="AHU165" s="36"/>
      <c r="AHV165" s="36"/>
      <c r="AHW165" s="36"/>
      <c r="AHX165" s="36"/>
      <c r="AHY165" s="36"/>
      <c r="AHZ165" s="36"/>
      <c r="AIA165" s="36"/>
      <c r="AIB165" s="36"/>
      <c r="AIC165" s="36"/>
      <c r="AID165" s="36"/>
      <c r="AIE165" s="36"/>
      <c r="AIF165" s="36"/>
      <c r="AIG165" s="36"/>
      <c r="AIH165" s="36"/>
      <c r="AII165" s="36"/>
      <c r="AIJ165" s="36"/>
      <c r="AIK165" s="36"/>
      <c r="AIL165" s="36"/>
      <c r="AIM165" s="36"/>
      <c r="AIN165" s="36"/>
      <c r="AIO165" s="36"/>
      <c r="AIP165" s="36"/>
      <c r="AIQ165" s="36"/>
      <c r="AIR165" s="36"/>
      <c r="AIS165" s="36"/>
      <c r="AIT165" s="36"/>
      <c r="AIU165" s="36"/>
      <c r="AIV165" s="36"/>
      <c r="AIW165" s="36"/>
      <c r="AIX165" s="36"/>
      <c r="AIY165" s="36"/>
      <c r="AIZ165" s="36"/>
      <c r="AJA165" s="36"/>
      <c r="AJB165" s="36"/>
      <c r="AJC165" s="36"/>
      <c r="AJD165" s="36"/>
      <c r="AJE165" s="36"/>
      <c r="AJF165" s="36"/>
      <c r="AJG165" s="36"/>
      <c r="AJH165" s="36"/>
      <c r="AJI165" s="36"/>
      <c r="AJJ165" s="36"/>
      <c r="AJK165" s="36"/>
      <c r="AJL165" s="36"/>
      <c r="AJM165" s="36"/>
      <c r="AJN165" s="36"/>
      <c r="AJO165" s="36"/>
      <c r="AJP165" s="36"/>
      <c r="AJQ165" s="36"/>
      <c r="AJR165" s="36"/>
      <c r="AJS165" s="36"/>
      <c r="AJT165" s="36"/>
      <c r="AJU165" s="36"/>
      <c r="AJV165" s="36"/>
      <c r="AJW165" s="36"/>
      <c r="AJX165" s="36"/>
      <c r="AJY165" s="36"/>
      <c r="AJZ165" s="36"/>
      <c r="AKA165" s="36"/>
      <c r="AKB165" s="36"/>
      <c r="AKC165" s="36"/>
      <c r="AKD165" s="36"/>
      <c r="AKE165" s="36"/>
      <c r="AKF165" s="36"/>
      <c r="AKG165" s="36"/>
      <c r="AKH165" s="36"/>
      <c r="AKI165" s="36"/>
      <c r="AKJ165" s="36"/>
      <c r="AKK165" s="36"/>
      <c r="AKL165" s="36"/>
      <c r="AKM165" s="36"/>
      <c r="AKN165" s="36"/>
      <c r="AKO165" s="36"/>
      <c r="AKP165" s="36"/>
      <c r="AKQ165" s="36"/>
      <c r="AKR165" s="36"/>
      <c r="AKS165" s="36"/>
      <c r="AKT165" s="36"/>
      <c r="AKU165" s="36"/>
      <c r="AKV165" s="36"/>
      <c r="AKW165" s="36"/>
      <c r="AKX165" s="36"/>
      <c r="AKY165" s="36"/>
      <c r="AKZ165" s="36"/>
      <c r="ALA165" s="36"/>
      <c r="ALB165" s="36"/>
      <c r="ALC165" s="36"/>
      <c r="ALD165" s="36"/>
      <c r="ALE165" s="36"/>
      <c r="ALF165" s="36"/>
      <c r="ALG165" s="36"/>
      <c r="ALH165" s="36"/>
      <c r="ALI165" s="36"/>
      <c r="ALJ165" s="36"/>
      <c r="ALK165" s="36"/>
      <c r="ALL165" s="36"/>
      <c r="ALM165" s="36"/>
      <c r="ALN165" s="36"/>
      <c r="ALO165" s="36"/>
      <c r="ALP165" s="36"/>
      <c r="ALQ165" s="36"/>
      <c r="ALR165" s="36"/>
      <c r="ALS165" s="36"/>
      <c r="ALT165" s="36"/>
      <c r="ALU165" s="36"/>
      <c r="ALV165" s="36"/>
      <c r="ALW165" s="36"/>
      <c r="ALX165" s="36"/>
      <c r="ALY165" s="36"/>
      <c r="ALZ165" s="36"/>
      <c r="AMA165" s="36"/>
      <c r="AMB165" s="36"/>
      <c r="AMC165" s="36"/>
      <c r="AMD165" s="36"/>
      <c r="AME165" s="36"/>
      <c r="AMF165" s="36"/>
      <c r="AMG165" s="36"/>
      <c r="AMH165" s="36"/>
      <c r="AMI165" s="35"/>
      <c r="AMK165" s="35"/>
      <c r="AML165" s="35"/>
      <c r="AMM165" s="35"/>
      <c r="XFC165" s="35"/>
      <c r="XFD165" s="35"/>
    </row>
    <row r="166" s="37" customFormat="true" ht="13.8" hidden="false" customHeight="false" outlineLevel="0" collapsed="false">
      <c r="A166" s="158"/>
      <c r="B166" s="163" t="n">
        <v>0.05</v>
      </c>
      <c r="C166" s="164" t="n">
        <f aca="false">C159/220</f>
        <v>0</v>
      </c>
      <c r="D166" s="164"/>
      <c r="E166" s="164" t="n">
        <f aca="false">(E159/2)/220</f>
        <v>0</v>
      </c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  <c r="IV166" s="36"/>
      <c r="IW166" s="36"/>
      <c r="IX166" s="36"/>
      <c r="IY166" s="36"/>
      <c r="IZ166" s="36"/>
      <c r="JA166" s="36"/>
      <c r="JB166" s="36"/>
      <c r="JC166" s="36"/>
      <c r="JD166" s="36"/>
      <c r="JE166" s="36"/>
      <c r="JF166" s="36"/>
      <c r="JG166" s="36"/>
      <c r="JH166" s="36"/>
      <c r="JI166" s="36"/>
      <c r="JJ166" s="36"/>
      <c r="JK166" s="36"/>
      <c r="JL166" s="36"/>
      <c r="JM166" s="36"/>
      <c r="JN166" s="36"/>
      <c r="JO166" s="36"/>
      <c r="JP166" s="36"/>
      <c r="JQ166" s="36"/>
      <c r="JR166" s="36"/>
      <c r="JS166" s="36"/>
      <c r="JT166" s="36"/>
      <c r="JU166" s="36"/>
      <c r="JV166" s="36"/>
      <c r="JW166" s="36"/>
      <c r="JX166" s="36"/>
      <c r="JY166" s="36"/>
      <c r="JZ166" s="36"/>
      <c r="KA166" s="36"/>
      <c r="KB166" s="36"/>
      <c r="KC166" s="36"/>
      <c r="KD166" s="36"/>
      <c r="KE166" s="36"/>
      <c r="KF166" s="36"/>
      <c r="KG166" s="36"/>
      <c r="KH166" s="36"/>
      <c r="KI166" s="36"/>
      <c r="KJ166" s="36"/>
      <c r="KK166" s="36"/>
      <c r="KL166" s="36"/>
      <c r="KM166" s="36"/>
      <c r="KN166" s="36"/>
      <c r="KO166" s="36"/>
      <c r="KP166" s="36"/>
      <c r="KQ166" s="36"/>
      <c r="KR166" s="36"/>
      <c r="KS166" s="36"/>
      <c r="KT166" s="36"/>
      <c r="KU166" s="36"/>
      <c r="KV166" s="36"/>
      <c r="KW166" s="36"/>
      <c r="KX166" s="36"/>
      <c r="KY166" s="36"/>
      <c r="KZ166" s="36"/>
      <c r="LA166" s="36"/>
      <c r="LB166" s="36"/>
      <c r="LC166" s="36"/>
      <c r="LD166" s="36"/>
      <c r="LE166" s="36"/>
      <c r="LF166" s="36"/>
      <c r="LG166" s="36"/>
      <c r="LH166" s="36"/>
      <c r="LI166" s="36"/>
      <c r="LJ166" s="36"/>
      <c r="LK166" s="36"/>
      <c r="LL166" s="36"/>
      <c r="LM166" s="36"/>
      <c r="LN166" s="36"/>
      <c r="LO166" s="36"/>
      <c r="LP166" s="36"/>
      <c r="LQ166" s="36"/>
      <c r="LR166" s="36"/>
      <c r="LS166" s="36"/>
      <c r="LT166" s="36"/>
      <c r="LU166" s="36"/>
      <c r="LV166" s="36"/>
      <c r="LW166" s="36"/>
      <c r="LX166" s="36"/>
      <c r="LY166" s="36"/>
      <c r="LZ166" s="36"/>
      <c r="MA166" s="36"/>
      <c r="MB166" s="36"/>
      <c r="MC166" s="36"/>
      <c r="MD166" s="36"/>
      <c r="ME166" s="36"/>
      <c r="MF166" s="36"/>
      <c r="MG166" s="36"/>
      <c r="MH166" s="36"/>
      <c r="MI166" s="36"/>
      <c r="MJ166" s="36"/>
      <c r="MK166" s="36"/>
      <c r="ML166" s="36"/>
      <c r="MM166" s="36"/>
      <c r="MN166" s="36"/>
      <c r="MO166" s="36"/>
      <c r="MP166" s="36"/>
      <c r="MQ166" s="36"/>
      <c r="MR166" s="36"/>
      <c r="MS166" s="36"/>
      <c r="MT166" s="36"/>
      <c r="MU166" s="36"/>
      <c r="MV166" s="36"/>
      <c r="MW166" s="36"/>
      <c r="MX166" s="36"/>
      <c r="MY166" s="36"/>
      <c r="MZ166" s="36"/>
      <c r="NA166" s="36"/>
      <c r="NB166" s="36"/>
      <c r="NC166" s="36"/>
      <c r="ND166" s="36"/>
      <c r="NE166" s="36"/>
      <c r="NF166" s="36"/>
      <c r="NG166" s="36"/>
      <c r="NH166" s="36"/>
      <c r="NI166" s="36"/>
      <c r="NJ166" s="36"/>
      <c r="NK166" s="36"/>
      <c r="NL166" s="36"/>
      <c r="NM166" s="36"/>
      <c r="NN166" s="36"/>
      <c r="NO166" s="36"/>
      <c r="NP166" s="36"/>
      <c r="NQ166" s="36"/>
      <c r="NR166" s="36"/>
      <c r="NS166" s="36"/>
      <c r="NT166" s="36"/>
      <c r="NU166" s="36"/>
      <c r="NV166" s="36"/>
      <c r="NW166" s="36"/>
      <c r="NX166" s="36"/>
      <c r="NY166" s="36"/>
      <c r="NZ166" s="36"/>
      <c r="OA166" s="36"/>
      <c r="OB166" s="36"/>
      <c r="OC166" s="36"/>
      <c r="OD166" s="36"/>
      <c r="OE166" s="36"/>
      <c r="OF166" s="36"/>
      <c r="OG166" s="36"/>
      <c r="OH166" s="36"/>
      <c r="OI166" s="36"/>
      <c r="OJ166" s="36"/>
      <c r="OK166" s="36"/>
      <c r="OL166" s="36"/>
      <c r="OM166" s="36"/>
      <c r="ON166" s="36"/>
      <c r="OO166" s="36"/>
      <c r="OP166" s="36"/>
      <c r="OQ166" s="36"/>
      <c r="OR166" s="36"/>
      <c r="OS166" s="36"/>
      <c r="OT166" s="36"/>
      <c r="OU166" s="36"/>
      <c r="OV166" s="36"/>
      <c r="OW166" s="36"/>
      <c r="OX166" s="36"/>
      <c r="OY166" s="36"/>
      <c r="OZ166" s="36"/>
      <c r="PA166" s="36"/>
      <c r="PB166" s="36"/>
      <c r="PC166" s="36"/>
      <c r="PD166" s="36"/>
      <c r="PE166" s="36"/>
      <c r="PF166" s="36"/>
      <c r="PG166" s="36"/>
      <c r="PH166" s="36"/>
      <c r="PI166" s="36"/>
      <c r="PJ166" s="36"/>
      <c r="PK166" s="36"/>
      <c r="PL166" s="36"/>
      <c r="PM166" s="36"/>
      <c r="PN166" s="36"/>
      <c r="PO166" s="36"/>
      <c r="PP166" s="36"/>
      <c r="PQ166" s="36"/>
      <c r="PR166" s="36"/>
      <c r="PS166" s="36"/>
      <c r="PT166" s="36"/>
      <c r="PU166" s="36"/>
      <c r="PV166" s="36"/>
      <c r="PW166" s="36"/>
      <c r="PX166" s="36"/>
      <c r="PY166" s="36"/>
      <c r="PZ166" s="36"/>
      <c r="QA166" s="36"/>
      <c r="QB166" s="36"/>
      <c r="QC166" s="36"/>
      <c r="QD166" s="36"/>
      <c r="QE166" s="36"/>
      <c r="QF166" s="36"/>
      <c r="QG166" s="36"/>
      <c r="QH166" s="36"/>
      <c r="QI166" s="36"/>
      <c r="QJ166" s="36"/>
      <c r="QK166" s="36"/>
      <c r="QL166" s="36"/>
      <c r="QM166" s="36"/>
      <c r="QN166" s="36"/>
      <c r="QO166" s="36"/>
      <c r="QP166" s="36"/>
      <c r="QQ166" s="36"/>
      <c r="QR166" s="36"/>
      <c r="QS166" s="36"/>
      <c r="QT166" s="36"/>
      <c r="QU166" s="36"/>
      <c r="QV166" s="36"/>
      <c r="QW166" s="36"/>
      <c r="QX166" s="36"/>
      <c r="QY166" s="36"/>
      <c r="QZ166" s="36"/>
      <c r="RA166" s="36"/>
      <c r="RB166" s="36"/>
      <c r="RC166" s="36"/>
      <c r="RD166" s="36"/>
      <c r="RE166" s="36"/>
      <c r="RF166" s="36"/>
      <c r="RG166" s="36"/>
      <c r="RH166" s="36"/>
      <c r="RI166" s="36"/>
      <c r="RJ166" s="36"/>
      <c r="RK166" s="36"/>
      <c r="RL166" s="36"/>
      <c r="RM166" s="36"/>
      <c r="RN166" s="36"/>
      <c r="RO166" s="36"/>
      <c r="RP166" s="36"/>
      <c r="RQ166" s="36"/>
      <c r="RR166" s="36"/>
      <c r="RS166" s="36"/>
      <c r="RT166" s="36"/>
      <c r="RU166" s="36"/>
      <c r="RV166" s="36"/>
      <c r="RW166" s="36"/>
      <c r="RX166" s="36"/>
      <c r="RY166" s="36"/>
      <c r="RZ166" s="36"/>
      <c r="SA166" s="36"/>
      <c r="SB166" s="36"/>
      <c r="SC166" s="36"/>
      <c r="SD166" s="36"/>
      <c r="SE166" s="36"/>
      <c r="SF166" s="36"/>
      <c r="SG166" s="36"/>
      <c r="SH166" s="36"/>
      <c r="SI166" s="36"/>
      <c r="SJ166" s="36"/>
      <c r="SK166" s="36"/>
      <c r="SL166" s="36"/>
      <c r="SM166" s="36"/>
      <c r="SN166" s="36"/>
      <c r="SO166" s="36"/>
      <c r="SP166" s="36"/>
      <c r="SQ166" s="36"/>
      <c r="SR166" s="36"/>
      <c r="SS166" s="36"/>
      <c r="ST166" s="36"/>
      <c r="SU166" s="36"/>
      <c r="SV166" s="36"/>
      <c r="SW166" s="36"/>
      <c r="SX166" s="36"/>
      <c r="SY166" s="36"/>
      <c r="SZ166" s="36"/>
      <c r="TA166" s="36"/>
      <c r="TB166" s="36"/>
      <c r="TC166" s="36"/>
      <c r="TD166" s="36"/>
      <c r="TE166" s="36"/>
      <c r="TF166" s="36"/>
      <c r="TG166" s="36"/>
      <c r="TH166" s="36"/>
      <c r="TI166" s="36"/>
      <c r="TJ166" s="36"/>
      <c r="TK166" s="36"/>
      <c r="TL166" s="36"/>
      <c r="TM166" s="36"/>
      <c r="TN166" s="36"/>
      <c r="TO166" s="36"/>
      <c r="TP166" s="36"/>
      <c r="TQ166" s="36"/>
      <c r="TR166" s="36"/>
      <c r="TS166" s="36"/>
      <c r="TT166" s="36"/>
      <c r="TU166" s="36"/>
      <c r="TV166" s="36"/>
      <c r="TW166" s="36"/>
      <c r="TX166" s="36"/>
      <c r="TY166" s="36"/>
      <c r="TZ166" s="36"/>
      <c r="UA166" s="36"/>
      <c r="UB166" s="36"/>
      <c r="UC166" s="36"/>
      <c r="UD166" s="36"/>
      <c r="UE166" s="36"/>
      <c r="UF166" s="36"/>
      <c r="UG166" s="36"/>
      <c r="UH166" s="36"/>
      <c r="UI166" s="36"/>
      <c r="UJ166" s="36"/>
      <c r="UK166" s="36"/>
      <c r="UL166" s="36"/>
      <c r="UM166" s="36"/>
      <c r="UN166" s="36"/>
      <c r="UO166" s="36"/>
      <c r="UP166" s="36"/>
      <c r="UQ166" s="36"/>
      <c r="UR166" s="36"/>
      <c r="US166" s="36"/>
      <c r="UT166" s="36"/>
      <c r="UU166" s="36"/>
      <c r="UV166" s="36"/>
      <c r="UW166" s="36"/>
      <c r="UX166" s="36"/>
      <c r="UY166" s="36"/>
      <c r="UZ166" s="36"/>
      <c r="VA166" s="36"/>
      <c r="VB166" s="36"/>
      <c r="VC166" s="36"/>
      <c r="VD166" s="36"/>
      <c r="VE166" s="36"/>
      <c r="VF166" s="36"/>
      <c r="VG166" s="36"/>
      <c r="VH166" s="36"/>
      <c r="VI166" s="36"/>
      <c r="VJ166" s="36"/>
      <c r="VK166" s="36"/>
      <c r="VL166" s="36"/>
      <c r="VM166" s="36"/>
      <c r="VN166" s="36"/>
      <c r="VO166" s="36"/>
      <c r="VP166" s="36"/>
      <c r="VQ166" s="36"/>
      <c r="VR166" s="36"/>
      <c r="VS166" s="36"/>
      <c r="VT166" s="36"/>
      <c r="VU166" s="36"/>
      <c r="VV166" s="36"/>
      <c r="VW166" s="36"/>
      <c r="VX166" s="36"/>
      <c r="VY166" s="36"/>
      <c r="VZ166" s="36"/>
      <c r="WA166" s="36"/>
      <c r="WB166" s="36"/>
      <c r="WC166" s="36"/>
      <c r="WD166" s="36"/>
      <c r="WE166" s="36"/>
      <c r="WF166" s="36"/>
      <c r="WG166" s="36"/>
      <c r="WH166" s="36"/>
      <c r="WI166" s="36"/>
      <c r="WJ166" s="36"/>
      <c r="WK166" s="36"/>
      <c r="WL166" s="36"/>
      <c r="WM166" s="36"/>
      <c r="WN166" s="36"/>
      <c r="WO166" s="36"/>
      <c r="WP166" s="36"/>
      <c r="WQ166" s="36"/>
      <c r="WR166" s="36"/>
      <c r="WS166" s="36"/>
      <c r="WT166" s="36"/>
      <c r="WU166" s="36"/>
      <c r="WV166" s="36"/>
      <c r="WW166" s="36"/>
      <c r="WX166" s="36"/>
      <c r="WY166" s="36"/>
      <c r="WZ166" s="36"/>
      <c r="XA166" s="36"/>
      <c r="XB166" s="36"/>
      <c r="XC166" s="36"/>
      <c r="XD166" s="36"/>
      <c r="XE166" s="36"/>
      <c r="XF166" s="36"/>
      <c r="XG166" s="36"/>
      <c r="XH166" s="36"/>
      <c r="XI166" s="36"/>
      <c r="XJ166" s="36"/>
      <c r="XK166" s="36"/>
      <c r="XL166" s="36"/>
      <c r="XM166" s="36"/>
      <c r="XN166" s="36"/>
      <c r="XO166" s="36"/>
      <c r="XP166" s="36"/>
      <c r="XQ166" s="36"/>
      <c r="XR166" s="36"/>
      <c r="XS166" s="36"/>
      <c r="XT166" s="36"/>
      <c r="XU166" s="36"/>
      <c r="XV166" s="36"/>
      <c r="XW166" s="36"/>
      <c r="XX166" s="36"/>
      <c r="XY166" s="36"/>
      <c r="XZ166" s="36"/>
      <c r="YA166" s="36"/>
      <c r="YB166" s="36"/>
      <c r="YC166" s="36"/>
      <c r="YD166" s="36"/>
      <c r="YE166" s="36"/>
      <c r="YF166" s="36"/>
      <c r="YG166" s="36"/>
      <c r="YH166" s="36"/>
      <c r="YI166" s="36"/>
      <c r="YJ166" s="36"/>
      <c r="YK166" s="36"/>
      <c r="YL166" s="36"/>
      <c r="YM166" s="36"/>
      <c r="YN166" s="36"/>
      <c r="YO166" s="36"/>
      <c r="YP166" s="36"/>
      <c r="YQ166" s="36"/>
      <c r="YR166" s="36"/>
      <c r="YS166" s="36"/>
      <c r="YT166" s="36"/>
      <c r="YU166" s="36"/>
      <c r="YV166" s="36"/>
      <c r="YW166" s="36"/>
      <c r="YX166" s="36"/>
      <c r="YY166" s="36"/>
      <c r="YZ166" s="36"/>
      <c r="ZA166" s="36"/>
      <c r="ZB166" s="36"/>
      <c r="ZC166" s="36"/>
      <c r="ZD166" s="36"/>
      <c r="ZE166" s="36"/>
      <c r="ZF166" s="36"/>
      <c r="ZG166" s="36"/>
      <c r="ZH166" s="36"/>
      <c r="ZI166" s="36"/>
      <c r="ZJ166" s="36"/>
      <c r="ZK166" s="36"/>
      <c r="ZL166" s="36"/>
      <c r="ZM166" s="36"/>
      <c r="ZN166" s="36"/>
      <c r="ZO166" s="36"/>
      <c r="ZP166" s="36"/>
      <c r="ZQ166" s="36"/>
      <c r="ZR166" s="36"/>
      <c r="ZS166" s="36"/>
      <c r="ZT166" s="36"/>
      <c r="ZU166" s="36"/>
      <c r="ZV166" s="36"/>
      <c r="ZW166" s="36"/>
      <c r="ZX166" s="36"/>
      <c r="ZY166" s="36"/>
      <c r="ZZ166" s="36"/>
      <c r="AAA166" s="36"/>
      <c r="AAB166" s="36"/>
      <c r="AAC166" s="36"/>
      <c r="AAD166" s="36"/>
      <c r="AAE166" s="36"/>
      <c r="AAF166" s="36"/>
      <c r="AAG166" s="36"/>
      <c r="AAH166" s="36"/>
      <c r="AAI166" s="36"/>
      <c r="AAJ166" s="36"/>
      <c r="AAK166" s="36"/>
      <c r="AAL166" s="36"/>
      <c r="AAM166" s="36"/>
      <c r="AAN166" s="36"/>
      <c r="AAO166" s="36"/>
      <c r="AAP166" s="36"/>
      <c r="AAQ166" s="36"/>
      <c r="AAR166" s="36"/>
      <c r="AAS166" s="36"/>
      <c r="AAT166" s="36"/>
      <c r="AAU166" s="36"/>
      <c r="AAV166" s="36"/>
      <c r="AAW166" s="36"/>
      <c r="AAX166" s="36"/>
      <c r="AAY166" s="36"/>
      <c r="AAZ166" s="36"/>
      <c r="ABA166" s="36"/>
      <c r="ABB166" s="36"/>
      <c r="ABC166" s="36"/>
      <c r="ABD166" s="36"/>
      <c r="ABE166" s="36"/>
      <c r="ABF166" s="36"/>
      <c r="ABG166" s="36"/>
      <c r="ABH166" s="36"/>
      <c r="ABI166" s="36"/>
      <c r="ABJ166" s="36"/>
      <c r="ABK166" s="36"/>
      <c r="ABL166" s="36"/>
      <c r="ABM166" s="36"/>
      <c r="ABN166" s="36"/>
      <c r="ABO166" s="36"/>
      <c r="ABP166" s="36"/>
      <c r="ABQ166" s="36"/>
      <c r="ABR166" s="36"/>
      <c r="ABS166" s="36"/>
      <c r="ABT166" s="36"/>
      <c r="ABU166" s="36"/>
      <c r="ABV166" s="36"/>
      <c r="ABW166" s="36"/>
      <c r="ABX166" s="36"/>
      <c r="ABY166" s="36"/>
      <c r="ABZ166" s="36"/>
      <c r="ACA166" s="36"/>
      <c r="ACB166" s="36"/>
      <c r="ACC166" s="36"/>
      <c r="ACD166" s="36"/>
      <c r="ACE166" s="36"/>
      <c r="ACF166" s="36"/>
      <c r="ACG166" s="36"/>
      <c r="ACH166" s="36"/>
      <c r="ACI166" s="36"/>
      <c r="ACJ166" s="36"/>
      <c r="ACK166" s="36"/>
      <c r="ACL166" s="36"/>
      <c r="ACM166" s="36"/>
      <c r="ACN166" s="36"/>
      <c r="ACO166" s="36"/>
      <c r="ACP166" s="36"/>
      <c r="ACQ166" s="36"/>
      <c r="ACR166" s="36"/>
      <c r="ACS166" s="36"/>
      <c r="ACT166" s="36"/>
      <c r="ACU166" s="36"/>
      <c r="ACV166" s="36"/>
      <c r="ACW166" s="36"/>
      <c r="ACX166" s="36"/>
      <c r="ACY166" s="36"/>
      <c r="ACZ166" s="36"/>
      <c r="ADA166" s="36"/>
      <c r="ADB166" s="36"/>
      <c r="ADC166" s="36"/>
      <c r="ADD166" s="36"/>
      <c r="ADE166" s="36"/>
      <c r="ADF166" s="36"/>
      <c r="ADG166" s="36"/>
      <c r="ADH166" s="36"/>
      <c r="ADI166" s="36"/>
      <c r="ADJ166" s="36"/>
      <c r="ADK166" s="36"/>
      <c r="ADL166" s="36"/>
      <c r="ADM166" s="36"/>
      <c r="ADN166" s="36"/>
      <c r="ADO166" s="36"/>
      <c r="ADP166" s="36"/>
      <c r="ADQ166" s="36"/>
      <c r="ADR166" s="36"/>
      <c r="ADS166" s="36"/>
      <c r="ADT166" s="36"/>
      <c r="ADU166" s="36"/>
      <c r="ADV166" s="36"/>
      <c r="ADW166" s="36"/>
      <c r="ADX166" s="36"/>
      <c r="ADY166" s="36"/>
      <c r="ADZ166" s="36"/>
      <c r="AEA166" s="36"/>
      <c r="AEB166" s="36"/>
      <c r="AEC166" s="36"/>
      <c r="AED166" s="36"/>
      <c r="AEE166" s="36"/>
      <c r="AEF166" s="36"/>
      <c r="AEG166" s="36"/>
      <c r="AEH166" s="36"/>
      <c r="AEI166" s="36"/>
      <c r="AEJ166" s="36"/>
      <c r="AEK166" s="36"/>
      <c r="AEL166" s="36"/>
      <c r="AEM166" s="36"/>
      <c r="AEN166" s="36"/>
      <c r="AEO166" s="36"/>
      <c r="AEP166" s="36"/>
      <c r="AEQ166" s="36"/>
      <c r="AER166" s="36"/>
      <c r="AES166" s="36"/>
      <c r="AET166" s="36"/>
      <c r="AEU166" s="36"/>
      <c r="AEV166" s="36"/>
      <c r="AEW166" s="36"/>
      <c r="AEX166" s="36"/>
      <c r="AEY166" s="36"/>
      <c r="AEZ166" s="36"/>
      <c r="AFA166" s="36"/>
      <c r="AFB166" s="36"/>
      <c r="AFC166" s="36"/>
      <c r="AFD166" s="36"/>
      <c r="AFE166" s="36"/>
      <c r="AFF166" s="36"/>
      <c r="AFG166" s="36"/>
      <c r="AFH166" s="36"/>
      <c r="AFI166" s="36"/>
      <c r="AFJ166" s="36"/>
      <c r="AFK166" s="36"/>
      <c r="AFL166" s="36"/>
      <c r="AFM166" s="36"/>
      <c r="AFN166" s="36"/>
      <c r="AFO166" s="36"/>
      <c r="AFP166" s="36"/>
      <c r="AFQ166" s="36"/>
      <c r="AFR166" s="36"/>
      <c r="AFS166" s="36"/>
      <c r="AFT166" s="36"/>
      <c r="AFU166" s="36"/>
      <c r="AFV166" s="36"/>
      <c r="AFW166" s="36"/>
      <c r="AFX166" s="36"/>
      <c r="AFY166" s="36"/>
      <c r="AFZ166" s="36"/>
      <c r="AGA166" s="36"/>
      <c r="AGB166" s="36"/>
      <c r="AGC166" s="36"/>
      <c r="AGD166" s="36"/>
      <c r="AGE166" s="36"/>
      <c r="AGF166" s="36"/>
      <c r="AGG166" s="36"/>
      <c r="AGH166" s="36"/>
      <c r="AGI166" s="36"/>
      <c r="AGJ166" s="36"/>
      <c r="AGK166" s="36"/>
      <c r="AGL166" s="36"/>
      <c r="AGM166" s="36"/>
      <c r="AGN166" s="36"/>
      <c r="AGO166" s="36"/>
      <c r="AGP166" s="36"/>
      <c r="AGQ166" s="36"/>
      <c r="AGR166" s="36"/>
      <c r="AGS166" s="36"/>
      <c r="AGT166" s="36"/>
      <c r="AGU166" s="36"/>
      <c r="AGV166" s="36"/>
      <c r="AGW166" s="36"/>
      <c r="AGX166" s="36"/>
      <c r="AGY166" s="36"/>
      <c r="AGZ166" s="36"/>
      <c r="AHA166" s="36"/>
      <c r="AHB166" s="36"/>
      <c r="AHC166" s="36"/>
      <c r="AHD166" s="36"/>
      <c r="AHE166" s="36"/>
      <c r="AHF166" s="36"/>
      <c r="AHG166" s="36"/>
      <c r="AHH166" s="36"/>
      <c r="AHI166" s="36"/>
      <c r="AHJ166" s="36"/>
      <c r="AHK166" s="36"/>
      <c r="AHL166" s="36"/>
      <c r="AHM166" s="36"/>
      <c r="AHN166" s="36"/>
      <c r="AHO166" s="36"/>
      <c r="AHP166" s="36"/>
      <c r="AHQ166" s="36"/>
      <c r="AHR166" s="36"/>
      <c r="AHS166" s="36"/>
      <c r="AHT166" s="36"/>
      <c r="AHU166" s="36"/>
      <c r="AHV166" s="36"/>
      <c r="AHW166" s="36"/>
      <c r="AHX166" s="36"/>
      <c r="AHY166" s="36"/>
      <c r="AHZ166" s="36"/>
      <c r="AIA166" s="36"/>
      <c r="AIB166" s="36"/>
      <c r="AIC166" s="36"/>
      <c r="AID166" s="36"/>
      <c r="AIE166" s="36"/>
      <c r="AIF166" s="36"/>
      <c r="AIG166" s="36"/>
      <c r="AIH166" s="36"/>
      <c r="AII166" s="36"/>
      <c r="AIJ166" s="36"/>
      <c r="AIK166" s="36"/>
      <c r="AIL166" s="36"/>
      <c r="AIM166" s="36"/>
      <c r="AIN166" s="36"/>
      <c r="AIO166" s="36"/>
      <c r="AIP166" s="36"/>
      <c r="AIQ166" s="36"/>
      <c r="AIR166" s="36"/>
      <c r="AIS166" s="36"/>
      <c r="AIT166" s="36"/>
      <c r="AIU166" s="36"/>
      <c r="AIV166" s="36"/>
      <c r="AIW166" s="36"/>
      <c r="AIX166" s="36"/>
      <c r="AIY166" s="36"/>
      <c r="AIZ166" s="36"/>
      <c r="AJA166" s="36"/>
      <c r="AJB166" s="36"/>
      <c r="AJC166" s="36"/>
      <c r="AJD166" s="36"/>
      <c r="AJE166" s="36"/>
      <c r="AJF166" s="36"/>
      <c r="AJG166" s="36"/>
      <c r="AJH166" s="36"/>
      <c r="AJI166" s="36"/>
      <c r="AJJ166" s="36"/>
      <c r="AJK166" s="36"/>
      <c r="AJL166" s="36"/>
      <c r="AJM166" s="36"/>
      <c r="AJN166" s="36"/>
      <c r="AJO166" s="36"/>
      <c r="AJP166" s="36"/>
      <c r="AJQ166" s="36"/>
      <c r="AJR166" s="36"/>
      <c r="AJS166" s="36"/>
      <c r="AJT166" s="36"/>
      <c r="AJU166" s="36"/>
      <c r="AJV166" s="36"/>
      <c r="AJW166" s="36"/>
      <c r="AJX166" s="36"/>
      <c r="AJY166" s="36"/>
      <c r="AJZ166" s="36"/>
      <c r="AKA166" s="36"/>
      <c r="AKB166" s="36"/>
      <c r="AKC166" s="36"/>
      <c r="AKD166" s="36"/>
      <c r="AKE166" s="36"/>
      <c r="AKF166" s="36"/>
      <c r="AKG166" s="36"/>
      <c r="AKH166" s="36"/>
      <c r="AKI166" s="36"/>
      <c r="AKJ166" s="36"/>
      <c r="AKK166" s="36"/>
      <c r="AKL166" s="36"/>
      <c r="AKM166" s="36"/>
      <c r="AKN166" s="36"/>
      <c r="AKO166" s="36"/>
      <c r="AKP166" s="36"/>
      <c r="AKQ166" s="36"/>
      <c r="AKR166" s="36"/>
      <c r="AKS166" s="36"/>
      <c r="AKT166" s="36"/>
      <c r="AKU166" s="36"/>
      <c r="AKV166" s="36"/>
      <c r="AKW166" s="36"/>
      <c r="AKX166" s="36"/>
      <c r="AKY166" s="36"/>
      <c r="AKZ166" s="36"/>
      <c r="ALA166" s="36"/>
      <c r="ALB166" s="36"/>
      <c r="ALC166" s="36"/>
      <c r="ALD166" s="36"/>
      <c r="ALE166" s="36"/>
      <c r="ALF166" s="36"/>
      <c r="ALG166" s="36"/>
      <c r="ALH166" s="36"/>
      <c r="ALI166" s="36"/>
      <c r="ALJ166" s="36"/>
      <c r="ALK166" s="36"/>
      <c r="ALL166" s="36"/>
      <c r="ALM166" s="36"/>
      <c r="ALN166" s="36"/>
      <c r="ALO166" s="36"/>
      <c r="ALP166" s="36"/>
      <c r="ALQ166" s="36"/>
      <c r="ALR166" s="36"/>
      <c r="ALS166" s="36"/>
      <c r="ALT166" s="36"/>
      <c r="ALU166" s="36"/>
      <c r="ALV166" s="36"/>
      <c r="ALW166" s="36"/>
      <c r="ALX166" s="36"/>
      <c r="ALY166" s="36"/>
      <c r="ALZ166" s="36"/>
      <c r="AMA166" s="36"/>
      <c r="AMB166" s="36"/>
      <c r="AMC166" s="36"/>
      <c r="AMD166" s="36"/>
      <c r="AME166" s="36"/>
      <c r="AMF166" s="36"/>
      <c r="AMG166" s="36"/>
      <c r="AMH166" s="36"/>
      <c r="AMI166" s="35"/>
      <c r="AMK166" s="35"/>
      <c r="AML166" s="35"/>
      <c r="AMM166" s="35"/>
      <c r="XFC166" s="35"/>
      <c r="XFD166" s="35"/>
    </row>
    <row r="167" s="74" customFormat="true" ht="12.8" hidden="false" customHeight="false" outlineLevel="0" collapsed="false">
      <c r="A167" s="36"/>
      <c r="B167" s="37"/>
      <c r="C167" s="37"/>
      <c r="D167" s="37"/>
      <c r="E167" s="37" t="s">
        <v>228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6"/>
      <c r="AMI167" s="35"/>
      <c r="AMJ167" s="37"/>
      <c r="AMK167" s="35"/>
      <c r="AML167" s="35"/>
      <c r="AMM167" s="35"/>
      <c r="XFC167" s="35"/>
      <c r="XFD167" s="35"/>
    </row>
    <row r="168" customFormat="false" ht="12.8" hidden="false" customHeight="false" outlineLevel="0" collapsed="false">
      <c r="AMI168" s="35"/>
      <c r="AMJ168" s="37"/>
      <c r="AMK168" s="35"/>
    </row>
    <row r="169" customFormat="false" ht="12.8" hidden="false" customHeight="false" outlineLevel="0" collapsed="false">
      <c r="AMI169" s="35"/>
      <c r="AMJ169" s="74"/>
      <c r="AMK169" s="35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4" activeCellId="0" sqref="D64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5" width="3.18"/>
    <col collapsed="false" customWidth="true" hidden="false" outlineLevel="0" max="2" min="2" style="35" width="20.98"/>
    <col collapsed="false" customWidth="true" hidden="false" outlineLevel="0" max="3" min="3" style="35" width="22.28"/>
    <col collapsed="false" customWidth="true" hidden="false" outlineLevel="0" max="4" min="4" style="35" width="22.01"/>
    <col collapsed="false" customWidth="true" hidden="false" outlineLevel="0" max="5" min="5" style="35" width="17.82"/>
    <col collapsed="false" customWidth="true" hidden="false" outlineLevel="0" max="6" min="6" style="35" width="18.09"/>
    <col collapsed="false" customWidth="true" hidden="false" outlineLevel="0" max="7" min="7" style="35" width="21.17"/>
  </cols>
  <sheetData>
    <row r="1" customFormat="false" ht="12.5" hidden="false" customHeight="false" outlineLevel="0" collapsed="false">
      <c r="B1" s="165"/>
      <c r="C1" s="165"/>
      <c r="D1" s="165"/>
      <c r="E1" s="165"/>
      <c r="F1" s="165"/>
    </row>
    <row r="2" customFormat="false" ht="14" hidden="false" customHeight="false" outlineLevel="0" collapsed="false">
      <c r="A2" s="165"/>
      <c r="B2" s="166" t="s">
        <v>229</v>
      </c>
      <c r="C2" s="166"/>
      <c r="D2" s="166"/>
      <c r="E2" s="166"/>
      <c r="F2" s="166"/>
    </row>
    <row r="3" customFormat="false" ht="12.65" hidden="false" customHeight="false" outlineLevel="0" collapsed="false">
      <c r="A3" s="165"/>
      <c r="B3" s="167"/>
      <c r="C3" s="167"/>
      <c r="D3" s="167"/>
      <c r="E3" s="167"/>
      <c r="F3" s="167"/>
    </row>
    <row r="4" customFormat="false" ht="23.85" hidden="false" customHeight="false" outlineLevel="0" collapsed="false">
      <c r="A4" s="165"/>
      <c r="B4" s="168" t="s">
        <v>230</v>
      </c>
      <c r="C4" s="169" t="n">
        <f aca="false">'Planilha de Custos'!B12</f>
        <v>0</v>
      </c>
      <c r="D4" s="170"/>
      <c r="E4" s="171"/>
      <c r="F4" s="172"/>
    </row>
    <row r="5" customFormat="false" ht="12.65" hidden="false" customHeight="false" outlineLevel="0" collapsed="false">
      <c r="A5" s="165"/>
      <c r="B5" s="173"/>
      <c r="C5" s="174"/>
      <c r="D5" s="175"/>
      <c r="E5" s="171"/>
      <c r="F5" s="172"/>
    </row>
    <row r="6" customFormat="false" ht="25.9" hidden="false" customHeight="true" outlineLevel="0" collapsed="false">
      <c r="A6" s="165"/>
      <c r="B6" s="176" t="s">
        <v>231</v>
      </c>
      <c r="C6" s="177" t="s">
        <v>232</v>
      </c>
      <c r="D6" s="178" t="s">
        <v>233</v>
      </c>
      <c r="E6" s="179" t="s">
        <v>234</v>
      </c>
      <c r="F6" s="180" t="s">
        <v>4</v>
      </c>
    </row>
    <row r="7" customFormat="false" ht="12.5" hidden="false" customHeight="false" outlineLevel="0" collapsed="false">
      <c r="A7" s="165"/>
      <c r="B7" s="176" t="s">
        <v>235</v>
      </c>
      <c r="C7" s="181" t="n">
        <v>2</v>
      </c>
      <c r="D7" s="182" t="n">
        <v>15</v>
      </c>
      <c r="E7" s="183"/>
      <c r="F7" s="184" t="n">
        <f aca="false">C7*D7*E7</f>
        <v>0</v>
      </c>
    </row>
    <row r="8" customFormat="false" ht="13.9" hidden="false" customHeight="true" outlineLevel="0" collapsed="false">
      <c r="A8" s="165"/>
      <c r="B8" s="185" t="s">
        <v>236</v>
      </c>
      <c r="C8" s="185"/>
      <c r="D8" s="185"/>
      <c r="E8" s="185"/>
      <c r="F8" s="184" t="n">
        <f aca="false">C4*6%</f>
        <v>0</v>
      </c>
    </row>
    <row r="9" customFormat="false" ht="13.9" hidden="false" customHeight="true" outlineLevel="0" collapsed="false">
      <c r="A9" s="165"/>
      <c r="B9" s="186" t="s">
        <v>237</v>
      </c>
      <c r="C9" s="186"/>
      <c r="D9" s="186"/>
      <c r="E9" s="186"/>
      <c r="F9" s="187" t="n">
        <f aca="false">F7-MIN(F8,F7)</f>
        <v>0</v>
      </c>
    </row>
    <row r="10" customFormat="false" ht="12.65" hidden="false" customHeight="false" outlineLevel="0" collapsed="false">
      <c r="A10" s="165"/>
      <c r="B10" s="188" t="s">
        <v>238</v>
      </c>
      <c r="C10" s="188"/>
      <c r="D10" s="188"/>
      <c r="E10" s="188"/>
      <c r="F10" s="189" t="n">
        <f aca="false">F9*2</f>
        <v>0</v>
      </c>
    </row>
    <row r="11" customFormat="false" ht="25.9" hidden="false" customHeight="true" outlineLevel="0" collapsed="false">
      <c r="A11" s="165"/>
      <c r="B11" s="176" t="s">
        <v>239</v>
      </c>
      <c r="C11" s="177" t="s">
        <v>232</v>
      </c>
      <c r="D11" s="178" t="s">
        <v>233</v>
      </c>
      <c r="E11" s="179" t="s">
        <v>234</v>
      </c>
      <c r="F11" s="190" t="s">
        <v>4</v>
      </c>
    </row>
    <row r="12" customFormat="false" ht="12.65" hidden="false" customHeight="false" outlineLevel="0" collapsed="false">
      <c r="A12" s="165"/>
      <c r="B12" s="176" t="s">
        <v>235</v>
      </c>
      <c r="C12" s="191" t="n">
        <v>2</v>
      </c>
      <c r="D12" s="182" t="n">
        <v>22</v>
      </c>
      <c r="E12" s="192" t="n">
        <f aca="false">E7</f>
        <v>0</v>
      </c>
      <c r="F12" s="184" t="n">
        <f aca="false">C12*D12*E12</f>
        <v>0</v>
      </c>
    </row>
    <row r="13" customFormat="false" ht="12.65" hidden="false" customHeight="false" outlineLevel="0" collapsed="false">
      <c r="A13" s="165"/>
      <c r="B13" s="193" t="s">
        <v>236</v>
      </c>
      <c r="C13" s="193"/>
      <c r="D13" s="193"/>
      <c r="E13" s="193"/>
      <c r="F13" s="187" t="n">
        <f aca="false">C4*6%</f>
        <v>0</v>
      </c>
    </row>
    <row r="14" customFormat="false" ht="12.65" hidden="false" customHeight="false" outlineLevel="0" collapsed="false">
      <c r="A14" s="165"/>
      <c r="B14" s="194" t="s">
        <v>240</v>
      </c>
      <c r="C14" s="194"/>
      <c r="D14" s="194"/>
      <c r="E14" s="194"/>
      <c r="F14" s="195" t="n">
        <f aca="false">F12-MIN(F13,F12)</f>
        <v>0</v>
      </c>
    </row>
    <row r="15" customFormat="false" ht="12.65" hidden="false" customHeight="false" outlineLevel="0" collapsed="false">
      <c r="A15" s="165"/>
      <c r="B15" s="196"/>
      <c r="C15" s="196"/>
      <c r="D15" s="196"/>
      <c r="E15" s="196"/>
      <c r="F15" s="196"/>
    </row>
    <row r="16" customFormat="false" ht="38.5" hidden="false" customHeight="true" outlineLevel="0" collapsed="false">
      <c r="A16" s="165"/>
      <c r="B16" s="176" t="s">
        <v>241</v>
      </c>
      <c r="C16" s="197" t="s">
        <v>242</v>
      </c>
      <c r="D16" s="198" t="s">
        <v>243</v>
      </c>
      <c r="E16" s="199" t="s">
        <v>244</v>
      </c>
      <c r="F16" s="200" t="s">
        <v>245</v>
      </c>
    </row>
    <row r="17" customFormat="false" ht="12.5" hidden="false" customHeight="false" outlineLevel="0" collapsed="false">
      <c r="A17" s="165"/>
      <c r="B17" s="176"/>
      <c r="C17" s="181" t="n">
        <v>15</v>
      </c>
      <c r="D17" s="201"/>
      <c r="E17" s="201" t="n">
        <f aca="false">D17*18%</f>
        <v>0</v>
      </c>
      <c r="F17" s="184" t="n">
        <f aca="false">(D17-E17)*C17</f>
        <v>0</v>
      </c>
    </row>
    <row r="18" customFormat="false" ht="13.9" hidden="false" customHeight="true" outlineLevel="0" collapsed="false">
      <c r="A18" s="165"/>
      <c r="B18" s="188" t="s">
        <v>238</v>
      </c>
      <c r="C18" s="188"/>
      <c r="D18" s="188"/>
      <c r="E18" s="188"/>
      <c r="F18" s="189" t="n">
        <f aca="false">F17*2</f>
        <v>0</v>
      </c>
    </row>
    <row r="19" customFormat="false" ht="12.65" hidden="false" customHeight="false" outlineLevel="0" collapsed="false">
      <c r="A19" s="165"/>
      <c r="B19" s="202"/>
      <c r="C19" s="202"/>
      <c r="D19" s="202"/>
      <c r="E19" s="202"/>
      <c r="F19" s="203"/>
    </row>
    <row r="20" customFormat="false" ht="35.05" hidden="false" customHeight="true" outlineLevel="0" collapsed="false">
      <c r="A20" s="165"/>
      <c r="B20" s="176" t="s">
        <v>246</v>
      </c>
      <c r="C20" s="197" t="s">
        <v>242</v>
      </c>
      <c r="D20" s="198" t="s">
        <v>243</v>
      </c>
      <c r="E20" s="199" t="s">
        <v>244</v>
      </c>
      <c r="F20" s="204" t="s">
        <v>245</v>
      </c>
    </row>
    <row r="21" customFormat="false" ht="38.5" hidden="false" customHeight="true" outlineLevel="0" collapsed="false">
      <c r="A21" s="165"/>
      <c r="B21" s="176"/>
      <c r="C21" s="205" t="n">
        <v>22</v>
      </c>
      <c r="D21" s="206" t="n">
        <f aca="false">D17</f>
        <v>0</v>
      </c>
      <c r="E21" s="201" t="n">
        <f aca="false">D21*18%</f>
        <v>0</v>
      </c>
      <c r="F21" s="207" t="n">
        <f aca="false">(D21-E21)*C21</f>
        <v>0</v>
      </c>
    </row>
    <row r="22" customFormat="false" ht="12.65" hidden="false" customHeight="false" outlineLevel="0" collapsed="false">
      <c r="A22" s="165"/>
      <c r="B22" s="194" t="s">
        <v>240</v>
      </c>
      <c r="C22" s="194"/>
      <c r="D22" s="194"/>
      <c r="E22" s="194"/>
      <c r="F22" s="195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8" t="s">
        <v>247</v>
      </c>
      <c r="C24" s="208"/>
      <c r="D24" s="208"/>
    </row>
    <row r="25" customFormat="false" ht="12.65" hidden="false" customHeight="false" outlineLevel="0" collapsed="false">
      <c r="B25" s="209" t="s">
        <v>248</v>
      </c>
      <c r="C25" s="210"/>
      <c r="D25" s="211" t="n">
        <f aca="false">'Planilha de Custos'!C4</f>
        <v>0</v>
      </c>
    </row>
    <row r="26" customFormat="false" ht="12.65" hidden="false" customHeight="false" outlineLevel="0" collapsed="false">
      <c r="B26" s="212" t="s">
        <v>249</v>
      </c>
      <c r="C26" s="213"/>
      <c r="D26" s="214" t="n">
        <f aca="false">'Planilha de Custos'!C13</f>
        <v>0</v>
      </c>
    </row>
    <row r="27" customFormat="false" ht="12.65" hidden="false" customHeight="false" outlineLevel="0" collapsed="false">
      <c r="B27" s="215" t="s">
        <v>250</v>
      </c>
      <c r="C27" s="216"/>
      <c r="D27" s="214" t="n">
        <f aca="false">(D25+D26)*52</f>
        <v>0</v>
      </c>
    </row>
    <row r="28" customFormat="false" ht="23.85" hidden="false" customHeight="true" outlineLevel="0" collapsed="false">
      <c r="B28" s="217" t="s">
        <v>251</v>
      </c>
      <c r="C28" s="217"/>
      <c r="D28" s="218" t="n">
        <v>9.5E-005</v>
      </c>
    </row>
    <row r="29" customFormat="false" ht="12.65" hidden="false" customHeight="false" outlineLevel="0" collapsed="false">
      <c r="B29" s="219" t="s">
        <v>252</v>
      </c>
      <c r="C29" s="220"/>
      <c r="D29" s="221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5"/>
      <c r="B31" s="222"/>
      <c r="C31" s="222"/>
      <c r="D31" s="222"/>
      <c r="E31" s="222"/>
      <c r="F31" s="222"/>
    </row>
    <row r="32" customFormat="false" ht="12.65" hidden="false" customHeight="false" outlineLevel="0" collapsed="false">
      <c r="A32" s="165"/>
      <c r="B32" s="208" t="s">
        <v>253</v>
      </c>
      <c r="C32" s="208"/>
      <c r="D32" s="208"/>
      <c r="E32" s="222"/>
      <c r="F32" s="222"/>
    </row>
    <row r="33" customFormat="false" ht="12.65" hidden="false" customHeight="false" outlineLevel="0" collapsed="false">
      <c r="A33" s="165"/>
      <c r="B33" s="223" t="s">
        <v>254</v>
      </c>
      <c r="C33" s="224"/>
      <c r="D33" s="225" t="n">
        <v>2.96</v>
      </c>
      <c r="E33" s="222"/>
      <c r="F33" s="222"/>
      <c r="G33" s="1"/>
    </row>
    <row r="34" customFormat="false" ht="12.65" hidden="false" customHeight="false" outlineLevel="0" collapsed="false">
      <c r="A34" s="165"/>
      <c r="B34" s="222" t="s">
        <v>255</v>
      </c>
      <c r="C34" s="222"/>
      <c r="D34" s="222"/>
      <c r="E34" s="222"/>
      <c r="F34" s="222"/>
      <c r="G34" s="1"/>
    </row>
    <row r="35" customFormat="false" ht="12.65" hidden="false" customHeight="false" outlineLevel="0" collapsed="false">
      <c r="A35" s="165"/>
      <c r="B35" s="222"/>
      <c r="C35" s="222"/>
      <c r="D35" s="222"/>
      <c r="E35" s="222"/>
      <c r="F35" s="222"/>
      <c r="G35" s="1"/>
    </row>
    <row r="36" customFormat="false" ht="12.65" hidden="false" customHeight="false" outlineLevel="0" collapsed="false">
      <c r="A36" s="165"/>
      <c r="B36" s="208" t="s">
        <v>256</v>
      </c>
      <c r="C36" s="208"/>
      <c r="D36" s="208"/>
      <c r="E36" s="208"/>
      <c r="F36" s="222"/>
      <c r="G36" s="1"/>
    </row>
    <row r="37" customFormat="false" ht="12.65" hidden="false" customHeight="false" outlineLevel="0" collapsed="false">
      <c r="A37" s="165"/>
      <c r="B37" s="226" t="s">
        <v>257</v>
      </c>
      <c r="C37" s="227"/>
      <c r="D37" s="228"/>
      <c r="E37" s="229" t="n">
        <v>0.01291</v>
      </c>
      <c r="F37" s="222"/>
      <c r="G37" s="1"/>
    </row>
    <row r="38" customFormat="false" ht="12.65" hidden="false" customHeight="false" outlineLevel="0" collapsed="false">
      <c r="A38" s="165"/>
      <c r="B38" s="226" t="s">
        <v>258</v>
      </c>
      <c r="C38" s="227"/>
      <c r="D38" s="228"/>
      <c r="E38" s="229" t="n">
        <v>0.7989</v>
      </c>
      <c r="F38" s="222"/>
      <c r="G38" s="1"/>
    </row>
    <row r="39" customFormat="false" ht="12.65" hidden="false" customHeight="false" outlineLevel="0" collapsed="false">
      <c r="A39" s="165"/>
      <c r="B39" s="230" t="s">
        <v>259</v>
      </c>
      <c r="C39" s="231"/>
      <c r="D39" s="232"/>
      <c r="E39" s="233" t="n">
        <v>20</v>
      </c>
      <c r="F39" s="222"/>
      <c r="G39" s="1"/>
    </row>
    <row r="40" customFormat="false" ht="12.65" hidden="false" customHeight="false" outlineLevel="0" collapsed="false">
      <c r="A40" s="165"/>
      <c r="B40" s="222" t="s">
        <v>260</v>
      </c>
      <c r="C40" s="222"/>
      <c r="D40" s="222"/>
      <c r="E40" s="222"/>
      <c r="F40" s="222"/>
      <c r="G40" s="1"/>
    </row>
    <row r="41" customFormat="false" ht="13.9" hidden="false" customHeight="true" outlineLevel="0" collapsed="false">
      <c r="A41" s="165"/>
      <c r="B41" s="222"/>
      <c r="C41" s="222"/>
      <c r="D41" s="222"/>
      <c r="E41" s="222"/>
      <c r="F41" s="222"/>
      <c r="G41" s="1"/>
    </row>
    <row r="42" customFormat="false" ht="13.9" hidden="false" customHeight="true" outlineLevel="0" collapsed="false">
      <c r="A42" s="165"/>
      <c r="B42" s="208" t="s">
        <v>261</v>
      </c>
      <c r="C42" s="208"/>
      <c r="D42" s="208"/>
      <c r="E42" s="208"/>
      <c r="F42" s="222"/>
      <c r="G42" s="1"/>
    </row>
    <row r="43" customFormat="false" ht="12.65" hidden="false" customHeight="false" outlineLevel="0" collapsed="false">
      <c r="A43" s="165"/>
      <c r="B43" s="223" t="s">
        <v>262</v>
      </c>
      <c r="C43" s="234"/>
      <c r="D43" s="235"/>
      <c r="E43" s="236" t="n">
        <v>0.0651</v>
      </c>
      <c r="F43" s="1"/>
      <c r="G43" s="1"/>
    </row>
    <row r="44" customFormat="false" ht="12.65" hidden="false" customHeight="false" outlineLevel="0" collapsed="false">
      <c r="A44" s="165"/>
      <c r="B44" s="222" t="s">
        <v>263</v>
      </c>
      <c r="C44" s="222"/>
      <c r="D44" s="222"/>
      <c r="E44" s="222"/>
      <c r="F44" s="1"/>
      <c r="G44" s="1"/>
    </row>
    <row r="45" customFormat="false" ht="12.65" hidden="false" customHeight="false" outlineLevel="0" collapsed="false">
      <c r="A45" s="165"/>
      <c r="B45" s="222"/>
      <c r="C45" s="222"/>
      <c r="D45" s="222"/>
      <c r="E45" s="222"/>
      <c r="F45" s="1"/>
      <c r="G45" s="1"/>
    </row>
    <row r="46" customFormat="false" ht="12.65" hidden="false" customHeight="false" outlineLevel="0" collapsed="false">
      <c r="A46" s="165"/>
      <c r="B46" s="237" t="s">
        <v>264</v>
      </c>
      <c r="C46" s="237"/>
      <c r="D46" s="237"/>
      <c r="E46" s="237"/>
      <c r="F46" s="237"/>
      <c r="G46" s="1"/>
    </row>
    <row r="47" customFormat="false" ht="12.65" hidden="false" customHeight="false" outlineLevel="0" collapsed="false">
      <c r="A47" s="165"/>
      <c r="B47" s="238" t="s">
        <v>265</v>
      </c>
      <c r="C47" s="239"/>
      <c r="D47" s="240" t="s">
        <v>266</v>
      </c>
      <c r="E47" s="240" t="s">
        <v>267</v>
      </c>
      <c r="F47" s="241" t="s">
        <v>268</v>
      </c>
    </row>
    <row r="48" customFormat="false" ht="12.65" hidden="false" customHeight="false" outlineLevel="0" collapsed="false">
      <c r="A48" s="165"/>
      <c r="B48" s="242" t="s">
        <v>269</v>
      </c>
      <c r="C48" s="242"/>
      <c r="D48" s="243" t="n">
        <f aca="false">'Planilha de Custos'!C19+'Planilha de Custos'!C19+('Planilha de Custos'!C19/3)</f>
        <v>0</v>
      </c>
      <c r="E48" s="243" t="n">
        <f aca="false">'Planilha de Custos'!D19+'Planilha de Custos'!D19+('Planilha de Custos'!D19/3)</f>
        <v>0</v>
      </c>
      <c r="F48" s="243" t="n">
        <f aca="false">'Planilha de Custos'!E19+'Planilha de Custos'!E19+('Planilha de Custos'!E19/3)</f>
        <v>0</v>
      </c>
    </row>
    <row r="49" customFormat="false" ht="12.65" hidden="false" customHeight="false" outlineLevel="0" collapsed="false">
      <c r="A49" s="165"/>
      <c r="B49" s="242" t="s">
        <v>270</v>
      </c>
      <c r="C49" s="242"/>
      <c r="D49" s="243" t="n">
        <f aca="false">'Planilha de Custos'!C35</f>
        <v>0</v>
      </c>
      <c r="E49" s="243" t="n">
        <f aca="false">'Planilha de Custos'!D35</f>
        <v>0</v>
      </c>
      <c r="F49" s="243" t="n">
        <f aca="false">'Planilha de Custos'!E35</f>
        <v>0</v>
      </c>
    </row>
    <row r="50" customFormat="false" ht="12.65" hidden="false" customHeight="false" outlineLevel="0" collapsed="false">
      <c r="A50" s="165"/>
      <c r="B50" s="244" t="s">
        <v>271</v>
      </c>
      <c r="C50" s="244"/>
      <c r="D50" s="245" t="n">
        <f aca="false">'Planilha de Custos'!C44-'Planilha de Custos'!C37-'Planilha de Custos'!C38</f>
        <v>0</v>
      </c>
      <c r="E50" s="245" t="n">
        <f aca="false">'Planilha de Custos'!D44-'Planilha de Custos'!D37-'Planilha de Custos'!D38</f>
        <v>0</v>
      </c>
      <c r="F50" s="245" t="n">
        <f aca="false">'Planilha de Custos'!E44-'Planilha de Custos'!E37-'Planilha de Custos'!E38</f>
        <v>0</v>
      </c>
    </row>
    <row r="51" customFormat="false" ht="12.65" hidden="false" customHeight="false" outlineLevel="0" collapsed="false">
      <c r="A51" s="165"/>
      <c r="B51" s="246" t="s">
        <v>272</v>
      </c>
      <c r="C51" s="246"/>
      <c r="D51" s="247" t="n">
        <f aca="false">SUM(D48:D50)</f>
        <v>0</v>
      </c>
      <c r="E51" s="247" t="n">
        <f aca="false">SUM(E48:E50)</f>
        <v>0</v>
      </c>
      <c r="F51" s="247" t="n">
        <f aca="false">SUM(F48:F50)</f>
        <v>0</v>
      </c>
    </row>
    <row r="52" customFormat="false" ht="12.65" hidden="false" customHeight="false" outlineLevel="0" collapsed="false">
      <c r="A52" s="165"/>
      <c r="B52" s="43"/>
      <c r="C52" s="43"/>
      <c r="D52" s="43"/>
      <c r="E52" s="43"/>
      <c r="F52" s="1"/>
    </row>
    <row r="53" customFormat="false" ht="12.65" hidden="false" customHeight="false" outlineLevel="0" collapsed="false">
      <c r="A53" s="165"/>
      <c r="B53" s="248" t="s">
        <v>273</v>
      </c>
      <c r="C53" s="249"/>
      <c r="D53" s="250"/>
      <c r="E53" s="251" t="n">
        <v>0.2011</v>
      </c>
      <c r="F53" s="1"/>
      <c r="G53" s="1"/>
    </row>
    <row r="54" customFormat="false" ht="12.65" hidden="false" customHeight="false" outlineLevel="0" collapsed="false">
      <c r="A54" s="165"/>
      <c r="B54" s="252" t="s">
        <v>257</v>
      </c>
      <c r="C54" s="253"/>
      <c r="D54" s="254"/>
      <c r="E54" s="255" t="n">
        <f aca="false">E37</f>
        <v>0.01291</v>
      </c>
      <c r="F54" s="1"/>
      <c r="G54" s="1"/>
    </row>
    <row r="55" customFormat="false" ht="12.65" hidden="false" customHeight="false" outlineLevel="0" collapsed="false">
      <c r="A55" s="165"/>
      <c r="B55" s="222" t="s">
        <v>274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5"/>
      <c r="G56" s="1"/>
    </row>
    <row r="57" customFormat="false" ht="12.65" hidden="false" customHeight="false" outlineLevel="0" collapsed="false">
      <c r="A57" s="165"/>
      <c r="B57" s="237" t="s">
        <v>275</v>
      </c>
      <c r="C57" s="237"/>
      <c r="D57" s="237"/>
    </row>
    <row r="58" customFormat="false" ht="12.65" hidden="false" customHeight="false" outlineLevel="0" collapsed="false">
      <c r="A58" s="165"/>
      <c r="B58" s="256" t="s">
        <v>276</v>
      </c>
      <c r="C58" s="256"/>
      <c r="D58" s="257" t="n">
        <f aca="false">'Planilha de Custos'!C12*2</f>
        <v>0</v>
      </c>
    </row>
    <row r="59" customFormat="false" ht="12.65" hidden="false" customHeight="false" outlineLevel="0" collapsed="false">
      <c r="A59" s="165"/>
      <c r="B59" s="258" t="s">
        <v>277</v>
      </c>
      <c r="C59" s="258"/>
      <c r="D59" s="259" t="n">
        <v>0.00191</v>
      </c>
    </row>
    <row r="60" customFormat="false" ht="12.65" hidden="false" customHeight="false" outlineLevel="0" collapsed="false">
      <c r="A60" s="165"/>
      <c r="B60" s="260" t="s">
        <v>278</v>
      </c>
      <c r="C60" s="260"/>
      <c r="D60" s="261" t="n">
        <f aca="false">(D58*D59)/12</f>
        <v>0</v>
      </c>
    </row>
    <row r="61" customFormat="false" ht="12.65" hidden="false" customHeight="false" outlineLevel="0" collapsed="false">
      <c r="A61" s="165"/>
      <c r="B61" s="222" t="s">
        <v>263</v>
      </c>
    </row>
    <row r="62" customFormat="false" ht="12.65" hidden="false" customHeight="false" outlineLevel="0" collapsed="false">
      <c r="A62" s="165"/>
    </row>
    <row r="63" customFormat="false" ht="12.65" hidden="false" customHeight="false" outlineLevel="0" collapsed="false">
      <c r="A63" s="165"/>
      <c r="B63" s="237" t="s">
        <v>279</v>
      </c>
      <c r="C63" s="237"/>
      <c r="D63" s="237"/>
    </row>
    <row r="64" customFormat="false" ht="35.05" hidden="false" customHeight="true" outlineLevel="0" collapsed="false">
      <c r="A64" s="165"/>
      <c r="B64" s="262" t="s">
        <v>280</v>
      </c>
      <c r="C64" s="262"/>
      <c r="D64" s="263"/>
    </row>
    <row r="65" customFormat="false" ht="12.65" hidden="false" customHeight="false" outlineLevel="0" collapsed="false">
      <c r="A65" s="165"/>
      <c r="B65" s="258" t="s">
        <v>281</v>
      </c>
      <c r="C65" s="258"/>
      <c r="D65" s="264" t="n">
        <v>0.2</v>
      </c>
    </row>
    <row r="66" customFormat="false" ht="12.65" hidden="false" customHeight="false" outlineLevel="0" collapsed="false">
      <c r="A66" s="165"/>
      <c r="B66" s="260" t="s">
        <v>278</v>
      </c>
      <c r="C66" s="260"/>
      <c r="D66" s="265" t="n">
        <f aca="false">(D64*D65)</f>
        <v>0</v>
      </c>
    </row>
    <row r="67" customFormat="false" ht="68.65" hidden="false" customHeight="true" outlineLevel="0" collapsed="false">
      <c r="A67" s="165"/>
      <c r="B67" s="266" t="s">
        <v>282</v>
      </c>
      <c r="C67" s="266"/>
      <c r="D67" s="266"/>
      <c r="E67" s="266"/>
      <c r="F67" s="266"/>
    </row>
    <row r="68" customFormat="false" ht="12.65" hidden="false" customHeight="false" outlineLevel="0" collapsed="false">
      <c r="A68" s="165"/>
    </row>
    <row r="69" customFormat="false" ht="12.65" hidden="false" customHeight="false" outlineLevel="0" collapsed="false">
      <c r="A69" s="165"/>
    </row>
    <row r="70" customFormat="false" ht="12.65" hidden="false" customHeight="false" outlineLevel="0" collapsed="false">
      <c r="A70" s="165"/>
    </row>
    <row r="71" customFormat="false" ht="12.65" hidden="false" customHeight="false" outlineLevel="0" collapsed="false">
      <c r="A71" s="165"/>
    </row>
    <row r="72" customFormat="false" ht="12.65" hidden="false" customHeight="false" outlineLevel="0" collapsed="false">
      <c r="A72" s="165"/>
    </row>
    <row r="73" customFormat="false" ht="12.65" hidden="false" customHeight="false" outlineLevel="0" collapsed="false">
      <c r="A73" s="165"/>
    </row>
    <row r="74" customFormat="false" ht="12.65" hidden="false" customHeight="false" outlineLevel="0" collapsed="false">
      <c r="A74" s="165"/>
    </row>
    <row r="75" customFormat="false" ht="12.65" hidden="false" customHeight="false" outlineLevel="0" collapsed="false">
      <c r="A75" s="165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2" activeCellId="0" sqref="K22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5" width="22.16"/>
    <col collapsed="false" customWidth="false" hidden="false" outlineLevel="0" max="7" min="2" style="35" width="9.19"/>
    <col collapsed="false" customWidth="true" hidden="false" outlineLevel="0" max="1024" min="1022" style="35" width="11.52"/>
  </cols>
  <sheetData>
    <row r="1" customFormat="false" ht="13.8" hidden="false" customHeight="false" outlineLevel="0" collapsed="false">
      <c r="A1" s="267" t="s">
        <v>283</v>
      </c>
      <c r="B1" s="267"/>
      <c r="C1" s="267"/>
      <c r="D1" s="267"/>
      <c r="E1" s="267"/>
      <c r="F1" s="267"/>
      <c r="G1" s="267"/>
    </row>
    <row r="2" customFormat="false" ht="12.8" hidden="false" customHeight="false" outlineLevel="0" collapsed="false">
      <c r="A2" s="268"/>
      <c r="B2" s="269"/>
      <c r="C2" s="268"/>
      <c r="D2" s="268"/>
      <c r="E2" s="268"/>
      <c r="F2" s="268"/>
      <c r="G2" s="1"/>
    </row>
    <row r="3" customFormat="false" ht="12.8" hidden="false" customHeight="false" outlineLevel="0" collapsed="false">
      <c r="A3" s="270" t="s">
        <v>284</v>
      </c>
      <c r="B3" s="270"/>
      <c r="C3" s="270"/>
      <c r="D3" s="270"/>
      <c r="E3" s="270"/>
      <c r="F3" s="270"/>
      <c r="G3" s="270"/>
    </row>
    <row r="4" customFormat="false" ht="28.35" hidden="false" customHeight="false" outlineLevel="0" collapsed="false">
      <c r="A4" s="271" t="s">
        <v>285</v>
      </c>
      <c r="B4" s="272" t="s">
        <v>286</v>
      </c>
      <c r="C4" s="272" t="s">
        <v>287</v>
      </c>
      <c r="D4" s="272" t="s">
        <v>288</v>
      </c>
      <c r="E4" s="272" t="s">
        <v>289</v>
      </c>
      <c r="F4" s="272" t="s">
        <v>290</v>
      </c>
      <c r="G4" s="273" t="s">
        <v>291</v>
      </c>
      <c r="H4" s="1"/>
      <c r="AMK4" s="35"/>
    </row>
    <row r="5" customFormat="false" ht="12.8" hidden="false" customHeight="false" outlineLevel="0" collapsed="false">
      <c r="A5" s="274" t="s">
        <v>292</v>
      </c>
      <c r="B5" s="275" t="n">
        <v>2</v>
      </c>
      <c r="C5" s="275" t="n">
        <v>6</v>
      </c>
      <c r="D5" s="276" t="n">
        <v>36</v>
      </c>
      <c r="E5" s="275" t="n">
        <f aca="false">D5/C5*B5</f>
        <v>12</v>
      </c>
      <c r="F5" s="277"/>
      <c r="G5" s="278" t="n">
        <f aca="false">E5*F5</f>
        <v>0</v>
      </c>
      <c r="H5" s="1"/>
      <c r="AMK5" s="35"/>
    </row>
    <row r="6" customFormat="false" ht="12.8" hidden="false" customHeight="false" outlineLevel="0" collapsed="false">
      <c r="A6" s="274" t="s">
        <v>293</v>
      </c>
      <c r="B6" s="275" t="n">
        <v>2</v>
      </c>
      <c r="C6" s="275" t="n">
        <v>6</v>
      </c>
      <c r="D6" s="276" t="n">
        <v>36</v>
      </c>
      <c r="E6" s="275" t="n">
        <f aca="false">D6/C6*B6</f>
        <v>12</v>
      </c>
      <c r="F6" s="277"/>
      <c r="G6" s="278" t="n">
        <f aca="false">E6*F6</f>
        <v>0</v>
      </c>
      <c r="H6" s="1"/>
      <c r="AMK6" s="35"/>
    </row>
    <row r="7" customFormat="false" ht="12.8" hidden="false" customHeight="false" outlineLevel="0" collapsed="false">
      <c r="A7" s="274" t="s">
        <v>294</v>
      </c>
      <c r="B7" s="275" t="n">
        <v>2</v>
      </c>
      <c r="C7" s="275" t="n">
        <v>6</v>
      </c>
      <c r="D7" s="276" t="n">
        <v>36</v>
      </c>
      <c r="E7" s="275" t="n">
        <f aca="false">D7/C7*B7</f>
        <v>12</v>
      </c>
      <c r="F7" s="277"/>
      <c r="G7" s="278" t="n">
        <f aca="false">E7*F7</f>
        <v>0</v>
      </c>
      <c r="H7" s="1"/>
      <c r="AMK7" s="35"/>
    </row>
    <row r="8" customFormat="false" ht="12.8" hidden="false" customHeight="false" outlineLevel="0" collapsed="false">
      <c r="A8" s="274" t="s">
        <v>295</v>
      </c>
      <c r="B8" s="275" t="n">
        <v>2</v>
      </c>
      <c r="C8" s="275" t="n">
        <v>6</v>
      </c>
      <c r="D8" s="276" t="n">
        <v>36</v>
      </c>
      <c r="E8" s="275" t="n">
        <f aca="false">D8/C8*B8</f>
        <v>12</v>
      </c>
      <c r="F8" s="277"/>
      <c r="G8" s="278" t="n">
        <f aca="false">E8*F8</f>
        <v>0</v>
      </c>
      <c r="H8" s="1"/>
      <c r="AMK8" s="35"/>
    </row>
    <row r="9" customFormat="false" ht="12.8" hidden="false" customHeight="false" outlineLevel="0" collapsed="false">
      <c r="A9" s="274" t="s">
        <v>296</v>
      </c>
      <c r="B9" s="275" t="n">
        <v>2</v>
      </c>
      <c r="C9" s="275" t="n">
        <v>6</v>
      </c>
      <c r="D9" s="276" t="n">
        <v>36</v>
      </c>
      <c r="E9" s="275" t="n">
        <f aca="false">D9/C9*B9</f>
        <v>12</v>
      </c>
      <c r="F9" s="277"/>
      <c r="G9" s="278" t="n">
        <f aca="false">E9*F9</f>
        <v>0</v>
      </c>
      <c r="H9" s="1"/>
      <c r="AMK9" s="35"/>
    </row>
    <row r="10" customFormat="false" ht="12.8" hidden="false" customHeight="false" outlineLevel="0" collapsed="false">
      <c r="A10" s="274" t="s">
        <v>297</v>
      </c>
      <c r="B10" s="275" t="n">
        <v>2</v>
      </c>
      <c r="C10" s="275" t="n">
        <v>6</v>
      </c>
      <c r="D10" s="276" t="n">
        <v>36</v>
      </c>
      <c r="E10" s="275" t="n">
        <f aca="false">D10/C10*B10</f>
        <v>12</v>
      </c>
      <c r="F10" s="277"/>
      <c r="G10" s="278" t="n">
        <f aca="false">E10*F10</f>
        <v>0</v>
      </c>
      <c r="H10" s="1"/>
      <c r="AMK10" s="35"/>
    </row>
    <row r="11" customFormat="false" ht="12.8" hidden="false" customHeight="false" outlineLevel="0" collapsed="false">
      <c r="A11" s="274" t="s">
        <v>298</v>
      </c>
      <c r="B11" s="275" t="n">
        <v>2</v>
      </c>
      <c r="C11" s="275" t="n">
        <v>6</v>
      </c>
      <c r="D11" s="276" t="n">
        <v>36</v>
      </c>
      <c r="E11" s="275" t="n">
        <f aca="false">D11/C11*B11</f>
        <v>12</v>
      </c>
      <c r="F11" s="277"/>
      <c r="G11" s="278" t="n">
        <f aca="false">E11*F11</f>
        <v>0</v>
      </c>
      <c r="H11" s="1"/>
      <c r="AMK11" s="35"/>
    </row>
    <row r="12" customFormat="false" ht="12.8" hidden="false" customHeight="false" outlineLevel="0" collapsed="false">
      <c r="A12" s="274" t="s">
        <v>299</v>
      </c>
      <c r="B12" s="275" t="n">
        <v>2</v>
      </c>
      <c r="C12" s="275" t="n">
        <v>6</v>
      </c>
      <c r="D12" s="276" t="n">
        <v>36</v>
      </c>
      <c r="E12" s="275" t="n">
        <f aca="false">D12/C12*B12</f>
        <v>12</v>
      </c>
      <c r="F12" s="277"/>
      <c r="G12" s="278" t="n">
        <f aca="false">E12*F12</f>
        <v>0</v>
      </c>
      <c r="H12" s="1"/>
      <c r="AMK12" s="35"/>
    </row>
    <row r="13" customFormat="false" ht="12.8" hidden="false" customHeight="false" outlineLevel="0" collapsed="false">
      <c r="A13" s="274" t="s">
        <v>300</v>
      </c>
      <c r="B13" s="275" t="n">
        <v>1</v>
      </c>
      <c r="C13" s="275" t="n">
        <v>12</v>
      </c>
      <c r="D13" s="276" t="n">
        <v>36</v>
      </c>
      <c r="E13" s="275" t="n">
        <f aca="false">D13/C13*B13</f>
        <v>3</v>
      </c>
      <c r="F13" s="277"/>
      <c r="G13" s="278" t="n">
        <f aca="false">E13*F13</f>
        <v>0</v>
      </c>
      <c r="H13" s="1"/>
      <c r="AMK13" s="35"/>
    </row>
    <row r="14" customFormat="false" ht="12.8" hidden="false" customHeight="false" outlineLevel="0" collapsed="false">
      <c r="A14" s="279" t="s">
        <v>301</v>
      </c>
      <c r="B14" s="275" t="n">
        <v>1</v>
      </c>
      <c r="C14" s="275" t="n">
        <v>36</v>
      </c>
      <c r="D14" s="276" t="n">
        <v>36</v>
      </c>
      <c r="E14" s="275" t="n">
        <f aca="false">D14/C14*B14</f>
        <v>1</v>
      </c>
      <c r="F14" s="277"/>
      <c r="G14" s="278" t="n">
        <f aca="false">E14*F14</f>
        <v>0</v>
      </c>
      <c r="H14" s="1"/>
      <c r="AMK14" s="35"/>
    </row>
    <row r="15" customFormat="false" ht="12.8" hidden="false" customHeight="false" outlineLevel="0" collapsed="false">
      <c r="A15" s="280" t="s">
        <v>302</v>
      </c>
      <c r="B15" s="281"/>
      <c r="C15" s="281"/>
      <c r="D15" s="281"/>
      <c r="E15" s="281"/>
      <c r="F15" s="281"/>
      <c r="G15" s="282" t="n">
        <f aca="false">SUM(G5:G12)</f>
        <v>0</v>
      </c>
      <c r="H15" s="1"/>
      <c r="AMK15" s="35"/>
    </row>
    <row r="16" customFormat="false" ht="19.4" hidden="false" customHeight="true" outlineLevel="0" collapsed="false">
      <c r="A16" s="283" t="s">
        <v>303</v>
      </c>
      <c r="B16" s="283"/>
      <c r="C16" s="283"/>
      <c r="D16" s="283"/>
      <c r="E16" s="284" t="s">
        <v>304</v>
      </c>
      <c r="F16" s="284"/>
      <c r="G16" s="285" t="n">
        <f aca="false">G15/D5</f>
        <v>0</v>
      </c>
      <c r="H16" s="1"/>
      <c r="AMK16" s="35"/>
    </row>
    <row r="17" customFormat="false" ht="12.8" hidden="false" customHeight="false" outlineLevel="0" collapsed="false">
      <c r="A17" s="286"/>
      <c r="B17" s="286"/>
      <c r="C17" s="286"/>
      <c r="D17" s="286"/>
      <c r="E17" s="286"/>
      <c r="F17" s="286"/>
      <c r="G17" s="1"/>
    </row>
    <row r="18" customFormat="false" ht="13.9" hidden="false" customHeight="true" outlineLevel="0" collapsed="false">
      <c r="A18" s="270" t="s">
        <v>305</v>
      </c>
      <c r="B18" s="270"/>
      <c r="C18" s="270"/>
      <c r="D18" s="270"/>
      <c r="E18" s="270"/>
      <c r="F18" s="270"/>
      <c r="AMG18" s="35"/>
    </row>
    <row r="19" customFormat="false" ht="14.9" hidden="false" customHeight="false" outlineLevel="0" collapsed="false">
      <c r="A19" s="271" t="s">
        <v>306</v>
      </c>
      <c r="B19" s="272" t="s">
        <v>307</v>
      </c>
      <c r="C19" s="272" t="s">
        <v>308</v>
      </c>
      <c r="D19" s="272" t="s">
        <v>309</v>
      </c>
      <c r="E19" s="272" t="s">
        <v>310</v>
      </c>
      <c r="F19" s="273" t="s">
        <v>311</v>
      </c>
      <c r="AMG19" s="35"/>
    </row>
    <row r="20" customFormat="false" ht="12.8" hidden="false" customHeight="false" outlineLevel="0" collapsed="false">
      <c r="A20" s="287" t="s">
        <v>312</v>
      </c>
      <c r="B20" s="288" t="n">
        <v>1</v>
      </c>
      <c r="C20" s="288" t="n">
        <v>30</v>
      </c>
      <c r="D20" s="289" t="n">
        <f aca="false">E20*10%</f>
        <v>0</v>
      </c>
      <c r="E20" s="289"/>
      <c r="F20" s="290" t="n">
        <f aca="false">B20*((E20-D20)/C20)</f>
        <v>0</v>
      </c>
      <c r="AMG20" s="35"/>
    </row>
    <row r="21" customFormat="false" ht="12.8" hidden="false" customHeight="false" outlineLevel="0" collapsed="false">
      <c r="A21" s="287" t="s">
        <v>313</v>
      </c>
      <c r="B21" s="288" t="n">
        <v>1</v>
      </c>
      <c r="C21" s="288" t="n">
        <v>30</v>
      </c>
      <c r="D21" s="289" t="n">
        <f aca="false">E21*10%</f>
        <v>0</v>
      </c>
      <c r="E21" s="289"/>
      <c r="F21" s="290" t="n">
        <f aca="false">B21*((E21-D21)/C21)</f>
        <v>0</v>
      </c>
      <c r="AMG21" s="35"/>
    </row>
    <row r="22" customFormat="false" ht="12.8" hidden="false" customHeight="false" outlineLevel="0" collapsed="false">
      <c r="A22" s="287" t="s">
        <v>314</v>
      </c>
      <c r="B22" s="288" t="n">
        <v>1</v>
      </c>
      <c r="C22" s="288" t="n">
        <v>30</v>
      </c>
      <c r="D22" s="289" t="n">
        <f aca="false">E22*10%</f>
        <v>0</v>
      </c>
      <c r="E22" s="289"/>
      <c r="F22" s="290" t="n">
        <f aca="false">B22*((E22-D22)/C22)</f>
        <v>0</v>
      </c>
      <c r="AMG22" s="35"/>
    </row>
    <row r="23" customFormat="false" ht="12.8" hidden="false" customHeight="false" outlineLevel="0" collapsed="false">
      <c r="A23" s="287" t="s">
        <v>315</v>
      </c>
      <c r="B23" s="288" t="n">
        <v>1</v>
      </c>
      <c r="C23" s="288" t="n">
        <v>12</v>
      </c>
      <c r="D23" s="289" t="n">
        <f aca="false">E23*10%</f>
        <v>0</v>
      </c>
      <c r="E23" s="289"/>
      <c r="F23" s="290" t="n">
        <f aca="false">B23*((E23-D23)/C23)</f>
        <v>0</v>
      </c>
      <c r="AMG23" s="35"/>
    </row>
    <row r="24" customFormat="false" ht="13.15" hidden="false" customHeight="true" outlineLevel="0" collapsed="false">
      <c r="A24" s="280" t="s">
        <v>303</v>
      </c>
      <c r="B24" s="280"/>
      <c r="C24" s="280"/>
      <c r="D24" s="280"/>
      <c r="E24" s="280"/>
      <c r="F24" s="282" t="n">
        <f aca="false">SUM(F20:F23)</f>
        <v>0</v>
      </c>
      <c r="AMG24" s="35"/>
    </row>
    <row r="25" customFormat="false" ht="19.4" hidden="false" customHeight="false" outlineLevel="0" collapsed="false">
      <c r="A25" s="287" t="s">
        <v>316</v>
      </c>
      <c r="B25" s="288" t="n">
        <v>1</v>
      </c>
      <c r="C25" s="288" t="n">
        <v>36</v>
      </c>
      <c r="D25" s="289" t="n">
        <f aca="false">E25*10%</f>
        <v>0</v>
      </c>
      <c r="E25" s="289"/>
      <c r="F25" s="290" t="n">
        <f aca="false">B25*((E25-D25)/C25)</f>
        <v>0</v>
      </c>
      <c r="G25" s="291"/>
      <c r="AMG25" s="35"/>
    </row>
    <row r="26" customFormat="false" ht="13.9" hidden="false" customHeight="true" outlineLevel="0" collapsed="false">
      <c r="A26" s="283" t="s">
        <v>317</v>
      </c>
      <c r="B26" s="283"/>
      <c r="C26" s="283"/>
      <c r="D26" s="283"/>
      <c r="E26" s="283"/>
      <c r="F26" s="285" t="n">
        <f aca="false">SUM(F24:F25)</f>
        <v>0</v>
      </c>
      <c r="AMG26" s="35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1"/>
      <c r="B28" s="291"/>
      <c r="C28" s="291"/>
      <c r="D28" s="291"/>
      <c r="E28" s="291"/>
      <c r="F28" s="291"/>
      <c r="G28" s="1"/>
    </row>
    <row r="34" customFormat="false" ht="12.8" hidden="false" customHeight="false" outlineLevel="0" collapsed="false">
      <c r="S34" s="35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5" width="14.23"/>
    <col collapsed="false" customWidth="true" hidden="false" outlineLevel="0" max="5" min="3" style="35" width="16.99"/>
    <col collapsed="false" customWidth="true" hidden="false" outlineLevel="0" max="7" min="6" style="35" width="17.01"/>
  </cols>
  <sheetData>
    <row r="2" customFormat="false" ht="23.85" hidden="false" customHeight="false" outlineLevel="0" collapsed="false">
      <c r="B2" s="292" t="s">
        <v>28</v>
      </c>
      <c r="C2" s="292" t="s">
        <v>29</v>
      </c>
      <c r="D2" s="292" t="s">
        <v>30</v>
      </c>
      <c r="E2" s="292" t="s">
        <v>31</v>
      </c>
      <c r="F2" s="293" t="s">
        <v>32</v>
      </c>
      <c r="G2" s="293" t="s">
        <v>33</v>
      </c>
    </row>
    <row r="3" customFormat="false" ht="23.85" hidden="false" customHeight="false" outlineLevel="0" collapsed="false">
      <c r="B3" s="292"/>
      <c r="C3" s="293" t="s">
        <v>35</v>
      </c>
      <c r="D3" s="293" t="s">
        <v>35</v>
      </c>
      <c r="E3" s="293" t="s">
        <v>35</v>
      </c>
      <c r="F3" s="293" t="s">
        <v>37</v>
      </c>
      <c r="G3" s="293" t="s">
        <v>37</v>
      </c>
    </row>
    <row r="4" customFormat="false" ht="12.8" hidden="false" customHeight="false" outlineLevel="0" collapsed="false">
      <c r="B4" s="294" t="n">
        <v>0.02</v>
      </c>
      <c r="C4" s="295" t="n">
        <f aca="false">'Planilha de Custos'!C153</f>
        <v>0</v>
      </c>
      <c r="D4" s="295" t="n">
        <f aca="false">'Planilha de Custos'!D153</f>
        <v>0</v>
      </c>
      <c r="E4" s="295" t="n">
        <f aca="false">'Planilha de Custos'!E153</f>
        <v>0</v>
      </c>
      <c r="F4" s="295" t="n">
        <f aca="false">'Planilha de Custos'!C160</f>
        <v>0</v>
      </c>
      <c r="G4" s="295" t="n">
        <f aca="false">'Planilha de Custos'!E160</f>
        <v>0</v>
      </c>
    </row>
    <row r="5" customFormat="false" ht="12.8" hidden="false" customHeight="false" outlineLevel="0" collapsed="false">
      <c r="B5" s="294" t="n">
        <v>0.025</v>
      </c>
      <c r="C5" s="295" t="n">
        <f aca="false">'Planilha de Custos'!C154</f>
        <v>0</v>
      </c>
      <c r="D5" s="295" t="n">
        <f aca="false">'Planilha de Custos'!D154</f>
        <v>0</v>
      </c>
      <c r="E5" s="295" t="n">
        <f aca="false">'Planilha de Custos'!E154</f>
        <v>0</v>
      </c>
      <c r="F5" s="295" t="n">
        <f aca="false">'Planilha de Custos'!C161</f>
        <v>0</v>
      </c>
      <c r="G5" s="295" t="n">
        <f aca="false">'Planilha de Custos'!E161</f>
        <v>0</v>
      </c>
    </row>
    <row r="6" customFormat="false" ht="12.8" hidden="false" customHeight="false" outlineLevel="0" collapsed="false">
      <c r="B6" s="294" t="n">
        <v>0.03</v>
      </c>
      <c r="C6" s="295" t="n">
        <f aca="false">'Planilha de Custos'!C155</f>
        <v>0</v>
      </c>
      <c r="D6" s="295" t="n">
        <f aca="false">'Planilha de Custos'!D155</f>
        <v>0</v>
      </c>
      <c r="E6" s="295" t="n">
        <f aca="false">'Planilha de Custos'!E155</f>
        <v>0</v>
      </c>
      <c r="F6" s="295" t="n">
        <f aca="false">'Planilha de Custos'!C162</f>
        <v>0</v>
      </c>
      <c r="G6" s="295" t="n">
        <f aca="false">'Planilha de Custos'!E162</f>
        <v>0</v>
      </c>
    </row>
    <row r="7" customFormat="false" ht="12.8" hidden="false" customHeight="false" outlineLevel="0" collapsed="false">
      <c r="B7" s="294" t="n">
        <v>0.035</v>
      </c>
      <c r="C7" s="295" t="n">
        <f aca="false">'Planilha de Custos'!C156</f>
        <v>0</v>
      </c>
      <c r="D7" s="295" t="n">
        <f aca="false">'Planilha de Custos'!D156</f>
        <v>0</v>
      </c>
      <c r="E7" s="295" t="n">
        <f aca="false">'Planilha de Custos'!E156</f>
        <v>0</v>
      </c>
      <c r="F7" s="295" t="n">
        <f aca="false">'Planilha de Custos'!C163</f>
        <v>0</v>
      </c>
      <c r="G7" s="295" t="n">
        <f aca="false">'Planilha de Custos'!E163</f>
        <v>0</v>
      </c>
    </row>
    <row r="8" customFormat="false" ht="12.8" hidden="false" customHeight="false" outlineLevel="0" collapsed="false">
      <c r="B8" s="294" t="n">
        <v>0.04</v>
      </c>
      <c r="C8" s="295" t="n">
        <f aca="false">'Planilha de Custos'!C157</f>
        <v>0</v>
      </c>
      <c r="D8" s="295" t="n">
        <f aca="false">'Planilha de Custos'!D157</f>
        <v>0</v>
      </c>
      <c r="E8" s="295" t="n">
        <f aca="false">'Planilha de Custos'!E157</f>
        <v>0</v>
      </c>
      <c r="F8" s="295" t="n">
        <f aca="false">'Planilha de Custos'!C164</f>
        <v>0</v>
      </c>
      <c r="G8" s="295" t="n">
        <f aca="false">'Planilha de Custos'!E164</f>
        <v>0</v>
      </c>
    </row>
    <row r="9" customFormat="false" ht="12.8" hidden="false" customHeight="false" outlineLevel="0" collapsed="false">
      <c r="B9" s="294" t="n">
        <v>0.045</v>
      </c>
      <c r="C9" s="295" t="n">
        <f aca="false">'Planilha de Custos'!C158</f>
        <v>0</v>
      </c>
      <c r="D9" s="295" t="n">
        <f aca="false">'Planilha de Custos'!D158</f>
        <v>0</v>
      </c>
      <c r="E9" s="295" t="n">
        <f aca="false">'Planilha de Custos'!E158</f>
        <v>0</v>
      </c>
      <c r="F9" s="295" t="n">
        <f aca="false">'Planilha de Custos'!C165</f>
        <v>0</v>
      </c>
      <c r="G9" s="295" t="n">
        <f aca="false">'Planilha de Custos'!E165</f>
        <v>0</v>
      </c>
    </row>
    <row r="10" customFormat="false" ht="12.8" hidden="false" customHeight="false" outlineLevel="0" collapsed="false">
      <c r="B10" s="294" t="n">
        <v>0.05</v>
      </c>
      <c r="C10" s="295" t="n">
        <f aca="false">'Planilha de Custos'!C159</f>
        <v>0</v>
      </c>
      <c r="D10" s="295" t="n">
        <f aca="false">'Planilha de Custos'!D159</f>
        <v>0</v>
      </c>
      <c r="E10" s="295" t="n">
        <f aca="false">'Planilha de Custos'!E159</f>
        <v>0</v>
      </c>
      <c r="F10" s="295" t="n">
        <f aca="false">'Planilha de Custos'!C166</f>
        <v>0</v>
      </c>
      <c r="G10" s="295" t="n">
        <f aca="false">'Planilha de Custos'!E166</f>
        <v>0</v>
      </c>
    </row>
    <row r="11" customFormat="false" ht="12.8" hidden="false" customHeight="false" outlineLevel="0" collapsed="false">
      <c r="B11" s="296"/>
    </row>
    <row r="12" customFormat="false" ht="12.8" hidden="false" customHeight="false" outlineLevel="0" collapsed="false">
      <c r="B12" s="296"/>
    </row>
    <row r="13" customFormat="false" ht="12.8" hidden="false" customHeight="false" outlineLevel="0" collapsed="false">
      <c r="B13" s="296"/>
    </row>
    <row r="14" customFormat="false" ht="12.8" hidden="false" customHeight="false" outlineLevel="0" collapsed="false">
      <c r="B14" s="296"/>
    </row>
    <row r="15" customFormat="false" ht="12.8" hidden="false" customHeight="false" outlineLevel="0" collapsed="false">
      <c r="B15" s="296"/>
    </row>
    <row r="16" customFormat="false" ht="12.8" hidden="false" customHeight="false" outlineLevel="0" collapsed="false">
      <c r="B16" s="296"/>
    </row>
    <row r="17" customFormat="false" ht="12.8" hidden="false" customHeight="false" outlineLevel="0" collapsed="false">
      <c r="B17" s="296"/>
    </row>
    <row r="18" customFormat="false" ht="12.8" hidden="false" customHeight="false" outlineLevel="0" collapsed="false">
      <c r="B18" s="296"/>
    </row>
    <row r="19" customFormat="false" ht="12.8" hidden="false" customHeight="false" outlineLevel="0" collapsed="false">
      <c r="B19" s="296"/>
    </row>
    <row r="20" customFormat="false" ht="12.8" hidden="false" customHeight="false" outlineLevel="0" collapsed="false">
      <c r="B20" s="296"/>
    </row>
    <row r="21" customFormat="false" ht="12.8" hidden="false" customHeight="false" outlineLevel="0" collapsed="false">
      <c r="B21" s="296"/>
    </row>
    <row r="22" customFormat="false" ht="12.8" hidden="false" customHeight="false" outlineLevel="0" collapsed="false">
      <c r="B22" s="296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9250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2026-06-30T14:10:37Z</dcterms:modified>
  <cp:revision>508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