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1.xml" ContentType="application/vnd.openxmlformats-officedocument.drawing+xml"/>
  <Override PartName="/xl/comments1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tabRatio="882" activeTab="3"/>
  </bookViews>
  <sheets>
    <sheet name="Planilha Proposta" sheetId="25" r:id="rId1"/>
    <sheet name="Resumo Proposta" sheetId="23" r:id="rId2"/>
    <sheet name="Resumo Postos" sheetId="18" r:id="rId3"/>
    <sheet name="Produtividade" sheetId="26" r:id="rId4"/>
    <sheet name="Encarregada" sheetId="22" r:id="rId5"/>
    <sheet name="APSJVL+GEX" sheetId="2" r:id="rId6"/>
    <sheet name="Jlle-Guanabara" sheetId="10" r:id="rId7"/>
    <sheet name="Canoinhas" sheetId="11" r:id="rId8"/>
    <sheet name="Jaraguá do Sul" sheetId="12" r:id="rId9"/>
    <sheet name="Mafra" sheetId="13" r:id="rId10"/>
    <sheet name="São Bento do Sul" sheetId="14" r:id="rId11"/>
    <sheet name="São Francisco do Sul" sheetId="15" r:id="rId12"/>
    <sheet name="Guaramirim" sheetId="16" r:id="rId13"/>
    <sheet name="Rio Negro_PR" sheetId="17" r:id="rId14"/>
    <sheet name="Materiais+Equip" sheetId="20" r:id="rId15"/>
    <sheet name="Uniformes+EPI" sheetId="19" r:id="rId16"/>
    <sheet name="Demanda-roçada" sheetId="21" r:id="rId17"/>
  </sheets>
  <definedNames>
    <definedName name="_xlnm.Print_Area" localSheetId="16">'Demanda-roçada'!$A$1:$C$14</definedName>
    <definedName name="_xlnm.Print_Area" localSheetId="15">'Uniformes+EPI'!$A$1:$C$43</definedName>
  </definedNames>
  <calcPr calcId="191029"/>
</workbook>
</file>

<file path=xl/calcChain.xml><?xml version="1.0" encoding="utf-8"?>
<calcChain xmlns="http://schemas.openxmlformats.org/spreadsheetml/2006/main">
  <c r="R16" i="26" l="1"/>
  <c r="N16" i="26"/>
  <c r="L16" i="26"/>
  <c r="G16" i="26"/>
  <c r="E16" i="26"/>
  <c r="D16" i="26"/>
  <c r="C16" i="26"/>
  <c r="B16" i="26"/>
  <c r="Q15" i="26"/>
  <c r="F15" i="26"/>
  <c r="Q14" i="26"/>
  <c r="F14" i="26"/>
  <c r="Q13" i="26"/>
  <c r="J13" i="26"/>
  <c r="H13" i="26"/>
  <c r="Q12" i="26"/>
  <c r="I12" i="26"/>
  <c r="J12" i="26" s="1"/>
  <c r="F12" i="26"/>
  <c r="H12" i="26" s="1"/>
  <c r="Q11" i="26"/>
  <c r="I11" i="26"/>
  <c r="J11" i="26" s="1"/>
  <c r="F11" i="26"/>
  <c r="Q10" i="26"/>
  <c r="I10" i="26"/>
  <c r="J10" i="26" s="1"/>
  <c r="F10" i="26"/>
  <c r="H10" i="26" s="1"/>
  <c r="Q9" i="26"/>
  <c r="J9" i="26"/>
  <c r="F9" i="26"/>
  <c r="H9" i="26" s="1"/>
  <c r="Q8" i="26"/>
  <c r="I8" i="26"/>
  <c r="F8" i="26"/>
  <c r="H8" i="26" s="1"/>
  <c r="P7" i="26"/>
  <c r="Q7" i="26" s="1"/>
  <c r="J7" i="26"/>
  <c r="F7" i="26"/>
  <c r="H7" i="26" s="1"/>
  <c r="Q6" i="26"/>
  <c r="J6" i="26"/>
  <c r="H6" i="26"/>
  <c r="I16" i="26" l="1"/>
  <c r="Q16" i="26"/>
  <c r="J8" i="26"/>
  <c r="J16" i="26" s="1"/>
  <c r="F16" i="26"/>
  <c r="P16" i="26"/>
  <c r="H11" i="26"/>
  <c r="H14" i="26"/>
  <c r="H15" i="26"/>
  <c r="F69" i="20"/>
  <c r="K16" i="26" l="1"/>
  <c r="H16" i="26"/>
  <c r="B197" i="11"/>
  <c r="B197" i="17" l="1"/>
  <c r="B197" i="16"/>
  <c r="B197" i="15"/>
  <c r="B197" i="14"/>
  <c r="B197" i="13"/>
  <c r="B197" i="12"/>
  <c r="B197" i="10"/>
  <c r="D14" i="19"/>
  <c r="U8" i="23"/>
  <c r="C197" i="17" l="1"/>
  <c r="C192" i="17"/>
  <c r="C191" i="17"/>
  <c r="C190" i="17"/>
  <c r="C189" i="17"/>
  <c r="C188" i="17"/>
  <c r="C187" i="17"/>
  <c r="C186" i="17"/>
  <c r="C185" i="17"/>
  <c r="C197" i="16"/>
  <c r="C192" i="16"/>
  <c r="C191" i="16"/>
  <c r="C190" i="16"/>
  <c r="C189" i="16"/>
  <c r="C188" i="16"/>
  <c r="C187" i="16"/>
  <c r="C186" i="16"/>
  <c r="C185" i="16"/>
  <c r="C197" i="15"/>
  <c r="C192" i="15"/>
  <c r="C191" i="15"/>
  <c r="C190" i="15"/>
  <c r="C189" i="15"/>
  <c r="C188" i="15"/>
  <c r="C187" i="15"/>
  <c r="C186" i="15"/>
  <c r="C185" i="15"/>
  <c r="C197" i="14"/>
  <c r="C192" i="14"/>
  <c r="C191" i="14"/>
  <c r="C190" i="14"/>
  <c r="C189" i="14"/>
  <c r="C188" i="14"/>
  <c r="C187" i="14"/>
  <c r="C186" i="14"/>
  <c r="C185" i="14"/>
  <c r="C197" i="13"/>
  <c r="C192" i="13"/>
  <c r="C191" i="13"/>
  <c r="C190" i="13"/>
  <c r="C189" i="13"/>
  <c r="C188" i="13"/>
  <c r="C187" i="13"/>
  <c r="C186" i="13"/>
  <c r="C185" i="13"/>
  <c r="C197" i="12"/>
  <c r="B177" i="17"/>
  <c r="B177" i="16"/>
  <c r="B177" i="15"/>
  <c r="B177" i="14"/>
  <c r="B177" i="13"/>
  <c r="B177" i="11"/>
  <c r="B177" i="10"/>
  <c r="B179" i="2"/>
  <c r="B177" i="12"/>
  <c r="C192" i="12"/>
  <c r="C191" i="12"/>
  <c r="C189" i="12"/>
  <c r="C188" i="12"/>
  <c r="C187" i="12"/>
  <c r="C186" i="12"/>
  <c r="C185" i="12"/>
  <c r="C192" i="11"/>
  <c r="C197" i="11"/>
  <c r="C191" i="11"/>
  <c r="C190" i="11"/>
  <c r="C189" i="11"/>
  <c r="C188" i="11"/>
  <c r="C187" i="11"/>
  <c r="C186" i="11"/>
  <c r="C185" i="11"/>
  <c r="A197" i="17"/>
  <c r="A192" i="17"/>
  <c r="A191" i="17"/>
  <c r="A190" i="17"/>
  <c r="A189" i="17"/>
  <c r="A188" i="17"/>
  <c r="A187" i="17"/>
  <c r="A186" i="17"/>
  <c r="A185" i="17"/>
  <c r="B169" i="17"/>
  <c r="E170" i="17" s="1"/>
  <c r="B161" i="17"/>
  <c r="B153" i="17"/>
  <c r="B145" i="17"/>
  <c r="B137" i="17"/>
  <c r="B129" i="17"/>
  <c r="B121" i="17"/>
  <c r="A197" i="16"/>
  <c r="A192" i="16"/>
  <c r="A191" i="16"/>
  <c r="A190" i="16"/>
  <c r="A189" i="16"/>
  <c r="A188" i="16"/>
  <c r="A187" i="16"/>
  <c r="A186" i="16"/>
  <c r="A185" i="16"/>
  <c r="B169" i="16"/>
  <c r="E170" i="16" s="1"/>
  <c r="B161" i="16"/>
  <c r="B153" i="16"/>
  <c r="B145" i="16"/>
  <c r="B137" i="16"/>
  <c r="B129" i="16"/>
  <c r="B121" i="16"/>
  <c r="A197" i="15"/>
  <c r="A192" i="15"/>
  <c r="A191" i="15"/>
  <c r="A190" i="15"/>
  <c r="A189" i="15"/>
  <c r="A188" i="15"/>
  <c r="A187" i="15"/>
  <c r="A186" i="15"/>
  <c r="A185" i="15"/>
  <c r="B169" i="15"/>
  <c r="E171" i="15" s="1"/>
  <c r="B161" i="15"/>
  <c r="B153" i="15"/>
  <c r="B145" i="15"/>
  <c r="B137" i="15"/>
  <c r="B129" i="15"/>
  <c r="B121" i="15"/>
  <c r="A197" i="14"/>
  <c r="A192" i="14"/>
  <c r="A191" i="14"/>
  <c r="A190" i="14"/>
  <c r="A189" i="14"/>
  <c r="A188" i="14"/>
  <c r="A187" i="14"/>
  <c r="A186" i="14"/>
  <c r="A185" i="14"/>
  <c r="B169" i="14"/>
  <c r="E171" i="14" s="1"/>
  <c r="B161" i="14"/>
  <c r="B153" i="14"/>
  <c r="B145" i="14"/>
  <c r="B137" i="14"/>
  <c r="B129" i="14"/>
  <c r="B121" i="14"/>
  <c r="A197" i="13"/>
  <c r="A192" i="13"/>
  <c r="A191" i="13"/>
  <c r="A190" i="13"/>
  <c r="A189" i="13"/>
  <c r="A188" i="13"/>
  <c r="A187" i="13"/>
  <c r="A186" i="13"/>
  <c r="A185" i="13"/>
  <c r="B169" i="13"/>
  <c r="E171" i="13" s="1"/>
  <c r="B161" i="13"/>
  <c r="B153" i="13"/>
  <c r="B145" i="13"/>
  <c r="B137" i="13"/>
  <c r="B129" i="13"/>
  <c r="B121" i="13"/>
  <c r="A197" i="12"/>
  <c r="A192" i="12"/>
  <c r="A191" i="12"/>
  <c r="A190" i="12"/>
  <c r="A189" i="12"/>
  <c r="A188" i="12"/>
  <c r="A187" i="12"/>
  <c r="A186" i="12"/>
  <c r="A185" i="12"/>
  <c r="E170" i="12"/>
  <c r="B169" i="12"/>
  <c r="E171" i="12" s="1"/>
  <c r="B161" i="12"/>
  <c r="B153" i="12"/>
  <c r="B145" i="12"/>
  <c r="B137" i="12"/>
  <c r="B129" i="12"/>
  <c r="B121" i="12"/>
  <c r="A197" i="11"/>
  <c r="A192" i="11"/>
  <c r="A191" i="11"/>
  <c r="A190" i="11"/>
  <c r="A189" i="11"/>
  <c r="A188" i="11"/>
  <c r="A187" i="11"/>
  <c r="A186" i="11"/>
  <c r="A185" i="11"/>
  <c r="B169" i="11"/>
  <c r="E171" i="11" s="1"/>
  <c r="B161" i="11"/>
  <c r="B153" i="11"/>
  <c r="B145" i="11"/>
  <c r="B137" i="11"/>
  <c r="B129" i="11"/>
  <c r="B121" i="11"/>
  <c r="C197" i="10"/>
  <c r="C191" i="10"/>
  <c r="C190" i="10"/>
  <c r="C189" i="10"/>
  <c r="C188" i="10"/>
  <c r="C187" i="10"/>
  <c r="C185" i="10"/>
  <c r="C186" i="10"/>
  <c r="B169" i="10"/>
  <c r="B171" i="2"/>
  <c r="E173" i="2" s="1"/>
  <c r="A197" i="10"/>
  <c r="C192" i="10"/>
  <c r="A192" i="10"/>
  <c r="A191" i="10"/>
  <c r="A190" i="10"/>
  <c r="A189" i="10"/>
  <c r="A188" i="10"/>
  <c r="A187" i="10"/>
  <c r="A186" i="10"/>
  <c r="A185" i="10"/>
  <c r="E171" i="10"/>
  <c r="B161" i="10"/>
  <c r="B153" i="10"/>
  <c r="B145" i="10"/>
  <c r="B137" i="10"/>
  <c r="B129" i="10"/>
  <c r="B121" i="10"/>
  <c r="C199" i="2"/>
  <c r="C193" i="2"/>
  <c r="C190" i="2"/>
  <c r="C191" i="2"/>
  <c r="C192" i="2"/>
  <c r="C189" i="2"/>
  <c r="C188" i="2"/>
  <c r="C187" i="2"/>
  <c r="C194" i="2"/>
  <c r="A199" i="2"/>
  <c r="B163" i="2"/>
  <c r="B155" i="2"/>
  <c r="A194" i="2"/>
  <c r="A193" i="2"/>
  <c r="A192" i="2"/>
  <c r="A191" i="2"/>
  <c r="A190" i="2"/>
  <c r="A189" i="2"/>
  <c r="A188" i="2"/>
  <c r="A187" i="2"/>
  <c r="B147" i="2"/>
  <c r="B139" i="2"/>
  <c r="B131" i="2"/>
  <c r="B123" i="2"/>
  <c r="D24" i="19"/>
  <c r="F25" i="19"/>
  <c r="F24" i="19"/>
  <c r="F23" i="19"/>
  <c r="F22" i="19"/>
  <c r="F21" i="19"/>
  <c r="F20" i="19"/>
  <c r="B73" i="22"/>
  <c r="B38" i="22"/>
  <c r="E170" i="14" l="1"/>
  <c r="E170" i="11"/>
  <c r="E172" i="2"/>
  <c r="E171" i="17"/>
  <c r="E171" i="16"/>
  <c r="E170" i="15"/>
  <c r="E170" i="13"/>
  <c r="E170" i="10"/>
  <c r="C190" i="12"/>
  <c r="F26" i="19"/>
  <c r="B70" i="22"/>
  <c r="B79" i="22"/>
  <c r="B28" i="22"/>
  <c r="B61" i="22" l="1"/>
  <c r="B76" i="22" l="1"/>
  <c r="B5" i="21" l="1"/>
  <c r="D5" i="21" s="1"/>
  <c r="B6" i="21"/>
  <c r="D6" i="21" s="1"/>
  <c r="B7" i="21"/>
  <c r="D7" i="21" s="1"/>
  <c r="B8" i="21"/>
  <c r="D8" i="21" s="1"/>
  <c r="B9" i="21"/>
  <c r="D9" i="21" s="1"/>
  <c r="B10" i="21"/>
  <c r="D10" i="21" s="1"/>
  <c r="B11" i="21"/>
  <c r="D11" i="21" s="1"/>
  <c r="B12" i="21"/>
  <c r="D12" i="21" s="1"/>
  <c r="B13" i="21"/>
  <c r="D13" i="21" s="1"/>
  <c r="B4" i="21"/>
  <c r="D4" i="21" s="1"/>
  <c r="D14" i="21" s="1"/>
  <c r="B14" i="21" l="1"/>
  <c r="F37" i="19" l="1"/>
  <c r="F36" i="19"/>
  <c r="F35" i="19"/>
  <c r="F34" i="19"/>
  <c r="F33" i="19"/>
  <c r="F32" i="19"/>
  <c r="F31" i="19"/>
  <c r="F38" i="20"/>
  <c r="F39" i="20"/>
  <c r="F38" i="19"/>
  <c r="F39" i="19"/>
  <c r="D41" i="19"/>
  <c r="F40" i="19"/>
  <c r="F5" i="19"/>
  <c r="F10" i="19"/>
  <c r="F14" i="19"/>
  <c r="F9" i="19"/>
  <c r="F13" i="19"/>
  <c r="F12" i="19"/>
  <c r="F11" i="19"/>
  <c r="F8" i="19"/>
  <c r="F7" i="19"/>
  <c r="F6" i="19"/>
  <c r="F4" i="19"/>
  <c r="F73" i="20"/>
  <c r="F72" i="20"/>
  <c r="F71" i="20"/>
  <c r="F70" i="20"/>
  <c r="F68" i="20"/>
  <c r="F67" i="20"/>
  <c r="F66" i="20"/>
  <c r="F65" i="20"/>
  <c r="F64" i="20"/>
  <c r="F48" i="20"/>
  <c r="F7" i="20"/>
  <c r="F8" i="20"/>
  <c r="F9" i="20"/>
  <c r="F46" i="20"/>
  <c r="F47" i="20"/>
  <c r="F10" i="20"/>
  <c r="F11" i="20"/>
  <c r="F12" i="20"/>
  <c r="F13" i="20"/>
  <c r="F14" i="20"/>
  <c r="F15" i="20"/>
  <c r="F49" i="20"/>
  <c r="F50" i="20"/>
  <c r="F51" i="20"/>
  <c r="F16" i="20"/>
  <c r="F17" i="20"/>
  <c r="F18" i="20"/>
  <c r="F19" i="20"/>
  <c r="F20" i="20"/>
  <c r="F22" i="20"/>
  <c r="F23" i="20"/>
  <c r="F24" i="20"/>
  <c r="F25" i="20"/>
  <c r="F52" i="20"/>
  <c r="F26" i="20"/>
  <c r="F27" i="20"/>
  <c r="F28" i="20"/>
  <c r="F29" i="20"/>
  <c r="F30" i="20"/>
  <c r="F53" i="20"/>
  <c r="F54" i="20"/>
  <c r="F55" i="20"/>
  <c r="F56" i="20"/>
  <c r="F31" i="20"/>
  <c r="F32" i="20"/>
  <c r="F33" i="20"/>
  <c r="F34" i="20"/>
  <c r="F35" i="20"/>
  <c r="F36" i="20"/>
  <c r="F37" i="20"/>
  <c r="F40" i="20"/>
  <c r="F57" i="20"/>
  <c r="F58" i="20"/>
  <c r="F6" i="20"/>
  <c r="F74" i="20" l="1"/>
  <c r="B81" i="20" s="1"/>
  <c r="F59" i="20"/>
  <c r="B79" i="20" s="1"/>
  <c r="F15" i="19"/>
  <c r="F41" i="19"/>
  <c r="F43" i="19" s="1"/>
  <c r="F21" i="20"/>
  <c r="F41" i="20" s="1"/>
  <c r="B78" i="20" s="1"/>
  <c r="C95" i="22" l="1"/>
  <c r="C115" i="22" s="1"/>
  <c r="B80" i="20"/>
  <c r="E18" i="18" l="1"/>
  <c r="D18" i="18"/>
  <c r="C78" i="20" s="1"/>
  <c r="F18" i="18"/>
  <c r="B73" i="17"/>
  <c r="B38" i="17"/>
  <c r="B73" i="16"/>
  <c r="B38" i="16"/>
  <c r="B73" i="15"/>
  <c r="B70" i="15"/>
  <c r="B38" i="15"/>
  <c r="B73" i="14"/>
  <c r="B70" i="14"/>
  <c r="B38" i="14"/>
  <c r="B73" i="13"/>
  <c r="B70" i="13"/>
  <c r="B38" i="13"/>
  <c r="B73" i="12"/>
  <c r="B38" i="12"/>
  <c r="B73" i="11"/>
  <c r="B70" i="11"/>
  <c r="B38" i="11"/>
  <c r="B73" i="10"/>
  <c r="B38" i="10"/>
  <c r="B70" i="16" l="1"/>
  <c r="B70" i="12"/>
  <c r="B28" i="11"/>
  <c r="B76" i="11"/>
  <c r="B76" i="13"/>
  <c r="B70" i="17"/>
  <c r="B79" i="17"/>
  <c r="B28" i="17"/>
  <c r="B79" i="16"/>
  <c r="B28" i="16"/>
  <c r="B28" i="15"/>
  <c r="B79" i="15"/>
  <c r="B76" i="14"/>
  <c r="B28" i="14"/>
  <c r="B79" i="14"/>
  <c r="B28" i="13"/>
  <c r="B61" i="13"/>
  <c r="B79" i="13"/>
  <c r="B28" i="12"/>
  <c r="B48" i="12" s="1"/>
  <c r="B49" i="12"/>
  <c r="B79" i="12"/>
  <c r="B79" i="11"/>
  <c r="B70" i="10"/>
  <c r="B79" i="10"/>
  <c r="B28" i="10"/>
  <c r="B76" i="16" l="1"/>
  <c r="B75" i="17"/>
  <c r="B76" i="12"/>
  <c r="C95" i="2"/>
  <c r="C93" i="17"/>
  <c r="C113" i="17" s="1"/>
  <c r="C93" i="10"/>
  <c r="C113" i="10" s="1"/>
  <c r="C46" i="17"/>
  <c r="B61" i="17"/>
  <c r="B76" i="17"/>
  <c r="B61" i="16"/>
  <c r="B61" i="15"/>
  <c r="B76" i="15"/>
  <c r="B61" i="14"/>
  <c r="B61" i="12"/>
  <c r="B61" i="11"/>
  <c r="B61" i="10"/>
  <c r="B76" i="10"/>
  <c r="C93" i="14" l="1"/>
  <c r="C113" i="14" s="1"/>
  <c r="C93" i="12"/>
  <c r="C113" i="12" s="1"/>
  <c r="C93" i="15"/>
  <c r="C113" i="15" s="1"/>
  <c r="C93" i="13"/>
  <c r="C113" i="13" s="1"/>
  <c r="C93" i="11"/>
  <c r="C113" i="11" s="1"/>
  <c r="C93" i="16"/>
  <c r="C113" i="16" s="1"/>
  <c r="D46" i="17" l="1"/>
  <c r="B38" i="2" l="1"/>
  <c r="B73" i="2"/>
  <c r="B79" i="2"/>
  <c r="C22" i="22"/>
  <c r="C111" i="22" l="1"/>
  <c r="C76" i="22"/>
  <c r="B70" i="2"/>
  <c r="C22" i="16"/>
  <c r="D22" i="12"/>
  <c r="D22" i="10"/>
  <c r="D22" i="14"/>
  <c r="C22" i="12"/>
  <c r="D22" i="11"/>
  <c r="C22" i="10"/>
  <c r="D22" i="13"/>
  <c r="D22" i="17"/>
  <c r="D22" i="15"/>
  <c r="C22" i="14"/>
  <c r="C22" i="13"/>
  <c r="C22" i="11"/>
  <c r="C22" i="17"/>
  <c r="D22" i="16"/>
  <c r="C22" i="15"/>
  <c r="D22" i="2"/>
  <c r="C115" i="2"/>
  <c r="B61" i="2"/>
  <c r="B28" i="2"/>
  <c r="C46" i="22" l="1"/>
  <c r="C28" i="22"/>
  <c r="C22" i="2"/>
  <c r="D76" i="15"/>
  <c r="D109" i="15"/>
  <c r="D73" i="15"/>
  <c r="C73" i="10"/>
  <c r="C109" i="10"/>
  <c r="C76" i="10"/>
  <c r="D75" i="17"/>
  <c r="D76" i="17" s="1"/>
  <c r="D73" i="17"/>
  <c r="D109" i="17"/>
  <c r="D109" i="10"/>
  <c r="D73" i="10"/>
  <c r="D76" i="10"/>
  <c r="C46" i="15"/>
  <c r="C73" i="15"/>
  <c r="C109" i="15"/>
  <c r="C76" i="15"/>
  <c r="C76" i="13"/>
  <c r="C109" i="13"/>
  <c r="C73" i="13"/>
  <c r="D109" i="13"/>
  <c r="D76" i="13"/>
  <c r="D73" i="13"/>
  <c r="C109" i="12"/>
  <c r="C73" i="12"/>
  <c r="C76" i="12"/>
  <c r="D76" i="12"/>
  <c r="D109" i="12"/>
  <c r="D73" i="12"/>
  <c r="C73" i="17"/>
  <c r="C109" i="17"/>
  <c r="C75" i="17"/>
  <c r="C76" i="17" s="1"/>
  <c r="C76" i="11"/>
  <c r="C109" i="11"/>
  <c r="C73" i="11"/>
  <c r="D76" i="11"/>
  <c r="D73" i="11"/>
  <c r="D109" i="11"/>
  <c r="D109" i="16"/>
  <c r="D73" i="16"/>
  <c r="D76" i="16"/>
  <c r="C76" i="14"/>
  <c r="C73" i="14"/>
  <c r="C109" i="14"/>
  <c r="D73" i="14"/>
  <c r="D109" i="14"/>
  <c r="D46" i="14"/>
  <c r="D76" i="14"/>
  <c r="D28" i="14"/>
  <c r="C73" i="16"/>
  <c r="C109" i="16"/>
  <c r="C76" i="16"/>
  <c r="D73" i="2"/>
  <c r="D111" i="2"/>
  <c r="B76" i="2"/>
  <c r="C76" i="2"/>
  <c r="D76" i="2"/>
  <c r="C61" i="22" l="1"/>
  <c r="C113" i="22" s="1"/>
  <c r="C70" i="22"/>
  <c r="C111" i="2"/>
  <c r="C46" i="2"/>
  <c r="C28" i="2"/>
  <c r="C73" i="2"/>
  <c r="D28" i="11"/>
  <c r="C28" i="13"/>
  <c r="D28" i="17"/>
  <c r="C28" i="15"/>
  <c r="C28" i="11"/>
  <c r="C28" i="17"/>
  <c r="C28" i="12"/>
  <c r="C28" i="10"/>
  <c r="D28" i="10"/>
  <c r="D46" i="11"/>
  <c r="C46" i="16"/>
  <c r="D46" i="12"/>
  <c r="D50" i="12" s="1"/>
  <c r="D28" i="15"/>
  <c r="C28" i="16"/>
  <c r="C46" i="12"/>
  <c r="C50" i="12" s="1"/>
  <c r="C46" i="13"/>
  <c r="D46" i="16"/>
  <c r="C46" i="11"/>
  <c r="D28" i="13"/>
  <c r="C46" i="10"/>
  <c r="D28" i="16"/>
  <c r="C70" i="17"/>
  <c r="C61" i="17"/>
  <c r="C111" i="17" s="1"/>
  <c r="D46" i="13"/>
  <c r="D46" i="15"/>
  <c r="C46" i="14"/>
  <c r="C28" i="14"/>
  <c r="D28" i="12"/>
  <c r="D46" i="10"/>
  <c r="D70" i="17"/>
  <c r="D61" i="17"/>
  <c r="D111" i="17" s="1"/>
  <c r="D46" i="2"/>
  <c r="D28" i="2"/>
  <c r="C48" i="12" l="1"/>
  <c r="C38" i="22"/>
  <c r="C70" i="16"/>
  <c r="D70" i="15"/>
  <c r="D95" i="2"/>
  <c r="D115" i="2" s="1"/>
  <c r="D61" i="15"/>
  <c r="D111" i="15" s="1"/>
  <c r="C70" i="12"/>
  <c r="D61" i="10"/>
  <c r="D111" i="10" s="1"/>
  <c r="D38" i="14"/>
  <c r="D51" i="14" s="1"/>
  <c r="D61" i="13"/>
  <c r="D111" i="13" s="1"/>
  <c r="C70" i="14"/>
  <c r="D70" i="10"/>
  <c r="C70" i="15"/>
  <c r="D38" i="11"/>
  <c r="D51" i="11" s="1"/>
  <c r="C61" i="10"/>
  <c r="C111" i="10" s="1"/>
  <c r="C61" i="15"/>
  <c r="C111" i="15" s="1"/>
  <c r="D70" i="13"/>
  <c r="C70" i="10"/>
  <c r="C61" i="13"/>
  <c r="C111" i="13" s="1"/>
  <c r="D61" i="16"/>
  <c r="D111" i="16" s="1"/>
  <c r="C70" i="13"/>
  <c r="C61" i="12"/>
  <c r="C111" i="12" s="1"/>
  <c r="D61" i="14"/>
  <c r="D111" i="14" s="1"/>
  <c r="D70" i="14"/>
  <c r="C61" i="16"/>
  <c r="C111" i="16" s="1"/>
  <c r="D70" i="12"/>
  <c r="C61" i="14"/>
  <c r="C111" i="14" s="1"/>
  <c r="D61" i="12"/>
  <c r="D111" i="12" s="1"/>
  <c r="C70" i="11"/>
  <c r="D61" i="11"/>
  <c r="D111" i="11" s="1"/>
  <c r="D48" i="12"/>
  <c r="C61" i="11"/>
  <c r="C111" i="11" s="1"/>
  <c r="D70" i="16"/>
  <c r="D70" i="11"/>
  <c r="D61" i="2"/>
  <c r="D113" i="2" s="1"/>
  <c r="D70" i="2"/>
  <c r="C61" i="2"/>
  <c r="C113" i="2" s="1"/>
  <c r="C70" i="2"/>
  <c r="C38" i="13" l="1"/>
  <c r="C51" i="13" s="1"/>
  <c r="D93" i="15"/>
  <c r="D113" i="15" s="1"/>
  <c r="C51" i="22"/>
  <c r="C79" i="22"/>
  <c r="C85" i="22" s="1"/>
  <c r="C114" i="22" s="1"/>
  <c r="D79" i="11"/>
  <c r="D85" i="11" s="1"/>
  <c r="D112" i="11" s="1"/>
  <c r="D38" i="17"/>
  <c r="D79" i="17" s="1"/>
  <c r="D85" i="17" s="1"/>
  <c r="D112" i="17" s="1"/>
  <c r="D38" i="10"/>
  <c r="D51" i="10" s="1"/>
  <c r="D93" i="11"/>
  <c r="D113" i="11" s="1"/>
  <c r="D93" i="13"/>
  <c r="D113" i="13" s="1"/>
  <c r="D93" i="16"/>
  <c r="D113" i="16" s="1"/>
  <c r="D93" i="14"/>
  <c r="D113" i="14" s="1"/>
  <c r="D93" i="10"/>
  <c r="D113" i="10" s="1"/>
  <c r="D93" i="12"/>
  <c r="D113" i="12" s="1"/>
  <c r="D93" i="17"/>
  <c r="D113" i="17" s="1"/>
  <c r="C38" i="15"/>
  <c r="C51" i="15" s="1"/>
  <c r="D79" i="14"/>
  <c r="D85" i="14" s="1"/>
  <c r="D112" i="14" s="1"/>
  <c r="C38" i="10"/>
  <c r="C51" i="10" s="1"/>
  <c r="C38" i="12"/>
  <c r="C49" i="12" s="1"/>
  <c r="C51" i="12" s="1"/>
  <c r="C38" i="11"/>
  <c r="C51" i="11" s="1"/>
  <c r="C38" i="17"/>
  <c r="C79" i="17" s="1"/>
  <c r="C85" i="17" s="1"/>
  <c r="C112" i="17" s="1"/>
  <c r="D110" i="11"/>
  <c r="C79" i="15"/>
  <c r="C85" i="15" s="1"/>
  <c r="C112" i="15" s="1"/>
  <c r="D38" i="15"/>
  <c r="D38" i="13"/>
  <c r="C38" i="16"/>
  <c r="D110" i="14"/>
  <c r="D51" i="17"/>
  <c r="D38" i="12"/>
  <c r="D38" i="16"/>
  <c r="C38" i="14"/>
  <c r="C38" i="2"/>
  <c r="C79" i="2" s="1"/>
  <c r="C85" i="2" s="1"/>
  <c r="C114" i="2" s="1"/>
  <c r="D38" i="2"/>
  <c r="D51" i="2" s="1"/>
  <c r="D79" i="10" l="1"/>
  <c r="D85" i="10" s="1"/>
  <c r="D112" i="10" s="1"/>
  <c r="C79" i="13"/>
  <c r="C85" i="13" s="1"/>
  <c r="C112" i="13" s="1"/>
  <c r="C79" i="11"/>
  <c r="C85" i="11" s="1"/>
  <c r="C112" i="11" s="1"/>
  <c r="C112" i="22"/>
  <c r="C116" i="22" s="1"/>
  <c r="C51" i="17"/>
  <c r="D114" i="14"/>
  <c r="C51" i="2"/>
  <c r="C112" i="2" s="1"/>
  <c r="C110" i="10"/>
  <c r="C110" i="12"/>
  <c r="C79" i="12"/>
  <c r="C85" i="12" s="1"/>
  <c r="C112" i="12" s="1"/>
  <c r="C79" i="10"/>
  <c r="C85" i="10" s="1"/>
  <c r="C112" i="10" s="1"/>
  <c r="D114" i="11"/>
  <c r="C51" i="14"/>
  <c r="C79" i="14"/>
  <c r="C85" i="14" s="1"/>
  <c r="C112" i="14" s="1"/>
  <c r="D51" i="13"/>
  <c r="D79" i="13"/>
  <c r="D85" i="13" s="1"/>
  <c r="D112" i="13" s="1"/>
  <c r="D51" i="16"/>
  <c r="D79" i="16"/>
  <c r="D85" i="16" s="1"/>
  <c r="D112" i="16" s="1"/>
  <c r="D110" i="17"/>
  <c r="D114" i="17" s="1"/>
  <c r="D49" i="12"/>
  <c r="D51" i="12" s="1"/>
  <c r="D79" i="12"/>
  <c r="D85" i="12" s="1"/>
  <c r="D112" i="12" s="1"/>
  <c r="D110" i="10"/>
  <c r="C110" i="13"/>
  <c r="C110" i="11"/>
  <c r="C51" i="16"/>
  <c r="C79" i="16"/>
  <c r="C85" i="16" s="1"/>
  <c r="C112" i="16" s="1"/>
  <c r="D51" i="15"/>
  <c r="D79" i="15"/>
  <c r="D85" i="15" s="1"/>
  <c r="D112" i="15" s="1"/>
  <c r="C110" i="15"/>
  <c r="C114" i="15" s="1"/>
  <c r="D79" i="2"/>
  <c r="D85" i="2" s="1"/>
  <c r="D114" i="2" s="1"/>
  <c r="D112" i="2"/>
  <c r="D114" i="10" l="1"/>
  <c r="C114" i="13"/>
  <c r="C110" i="17"/>
  <c r="C114" i="17" s="1"/>
  <c r="C114" i="11"/>
  <c r="C106" i="22"/>
  <c r="C117" i="22" s="1"/>
  <c r="C118" i="22" s="1"/>
  <c r="D104" i="14"/>
  <c r="D115" i="14" s="1"/>
  <c r="D116" i="14" s="1"/>
  <c r="C114" i="12"/>
  <c r="C114" i="10"/>
  <c r="C104" i="15"/>
  <c r="C115" i="15" s="1"/>
  <c r="C116" i="15" s="1"/>
  <c r="D110" i="12"/>
  <c r="D114" i="12" s="1"/>
  <c r="D110" i="13"/>
  <c r="D114" i="13" s="1"/>
  <c r="C110" i="16"/>
  <c r="C114" i="16" s="1"/>
  <c r="C104" i="17"/>
  <c r="C115" i="17" s="1"/>
  <c r="C116" i="17" s="1"/>
  <c r="D104" i="17"/>
  <c r="D115" i="17" s="1"/>
  <c r="D116" i="17" s="1"/>
  <c r="D110" i="15"/>
  <c r="D114" i="15" s="1"/>
  <c r="D110" i="16"/>
  <c r="D114" i="16" s="1"/>
  <c r="C110" i="14"/>
  <c r="C114" i="14" s="1"/>
  <c r="D116" i="2"/>
  <c r="C116" i="2"/>
  <c r="C104" i="13" l="1"/>
  <c r="C115" i="13" s="1"/>
  <c r="C116" i="13" s="1"/>
  <c r="C139" i="13" s="1"/>
  <c r="D139" i="13" s="1"/>
  <c r="H16" i="18"/>
  <c r="C178" i="17"/>
  <c r="D178" i="17" s="1"/>
  <c r="D179" i="17" s="1"/>
  <c r="B192" i="17" s="1"/>
  <c r="H13" i="18"/>
  <c r="C178" i="14"/>
  <c r="D178" i="14" s="1"/>
  <c r="D179" i="14" s="1"/>
  <c r="B192" i="14" s="1"/>
  <c r="I7" i="18"/>
  <c r="C146" i="17"/>
  <c r="D146" i="17" s="1"/>
  <c r="C130" i="17"/>
  <c r="D130" i="17" s="1"/>
  <c r="C162" i="16"/>
  <c r="D162" i="16" s="1"/>
  <c r="C154" i="15"/>
  <c r="D154" i="15" s="1"/>
  <c r="C138" i="15"/>
  <c r="D138" i="15" s="1"/>
  <c r="C122" i="15"/>
  <c r="D122" i="15" s="1"/>
  <c r="C146" i="14"/>
  <c r="D146" i="14" s="1"/>
  <c r="C122" i="14"/>
  <c r="D122" i="14" s="1"/>
  <c r="F170" i="13"/>
  <c r="G170" i="13" s="1"/>
  <c r="C146" i="10"/>
  <c r="D146" i="10" s="1"/>
  <c r="C130" i="10"/>
  <c r="D130" i="10" s="1"/>
  <c r="C156" i="2"/>
  <c r="D156" i="2" s="1"/>
  <c r="C124" i="2"/>
  <c r="D124" i="2" s="1"/>
  <c r="C122" i="16"/>
  <c r="D122" i="16" s="1"/>
  <c r="C130" i="12"/>
  <c r="D130" i="12" s="1"/>
  <c r="F170" i="17"/>
  <c r="G170" i="17" s="1"/>
  <c r="C146" i="16"/>
  <c r="D146" i="16" s="1"/>
  <c r="C130" i="16"/>
  <c r="D130" i="16" s="1"/>
  <c r="C162" i="15"/>
  <c r="D162" i="15" s="1"/>
  <c r="C130" i="14"/>
  <c r="D130" i="14" s="1"/>
  <c r="C154" i="13"/>
  <c r="D154" i="13" s="1"/>
  <c r="C138" i="13"/>
  <c r="D138" i="13" s="1"/>
  <c r="C122" i="13"/>
  <c r="D122" i="13" s="1"/>
  <c r="C154" i="12"/>
  <c r="D154" i="12" s="1"/>
  <c r="C138" i="12"/>
  <c r="D138" i="12" s="1"/>
  <c r="C122" i="12"/>
  <c r="D122" i="12" s="1"/>
  <c r="C154" i="11"/>
  <c r="D154" i="11" s="1"/>
  <c r="C138" i="11"/>
  <c r="D138" i="11" s="1"/>
  <c r="C122" i="11"/>
  <c r="D122" i="11" s="1"/>
  <c r="F170" i="10"/>
  <c r="G170" i="10" s="1"/>
  <c r="F172" i="2"/>
  <c r="G172" i="2" s="1"/>
  <c r="C148" i="2"/>
  <c r="D148" i="2" s="1"/>
  <c r="C162" i="17"/>
  <c r="D162" i="17" s="1"/>
  <c r="C154" i="16"/>
  <c r="D154" i="16" s="1"/>
  <c r="F170" i="15"/>
  <c r="G170" i="15" s="1"/>
  <c r="C130" i="13"/>
  <c r="D130" i="13" s="1"/>
  <c r="C146" i="12"/>
  <c r="D146" i="12" s="1"/>
  <c r="F170" i="11"/>
  <c r="G170" i="11" s="1"/>
  <c r="C130" i="11"/>
  <c r="D130" i="11" s="1"/>
  <c r="C132" i="2"/>
  <c r="D132" i="2" s="1"/>
  <c r="C154" i="17"/>
  <c r="D154" i="17" s="1"/>
  <c r="C138" i="17"/>
  <c r="D138" i="17" s="1"/>
  <c r="C122" i="17"/>
  <c r="D122" i="17" s="1"/>
  <c r="F170" i="16"/>
  <c r="G170" i="16" s="1"/>
  <c r="C146" i="15"/>
  <c r="D146" i="15" s="1"/>
  <c r="C130" i="15"/>
  <c r="D130" i="15" s="1"/>
  <c r="C162" i="14"/>
  <c r="D162" i="14" s="1"/>
  <c r="C154" i="14"/>
  <c r="D154" i="14" s="1"/>
  <c r="C162" i="13"/>
  <c r="D162" i="13" s="1"/>
  <c r="C162" i="12"/>
  <c r="D162" i="12" s="1"/>
  <c r="C162" i="11"/>
  <c r="D162" i="11" s="1"/>
  <c r="C154" i="10"/>
  <c r="D154" i="10" s="1"/>
  <c r="C138" i="10"/>
  <c r="D138" i="10" s="1"/>
  <c r="C122" i="10"/>
  <c r="D122" i="10" s="1"/>
  <c r="C140" i="2"/>
  <c r="D140" i="2" s="1"/>
  <c r="C138" i="16"/>
  <c r="D138" i="16" s="1"/>
  <c r="F170" i="14"/>
  <c r="G170" i="14" s="1"/>
  <c r="C138" i="14"/>
  <c r="D138" i="14" s="1"/>
  <c r="C146" i="13"/>
  <c r="D146" i="13" s="1"/>
  <c r="F170" i="12"/>
  <c r="G170" i="12" s="1"/>
  <c r="C146" i="11"/>
  <c r="D146" i="11" s="1"/>
  <c r="C162" i="10"/>
  <c r="D162" i="10" s="1"/>
  <c r="C164" i="2"/>
  <c r="D164" i="2" s="1"/>
  <c r="G16" i="18"/>
  <c r="C139" i="17"/>
  <c r="D139" i="17" s="1"/>
  <c r="C163" i="17"/>
  <c r="D163" i="17" s="1"/>
  <c r="C147" i="17"/>
  <c r="D147" i="17" s="1"/>
  <c r="D148" i="17" s="1"/>
  <c r="B188" i="17" s="1"/>
  <c r="C131" i="17"/>
  <c r="D131" i="17" s="1"/>
  <c r="F171" i="17"/>
  <c r="G171" i="17" s="1"/>
  <c r="C155" i="17"/>
  <c r="D155" i="17" s="1"/>
  <c r="C123" i="17"/>
  <c r="D123" i="17" s="1"/>
  <c r="G14" i="18"/>
  <c r="C139" i="15"/>
  <c r="D139" i="15" s="1"/>
  <c r="C163" i="15"/>
  <c r="D163" i="15" s="1"/>
  <c r="C147" i="15"/>
  <c r="D147" i="15" s="1"/>
  <c r="F171" i="15"/>
  <c r="G171" i="15" s="1"/>
  <c r="C155" i="15"/>
  <c r="D155" i="15" s="1"/>
  <c r="C123" i="15"/>
  <c r="D123" i="15" s="1"/>
  <c r="C131" i="15"/>
  <c r="D131" i="15" s="1"/>
  <c r="C104" i="12"/>
  <c r="C115" i="12" s="1"/>
  <c r="C116" i="12" s="1"/>
  <c r="C104" i="11"/>
  <c r="C115" i="11" s="1"/>
  <c r="C116" i="11" s="1"/>
  <c r="C106" i="2"/>
  <c r="C117" i="2" s="1"/>
  <c r="C118" i="2" s="1"/>
  <c r="C104" i="10"/>
  <c r="C115" i="10" s="1"/>
  <c r="C116" i="10" s="1"/>
  <c r="D106" i="2"/>
  <c r="D117" i="2" s="1"/>
  <c r="D118" i="2" s="1"/>
  <c r="C104" i="16"/>
  <c r="C115" i="16" s="1"/>
  <c r="C116" i="16" s="1"/>
  <c r="D104" i="10"/>
  <c r="D115" i="10" s="1"/>
  <c r="D116" i="10" s="1"/>
  <c r="D104" i="13"/>
  <c r="D115" i="13" s="1"/>
  <c r="D116" i="13" s="1"/>
  <c r="D104" i="11"/>
  <c r="D115" i="11" s="1"/>
  <c r="D116" i="11" s="1"/>
  <c r="D156" i="15" l="1"/>
  <c r="G172" i="17"/>
  <c r="D124" i="15"/>
  <c r="B185" i="15" s="1"/>
  <c r="B20" i="25" s="1"/>
  <c r="D132" i="17"/>
  <c r="B186" i="17" s="1"/>
  <c r="C123" i="13"/>
  <c r="D123" i="13" s="1"/>
  <c r="D124" i="13" s="1"/>
  <c r="B185" i="13" s="1"/>
  <c r="B18" i="25" s="1"/>
  <c r="G12" i="18"/>
  <c r="C131" i="13"/>
  <c r="D131" i="13" s="1"/>
  <c r="D132" i="13" s="1"/>
  <c r="B186" i="13" s="1"/>
  <c r="F171" i="13"/>
  <c r="G171" i="13" s="1"/>
  <c r="G172" i="13" s="1"/>
  <c r="B191" i="13" s="1"/>
  <c r="C147" i="13"/>
  <c r="D147" i="13" s="1"/>
  <c r="D148" i="13" s="1"/>
  <c r="B188" i="13" s="1"/>
  <c r="D188" i="13" s="1"/>
  <c r="C155" i="13"/>
  <c r="D155" i="13" s="1"/>
  <c r="D156" i="13" s="1"/>
  <c r="B189" i="13" s="1"/>
  <c r="C163" i="13"/>
  <c r="D163" i="13" s="1"/>
  <c r="D164" i="13" s="1"/>
  <c r="B190" i="13" s="1"/>
  <c r="G18" i="25" s="1"/>
  <c r="H12" i="18"/>
  <c r="C178" i="13"/>
  <c r="D178" i="13" s="1"/>
  <c r="D179" i="13" s="1"/>
  <c r="B192" i="13" s="1"/>
  <c r="I19" i="25"/>
  <c r="D192" i="14"/>
  <c r="H10" i="18"/>
  <c r="C178" i="11"/>
  <c r="D178" i="11" s="1"/>
  <c r="D179" i="11" s="1"/>
  <c r="H9" i="18"/>
  <c r="C178" i="10"/>
  <c r="D178" i="10" s="1"/>
  <c r="D179" i="10" s="1"/>
  <c r="B192" i="10" s="1"/>
  <c r="I22" i="25"/>
  <c r="D192" i="17"/>
  <c r="D132" i="15"/>
  <c r="B186" i="15" s="1"/>
  <c r="D156" i="17"/>
  <c r="B189" i="17" s="1"/>
  <c r="D164" i="17"/>
  <c r="B190" i="17" s="1"/>
  <c r="G22" i="25" s="1"/>
  <c r="D164" i="15"/>
  <c r="B190" i="15" s="1"/>
  <c r="D124" i="17"/>
  <c r="B185" i="17" s="1"/>
  <c r="G172" i="15"/>
  <c r="B191" i="15" s="1"/>
  <c r="D148" i="15"/>
  <c r="B188" i="15" s="1"/>
  <c r="E20" i="25" s="1"/>
  <c r="D197" i="17"/>
  <c r="D198" i="17" s="1"/>
  <c r="D197" i="13"/>
  <c r="D198" i="13" s="1"/>
  <c r="D188" i="17"/>
  <c r="E22" i="25"/>
  <c r="D197" i="15"/>
  <c r="D198" i="15" s="1"/>
  <c r="B191" i="17"/>
  <c r="B189" i="15"/>
  <c r="G15" i="18"/>
  <c r="F171" i="16"/>
  <c r="G171" i="16" s="1"/>
  <c r="G172" i="16" s="1"/>
  <c r="C155" i="16"/>
  <c r="D155" i="16" s="1"/>
  <c r="D156" i="16" s="1"/>
  <c r="C123" i="16"/>
  <c r="D123" i="16" s="1"/>
  <c r="D124" i="16" s="1"/>
  <c r="C131" i="16"/>
  <c r="D131" i="16" s="1"/>
  <c r="D132" i="16" s="1"/>
  <c r="C139" i="16"/>
  <c r="D139" i="16" s="1"/>
  <c r="C163" i="16"/>
  <c r="D163" i="16" s="1"/>
  <c r="D164" i="16" s="1"/>
  <c r="C147" i="16"/>
  <c r="D147" i="16" s="1"/>
  <c r="D148" i="16" s="1"/>
  <c r="B188" i="16" s="1"/>
  <c r="G9" i="18"/>
  <c r="C155" i="10"/>
  <c r="D155" i="10" s="1"/>
  <c r="D156" i="10" s="1"/>
  <c r="C123" i="10"/>
  <c r="D123" i="10" s="1"/>
  <c r="D124" i="10" s="1"/>
  <c r="B185" i="10" s="1"/>
  <c r="C163" i="10"/>
  <c r="D163" i="10" s="1"/>
  <c r="D164" i="10" s="1"/>
  <c r="B190" i="10" s="1"/>
  <c r="C147" i="10"/>
  <c r="D147" i="10" s="1"/>
  <c r="D148" i="10" s="1"/>
  <c r="B188" i="10" s="1"/>
  <c r="C131" i="10"/>
  <c r="D131" i="10" s="1"/>
  <c r="D132" i="10" s="1"/>
  <c r="B186" i="10" s="1"/>
  <c r="F171" i="10"/>
  <c r="G171" i="10" s="1"/>
  <c r="G172" i="10" s="1"/>
  <c r="B191" i="10" s="1"/>
  <c r="C139" i="10"/>
  <c r="D139" i="10" s="1"/>
  <c r="C157" i="2"/>
  <c r="D157" i="2" s="1"/>
  <c r="D158" i="2" s="1"/>
  <c r="B191" i="2" s="1"/>
  <c r="C125" i="2"/>
  <c r="C133" i="2"/>
  <c r="D133" i="2" s="1"/>
  <c r="F173" i="2"/>
  <c r="G173" i="2" s="1"/>
  <c r="G174" i="2" s="1"/>
  <c r="B193" i="2" s="1"/>
  <c r="C149" i="2"/>
  <c r="D149" i="2" s="1"/>
  <c r="D150" i="2" s="1"/>
  <c r="B190" i="2" s="1"/>
  <c r="C165" i="2"/>
  <c r="C141" i="2"/>
  <c r="D141" i="2" s="1"/>
  <c r="D142" i="2" s="1"/>
  <c r="B189" i="2" s="1"/>
  <c r="D14" i="25" s="1"/>
  <c r="D140" i="17"/>
  <c r="B187" i="17" s="1"/>
  <c r="D22" i="25" s="1"/>
  <c r="G10" i="18"/>
  <c r="C163" i="11"/>
  <c r="D163" i="11" s="1"/>
  <c r="D164" i="11" s="1"/>
  <c r="C147" i="11"/>
  <c r="D147" i="11" s="1"/>
  <c r="D148" i="11" s="1"/>
  <c r="B188" i="11" s="1"/>
  <c r="F171" i="11"/>
  <c r="G171" i="11" s="1"/>
  <c r="G172" i="11" s="1"/>
  <c r="C155" i="11"/>
  <c r="D155" i="11" s="1"/>
  <c r="D156" i="11" s="1"/>
  <c r="C123" i="11"/>
  <c r="D123" i="11" s="1"/>
  <c r="D124" i="11" s="1"/>
  <c r="C131" i="11"/>
  <c r="D131" i="11" s="1"/>
  <c r="D132" i="11" s="1"/>
  <c r="C139" i="11"/>
  <c r="D139" i="11" s="1"/>
  <c r="G11" i="18"/>
  <c r="C163" i="12"/>
  <c r="D163" i="12" s="1"/>
  <c r="D164" i="12" s="1"/>
  <c r="C147" i="12"/>
  <c r="D147" i="12" s="1"/>
  <c r="D148" i="12" s="1"/>
  <c r="B188" i="12" s="1"/>
  <c r="F171" i="12"/>
  <c r="G171" i="12" s="1"/>
  <c r="G172" i="12" s="1"/>
  <c r="C155" i="12"/>
  <c r="D155" i="12" s="1"/>
  <c r="D156" i="12" s="1"/>
  <c r="C123" i="12"/>
  <c r="D123" i="12" s="1"/>
  <c r="D124" i="12" s="1"/>
  <c r="C131" i="12"/>
  <c r="D131" i="12" s="1"/>
  <c r="D132" i="12" s="1"/>
  <c r="C139" i="12"/>
  <c r="D139" i="12" s="1"/>
  <c r="D140" i="15"/>
  <c r="B187" i="15" s="1"/>
  <c r="D20" i="25" s="1"/>
  <c r="D140" i="13"/>
  <c r="B187" i="13" s="1"/>
  <c r="H8" i="18"/>
  <c r="C180" i="2"/>
  <c r="D180" i="2" s="1"/>
  <c r="D181" i="2" s="1"/>
  <c r="G8" i="18"/>
  <c r="D104" i="12"/>
  <c r="D115" i="12" s="1"/>
  <c r="D116" i="12" s="1"/>
  <c r="C104" i="14"/>
  <c r="C115" i="14" s="1"/>
  <c r="C116" i="14" s="1"/>
  <c r="D104" i="15"/>
  <c r="D115" i="15" s="1"/>
  <c r="D116" i="15" s="1"/>
  <c r="D104" i="16"/>
  <c r="D115" i="16" s="1"/>
  <c r="D116" i="16" s="1"/>
  <c r="H15" i="18" l="1"/>
  <c r="C178" i="16"/>
  <c r="D178" i="16" s="1"/>
  <c r="D179" i="16" s="1"/>
  <c r="B192" i="16" s="1"/>
  <c r="D192" i="10"/>
  <c r="I15" i="25"/>
  <c r="H11" i="18"/>
  <c r="C178" i="12"/>
  <c r="D178" i="12" s="1"/>
  <c r="D179" i="12" s="1"/>
  <c r="B192" i="11"/>
  <c r="I16" i="25" s="1"/>
  <c r="I18" i="25"/>
  <c r="D192" i="13"/>
  <c r="H14" i="18"/>
  <c r="C178" i="15"/>
  <c r="D178" i="15" s="1"/>
  <c r="D179" i="15" s="1"/>
  <c r="B194" i="2"/>
  <c r="I14" i="25" s="1"/>
  <c r="E18" i="25"/>
  <c r="D190" i="13"/>
  <c r="D185" i="13"/>
  <c r="D186" i="10"/>
  <c r="C15" i="25"/>
  <c r="D197" i="11"/>
  <c r="D198" i="11" s="1"/>
  <c r="D187" i="17"/>
  <c r="D188" i="10"/>
  <c r="E15" i="25"/>
  <c r="D193" i="2"/>
  <c r="H14" i="25"/>
  <c r="D197" i="10"/>
  <c r="D198" i="10" s="1"/>
  <c r="D197" i="16"/>
  <c r="D198" i="16" s="1"/>
  <c r="D189" i="17"/>
  <c r="F22" i="25"/>
  <c r="F20" i="25"/>
  <c r="D186" i="13"/>
  <c r="C18" i="25"/>
  <c r="D191" i="17"/>
  <c r="H22" i="25"/>
  <c r="D186" i="15"/>
  <c r="C20" i="25"/>
  <c r="D188" i="12"/>
  <c r="E17" i="25"/>
  <c r="D185" i="10"/>
  <c r="B15" i="25"/>
  <c r="D186" i="17"/>
  <c r="C22" i="25"/>
  <c r="D187" i="15"/>
  <c r="D188" i="11"/>
  <c r="E16" i="25"/>
  <c r="D190" i="2"/>
  <c r="E14" i="25"/>
  <c r="D191" i="2"/>
  <c r="F14" i="25"/>
  <c r="D190" i="17"/>
  <c r="D185" i="17"/>
  <c r="B22" i="25"/>
  <c r="D191" i="13"/>
  <c r="H18" i="25"/>
  <c r="D185" i="15"/>
  <c r="D189" i="13"/>
  <c r="F18" i="25"/>
  <c r="D199" i="17"/>
  <c r="D197" i="12"/>
  <c r="D198" i="12" s="1"/>
  <c r="D187" i="13"/>
  <c r="D18" i="25"/>
  <c r="D191" i="10"/>
  <c r="H15" i="25"/>
  <c r="D190" i="10"/>
  <c r="G15" i="25"/>
  <c r="D188" i="16"/>
  <c r="E21" i="25"/>
  <c r="D189" i="15"/>
  <c r="D190" i="15"/>
  <c r="G20" i="25"/>
  <c r="D191" i="15"/>
  <c r="H20" i="25"/>
  <c r="D199" i="15"/>
  <c r="D199" i="13"/>
  <c r="D188" i="15"/>
  <c r="B185" i="11"/>
  <c r="B16" i="25" s="1"/>
  <c r="B190" i="11"/>
  <c r="G16" i="25" s="1"/>
  <c r="B191" i="16"/>
  <c r="H21" i="25" s="1"/>
  <c r="B186" i="12"/>
  <c r="C17" i="25" s="1"/>
  <c r="B191" i="12"/>
  <c r="H17" i="25" s="1"/>
  <c r="B189" i="11"/>
  <c r="F16" i="25" s="1"/>
  <c r="B186" i="16"/>
  <c r="C21" i="25" s="1"/>
  <c r="B185" i="12"/>
  <c r="B17" i="25" s="1"/>
  <c r="B186" i="11"/>
  <c r="C16" i="25" s="1"/>
  <c r="B191" i="11"/>
  <c r="H16" i="25" s="1"/>
  <c r="B190" i="16"/>
  <c r="G21" i="25" s="1"/>
  <c r="B185" i="16"/>
  <c r="B21" i="25" s="1"/>
  <c r="B189" i="12"/>
  <c r="B190" i="12"/>
  <c r="B189" i="10"/>
  <c r="F15" i="25" s="1"/>
  <c r="B189" i="16"/>
  <c r="D140" i="11"/>
  <c r="B187" i="11" s="1"/>
  <c r="D16" i="25" s="1"/>
  <c r="D140" i="16"/>
  <c r="B187" i="16" s="1"/>
  <c r="D21" i="25" s="1"/>
  <c r="D140" i="10"/>
  <c r="B187" i="10" s="1"/>
  <c r="D15" i="25" s="1"/>
  <c r="G13" i="18"/>
  <c r="C155" i="14"/>
  <c r="D155" i="14" s="1"/>
  <c r="D156" i="14" s="1"/>
  <c r="C147" i="14"/>
  <c r="D147" i="14" s="1"/>
  <c r="D148" i="14" s="1"/>
  <c r="B188" i="14" s="1"/>
  <c r="C163" i="14"/>
  <c r="D163" i="14" s="1"/>
  <c r="D164" i="14" s="1"/>
  <c r="C139" i="14"/>
  <c r="D139" i="14" s="1"/>
  <c r="F171" i="14"/>
  <c r="G171" i="14" s="1"/>
  <c r="G172" i="14" s="1"/>
  <c r="C123" i="14"/>
  <c r="D123" i="14" s="1"/>
  <c r="D124" i="14" s="1"/>
  <c r="C131" i="14"/>
  <c r="D131" i="14" s="1"/>
  <c r="D132" i="14" s="1"/>
  <c r="D140" i="12"/>
  <c r="B187" i="12" s="1"/>
  <c r="D134" i="2"/>
  <c r="B188" i="2" s="1"/>
  <c r="D189" i="2"/>
  <c r="D125" i="2"/>
  <c r="D165" i="2"/>
  <c r="D166" i="2" s="1"/>
  <c r="D192" i="11" l="1"/>
  <c r="B192" i="12"/>
  <c r="I17" i="25" s="1"/>
  <c r="I21" i="25"/>
  <c r="D192" i="16"/>
  <c r="B192" i="15"/>
  <c r="D194" i="2"/>
  <c r="D193" i="17"/>
  <c r="D194" i="17" s="1"/>
  <c r="D186" i="11"/>
  <c r="D191" i="16"/>
  <c r="D190" i="16"/>
  <c r="D191" i="12"/>
  <c r="D189" i="16"/>
  <c r="D185" i="11"/>
  <c r="D187" i="16"/>
  <c r="D189" i="10"/>
  <c r="D186" i="16"/>
  <c r="D193" i="13"/>
  <c r="D194" i="13" s="1"/>
  <c r="D188" i="2"/>
  <c r="C14" i="25"/>
  <c r="D188" i="14"/>
  <c r="D199" i="11"/>
  <c r="D187" i="12"/>
  <c r="D17" i="25"/>
  <c r="D190" i="12"/>
  <c r="G17" i="25"/>
  <c r="D185" i="16"/>
  <c r="D191" i="11"/>
  <c r="D185" i="12"/>
  <c r="D189" i="11"/>
  <c r="D186" i="12"/>
  <c r="D190" i="11"/>
  <c r="D199" i="12"/>
  <c r="D197" i="14"/>
  <c r="D198" i="14" s="1"/>
  <c r="V20" i="23"/>
  <c r="D187" i="10"/>
  <c r="D187" i="11"/>
  <c r="D189" i="12"/>
  <c r="F17" i="25"/>
  <c r="D199" i="16"/>
  <c r="B191" i="14"/>
  <c r="B189" i="14"/>
  <c r="B186" i="14"/>
  <c r="B185" i="14"/>
  <c r="B19" i="25" s="1"/>
  <c r="B190" i="14"/>
  <c r="D140" i="14"/>
  <c r="B187" i="14" s="1"/>
  <c r="D126" i="2"/>
  <c r="B187" i="2" s="1"/>
  <c r="D199" i="2"/>
  <c r="D200" i="2" s="1"/>
  <c r="B192" i="2"/>
  <c r="W11" i="23" l="1"/>
  <c r="J15" i="25"/>
  <c r="W12" i="23"/>
  <c r="J16" i="25"/>
  <c r="W14" i="23"/>
  <c r="J18" i="25"/>
  <c r="K20" i="23"/>
  <c r="J20" i="23" s="1"/>
  <c r="E19" i="25"/>
  <c r="I20" i="25"/>
  <c r="F21" i="25"/>
  <c r="W18" i="23"/>
  <c r="J22" i="25"/>
  <c r="S20" i="23"/>
  <c r="R20" i="23" s="1"/>
  <c r="U20" i="23"/>
  <c r="V21" i="23"/>
  <c r="D192" i="15"/>
  <c r="D193" i="15" s="1"/>
  <c r="D192" i="12"/>
  <c r="D193" i="12" s="1"/>
  <c r="D194" i="12" s="1"/>
  <c r="D193" i="16"/>
  <c r="D194" i="16" s="1"/>
  <c r="D193" i="10"/>
  <c r="D193" i="11"/>
  <c r="D194" i="11" s="1"/>
  <c r="D190" i="14"/>
  <c r="G19" i="25"/>
  <c r="D185" i="14"/>
  <c r="D187" i="14"/>
  <c r="D189" i="14"/>
  <c r="D199" i="14"/>
  <c r="K18" i="18"/>
  <c r="K19" i="18" s="1"/>
  <c r="D192" i="2"/>
  <c r="G14" i="25"/>
  <c r="D191" i="14"/>
  <c r="D187" i="2"/>
  <c r="B14" i="25"/>
  <c r="D186" i="14"/>
  <c r="C19" i="25"/>
  <c r="D201" i="2"/>
  <c r="D199" i="10"/>
  <c r="B28" i="25" l="1"/>
  <c r="E28" i="25" s="1"/>
  <c r="J28" i="25" s="1"/>
  <c r="W13" i="23"/>
  <c r="J17" i="25"/>
  <c r="Q20" i="23"/>
  <c r="P20" i="23" s="1"/>
  <c r="H19" i="25"/>
  <c r="I20" i="23"/>
  <c r="H20" i="23" s="1"/>
  <c r="D19" i="25"/>
  <c r="M20" i="23"/>
  <c r="L20" i="23" s="1"/>
  <c r="F19" i="25"/>
  <c r="W16" i="23"/>
  <c r="J20" i="25"/>
  <c r="W17" i="23"/>
  <c r="J21" i="25"/>
  <c r="D194" i="15"/>
  <c r="D195" i="2"/>
  <c r="D194" i="10"/>
  <c r="O20" i="23"/>
  <c r="N20" i="23" s="1"/>
  <c r="G20" i="23"/>
  <c r="F20" i="23" s="1"/>
  <c r="E20" i="23"/>
  <c r="D20" i="23" s="1"/>
  <c r="D193" i="14"/>
  <c r="D194" i="14" s="1"/>
  <c r="W10" i="23" l="1"/>
  <c r="J14" i="25"/>
  <c r="W15" i="23"/>
  <c r="J19" i="25"/>
  <c r="D196" i="2"/>
  <c r="T20" i="23"/>
  <c r="T21" i="23" s="1"/>
  <c r="J18" i="18"/>
  <c r="J19" i="18" s="1"/>
  <c r="J23" i="25" l="1"/>
  <c r="J24" i="25" s="1"/>
  <c r="E30" i="25" s="1"/>
  <c r="W20" i="23"/>
  <c r="W21" i="23" s="1"/>
</calcChain>
</file>

<file path=xl/comments1.xml><?xml version="1.0" encoding="utf-8"?>
<comments xmlns="http://schemas.openxmlformats.org/spreadsheetml/2006/main">
  <authors>
    <author>Ana Carolina Alves Miranda</author>
  </authors>
  <commentList>
    <comment ref="P4" authorId="0">
      <text>
        <r>
          <rPr>
            <b/>
            <sz val="9"/>
            <color indexed="81"/>
            <rFont val="Segoe UI"/>
            <family val="2"/>
          </rPr>
          <t>Ana Carolina Alves Miranda:</t>
        </r>
        <r>
          <rPr>
            <sz val="9"/>
            <color indexed="81"/>
            <rFont val="Segoe UI"/>
            <family val="2"/>
          </rPr>
          <t xml:space="preserve">
Posto jornada de 6h/dia: 1 profissional a cada 4 salas – entre 12 a 14 rotinas por sala;
Considerada área fictícia de 10m2 por sala, por padronização. Independendentemente do tamanho da sala, o padrão e tempo de higienização são os mesmos.
Considerado somente as salas realmente utilizadas (ponderação pela lotação na agência).</t>
        </r>
      </text>
    </comment>
  </commentList>
</comments>
</file>

<file path=xl/comments10.xml><?xml version="1.0" encoding="utf-8"?>
<comments xmlns="http://schemas.openxmlformats.org/spreadsheetml/2006/main">
  <authors>
    <author xml:space="preserve"> </author>
  </authors>
  <commentList>
    <comment ref="B41" authorId="0">
      <text>
        <r>
          <rPr>
            <sz val="11"/>
            <color indexed="8"/>
            <rFont val="Calibri"/>
            <family val="2"/>
            <charset val="1"/>
          </rPr>
          <t xml:space="preserve">Jornada superior a 180h mensais (8h diárias) – </t>
        </r>
        <r>
          <rPr>
            <b/>
            <sz val="10"/>
            <rFont val="Calibri"/>
            <family val="2"/>
            <charset val="1"/>
          </rPr>
          <t xml:space="preserve">R$ 17,29/dia 
</t>
        </r>
        <r>
          <rPr>
            <sz val="10"/>
            <rFont val="Calibri"/>
            <family val="2"/>
            <charset val="1"/>
          </rPr>
          <t xml:space="preserve">Jornada de 121h mensais a 180h mensais (06h diárias) – </t>
        </r>
        <r>
          <rPr>
            <b/>
            <sz val="10"/>
            <rFont val="Calibri"/>
            <family val="2"/>
            <charset val="1"/>
          </rPr>
          <t xml:space="preserve">R$ 14,22/dia 
</t>
        </r>
        <r>
          <rPr>
            <sz val="11.5"/>
            <rFont val="Calibri"/>
            <family val="2"/>
            <charset val="1"/>
          </rPr>
          <t xml:space="preserve"> </t>
        </r>
        <r>
          <rPr>
            <sz val="21.15"/>
            <rFont val="Times New Roman"/>
            <family val="1"/>
            <charset val="1"/>
          </rPr>
          <t xml:space="preserve"> </t>
        </r>
      </text>
    </comment>
  </commentList>
</comments>
</file>

<file path=xl/comments11.xml><?xml version="1.0" encoding="utf-8"?>
<comments xmlns="http://schemas.openxmlformats.org/spreadsheetml/2006/main">
  <authors>
    <author xml:space="preserve"> </author>
  </authors>
  <commentList>
    <comment ref="B41" authorId="0">
      <text>
        <r>
          <rPr>
            <sz val="11"/>
            <color indexed="8"/>
            <rFont val="Calibri"/>
            <family val="2"/>
            <charset val="1"/>
          </rPr>
          <t xml:space="preserve">Jornada superior a 180h mensais (8h diárias) – </t>
        </r>
        <r>
          <rPr>
            <b/>
            <sz val="10"/>
            <rFont val="Calibri"/>
            <family val="2"/>
            <charset val="1"/>
          </rPr>
          <t xml:space="preserve">R$ 17,29/dia 
</t>
        </r>
        <r>
          <rPr>
            <sz val="10"/>
            <rFont val="Calibri"/>
            <family val="2"/>
            <charset val="1"/>
          </rPr>
          <t xml:space="preserve">Jornada de 121h mensais a 180h mensais (06h diárias) – </t>
        </r>
        <r>
          <rPr>
            <b/>
            <sz val="10"/>
            <rFont val="Calibri"/>
            <family val="2"/>
            <charset val="1"/>
          </rPr>
          <t xml:space="preserve">R$ 14,22/dia 
</t>
        </r>
        <r>
          <rPr>
            <sz val="11.5"/>
            <rFont val="Calibri"/>
            <family val="2"/>
            <charset val="1"/>
          </rPr>
          <t xml:space="preserve"> </t>
        </r>
        <r>
          <rPr>
            <sz val="21.15"/>
            <rFont val="Times New Roman"/>
            <family val="1"/>
            <charset val="1"/>
          </rPr>
          <t xml:space="preserve"> </t>
        </r>
      </text>
    </comment>
  </commentList>
</comments>
</file>

<file path=xl/comments12.xml><?xml version="1.0" encoding="utf-8"?>
<comments xmlns="http://schemas.openxmlformats.org/spreadsheetml/2006/main">
  <authors>
    <author>Ana Carolina Alves Miranda</author>
  </authors>
  <commentList>
    <comment ref="C88" authorId="0">
      <text>
        <r>
          <rPr>
            <b/>
            <sz val="9"/>
            <color indexed="81"/>
            <rFont val="Segoe UI"/>
            <family val="2"/>
          </rPr>
          <t>Ana Carolina Alves Miranda:</t>
        </r>
        <r>
          <rPr>
            <sz val="9"/>
            <color indexed="81"/>
            <rFont val="Segoe UI"/>
            <family val="2"/>
          </rPr>
          <t xml:space="preserve">
Próximo à Jaragua - mesma viagem</t>
        </r>
      </text>
    </comment>
    <comment ref="C90" authorId="0">
      <text>
        <r>
          <rPr>
            <b/>
            <sz val="9"/>
            <color indexed="81"/>
            <rFont val="Segoe UI"/>
            <family val="2"/>
          </rPr>
          <t>Ana Carolina Alves Miranda:</t>
        </r>
        <r>
          <rPr>
            <sz val="9"/>
            <color indexed="81"/>
            <rFont val="Segoe UI"/>
            <family val="2"/>
          </rPr>
          <t xml:space="preserve">
Próximo a Mafra - mesma viagem</t>
        </r>
      </text>
    </comment>
    <comment ref="B91" authorId="0">
      <text>
        <r>
          <rPr>
            <b/>
            <sz val="9"/>
            <color indexed="81"/>
            <rFont val="Segoe UI"/>
            <family val="2"/>
          </rPr>
          <t>Ana Carolina Alves Miranda:</t>
        </r>
        <r>
          <rPr>
            <sz val="9"/>
            <color indexed="81"/>
            <rFont val="Segoe UI"/>
            <family val="2"/>
          </rPr>
          <t xml:space="preserve">
Incluído 1 diária</t>
        </r>
      </text>
    </comment>
    <comment ref="C91" authorId="0">
      <text>
        <r>
          <rPr>
            <b/>
            <sz val="9"/>
            <color indexed="81"/>
            <rFont val="Segoe UI"/>
            <family val="2"/>
          </rPr>
          <t>Ana Carolina Alves Miranda:</t>
        </r>
        <r>
          <rPr>
            <sz val="9"/>
            <color indexed="81"/>
            <rFont val="Segoe UI"/>
            <family val="2"/>
          </rPr>
          <t xml:space="preserve">
Incluído 1 diária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B41" authorId="0">
      <text>
        <r>
          <rPr>
            <sz val="11"/>
            <color indexed="8"/>
            <rFont val="Calibri"/>
            <family val="2"/>
            <charset val="1"/>
          </rPr>
          <t xml:space="preserve">Jornada superior a 180h mensais (8h diárias) – </t>
        </r>
        <r>
          <rPr>
            <b/>
            <sz val="10"/>
            <rFont val="Calibri"/>
            <family val="2"/>
            <charset val="1"/>
          </rPr>
          <t xml:space="preserve">R$ 17,29/dia 
</t>
        </r>
        <r>
          <rPr>
            <sz val="10"/>
            <rFont val="Calibri"/>
            <family val="2"/>
            <charset val="1"/>
          </rPr>
          <t xml:space="preserve">Jornada de 121h mensais a 180h mensais (06h diárias) – </t>
        </r>
        <r>
          <rPr>
            <b/>
            <sz val="10"/>
            <rFont val="Calibri"/>
            <family val="2"/>
            <charset val="1"/>
          </rPr>
          <t xml:space="preserve">R$ 14,22/dia 
</t>
        </r>
        <r>
          <rPr>
            <sz val="11.5"/>
            <rFont val="Calibri"/>
            <family val="2"/>
            <charset val="1"/>
          </rPr>
          <t xml:space="preserve"> </t>
        </r>
        <r>
          <rPr>
            <sz val="21.15"/>
            <rFont val="Times New Roman"/>
            <family val="1"/>
            <charset val="1"/>
          </rPr>
          <t xml:space="preserve"> 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B41" authorId="0">
      <text>
        <r>
          <rPr>
            <sz val="11"/>
            <color indexed="8"/>
            <rFont val="Calibri"/>
            <family val="2"/>
            <charset val="1"/>
          </rPr>
          <t xml:space="preserve">Jornada superior a 180h mensais (8h diárias) – </t>
        </r>
        <r>
          <rPr>
            <b/>
            <sz val="10"/>
            <rFont val="Calibri"/>
            <family val="2"/>
            <charset val="1"/>
          </rPr>
          <t xml:space="preserve">R$ 17,29/dia 
</t>
        </r>
        <r>
          <rPr>
            <sz val="10"/>
            <rFont val="Calibri"/>
            <family val="2"/>
            <charset val="1"/>
          </rPr>
          <t xml:space="preserve">Jornada de 121h mensais a 180h mensais (06h diárias) – </t>
        </r>
        <r>
          <rPr>
            <b/>
            <sz val="10"/>
            <rFont val="Calibri"/>
            <family val="2"/>
            <charset val="1"/>
          </rPr>
          <t xml:space="preserve">R$ 14,22/dia 
</t>
        </r>
        <r>
          <rPr>
            <sz val="11.5"/>
            <rFont val="Calibri"/>
            <family val="2"/>
            <charset val="1"/>
          </rPr>
          <t xml:space="preserve"> </t>
        </r>
        <r>
          <rPr>
            <sz val="21.15"/>
            <rFont val="Times New Roman"/>
            <family val="1"/>
            <charset val="1"/>
          </rPr>
          <t xml:space="preserve"> 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B41" authorId="0">
      <text>
        <r>
          <rPr>
            <sz val="11"/>
            <color indexed="8"/>
            <rFont val="Calibri"/>
            <family val="2"/>
            <charset val="1"/>
          </rPr>
          <t xml:space="preserve">Jornada superior a 180h mensais (8h diárias) – </t>
        </r>
        <r>
          <rPr>
            <b/>
            <sz val="10"/>
            <rFont val="Calibri"/>
            <family val="2"/>
            <charset val="1"/>
          </rPr>
          <t xml:space="preserve">R$ 17,29/dia 
</t>
        </r>
        <r>
          <rPr>
            <sz val="10"/>
            <rFont val="Calibri"/>
            <family val="2"/>
            <charset val="1"/>
          </rPr>
          <t xml:space="preserve">Jornada de 121h mensais a 180h mensais (06h diárias) – </t>
        </r>
        <r>
          <rPr>
            <b/>
            <sz val="10"/>
            <rFont val="Calibri"/>
            <family val="2"/>
            <charset val="1"/>
          </rPr>
          <t xml:space="preserve">R$ 14,22/dia 
</t>
        </r>
        <r>
          <rPr>
            <sz val="11.5"/>
            <rFont val="Calibri"/>
            <family val="2"/>
            <charset val="1"/>
          </rPr>
          <t xml:space="preserve"> </t>
        </r>
        <r>
          <rPr>
            <sz val="21.15"/>
            <rFont val="Times New Roman"/>
            <family val="1"/>
            <charset val="1"/>
          </rPr>
          <t xml:space="preserve"> 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B41" authorId="0">
      <text>
        <r>
          <rPr>
            <sz val="11"/>
            <color indexed="8"/>
            <rFont val="Calibri"/>
            <family val="2"/>
            <charset val="1"/>
          </rPr>
          <t xml:space="preserve">Jornada superior a 180h mensais (8h diárias) – </t>
        </r>
        <r>
          <rPr>
            <b/>
            <sz val="10"/>
            <rFont val="Calibri"/>
            <family val="2"/>
            <charset val="1"/>
          </rPr>
          <t xml:space="preserve">R$ 17,29/dia 
</t>
        </r>
        <r>
          <rPr>
            <sz val="10"/>
            <rFont val="Calibri"/>
            <family val="2"/>
            <charset val="1"/>
          </rPr>
          <t xml:space="preserve">Jornada de 121h mensais a 180h mensais (06h diárias) – </t>
        </r>
        <r>
          <rPr>
            <b/>
            <sz val="10"/>
            <rFont val="Calibri"/>
            <family val="2"/>
            <charset val="1"/>
          </rPr>
          <t xml:space="preserve">R$ 14,22/dia 
</t>
        </r>
        <r>
          <rPr>
            <sz val="11.5"/>
            <rFont val="Calibri"/>
            <family val="2"/>
            <charset val="1"/>
          </rPr>
          <t xml:space="preserve"> </t>
        </r>
        <r>
          <rPr>
            <sz val="21.15"/>
            <rFont val="Times New Roman"/>
            <family val="1"/>
            <charset val="1"/>
          </rPr>
          <t xml:space="preserve"> </t>
        </r>
      </text>
    </comment>
  </commentList>
</comments>
</file>

<file path=xl/comments6.xml><?xml version="1.0" encoding="utf-8"?>
<comments xmlns="http://schemas.openxmlformats.org/spreadsheetml/2006/main">
  <authors>
    <author xml:space="preserve"> </author>
  </authors>
  <commentList>
    <comment ref="B41" authorId="0">
      <text>
        <r>
          <rPr>
            <sz val="11"/>
            <color indexed="8"/>
            <rFont val="Calibri"/>
            <family val="2"/>
            <charset val="1"/>
          </rPr>
          <t xml:space="preserve">Jornada superior a 180h mensais (8h diárias) – </t>
        </r>
        <r>
          <rPr>
            <b/>
            <sz val="10"/>
            <rFont val="Calibri"/>
            <family val="2"/>
            <charset val="1"/>
          </rPr>
          <t xml:space="preserve">R$ 17,29/dia 
</t>
        </r>
        <r>
          <rPr>
            <sz val="10"/>
            <rFont val="Calibri"/>
            <family val="2"/>
            <charset val="1"/>
          </rPr>
          <t xml:space="preserve">Jornada de 121h mensais a 180h mensais (06h diárias) – </t>
        </r>
        <r>
          <rPr>
            <b/>
            <sz val="10"/>
            <rFont val="Calibri"/>
            <family val="2"/>
            <charset val="1"/>
          </rPr>
          <t xml:space="preserve">R$ 14,22/dia 
</t>
        </r>
        <r>
          <rPr>
            <sz val="11.5"/>
            <rFont val="Calibri"/>
            <family val="2"/>
            <charset val="1"/>
          </rPr>
          <t xml:space="preserve"> </t>
        </r>
        <r>
          <rPr>
            <sz val="21.15"/>
            <rFont val="Times New Roman"/>
            <family val="1"/>
            <charset val="1"/>
          </rPr>
          <t xml:space="preserve"> </t>
        </r>
      </text>
    </comment>
  </commentList>
</comments>
</file>

<file path=xl/comments7.xml><?xml version="1.0" encoding="utf-8"?>
<comments xmlns="http://schemas.openxmlformats.org/spreadsheetml/2006/main">
  <authors>
    <author xml:space="preserve"> </author>
  </authors>
  <commentList>
    <comment ref="B41" authorId="0">
      <text>
        <r>
          <rPr>
            <sz val="11"/>
            <color indexed="8"/>
            <rFont val="Calibri"/>
            <family val="2"/>
            <charset val="1"/>
          </rPr>
          <t xml:space="preserve">Jornada superior a 180h mensais (8h diárias) – </t>
        </r>
        <r>
          <rPr>
            <b/>
            <sz val="10"/>
            <rFont val="Calibri"/>
            <family val="2"/>
            <charset val="1"/>
          </rPr>
          <t xml:space="preserve">R$ 17,29/dia 
</t>
        </r>
        <r>
          <rPr>
            <sz val="10"/>
            <rFont val="Calibri"/>
            <family val="2"/>
            <charset val="1"/>
          </rPr>
          <t xml:space="preserve">Jornada de 121h mensais a 180h mensais (06h diárias) – </t>
        </r>
        <r>
          <rPr>
            <b/>
            <sz val="10"/>
            <rFont val="Calibri"/>
            <family val="2"/>
            <charset val="1"/>
          </rPr>
          <t xml:space="preserve">R$ 14,22/dia 
</t>
        </r>
        <r>
          <rPr>
            <sz val="11.5"/>
            <rFont val="Calibri"/>
            <family val="2"/>
            <charset val="1"/>
          </rPr>
          <t xml:space="preserve"> </t>
        </r>
        <r>
          <rPr>
            <sz val="21.15"/>
            <rFont val="Times New Roman"/>
            <family val="1"/>
            <charset val="1"/>
          </rPr>
          <t xml:space="preserve"> </t>
        </r>
      </text>
    </comment>
  </commentList>
</comments>
</file>

<file path=xl/comments8.xml><?xml version="1.0" encoding="utf-8"?>
<comments xmlns="http://schemas.openxmlformats.org/spreadsheetml/2006/main">
  <authors>
    <author xml:space="preserve"> </author>
  </authors>
  <commentList>
    <comment ref="B41" authorId="0">
      <text>
        <r>
          <rPr>
            <sz val="11"/>
            <color indexed="8"/>
            <rFont val="Calibri"/>
            <family val="2"/>
            <charset val="1"/>
          </rPr>
          <t xml:space="preserve">Jornada superior a 180h mensais (8h diárias) – </t>
        </r>
        <r>
          <rPr>
            <b/>
            <sz val="10"/>
            <rFont val="Calibri"/>
            <family val="2"/>
            <charset val="1"/>
          </rPr>
          <t xml:space="preserve">R$ 17,29/dia 
</t>
        </r>
        <r>
          <rPr>
            <sz val="10"/>
            <rFont val="Calibri"/>
            <family val="2"/>
            <charset val="1"/>
          </rPr>
          <t xml:space="preserve">Jornada de 121h mensais a 180h mensais (06h diárias) – </t>
        </r>
        <r>
          <rPr>
            <b/>
            <sz val="10"/>
            <rFont val="Calibri"/>
            <family val="2"/>
            <charset val="1"/>
          </rPr>
          <t xml:space="preserve">R$ 14,22/dia 
</t>
        </r>
        <r>
          <rPr>
            <sz val="11.5"/>
            <rFont val="Calibri"/>
            <family val="2"/>
            <charset val="1"/>
          </rPr>
          <t xml:space="preserve"> </t>
        </r>
        <r>
          <rPr>
            <sz val="21.15"/>
            <rFont val="Times New Roman"/>
            <family val="1"/>
            <charset val="1"/>
          </rPr>
          <t xml:space="preserve"> </t>
        </r>
      </text>
    </comment>
  </commentList>
</comments>
</file>

<file path=xl/comments9.xml><?xml version="1.0" encoding="utf-8"?>
<comments xmlns="http://schemas.openxmlformats.org/spreadsheetml/2006/main">
  <authors>
    <author xml:space="preserve"> </author>
  </authors>
  <commentList>
    <comment ref="B41" authorId="0">
      <text>
        <r>
          <rPr>
            <sz val="11"/>
            <color indexed="8"/>
            <rFont val="Calibri"/>
            <family val="2"/>
            <charset val="1"/>
          </rPr>
          <t xml:space="preserve">Jornada superior a 180h mensais (8h diárias) – </t>
        </r>
        <r>
          <rPr>
            <b/>
            <sz val="10"/>
            <rFont val="Calibri"/>
            <family val="2"/>
            <charset val="1"/>
          </rPr>
          <t xml:space="preserve">R$ 17,29/dia 
</t>
        </r>
        <r>
          <rPr>
            <sz val="10"/>
            <rFont val="Calibri"/>
            <family val="2"/>
            <charset val="1"/>
          </rPr>
          <t xml:space="preserve">Jornada de 121h mensais a 180h mensais (06h diárias) – </t>
        </r>
        <r>
          <rPr>
            <b/>
            <sz val="10"/>
            <rFont val="Calibri"/>
            <family val="2"/>
            <charset val="1"/>
          </rPr>
          <t xml:space="preserve">R$ 14,22/dia 
</t>
        </r>
        <r>
          <rPr>
            <sz val="11.5"/>
            <rFont val="Calibri"/>
            <family val="2"/>
            <charset val="1"/>
          </rPr>
          <t xml:space="preserve"> </t>
        </r>
        <r>
          <rPr>
            <sz val="21.15"/>
            <rFont val="Times New Roman"/>
            <family val="1"/>
            <charset val="1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<sst xmlns="http://schemas.openxmlformats.org/spreadsheetml/2006/main" count="2775" uniqueCount="389">
  <si>
    <t>Total</t>
  </si>
  <si>
    <t>Descrição</t>
  </si>
  <si>
    <t>ANEXO IV</t>
  </si>
  <si>
    <t>PLANILHA ESTIMATIVA</t>
  </si>
  <si>
    <t>Planilha Estimativa de Custos e Formação de Preços para Limpeza e Conservação</t>
  </si>
  <si>
    <t>Salário Normativo da Categoria:</t>
  </si>
  <si>
    <t>Data base da Categoria:</t>
  </si>
  <si>
    <t>Convenção Coletiva:</t>
  </si>
  <si>
    <t>CBO/MTE:</t>
  </si>
  <si>
    <t>CUSTOS</t>
  </si>
  <si>
    <t>Percentuais e Valores de Referência</t>
  </si>
  <si>
    <t>Servente 44h</t>
  </si>
  <si>
    <t>Servente 30 h</t>
  </si>
  <si>
    <t>Encarregada</t>
  </si>
  <si>
    <t>MÓDULO 1: COMPOSIÇÃO DA REMUNERAÇÃO</t>
  </si>
  <si>
    <t>1 - Composição da Remuneração</t>
  </si>
  <si>
    <t>Percentuais</t>
  </si>
  <si>
    <t>Valor (R$)</t>
  </si>
  <si>
    <t>A - Salário-Base</t>
  </si>
  <si>
    <t>B - Adicional de Periculosidade</t>
  </si>
  <si>
    <t>C - Adicional de Insalubridade</t>
  </si>
  <si>
    <t>D - Adicional Noturno</t>
  </si>
  <si>
    <t>E - Adicional de Hora Noturna Reduzida</t>
  </si>
  <si>
    <t>F - Adicional de Hora Extra no Feriado Trabalhado</t>
  </si>
  <si>
    <t>E - Outros (especificar)</t>
  </si>
  <si>
    <t>MÓDULO 2: ENCARGOS E BENEFÍCIOS ANUAIS, MENSAIS E DIÁRIOS</t>
  </si>
  <si>
    <t>2.1 - 13º Salário, Férias e Adicional de Férias</t>
  </si>
  <si>
    <t>A - 13º salário</t>
  </si>
  <si>
    <r>
      <rPr>
        <sz val="10"/>
        <rFont val="Times New Roman"/>
        <family val="1"/>
        <charset val="1"/>
      </rPr>
      <t>B - Férias e Adicional de Férias</t>
    </r>
    <r>
      <rPr>
        <sz val="10"/>
        <color indexed="10"/>
        <rFont val="Times New Roman"/>
        <family val="1"/>
        <charset val="1"/>
      </rPr>
      <t xml:space="preserve"> (a referida rubrica tem como principal objetivo suprir a necessidade, ao final do contrato de 12 meses, do pagamento das férias
remuneradas, na forma prevista na Consolidação das Leis do Trabalho (art. 129))</t>
    </r>
  </si>
  <si>
    <t>Subtotal</t>
  </si>
  <si>
    <r>
      <rPr>
        <b/>
        <sz val="10"/>
        <rFont val="Times New Roman"/>
        <family val="1"/>
        <charset val="1"/>
      </rPr>
      <t xml:space="preserve">2.2 - GPS, FGTS e outras contribuições </t>
    </r>
    <r>
      <rPr>
        <b/>
        <sz val="10"/>
        <color indexed="10"/>
        <rFont val="Times New Roman"/>
        <family val="1"/>
        <charset val="1"/>
      </rPr>
      <t>(Incide sobre os Módulos 1 e 2.1)</t>
    </r>
  </si>
  <si>
    <t>A - INSS</t>
  </si>
  <si>
    <t>B - Salário Educação</t>
  </si>
  <si>
    <r>
      <rPr>
        <sz val="10"/>
        <rFont val="Times New Roman"/>
        <family val="1"/>
        <charset val="1"/>
      </rPr>
      <t>C - SAT</t>
    </r>
    <r>
      <rPr>
        <sz val="10"/>
        <color indexed="10"/>
        <rFont val="Times New Roman"/>
        <family val="1"/>
        <charset val="1"/>
      </rPr>
      <t xml:space="preserve"> </t>
    </r>
    <r>
      <rPr>
        <sz val="9"/>
        <color indexed="10"/>
        <rFont val="Times New Roman"/>
        <family val="1"/>
        <charset val="1"/>
      </rPr>
      <t>(Utilizar o RAT Ajustado conforme GFIP: RAT x FAP)</t>
    </r>
  </si>
  <si>
    <t>D - SESI ou SESC</t>
  </si>
  <si>
    <t>E - SENAI ou SENAC</t>
  </si>
  <si>
    <t>F - SEBRAE</t>
  </si>
  <si>
    <t>G - INCRA</t>
  </si>
  <si>
    <t>F - FGTS</t>
  </si>
  <si>
    <t>2.3 - Benefícios Mensais e Diários</t>
  </si>
  <si>
    <t>Valores</t>
  </si>
  <si>
    <r>
      <rPr>
        <sz val="10"/>
        <rFont val="Times New Roman"/>
        <family val="1"/>
        <charset val="1"/>
      </rPr>
      <t xml:space="preserve">A - Transporte (Cláusula 13 ª CCT) </t>
    </r>
    <r>
      <rPr>
        <sz val="10"/>
        <color indexed="53"/>
        <rFont val="Times New Roman"/>
        <family val="1"/>
        <charset val="1"/>
      </rPr>
      <t>(considerados 22 dias úteis, conf. caderno técinco, passagem ida e volta e contribuição de 6% do salário base)</t>
    </r>
  </si>
  <si>
    <r>
      <rPr>
        <sz val="10"/>
        <rFont val="Times New Roman"/>
        <family val="1"/>
        <charset val="1"/>
      </rPr>
      <t xml:space="preserve">B - Auxílio-Refeição/Alimentação (Cláusula 12ª CCT) </t>
    </r>
    <r>
      <rPr>
        <sz val="10"/>
        <color indexed="53"/>
        <rFont val="Times New Roman"/>
        <family val="1"/>
        <charset val="1"/>
      </rPr>
      <t>(considerados 22 dias úteis, conf. caderno técnico e desconto de 1% do trabalhador)</t>
    </r>
  </si>
  <si>
    <t>C – Benefício de Assistência ao Trabalhador  (Cláusula 16ª CCT)</t>
  </si>
  <si>
    <t>D - Outros (Seguro de Vida – Cláusula 14ª CCT)</t>
  </si>
  <si>
    <t>E – Prêmio assiduidade, 5% x Remuneração – Indenizatório (Cláusula 11ª CCT)</t>
  </si>
  <si>
    <t>2 - Encargos e Benefícios Anuais, Mensais e Diários</t>
  </si>
  <si>
    <t>2.1 - 13º Salário e Adicional de Férias</t>
  </si>
  <si>
    <t>2.2 - GPS, FGTS e outras contribuições</t>
  </si>
  <si>
    <t>MÓDULO 3: PROVISÃO PARA RESCISÃO</t>
  </si>
  <si>
    <t>3 - Provisão para Rescisão</t>
  </si>
  <si>
    <t xml:space="preserve">A - Aviso Prévio Indenizado </t>
  </si>
  <si>
    <t>B - Incidência do FGTS sobre Aviso Prévio Indenizado</t>
  </si>
  <si>
    <r>
      <rPr>
        <sz val="10"/>
        <rFont val="Times New Roman"/>
        <family val="1"/>
        <charset val="1"/>
      </rPr>
      <t xml:space="preserve">C - Multa do FGTS e contribuições sociais sobre o Aviso Prévio Indenizado </t>
    </r>
    <r>
      <rPr>
        <sz val="9"/>
        <color indexed="10"/>
        <rFont val="Times New Roman"/>
        <family val="1"/>
        <charset val="1"/>
      </rPr>
      <t>(Considerando que a multa do FGTS  incide uma única vez sobre a totalidade dos meses de contrato, independentemente da espécie de Aviso Prévio  - trabalhado ou indenizado -,  zeramos essa rubrica e aportamos na sua totalidade na alínea “f” deste mesmo módulo)</t>
    </r>
  </si>
  <si>
    <r>
      <rPr>
        <sz val="10"/>
        <rFont val="Times New Roman"/>
        <family val="1"/>
        <charset val="1"/>
      </rPr>
      <t xml:space="preserve">    D - Aviso Prévio Trabalhado </t>
    </r>
    <r>
      <rPr>
        <sz val="9"/>
        <color indexed="10"/>
        <rFont val="Times New Roman"/>
        <family val="1"/>
        <charset val="1"/>
      </rPr>
      <t>(Esta parcela e seu reflexos  deverão ser reduzidos após o primeiro ano da contratação para o percentual máximo de 0,194%, 0,072% e 0,435%: Acórdão 1.186/2017-P)</t>
    </r>
  </si>
  <si>
    <t>E - Incidência do submódulo 2.2 sobre o Aviso PrévioTrabalhado</t>
  </si>
  <si>
    <r>
      <rPr>
        <sz val="10"/>
        <rFont val="Times New Roman"/>
        <family val="1"/>
        <charset val="1"/>
      </rPr>
      <t xml:space="preserve">F - Multa do FGTS </t>
    </r>
    <r>
      <rPr>
        <sz val="10"/>
        <color indexed="53"/>
        <rFont val="Times New Roman"/>
        <family val="1"/>
        <charset val="1"/>
      </rPr>
      <t>(não considera 10% de Contribuição Social  Lei nº 13.932/2019)</t>
    </r>
  </si>
  <si>
    <t>MÓDULO 4: CUSTO DE REPOSIÇÃO DO PROFISSIONAL AUSENTE</t>
  </si>
  <si>
    <t>4.1 - Ausências Legais</t>
  </si>
  <si>
    <t>A - Férias</t>
  </si>
  <si>
    <t>B – Ausências Legais (diversas)</t>
  </si>
  <si>
    <t>C - Licença-Paternidade</t>
  </si>
  <si>
    <t>D - Ausências por acidente de trabalho</t>
  </si>
  <si>
    <t>4.2 - Intrajornada</t>
  </si>
  <si>
    <t>A - Intervalo para repouso ou alimentação</t>
  </si>
  <si>
    <t>4.3 - Incidência do Submódulo 2.2 sobre Ausências Legais e Intrajornada</t>
  </si>
  <si>
    <t>A - Incidência do Submódulo 2.2 sobre os Submódulos 4.1 e 4.2</t>
  </si>
  <si>
    <t>4.4 - Afastamento Maternidade</t>
  </si>
  <si>
    <t>A - Afastamento Maternidade</t>
  </si>
  <si>
    <t>4 - Custo de Reposição do Profissional Ausente</t>
  </si>
  <si>
    <t>A - Ausências Legais</t>
  </si>
  <si>
    <t>B - Intrajornada</t>
  </si>
  <si>
    <t>C - Incidência do Submódulo 2.2</t>
  </si>
  <si>
    <t>D - Afastamento Maternidade</t>
  </si>
  <si>
    <t>MÓDULO 5: INSUMOS DIVERSOS</t>
  </si>
  <si>
    <t>5 - Insumos Diversos</t>
  </si>
  <si>
    <t>B - Materiais e utensílios</t>
  </si>
  <si>
    <t>C - Equipamentos (Depreciação)</t>
  </si>
  <si>
    <t>MÓDULO 6: CUSTOS INDIRETOS, TRIBUTOS E LUCRO</t>
  </si>
  <si>
    <t>6 - Custos Indiretos, Tributos e Lucro</t>
  </si>
  <si>
    <t>A - Custos Indiretos</t>
  </si>
  <si>
    <t>B - Lucro</t>
  </si>
  <si>
    <r>
      <rPr>
        <sz val="10"/>
        <rFont val="Times New Roman"/>
        <family val="1"/>
        <charset val="1"/>
      </rPr>
      <t xml:space="preserve">    C - Tributos </t>
    </r>
    <r>
      <rPr>
        <sz val="9"/>
        <color indexed="10"/>
        <rFont val="Times New Roman"/>
        <family val="1"/>
        <charset val="1"/>
      </rPr>
      <t>(Utilizar os percentuais de acordo com o regime tributário a que estiver sujeito)</t>
    </r>
  </si>
  <si>
    <t>C.1 - Tributos Federais (PIS e COFINS)</t>
  </si>
  <si>
    <t>C.2 - Tributos Estaduais (especificar)</t>
  </si>
  <si>
    <t>C.3 - Tributos Municipais (ISS)</t>
  </si>
  <si>
    <t>C.4 - Outros Tributos (especificar)</t>
  </si>
  <si>
    <t>QUADRO RESUMO DO CUSTO POR EMPREGADO</t>
  </si>
  <si>
    <t>Mão-de-obra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</si>
  <si>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</si>
  <si>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</si>
  <si>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</si>
  <si>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</si>
  <si>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</si>
  <si>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</si>
  <si>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</t>
  </si>
  <si>
    <t>VALOR TOTAL POR EMPREGADO</t>
  </si>
  <si>
    <t>MÃO-DE-OBRA</t>
  </si>
  <si>
    <t>(1)                         PRODUTIVI-              DADE                        (1/M²)</t>
  </si>
  <si>
    <t>(2)                                               PREÇO                 HOMEM-MÊS                      (R$)</t>
  </si>
  <si>
    <t>(1x2)                             SUBTOTAL                            (R$/M²)</t>
  </si>
  <si>
    <t>SERVENTE</t>
  </si>
  <si>
    <t>1 / P</t>
  </si>
  <si>
    <t>TOTAL:</t>
  </si>
  <si>
    <t>ÁREA DE ESQUADRIAS - FACES</t>
  </si>
  <si>
    <t>(1)                         PRODUTIVI-              DADE                (1/M²)</t>
  </si>
  <si>
    <t>(2)                     FREQUÊNCIA                   NO MÊS                         (HORAS)</t>
  </si>
  <si>
    <t>(3)                             JORNADA DE TRABALHO                                    NO MÊS                            (HORAS)</t>
  </si>
  <si>
    <t>(4)                             (1x2x3)                                              Ki</t>
  </si>
  <si>
    <t>(4x5)                             SUBTOTAL                            (R$/M²)</t>
  </si>
  <si>
    <t>TIPO DE ÁREA</t>
  </si>
  <si>
    <t>ÁREA                        (M²)</t>
  </si>
  <si>
    <t>SUBTOTAL                               (R$)</t>
  </si>
  <si>
    <t>MATERIAL DE LIMPEZA</t>
  </si>
  <si>
    <t>Unidade</t>
  </si>
  <si>
    <t>Qtdade total estimada por mês (∑E)/(A)</t>
  </si>
  <si>
    <t>Água Sanitária</t>
  </si>
  <si>
    <t>L</t>
  </si>
  <si>
    <t>Álcool Líquido 70 %</t>
  </si>
  <si>
    <t>UN</t>
  </si>
  <si>
    <t>Cera líquida para piso incolor, 750ml</t>
  </si>
  <si>
    <t>Desinfetante lavanda-florar</t>
  </si>
  <si>
    <t>GL c/ 5L</t>
  </si>
  <si>
    <t>Desodorizador de ambiente spray</t>
  </si>
  <si>
    <t>Detergente liquido neutro</t>
  </si>
  <si>
    <t>Detergente desincrustante</t>
  </si>
  <si>
    <t>Disco verde para enceradeira 350MM</t>
  </si>
  <si>
    <t>Escova roupa para tanque, cerdas sintética</t>
  </si>
  <si>
    <t>Escova sanitária com suporte</t>
  </si>
  <si>
    <t>Esponja dupla face, 110mmx75mmx20mm</t>
  </si>
  <si>
    <t>Fibra de limpeza verde, 230mmx150mm</t>
  </si>
  <si>
    <t>Flanela de algodão branca 40cm x 60cm</t>
  </si>
  <si>
    <t>Inseticida aerosol</t>
  </si>
  <si>
    <t>FR 500ML</t>
  </si>
  <si>
    <t>Limpa calçada/pedra</t>
  </si>
  <si>
    <t>Limpa Vidro líquido</t>
  </si>
  <si>
    <t>Lustra móveis líquido</t>
  </si>
  <si>
    <t>Luva borracha para limpeza (tamanho p/m/g)</t>
  </si>
  <si>
    <t>PR</t>
  </si>
  <si>
    <t>Pano de chão alvejado 70 x 45 cm ( 120g)</t>
  </si>
  <si>
    <t>Papel higiênico rolão 300m, cor branca</t>
  </si>
  <si>
    <t>Papel interfolhada, cor branca, 21cmx22cm</t>
  </si>
  <si>
    <t>Rodo espuma com cabo comprido, 40 cm</t>
  </si>
  <si>
    <t>Sabão em barra neutro, 1º qualidade</t>
  </si>
  <si>
    <t>Sabão em Pó , limpeza geral</t>
  </si>
  <si>
    <t>Sabonete líquido, neutro</t>
  </si>
  <si>
    <t>Saco descartável para aspirador de pó</t>
  </si>
  <si>
    <t>saco de Lixo reforçado,  40 L , cor preta</t>
  </si>
  <si>
    <t>saco de Lixo reforçado,  60 L , cor preta</t>
  </si>
  <si>
    <t>saco de Lixo reforçado, 100 L , cor preta</t>
  </si>
  <si>
    <t>EQUIPAMENTOS</t>
  </si>
  <si>
    <t>Periodi-cidade (mês) (A)</t>
  </si>
  <si>
    <t>Enceradeira industrial DC 350 ( 60 meses)</t>
  </si>
  <si>
    <t>Extensão elétrica de 30 m ( 60 meses)</t>
  </si>
  <si>
    <t>Placa  de limpeza Indicando - Piso molhado</t>
  </si>
  <si>
    <t>Vassoura de jardim, metal,  22 dentes</t>
  </si>
  <si>
    <t>Avental impermeável de pvc</t>
  </si>
  <si>
    <t>Bata ( avental) pano</t>
  </si>
  <si>
    <t>Bota de borracha</t>
  </si>
  <si>
    <t>PAR</t>
  </si>
  <si>
    <t>camiseta malha fria</t>
  </si>
  <si>
    <t>Óculos de proteção lente transparente</t>
  </si>
  <si>
    <t>Sapato segurança cano baixo</t>
  </si>
  <si>
    <t>ÁREA INTERNA</t>
  </si>
  <si>
    <t>ROTINA PROTOCOLO COVID</t>
  </si>
  <si>
    <t>ÁREA EXTERNA</t>
  </si>
  <si>
    <t>Unidade Orgânica</t>
  </si>
  <si>
    <t>AI-1
Área Interna pisos frios</t>
  </si>
  <si>
    <t>AI-2
Área interna (Almoxarifado, Galpões, arquivos )</t>
  </si>
  <si>
    <t>AI-3
Área interna  Espaços Livres         (saguão, hall, salão)</t>
  </si>
  <si>
    <t>AI-4
Área interna  Banheiros</t>
  </si>
  <si>
    <t>PERÍCIA MÉDICA/REAB/ASSIST SOCIAL
Protocolo Covid-19 (higienização a cada atendimento ao público)</t>
  </si>
  <si>
    <r>
      <rPr>
        <sz val="9"/>
        <color indexed="8"/>
        <rFont val="Calibri"/>
        <family val="2"/>
        <charset val="1"/>
      </rPr>
      <t xml:space="preserve">EE
Área de Esquadria Face Externa </t>
    </r>
    <r>
      <rPr>
        <b/>
        <sz val="9"/>
        <color indexed="8"/>
        <rFont val="Calibri"/>
        <family val="2"/>
        <charset val="1"/>
      </rPr>
      <t>SEM</t>
    </r>
    <r>
      <rPr>
        <sz val="9"/>
        <color indexed="8"/>
        <rFont val="Calibri"/>
        <family val="2"/>
        <charset val="1"/>
      </rPr>
      <t xml:space="preserve"> exposição a risco</t>
    </r>
  </si>
  <si>
    <t>EI
Área de Esquadria Face Interna</t>
  </si>
  <si>
    <t>Serventes por Unidade (Calculada)</t>
  </si>
  <si>
    <t>Limite de Produtividade IN 05/2017</t>
  </si>
  <si>
    <t>800 a 1200</t>
  </si>
  <si>
    <t>1500 a 2500</t>
  </si>
  <si>
    <t>1000 a 1500</t>
  </si>
  <si>
    <t>200 a 300</t>
  </si>
  <si>
    <t>1800 a 2700</t>
  </si>
  <si>
    <t>300 a 380</t>
  </si>
  <si>
    <t>Produtividade aplicada</t>
  </si>
  <si>
    <t>GERÊNCIA EXECUTIVA JOINVILLE</t>
  </si>
  <si>
    <t>APS CANOINHAS</t>
  </si>
  <si>
    <t>APS JARAGUÁ DO SUL</t>
  </si>
  <si>
    <t>APS JOINVILLE - CENTRO</t>
  </si>
  <si>
    <t>APS MAFRA</t>
  </si>
  <si>
    <t>APS SÃO BENTO DO SUL</t>
  </si>
  <si>
    <t>APS SÃO FRANCISCO DO SUL</t>
  </si>
  <si>
    <t>APS JOINVILLE - GUANABARA</t>
  </si>
  <si>
    <t>APS GUARAMIRIM</t>
  </si>
  <si>
    <t>APS RIO NEGRO/PR</t>
  </si>
  <si>
    <t>Total Geral</t>
  </si>
  <si>
    <t>AI-1 - ÁREA INTERNA - PISOS FRIOS</t>
  </si>
  <si>
    <t>AI-2 - ÁREA INTERNA (ALMOXARIFADO, GALPÕES, ARQUIVOS )</t>
  </si>
  <si>
    <t>AI-3 ÁREA INTERNA  ESPAÇOS LIVRES  (SAGUÃO, HALL, SALÃO)</t>
  </si>
  <si>
    <t>AI-4 ÁREA INTERNA  BANHEIROS</t>
  </si>
  <si>
    <t>AE-1
Área  Externa (pisos pavimentados, pátios)</t>
  </si>
  <si>
    <t>AE-2
Área  Externa áreas verdes (POR DEMANDA)</t>
  </si>
  <si>
    <t>AE-1 ÁREA  EXTERNA (PISOS PAVIMENTADOS, PÁTIOS)</t>
  </si>
  <si>
    <t>PERÍCIA MÉDICA/REAB/ASSIST SOCIAL Protocolo Covid-19</t>
  </si>
  <si>
    <t>ESQUADRIAS</t>
  </si>
  <si>
    <t>Equivalente Serventes por Unidade  (Calculada)</t>
  </si>
  <si>
    <t>Serventes por Unidade - 30h  (ajustada)</t>
  </si>
  <si>
    <t xml:space="preserve">Serventes por Unidade - 44h (ajustada) </t>
  </si>
  <si>
    <t>AGÊNCIA DA PREVIDÊNCIA SOCIAL JOINVILLE GUANABARA</t>
  </si>
  <si>
    <t>AGÊNCIA DA PREVIDÊNCIA SOCIAL JOINVILLE CENTRO + GEX</t>
  </si>
  <si>
    <t>AGÊNCIA DA PREVIDÊNCIA SOCIAL CANOINHAS</t>
  </si>
  <si>
    <t>AGÊNCIA DA PREVIDÊNCIA SOCIAL JARAGUÁ DO SUL</t>
  </si>
  <si>
    <t>AGÊNCIA DA PREVIDÊNCIA SOCIAL MAFRA</t>
  </si>
  <si>
    <t>AGÊNCIA DA PREVIDÊNCIA SOCIAL SÃO BENTO DO SUL</t>
  </si>
  <si>
    <t>AGÊNCIA DA PREVIDÊNCIA SOCIAL SÃO FRANCISCO DO SUL</t>
  </si>
  <si>
    <t>AGÊNCIA DA PREVIDÊNCIA SOCIAL GUARAMIRIM</t>
  </si>
  <si>
    <t>AGÊNCIA DA PREVIDÊNCIA SOCIAL RIO NEGRO/PR</t>
  </si>
  <si>
    <r>
      <t xml:space="preserve">B - Auxílio-Refeição/Alimentação (Cláusula 13ª CCT) </t>
    </r>
    <r>
      <rPr>
        <sz val="10"/>
        <color indexed="53"/>
        <rFont val="Times New Roman"/>
        <family val="1"/>
        <charset val="1"/>
      </rPr>
      <t>(considerados 22 dias úteis, conf. caderno técnico e desconto de 20% do trabalhador)</t>
    </r>
  </si>
  <si>
    <t>C – Benefício Social Familiar  (Cláusula 16ª CCT)</t>
  </si>
  <si>
    <t>E –Assistência médica  – Cláusula 145 CCT)</t>
  </si>
  <si>
    <r>
      <t xml:space="preserve">A - Transporte (Cláusula 14 ª CCT) </t>
    </r>
    <r>
      <rPr>
        <sz val="10"/>
        <color indexed="53"/>
        <rFont val="Times New Roman"/>
        <family val="1"/>
        <charset val="1"/>
      </rPr>
      <t>(considerados 22 dias úteis, conf. caderno técinco, passagem ida e volta e contribuição de 6% do salário base)</t>
    </r>
  </si>
  <si>
    <t>PREGÃO ELETRÔNICO N.º .../2020</t>
  </si>
  <si>
    <t>Unidade Operacional</t>
  </si>
  <si>
    <t>ISS</t>
  </si>
  <si>
    <t>Custo por trabalhador</t>
  </si>
  <si>
    <t>Custos</t>
  </si>
  <si>
    <t>Encarregado</t>
  </si>
  <si>
    <t xml:space="preserve">TOTAL </t>
  </si>
  <si>
    <t>Valor estimado mensal</t>
  </si>
  <si>
    <t>Valor estimado anual</t>
  </si>
  <si>
    <t>INSS - GERÊNCIA EXECUTIVA DE JOINVILLE</t>
  </si>
  <si>
    <t>PROCESSO SEI 35014.177323/2020-78</t>
  </si>
  <si>
    <t>Gex e APS Joinville Centro</t>
  </si>
  <si>
    <t>Endereço</t>
  </si>
  <si>
    <t>Rua Nove de Março, 241 - Centro - Joinville/SC</t>
  </si>
  <si>
    <t>Av. Getúlio Vargas, 500 - Centro - Jaraguá do Sul/SC</t>
  </si>
  <si>
    <t>Rua Vidal Ramos, 780 - Centro - Canoinhas/SC</t>
  </si>
  <si>
    <t>Rua Dr. Mathias Pienchnick, 37 - Centro - Mafra/SC</t>
  </si>
  <si>
    <t>Rua Capitão Ernesto Nunes, 89 - Centro São Bento do Sul/SC</t>
  </si>
  <si>
    <t>Rua Barão do Rio Branco, 377, 2º andar, Lj. 219 - Centro - São Francisco do Sul/SC</t>
  </si>
  <si>
    <t>Rua Graciosa, 380 - Guanabara - Joinville/SC</t>
  </si>
  <si>
    <t>Rua Nelson Luís Rosa de Bem, 90 - Centro - Guaramirim/SC</t>
  </si>
  <si>
    <t>Rua Brasílio Celestino de Oliveira, 30 - Centro - Rio Negro/PR</t>
  </si>
  <si>
    <t>Servente 44 H</t>
  </si>
  <si>
    <t>Servente 30 H (sanitização protocolo Covid-19)</t>
  </si>
  <si>
    <t>APS JOINVILLE GUANABARA</t>
  </si>
  <si>
    <t>APS RIO NEGRO</t>
  </si>
  <si>
    <t>Alccol em gel  70%</t>
  </si>
  <si>
    <t>Álcool isopropílico (limpeza dos acrílicos)</t>
  </si>
  <si>
    <t>Balde de Plastico grande 15 L inicial</t>
  </si>
  <si>
    <t>Balde de Plastico médio 10 L inicial</t>
  </si>
  <si>
    <t>FR c/750ML</t>
  </si>
  <si>
    <t>FR c/350ML</t>
  </si>
  <si>
    <t>UN c/350MM</t>
  </si>
  <si>
    <t>Espanador de pó, ppenas, cabo 40 a 60 cm</t>
  </si>
  <si>
    <t>Lã de aço fina, aplicação utensílios domésticos</t>
  </si>
  <si>
    <t>PC c/ 8 UN</t>
  </si>
  <si>
    <t>FR c/ 500ML</t>
  </si>
  <si>
    <t>Limpador Multi-uso</t>
  </si>
  <si>
    <t>FR c/ 200ML</t>
  </si>
  <si>
    <t>Pá metal p/ coleta de lixo, com cabo longo 80 cm</t>
  </si>
  <si>
    <t>Papel higiênico 1ª qual,  relevo cor branca, fl. dupla 30m</t>
  </si>
  <si>
    <t>FA c/64 RL</t>
  </si>
  <si>
    <t>FA c/8 RL</t>
  </si>
  <si>
    <t>PC c/ 1000 FL</t>
  </si>
  <si>
    <t>Pastilha sanitária c/ suporte , 35 g, tablete sólido</t>
  </si>
  <si>
    <t>Rodo borracha dupla com cabo comprido, 40 cm</t>
  </si>
  <si>
    <t>Rodo borracha dupla com cabo comprido, 60 cm</t>
  </si>
  <si>
    <t>Rodo esponja com cabo comprido, 40 cm</t>
  </si>
  <si>
    <t>PC c/ 5 UN</t>
  </si>
  <si>
    <t>CX c/ 1KG</t>
  </si>
  <si>
    <t>CX c/ 3UN</t>
  </si>
  <si>
    <t>PC c/ 100 UN</t>
  </si>
  <si>
    <t xml:space="preserve">Sapólico cremoso  </t>
  </si>
  <si>
    <t>FR c/ 300ML</t>
  </si>
  <si>
    <t>Vassora de NYLON com cabo comprido</t>
  </si>
  <si>
    <t>Vassora de palha com cabo comprido</t>
  </si>
  <si>
    <t>Aspirador de pó e água potência mínima  1400W</t>
  </si>
  <si>
    <t>Escada domés.  aluminio degraus 6, revest. antiderrapante</t>
  </si>
  <si>
    <t xml:space="preserve">Lavadoura de alta pressão 1.740 LB  </t>
  </si>
  <si>
    <t>Mangueira de jardim 20m, c/ esguicho e engate</t>
  </si>
  <si>
    <t>Crachá com protetor, jacaré, cordão e regulador</t>
  </si>
  <si>
    <t>Luva de proteção de raspa de couro, cano curto</t>
  </si>
  <si>
    <t>Valor Unitário (R$)</t>
  </si>
  <si>
    <t>UTENSÍLIOS</t>
  </si>
  <si>
    <t>Borrifador 500ml</t>
  </si>
  <si>
    <t>Avental TNT descartável</t>
  </si>
  <si>
    <t>Touca</t>
  </si>
  <si>
    <t>Face shield</t>
  </si>
  <si>
    <t>luva látex descartável</t>
  </si>
  <si>
    <t>Valor total mês (R$)</t>
  </si>
  <si>
    <t>Qtdade total por ano</t>
  </si>
  <si>
    <t xml:space="preserve">Moletom </t>
  </si>
  <si>
    <t>Calça de elástico</t>
  </si>
  <si>
    <t>Máscara de tecido</t>
  </si>
  <si>
    <t>saco de Lixo   40 L , cor branca</t>
  </si>
  <si>
    <t>saco de Lixo 60 L , cor branca</t>
  </si>
  <si>
    <t>UNIFORME/EPI SERVENTE COVID</t>
  </si>
  <si>
    <t>Subtotal servente e encarregada - uniforme e EPI</t>
  </si>
  <si>
    <t>Subtotal servente rotina COVID - uniforme e EPI</t>
  </si>
  <si>
    <t>TOTAL ESTIMADO MATERIAL DE LIMPEZA/MÊS</t>
  </si>
  <si>
    <t>TOTAL ESTIMADO UTENSÍLIOS/MÊS</t>
  </si>
  <si>
    <t>TOTAL ESTIMADO MENSAL</t>
  </si>
  <si>
    <t>EQUIPAMENTOS (DEPRECIAÇÃO 20%)</t>
  </si>
  <si>
    <t>MATERIAIS E UTENSÍLIOS</t>
  </si>
  <si>
    <t>TOTAL SERVENTES</t>
  </si>
  <si>
    <t>TOTAL ESTIMADO MENSAL (R$)</t>
  </si>
  <si>
    <t>TOTAL ESTIMADO MENSAL POR SERVENTE (R$)</t>
  </si>
  <si>
    <t>A - Uniformes e EPI</t>
  </si>
  <si>
    <t>D - Outros</t>
  </si>
  <si>
    <t>Carrinho limipeza multifunção com balde água limpa e suja, espremedor e demais acessórios</t>
  </si>
  <si>
    <t>Encarregada por unidade - 44h</t>
  </si>
  <si>
    <t>E - Passagens ônibus encarregada</t>
  </si>
  <si>
    <t>F - Plano de celular encarregada</t>
  </si>
  <si>
    <t>Área verde (m2)</t>
  </si>
  <si>
    <t>Periodicidade mensal média</t>
  </si>
  <si>
    <t>TOTAL ÁREA VERDE</t>
  </si>
  <si>
    <t>VALOR ESTIMADO M2</t>
  </si>
  <si>
    <t>ROÇADA E LIMPEZA DE ÁREA - POR DEMANDA</t>
  </si>
  <si>
    <t>ENCARREGADA - LOCADA DO EDIFÍCIO DA GEX/APS JOINVILLE</t>
  </si>
  <si>
    <t>PASSAGENS DE ÔNIBUS DE JOINVILLE PARA</t>
  </si>
  <si>
    <t>TOTAL ESTIMADO MENSAL IDA E VOLTA ](R$)</t>
  </si>
  <si>
    <t>PLANO DE CELULAR PARA ENCARREGADA</t>
  </si>
  <si>
    <t>OPERADORA 1</t>
  </si>
  <si>
    <t>OPERADORA 2</t>
  </si>
  <si>
    <t>OPERADORA 3</t>
  </si>
  <si>
    <t>MEDIANA (R$)</t>
  </si>
  <si>
    <t>VALOR MENSAL (R$)</t>
  </si>
  <si>
    <t>CUSTO VISITA MENSAL</t>
  </si>
  <si>
    <t>CUSTO ESTIMADO VISITA BIMESTRAL</t>
  </si>
  <si>
    <t>UNIFORMES/EPI'S - POR SERVENTE</t>
  </si>
  <si>
    <t>UNIFORMES/EPI'S - POR ENCARREGADA</t>
  </si>
  <si>
    <t xml:space="preserve"> 2 / (34 x P)</t>
  </si>
  <si>
    <t>ÁREAS AJUSTADA PARA EFEITOS DE  CONTRATAÇÃO (AJUSTE DA ÁREA FÍSICA À PRODUTIVIDADE MÍNIMA DE REFERÊNCIA - ITEM 9 ANEXO VI-B IN 05/2017)</t>
  </si>
  <si>
    <t>ENCARREGADA(O)</t>
  </si>
  <si>
    <t>AE-3 (AE-1+AE-2)
Área Externa  Coleta de detritos  pátios/   àreas verdes</t>
  </si>
  <si>
    <t>AE-3 ÁREA  EXTERNA (COLETA DE DETRITOS  PÁTIOS/   ÀREAS VERDES)</t>
  </si>
  <si>
    <t>1/188,86</t>
  </si>
  <si>
    <t>(5)                          PREÇO HOMEM-MÊS          (R$)</t>
  </si>
  <si>
    <t>PREÇO MENSAL UNITÁRIO                       (R$/M²)</t>
  </si>
  <si>
    <t>SERVIÇO POR DEMANDA</t>
  </si>
  <si>
    <t>TOTAL MENSAL FIXO</t>
  </si>
  <si>
    <t>TOTAL ANUAL FIXO</t>
  </si>
  <si>
    <t>TOTAL MENSAL POR DEMANDA</t>
  </si>
  <si>
    <t>TOTAL ANUAL POR DEMANDA</t>
  </si>
  <si>
    <t>SERVIÇO FIXO</t>
  </si>
  <si>
    <t>Valor estimado mensal (R$)</t>
  </si>
  <si>
    <t xml:space="preserve">Custo total estimado por UO </t>
  </si>
  <si>
    <t>Roçada e limpeza - por demanda</t>
  </si>
  <si>
    <t>Nº estimado de Postos</t>
  </si>
  <si>
    <r>
      <t>m</t>
    </r>
    <r>
      <rPr>
        <b/>
        <sz val="11"/>
        <rFont val="Calibri"/>
        <family val="2"/>
      </rPr>
      <t>²</t>
    </r>
  </si>
  <si>
    <t>R$/m²</t>
  </si>
  <si>
    <t xml:space="preserve">
Área Externa  Coleta de detritos  pátios/   àreas verdes</t>
  </si>
  <si>
    <t xml:space="preserve">
Área  Externa (pisos pavimentados, pátios)</t>
  </si>
  <si>
    <t>Equadrias</t>
  </si>
  <si>
    <t>Roçada e limpeza áreas verdes (por demanda)</t>
  </si>
  <si>
    <t>Rotina COVID-19</t>
  </si>
  <si>
    <t>TOTAL FIXO</t>
  </si>
  <si>
    <t>TOTAL MENSAL</t>
  </si>
  <si>
    <t>QUADRO DEMONSTRATIVO VALOR GLOBAL DA PROPOSTA</t>
  </si>
  <si>
    <t>Imóvel</t>
  </si>
  <si>
    <t xml:space="preserve">Qtdade total estimada por mês </t>
  </si>
  <si>
    <t>Periodicidade (mês) (A)</t>
  </si>
  <si>
    <t>TOTAL ESTIMADO EQUIPAMENTOS/MÊS</t>
  </si>
  <si>
    <t>Qtdade total estimada</t>
  </si>
  <si>
    <t>Camiseta malha fria</t>
  </si>
  <si>
    <t>TOTAL ANUAL</t>
  </si>
  <si>
    <t>IDENTIFICAÇÃO</t>
  </si>
  <si>
    <t>2 – Declaramos que em nossos preços estão incluídos todos os custos diretos e indiretos para perfeita execução dos serviços, bem como a responsabilidade civil por quaisquer danos causados ao INSS ou a terceiros ou dispêndios resultantes de impostos, taxas, regulamentos e posturas municipais, estaduais e federais.</t>
  </si>
  <si>
    <t>3 – Na execução dos serviços, observaremos rigorosamente as especificações das normas técnicas brasileiras ou qualquer outra norma que garanta a qualidade igual ou superior, bem como as recomendações e instruções da fiscalização do INSS, assumindo, desde já, a integral responsabilidade pela perfeita realização dos trabalhos, em conformidade com as especificações técnicas.</t>
  </si>
  <si>
    <t>4 – Informamos que o prazo de validade de nossa proposta é de 60 (sessenta) dias corridos, a contar da data de abertura da licitação.</t>
  </si>
  <si>
    <t>5 – Informamos, ainda, nossos dados:
RAZÃO SOCIAL:
CNPJ:
ENDEREÇO COMPLETO:
TELEFONE:
FAX:
E-MAIL:
NOME FANTASIA:
NOME DO REPRESENTANTE LEGAL PARA ASSINATURA DO CONTRATO:
RG DO REPRESENTANTE LEGAL:
CPF DO REPRESENTANTE LEGAL:
BANCO PARA PAGAMENTO:     
AGÊNCIA: 
CONTA CORRENTE:</t>
  </si>
  <si>
    <t>IMÓVEIS</t>
  </si>
  <si>
    <t>R$ POR METRO²</t>
  </si>
  <si>
    <t>Esquadria Externa - Face interna / externa</t>
  </si>
  <si>
    <t>Custo Total Mensal</t>
  </si>
  <si>
    <t>TOTAL GLOBAL – LIMPEZA E CONSERVAÇÃO</t>
  </si>
  <si>
    <t>Auxiliar de serviços gerais</t>
  </si>
  <si>
    <t>Valor Máximo Global</t>
  </si>
  <si>
    <t>VALOR GLOBAL DA PROPOSTA</t>
  </si>
  <si>
    <t>(valor por extenso)</t>
  </si>
  <si>
    <t>Local e data,</t>
  </si>
  <si>
    <t>_________________________________________________</t>
  </si>
  <si>
    <t>NOME E ASSINATURA DO REPRESENTANTE LEGAL</t>
  </si>
  <si>
    <t>1 – Apresentamos a V.Sas. nossa proposta para o objeto do Pregão 03/2020, Processo 35014.177323/2020-78 da Gerência Executiva do INSS em Joinville/SC, no valor global de R$ ............ (....................), esclarecendo que o valor ofertado guarda conformidade com a proposta efetuada via sistema.</t>
  </si>
  <si>
    <t xml:space="preserve">Área  Externa (pisos pavimentados, pátios) </t>
  </si>
  <si>
    <t>SERVIÇOS GERAIS – Contratação por demanda (limite de 12x ao ano)</t>
  </si>
  <si>
    <t>Valor Estimado por m²</t>
  </si>
  <si>
    <t>Valor Mensal proposto para toda a área proposta</t>
  </si>
  <si>
    <t>ANEXO V – MODELO DE PROPOSTA E PLANILHA DE CUSTOS</t>
  </si>
  <si>
    <t>Kit limpa vidros profissional com cabo extensor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</si>
</sst>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64" formatCode="0.0000"/>
    <numFmt numFmtId="165" formatCode="&quot;R$ &quot;#,##0.00"/>
    <numFmt numFmtId="166" formatCode="_-* #,##0.00_-;\-* #,##0.00_-;_-* \-??_-;_-@_-"/>
    <numFmt numFmtId="167" formatCode="_(* #,##0.00_);_(* \(#,##0.00\);_(* \-??_);_(@_)"/>
    <numFmt numFmtId="168" formatCode="_(* #,##0.000000_);_(* \(#,##0.000000\);_(* \-??_);_(@_)"/>
    <numFmt numFmtId="169" formatCode="#,##0.00_);\(#,##0.00\)"/>
    <numFmt numFmtId="170" formatCode="d/m/yyyy"/>
    <numFmt numFmtId="171" formatCode="[$R$-416]\ #,##0.00;[Red]\-[$R$-416]\ #,##0.00"/>
    <numFmt numFmtId="172" formatCode="&quot;R$ &quot;#,##0.00_);[Red]&quot;(R$ &quot;#,##0.00\)"/>
    <numFmt numFmtId="173" formatCode="_(* #,##0.0000_);_(* \(#,##0.0000\);_(* \-??_);_(@_)"/>
    <numFmt numFmtId="174" formatCode="&quot;R$&quot;\ #,##0.00"/>
    <numFmt numFmtId="175" formatCode="_-* #,##0_-;\-* #,##0_-;_-* &quot;-&quot;??_-;_-@_-"/>
    <numFmt numFmtId="176" formatCode="_(* #,##0.000000000_);_(* \(#,##0.000000000\);_(* \-??_);_(@_)"/>
    <numFmt numFmtId="177" formatCode="_-&quot;R$&quot;\ * #,##0.00_-;\-&quot;R$&quot;\ * #,##0.00_-;_-&quot;R$&quot;\ * &quot;-&quot;_-;_-@_-"/>
  </numFmts>
  <fonts count="67" x14ac:knownFonts="1"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8"/>
      <name val="Arial"/>
      <family val="2"/>
      <charset val="1"/>
    </font>
    <font>
      <sz val="9"/>
      <color indexed="8"/>
      <name val="Calibri"/>
      <family val="2"/>
      <charset val="1"/>
    </font>
    <font>
      <b/>
      <sz val="18"/>
      <name val="Times New Roman"/>
      <family val="1"/>
      <charset val="1"/>
    </font>
    <font>
      <b/>
      <sz val="14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b/>
      <sz val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color indexed="18"/>
      <name val="Times New Roman"/>
      <family val="1"/>
      <charset val="1"/>
    </font>
    <font>
      <b/>
      <sz val="11"/>
      <name val="Arial"/>
      <family val="2"/>
      <charset val="1"/>
    </font>
    <font>
      <sz val="11"/>
      <color indexed="57"/>
      <name val="Times New Roman"/>
      <family val="1"/>
      <charset val="1"/>
    </font>
    <font>
      <sz val="10"/>
      <color indexed="10"/>
      <name val="Times New Roman"/>
      <family val="1"/>
      <charset val="1"/>
    </font>
    <font>
      <b/>
      <sz val="11"/>
      <color indexed="18"/>
      <name val="Times New Roman"/>
      <family val="1"/>
      <charset val="1"/>
    </font>
    <font>
      <b/>
      <sz val="10"/>
      <color indexed="10"/>
      <name val="Times New Roman"/>
      <family val="1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sz val="10"/>
      <color indexed="53"/>
      <name val="Times New Roman"/>
      <family val="1"/>
      <charset val="1"/>
    </font>
    <font>
      <b/>
      <sz val="11"/>
      <color indexed="16"/>
      <name val="Arial"/>
      <family val="2"/>
      <charset val="1"/>
    </font>
    <font>
      <sz val="10"/>
      <color indexed="18"/>
      <name val="Times New Roman"/>
      <family val="1"/>
      <charset val="1"/>
    </font>
    <font>
      <b/>
      <sz val="11"/>
      <color indexed="57"/>
      <name val="Times New Roman"/>
      <family val="1"/>
      <charset val="1"/>
    </font>
    <font>
      <sz val="10"/>
      <color indexed="63"/>
      <name val="Times New Roman"/>
      <family val="1"/>
      <charset val="1"/>
    </font>
    <font>
      <sz val="11"/>
      <color indexed="23"/>
      <name val="Times New Roman"/>
      <family val="1"/>
      <charset val="1"/>
    </font>
    <font>
      <sz val="11"/>
      <color indexed="23"/>
      <name val="Arial"/>
      <family val="2"/>
      <charset val="1"/>
    </font>
    <font>
      <sz val="11"/>
      <name val="Arial"/>
      <family val="2"/>
      <charset val="1"/>
    </font>
    <font>
      <b/>
      <sz val="11"/>
      <color indexed="55"/>
      <name val="Arial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1.5"/>
      <name val="Calibri"/>
      <family val="2"/>
      <charset val="1"/>
    </font>
    <font>
      <sz val="21.15"/>
      <name val="Times New Roman"/>
      <family val="1"/>
      <charset val="1"/>
    </font>
    <font>
      <b/>
      <sz val="11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9"/>
      <color indexed="8"/>
      <name val="Calibri"/>
      <family val="2"/>
      <charset val="1"/>
    </font>
    <font>
      <b/>
      <sz val="8"/>
      <name val="Calibri"/>
      <family val="2"/>
      <charset val="1"/>
    </font>
    <font>
      <b/>
      <i/>
      <sz val="9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name val="Arial"/>
      <family val="2"/>
    </font>
    <font>
      <b/>
      <sz val="14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4"/>
      <color indexed="8"/>
      <name val="Calibri"/>
      <family val="2"/>
    </font>
    <font>
      <sz val="10"/>
      <color rgb="FFFF0000"/>
      <name val="Calibri"/>
      <family val="2"/>
      <charset val="1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b/>
      <sz val="14"/>
      <name val="Calibri"/>
      <family val="2"/>
      <scheme val="minor"/>
    </font>
    <font>
      <b/>
      <sz val="8"/>
      <name val="Verdana"/>
      <family val="2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26"/>
      </patternFill>
    </fill>
    <fill>
      <patternFill patternType="solid">
        <fgColor indexed="46"/>
        <bgColor indexed="48"/>
      </patternFill>
    </fill>
    <fill>
      <patternFill patternType="solid">
        <fgColor indexed="40"/>
        <bgColor indexed="57"/>
      </patternFill>
    </fill>
    <fill>
      <patternFill patternType="solid">
        <fgColor indexed="15"/>
        <bgColor indexed="21"/>
      </patternFill>
    </fill>
    <fill>
      <patternFill patternType="solid">
        <fgColor indexed="38"/>
        <bgColor indexed="11"/>
      </patternFill>
    </fill>
    <fill>
      <patternFill patternType="solid">
        <fgColor indexed="31"/>
        <bgColor indexed="41"/>
      </patternFill>
    </fill>
    <fill>
      <patternFill patternType="solid">
        <fgColor indexed="61"/>
        <bgColor indexed="52"/>
      </patternFill>
    </fill>
    <fill>
      <patternFill patternType="solid">
        <fgColor indexed="60"/>
        <bgColor indexed="47"/>
      </patternFill>
    </fill>
    <fill>
      <patternFill patternType="solid">
        <fgColor indexed="43"/>
        <bgColor indexed="17"/>
      </patternFill>
    </fill>
    <fill>
      <patternFill patternType="solid">
        <fgColor indexed="25"/>
        <bgColor indexed="55"/>
      </patternFill>
    </fill>
    <fill>
      <patternFill patternType="solid">
        <fgColor indexed="21"/>
        <bgColor indexed="15"/>
      </patternFill>
    </fill>
    <fill>
      <patternFill patternType="solid">
        <fgColor indexed="19"/>
        <bgColor indexed="57"/>
      </patternFill>
    </fill>
    <fill>
      <patternFill patternType="solid">
        <fgColor indexed="54"/>
        <bgColor indexed="55"/>
      </patternFill>
    </fill>
    <fill>
      <patternFill patternType="solid">
        <fgColor indexed="49"/>
        <bgColor indexed="22"/>
      </patternFill>
    </fill>
    <fill>
      <patternFill patternType="solid">
        <fgColor indexed="45"/>
        <bgColor indexed="23"/>
      </patternFill>
    </fill>
    <fill>
      <patternFill patternType="solid">
        <fgColor indexed="50"/>
        <bgColor indexed="15"/>
      </patternFill>
    </fill>
    <fill>
      <patternFill patternType="solid">
        <fgColor indexed="24"/>
        <bgColor indexed="49"/>
      </patternFill>
    </fill>
    <fill>
      <patternFill patternType="solid">
        <fgColor indexed="11"/>
        <bgColor indexed="38"/>
      </patternFill>
    </fill>
    <fill>
      <patternFill patternType="solid">
        <fgColor indexed="23"/>
        <bgColor indexed="55"/>
      </patternFill>
    </fill>
    <fill>
      <patternFill patternType="solid">
        <fgColor indexed="51"/>
        <bgColor indexed="34"/>
      </patternFill>
    </fill>
    <fill>
      <patternFill patternType="solid">
        <fgColor indexed="48"/>
        <bgColor indexed="46"/>
      </patternFill>
    </fill>
    <fill>
      <patternFill patternType="solid">
        <fgColor theme="0" tint="-0.249977111117893"/>
        <bgColor indexed="38"/>
      </patternFill>
    </fill>
    <fill>
      <patternFill patternType="solid">
        <fgColor theme="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3E8AD"/>
        <bgColor rgb="FFF3E8AD"/>
      </patternFill>
    </fill>
    <fill>
      <patternFill patternType="solid">
        <fgColor rgb="FFBBE33D"/>
        <bgColor rgb="FFACB20C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92D050"/>
        <bgColor indexed="22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15"/>
      </patternFill>
    </fill>
    <fill>
      <patternFill patternType="solid">
        <fgColor theme="0" tint="-0.14999847407452621"/>
        <bgColor indexed="22"/>
      </patternFill>
    </fill>
  </fills>
  <borders count="10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6" fontId="42" fillId="0" borderId="0"/>
    <xf numFmtId="0" fontId="4" fillId="0" borderId="0"/>
    <xf numFmtId="168" fontId="4" fillId="0" borderId="0"/>
    <xf numFmtId="9" fontId="4" fillId="0" borderId="0"/>
    <xf numFmtId="0" fontId="44" fillId="0" borderId="0"/>
    <xf numFmtId="0" fontId="2" fillId="0" borderId="0"/>
    <xf numFmtId="0" fontId="52" fillId="0" borderId="0"/>
    <xf numFmtId="168" fontId="44" fillId="0" borderId="0" applyFill="0" applyBorder="0" applyAlignment="0" applyProtection="0"/>
  </cellStyleXfs>
  <cellXfs count="438">
    <xf numFmtId="0" fontId="0" fillId="0" borderId="0" xfId="0"/>
    <xf numFmtId="0" fontId="4" fillId="2" borderId="0" xfId="2" applyFill="1" applyAlignment="1" applyProtection="1">
      <alignment vertical="center"/>
      <protection locked="0"/>
    </xf>
    <xf numFmtId="0" fontId="9" fillId="2" borderId="0" xfId="2" applyFont="1" applyFill="1" applyBorder="1" applyAlignment="1" applyProtection="1">
      <alignment horizontal="left" vertical="center"/>
      <protection locked="0"/>
    </xf>
    <xf numFmtId="0" fontId="10" fillId="2" borderId="0" xfId="2" applyFont="1" applyFill="1" applyBorder="1" applyAlignment="1" applyProtection="1">
      <alignment horizontal="center" vertical="center"/>
      <protection locked="0"/>
    </xf>
    <xf numFmtId="0" fontId="10" fillId="2" borderId="0" xfId="2" applyFont="1" applyFill="1" applyAlignment="1" applyProtection="1">
      <alignment vertical="center"/>
      <protection locked="0"/>
    </xf>
    <xf numFmtId="0" fontId="9" fillId="2" borderId="0" xfId="2" applyFont="1" applyFill="1" applyBorder="1" applyAlignment="1" applyProtection="1">
      <alignment horizontal="right" vertical="center"/>
      <protection locked="0"/>
    </xf>
    <xf numFmtId="169" fontId="11" fillId="3" borderId="4" xfId="3" applyNumberFormat="1" applyFont="1" applyFill="1" applyBorder="1" applyAlignment="1" applyProtection="1">
      <alignment horizontal="center" vertical="center"/>
      <protection locked="0"/>
    </xf>
    <xf numFmtId="170" fontId="10" fillId="3" borderId="5" xfId="2" applyNumberFormat="1" applyFont="1" applyFill="1" applyBorder="1" applyAlignment="1" applyProtection="1">
      <alignment horizontal="center" vertical="center"/>
      <protection locked="0"/>
    </xf>
    <xf numFmtId="170" fontId="10" fillId="3" borderId="4" xfId="2" applyNumberFormat="1" applyFont="1" applyFill="1" applyBorder="1" applyAlignment="1" applyProtection="1">
      <alignment horizontal="center" vertical="center"/>
      <protection locked="0"/>
    </xf>
    <xf numFmtId="170" fontId="10" fillId="2" borderId="0" xfId="2" applyNumberFormat="1" applyFont="1" applyFill="1" applyBorder="1" applyAlignment="1" applyProtection="1">
      <alignment horizontal="center" vertical="center"/>
      <protection locked="0"/>
    </xf>
    <xf numFmtId="0" fontId="9" fillId="2" borderId="0" xfId="2" applyFont="1" applyFill="1" applyAlignment="1" applyProtection="1">
      <alignment vertical="center"/>
      <protection locked="0"/>
    </xf>
    <xf numFmtId="0" fontId="12" fillId="2" borderId="6" xfId="2" applyFont="1" applyFill="1" applyBorder="1" applyAlignment="1" applyProtection="1">
      <alignment horizontal="center" vertical="center"/>
      <protection locked="0"/>
    </xf>
    <xf numFmtId="0" fontId="9" fillId="4" borderId="4" xfId="2" applyFont="1" applyFill="1" applyBorder="1" applyAlignment="1" applyProtection="1">
      <alignment horizontal="center" vertical="center" wrapText="1"/>
      <protection locked="0"/>
    </xf>
    <xf numFmtId="0" fontId="4" fillId="2" borderId="0" xfId="2" applyFill="1" applyBorder="1" applyAlignment="1" applyProtection="1">
      <alignment vertical="center"/>
      <protection locked="0"/>
    </xf>
    <xf numFmtId="0" fontId="9" fillId="6" borderId="7" xfId="2" applyFont="1" applyFill="1" applyBorder="1" applyAlignment="1" applyProtection="1">
      <alignment vertical="center" wrapText="1"/>
      <protection locked="0"/>
    </xf>
    <xf numFmtId="167" fontId="14" fillId="6" borderId="5" xfId="3" applyNumberFormat="1" applyFont="1" applyFill="1" applyBorder="1" applyAlignment="1" applyProtection="1">
      <alignment horizontal="center" vertical="center"/>
      <protection locked="0"/>
    </xf>
    <xf numFmtId="167" fontId="14" fillId="6" borderId="8" xfId="3" applyNumberFormat="1" applyFont="1" applyFill="1" applyBorder="1" applyAlignment="1" applyProtection="1">
      <alignment horizontal="center" vertical="center"/>
      <protection locked="0"/>
    </xf>
    <xf numFmtId="0" fontId="4" fillId="2" borderId="0" xfId="2" applyFill="1" applyBorder="1" applyAlignment="1" applyProtection="1">
      <alignment horizontal="center" vertical="center"/>
      <protection locked="0"/>
    </xf>
    <xf numFmtId="0" fontId="10" fillId="2" borderId="9" xfId="2" applyFont="1" applyFill="1" applyBorder="1" applyAlignment="1" applyProtection="1">
      <alignment vertical="center" wrapText="1"/>
      <protection locked="0"/>
    </xf>
    <xf numFmtId="165" fontId="15" fillId="2" borderId="10" xfId="4" applyNumberFormat="1" applyFont="1" applyFill="1" applyBorder="1" applyAlignment="1" applyProtection="1">
      <alignment vertical="center"/>
      <protection locked="0"/>
    </xf>
    <xf numFmtId="167" fontId="16" fillId="2" borderId="11" xfId="3" applyNumberFormat="1" applyFont="1" applyFill="1" applyBorder="1" applyAlignment="1" applyProtection="1">
      <protection locked="0"/>
    </xf>
    <xf numFmtId="10" fontId="15" fillId="2" borderId="5" xfId="4" applyNumberFormat="1" applyFont="1" applyFill="1" applyBorder="1" applyAlignment="1" applyProtection="1">
      <alignment vertical="center"/>
      <protection locked="0"/>
    </xf>
    <xf numFmtId="166" fontId="16" fillId="2" borderId="11" xfId="3" applyNumberFormat="1" applyFont="1" applyFill="1" applyBorder="1" applyAlignment="1" applyProtection="1">
      <protection locked="0"/>
    </xf>
    <xf numFmtId="0" fontId="4" fillId="2" borderId="0" xfId="2" applyFill="1" applyBorder="1" applyAlignment="1" applyProtection="1">
      <alignment horizontal="left" vertical="center"/>
      <protection locked="0"/>
    </xf>
    <xf numFmtId="166" fontId="4" fillId="2" borderId="0" xfId="2" applyNumberFormat="1" applyFill="1" applyBorder="1" applyAlignment="1" applyProtection="1">
      <alignment vertical="center"/>
      <protection locked="0"/>
    </xf>
    <xf numFmtId="9" fontId="15" fillId="2" borderId="5" xfId="4" applyFont="1" applyFill="1" applyBorder="1" applyAlignment="1" applyProtection="1">
      <alignment vertical="center"/>
      <protection locked="0"/>
    </xf>
    <xf numFmtId="167" fontId="17" fillId="2" borderId="5" xfId="4" applyNumberFormat="1" applyFont="1" applyFill="1" applyBorder="1" applyAlignment="1" applyProtection="1">
      <alignment vertical="center"/>
      <protection locked="0"/>
    </xf>
    <xf numFmtId="167" fontId="16" fillId="2" borderId="5" xfId="3" applyNumberFormat="1" applyFont="1" applyFill="1" applyBorder="1" applyAlignment="1" applyProtection="1">
      <protection locked="0"/>
    </xf>
    <xf numFmtId="0" fontId="17" fillId="2" borderId="8" xfId="2" applyFont="1" applyFill="1" applyBorder="1" applyAlignment="1" applyProtection="1">
      <alignment vertical="center"/>
      <protection locked="0"/>
    </xf>
    <xf numFmtId="167" fontId="4" fillId="2" borderId="0" xfId="2" applyNumberFormat="1" applyFill="1" applyBorder="1" applyAlignment="1" applyProtection="1">
      <alignment vertical="center"/>
      <protection locked="0"/>
    </xf>
    <xf numFmtId="0" fontId="9" fillId="7" borderId="4" xfId="2" applyFont="1" applyFill="1" applyBorder="1" applyAlignment="1" applyProtection="1">
      <alignment horizontal="right" vertical="center" wrapText="1"/>
      <protection locked="0"/>
    </xf>
    <xf numFmtId="10" fontId="9" fillId="7" borderId="12" xfId="2" applyNumberFormat="1" applyFont="1" applyFill="1" applyBorder="1" applyAlignment="1" applyProtection="1">
      <alignment horizontal="right" vertical="center" wrapText="1"/>
      <protection locked="0"/>
    </xf>
    <xf numFmtId="167" fontId="16" fillId="7" borderId="4" xfId="2" applyNumberFormat="1" applyFont="1" applyFill="1" applyBorder="1" applyAlignment="1" applyProtection="1">
      <alignment vertical="center"/>
      <protection locked="0"/>
    </xf>
    <xf numFmtId="0" fontId="9" fillId="2" borderId="0" xfId="2" applyFont="1" applyFill="1" applyBorder="1" applyAlignment="1" applyProtection="1">
      <alignment vertical="center" wrapText="1"/>
      <protection locked="0"/>
    </xf>
    <xf numFmtId="0" fontId="17" fillId="2" borderId="0" xfId="2" applyFont="1" applyFill="1" applyBorder="1" applyAlignment="1" applyProtection="1">
      <alignment vertical="center"/>
      <protection locked="0"/>
    </xf>
    <xf numFmtId="167" fontId="16" fillId="2" borderId="0" xfId="2" applyNumberFormat="1" applyFont="1" applyFill="1" applyBorder="1" applyAlignment="1" applyProtection="1">
      <alignment vertical="center"/>
      <protection locked="0"/>
    </xf>
    <xf numFmtId="0" fontId="3" fillId="2" borderId="0" xfId="2" applyFont="1" applyFill="1" applyBorder="1" applyAlignment="1" applyProtection="1">
      <alignment horizontal="left" vertical="center"/>
      <protection locked="0"/>
    </xf>
    <xf numFmtId="166" fontId="3" fillId="2" borderId="0" xfId="2" applyNumberFormat="1" applyFont="1" applyFill="1" applyBorder="1" applyAlignment="1" applyProtection="1">
      <alignment vertical="center"/>
      <protection locked="0"/>
    </xf>
    <xf numFmtId="0" fontId="9" fillId="8" borderId="7" xfId="2" applyFont="1" applyFill="1" applyBorder="1" applyAlignment="1" applyProtection="1">
      <alignment horizontal="left" vertical="center" wrapText="1"/>
      <protection locked="0"/>
    </xf>
    <xf numFmtId="167" fontId="14" fillId="8" borderId="8" xfId="3" applyNumberFormat="1" applyFont="1" applyFill="1" applyBorder="1" applyAlignment="1" applyProtection="1">
      <alignment horizontal="center" vertical="center"/>
      <protection locked="0"/>
    </xf>
    <xf numFmtId="0" fontId="10" fillId="2" borderId="6" xfId="2" applyFont="1" applyFill="1" applyBorder="1" applyAlignment="1" applyProtection="1">
      <alignment vertical="center" wrapText="1"/>
      <protection locked="0"/>
    </xf>
    <xf numFmtId="10" fontId="15" fillId="2" borderId="10" xfId="4" applyNumberFormat="1" applyFont="1" applyFill="1" applyBorder="1" applyAlignment="1" applyProtection="1">
      <alignment vertical="center"/>
      <protection locked="0"/>
    </xf>
    <xf numFmtId="167" fontId="16" fillId="2" borderId="10" xfId="3" applyNumberFormat="1" applyFont="1" applyFill="1" applyBorder="1" applyAlignment="1" applyProtection="1">
      <alignment vertical="center"/>
      <protection locked="0"/>
    </xf>
    <xf numFmtId="167" fontId="16" fillId="2" borderId="5" xfId="3" applyNumberFormat="1" applyFont="1" applyFill="1" applyBorder="1" applyAlignment="1" applyProtection="1">
      <alignment vertical="center"/>
      <protection locked="0"/>
    </xf>
    <xf numFmtId="0" fontId="9" fillId="2" borderId="13" xfId="2" applyFont="1" applyFill="1" applyBorder="1" applyAlignment="1" applyProtection="1">
      <alignment horizontal="right" vertical="center" wrapText="1"/>
      <protection locked="0"/>
    </xf>
    <xf numFmtId="10" fontId="19" fillId="2" borderId="4" xfId="2" applyNumberFormat="1" applyFont="1" applyFill="1" applyBorder="1" applyAlignment="1" applyProtection="1">
      <alignment vertical="center"/>
      <protection locked="0"/>
    </xf>
    <xf numFmtId="167" fontId="16" fillId="2" borderId="4" xfId="2" applyNumberFormat="1" applyFont="1" applyFill="1" applyBorder="1" applyAlignment="1" applyProtection="1">
      <alignment vertical="center"/>
      <protection locked="0"/>
    </xf>
    <xf numFmtId="0" fontId="4" fillId="2" borderId="0" xfId="2" applyFont="1" applyFill="1" applyAlignment="1" applyProtection="1">
      <alignment vertical="center"/>
      <protection locked="0"/>
    </xf>
    <xf numFmtId="166" fontId="4" fillId="2" borderId="0" xfId="2" applyNumberFormat="1" applyFont="1" applyFill="1" applyAlignment="1" applyProtection="1">
      <alignment vertical="center"/>
      <protection locked="0"/>
    </xf>
    <xf numFmtId="0" fontId="9" fillId="8" borderId="13" xfId="2" applyFont="1" applyFill="1" applyBorder="1" applyAlignment="1" applyProtection="1">
      <alignment horizontal="left" vertical="center" wrapText="1"/>
      <protection locked="0"/>
    </xf>
    <xf numFmtId="167" fontId="16" fillId="2" borderId="11" xfId="3" applyNumberFormat="1" applyFont="1" applyFill="1" applyBorder="1" applyAlignment="1" applyProtection="1">
      <alignment vertical="center"/>
      <protection locked="0"/>
    </xf>
    <xf numFmtId="0" fontId="5" fillId="2" borderId="0" xfId="2" applyFont="1" applyFill="1" applyAlignment="1" applyProtection="1">
      <alignment vertical="center"/>
      <protection locked="0"/>
    </xf>
    <xf numFmtId="167" fontId="16" fillId="2" borderId="14" xfId="2" applyNumberFormat="1" applyFont="1" applyFill="1" applyBorder="1" applyAlignment="1" applyProtection="1">
      <alignment vertical="center"/>
      <protection locked="0"/>
    </xf>
    <xf numFmtId="0" fontId="9" fillId="8" borderId="7" xfId="2" applyFont="1" applyFill="1" applyBorder="1" applyAlignment="1" applyProtection="1">
      <alignment vertical="center" wrapText="1"/>
      <protection locked="0"/>
    </xf>
    <xf numFmtId="167" fontId="14" fillId="8" borderId="5" xfId="3" applyNumberFormat="1" applyFont="1" applyFill="1" applyBorder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horizontal="justify" vertical="center"/>
      <protection locked="0"/>
    </xf>
    <xf numFmtId="171" fontId="15" fillId="2" borderId="5" xfId="4" applyNumberFormat="1" applyFont="1" applyFill="1" applyBorder="1" applyAlignment="1" applyProtection="1">
      <alignment vertical="center"/>
      <protection locked="0"/>
    </xf>
    <xf numFmtId="167" fontId="16" fillId="2" borderId="10" xfId="3" applyNumberFormat="1" applyFont="1" applyFill="1" applyBorder="1" applyAlignment="1" applyProtection="1">
      <protection locked="0"/>
    </xf>
    <xf numFmtId="172" fontId="15" fillId="2" borderId="9" xfId="4" applyNumberFormat="1" applyFont="1" applyFill="1" applyBorder="1" applyAlignment="1" applyProtection="1">
      <alignment vertical="center"/>
      <protection locked="0"/>
    </xf>
    <xf numFmtId="167" fontId="24" fillId="2" borderId="5" xfId="3" applyNumberFormat="1" applyFont="1" applyFill="1" applyBorder="1" applyAlignment="1" applyProtection="1">
      <alignment vertical="center"/>
      <protection locked="0"/>
    </xf>
    <xf numFmtId="167" fontId="16" fillId="2" borderId="8" xfId="3" applyNumberFormat="1" applyFont="1" applyFill="1" applyBorder="1" applyAlignment="1" applyProtection="1">
      <alignment vertical="center"/>
      <protection locked="0"/>
    </xf>
    <xf numFmtId="0" fontId="9" fillId="6" borderId="4" xfId="2" applyFont="1" applyFill="1" applyBorder="1" applyAlignment="1" applyProtection="1">
      <alignment horizontal="left" vertical="center" wrapText="1"/>
      <protection locked="0"/>
    </xf>
    <xf numFmtId="167" fontId="14" fillId="6" borderId="15" xfId="3" applyNumberFormat="1" applyFont="1" applyFill="1" applyBorder="1" applyAlignment="1" applyProtection="1">
      <alignment horizontal="center" vertical="center"/>
      <protection locked="0"/>
    </xf>
    <xf numFmtId="0" fontId="10" fillId="2" borderId="10" xfId="2" applyFont="1" applyFill="1" applyBorder="1" applyAlignment="1" applyProtection="1">
      <alignment horizontal="left" vertical="center" wrapText="1"/>
      <protection locked="0"/>
    </xf>
    <xf numFmtId="10" fontId="15" fillId="2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2" borderId="5" xfId="2" applyFont="1" applyFill="1" applyBorder="1" applyAlignment="1" applyProtection="1">
      <alignment horizontal="left" vertical="center" wrapText="1"/>
      <protection locked="0"/>
    </xf>
    <xf numFmtId="10" fontId="15" fillId="2" borderId="11" xfId="2" applyNumberFormat="1" applyFont="1" applyFill="1" applyBorder="1" applyAlignment="1" applyProtection="1">
      <alignment horizontal="right" vertical="center" wrapText="1"/>
      <protection locked="0"/>
    </xf>
    <xf numFmtId="10" fontId="25" fillId="2" borderId="11" xfId="2" applyNumberFormat="1" applyFont="1" applyFill="1" applyBorder="1" applyAlignment="1" applyProtection="1">
      <alignment horizontal="right" vertical="center" wrapText="1"/>
      <protection locked="0"/>
    </xf>
    <xf numFmtId="10" fontId="9" fillId="7" borderId="17" xfId="2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2" applyFont="1" applyFill="1" applyBorder="1" applyAlignment="1" applyProtection="1">
      <alignment horizontal="right" vertical="center" wrapText="1"/>
      <protection locked="0"/>
    </xf>
    <xf numFmtId="167" fontId="14" fillId="6" borderId="11" xfId="3" applyNumberFormat="1" applyFont="1" applyFill="1" applyBorder="1" applyAlignment="1" applyProtection="1">
      <alignment horizontal="center" vertical="center"/>
      <protection locked="0"/>
    </xf>
    <xf numFmtId="167" fontId="14" fillId="6" borderId="0" xfId="3" applyNumberFormat="1" applyFont="1" applyFill="1" applyBorder="1" applyAlignment="1" applyProtection="1">
      <alignment horizontal="center" vertical="center"/>
      <protection locked="0"/>
    </xf>
    <xf numFmtId="10" fontId="15" fillId="2" borderId="9" xfId="4" applyNumberFormat="1" applyFont="1" applyFill="1" applyBorder="1" applyAlignment="1" applyProtection="1">
      <alignment vertical="center"/>
      <protection locked="0"/>
    </xf>
    <xf numFmtId="0" fontId="10" fillId="0" borderId="9" xfId="2" applyFont="1" applyBorder="1" applyAlignment="1" applyProtection="1">
      <alignment vertical="center" wrapText="1"/>
      <protection locked="0"/>
    </xf>
    <xf numFmtId="0" fontId="9" fillId="7" borderId="13" xfId="2" applyFont="1" applyFill="1" applyBorder="1" applyAlignment="1" applyProtection="1">
      <alignment horizontal="right" vertical="center" wrapText="1"/>
      <protection locked="0"/>
    </xf>
    <xf numFmtId="10" fontId="9" fillId="7" borderId="4" xfId="2" applyNumberFormat="1" applyFont="1" applyFill="1" applyBorder="1" applyAlignment="1" applyProtection="1">
      <alignment horizontal="right" vertical="center" wrapText="1"/>
      <protection locked="0"/>
    </xf>
    <xf numFmtId="10" fontId="4" fillId="2" borderId="0" xfId="4" applyNumberFormat="1" applyFill="1" applyBorder="1" applyAlignment="1" applyProtection="1">
      <alignment vertical="center"/>
      <protection locked="0"/>
    </xf>
    <xf numFmtId="167" fontId="16" fillId="2" borderId="0" xfId="3" applyNumberFormat="1" applyFont="1" applyFill="1" applyBorder="1" applyAlignment="1" applyProtection="1">
      <alignment vertical="center"/>
      <protection locked="0"/>
    </xf>
    <xf numFmtId="10" fontId="5" fillId="2" borderId="0" xfId="2" applyNumberFormat="1" applyFont="1" applyFill="1" applyAlignment="1" applyProtection="1">
      <alignment vertical="center"/>
      <protection locked="0"/>
    </xf>
    <xf numFmtId="9" fontId="26" fillId="8" borderId="7" xfId="4" applyFont="1" applyFill="1" applyBorder="1" applyAlignment="1" applyProtection="1">
      <alignment vertical="center"/>
      <protection locked="0"/>
    </xf>
    <xf numFmtId="167" fontId="14" fillId="8" borderId="4" xfId="3" applyNumberFormat="1" applyFont="1" applyFill="1" applyBorder="1" applyAlignment="1" applyProtection="1">
      <alignment horizontal="center" vertical="center"/>
      <protection locked="0"/>
    </xf>
    <xf numFmtId="167" fontId="16" fillId="2" borderId="4" xfId="3" applyNumberFormat="1" applyFont="1" applyFill="1" applyBorder="1" applyAlignment="1" applyProtection="1">
      <alignment vertical="center"/>
      <protection locked="0"/>
    </xf>
    <xf numFmtId="0" fontId="0" fillId="0" borderId="8" xfId="0" applyBorder="1"/>
    <xf numFmtId="0" fontId="9" fillId="6" borderId="6" xfId="2" applyFont="1" applyFill="1" applyBorder="1" applyAlignment="1" applyProtection="1">
      <alignment vertical="center" wrapText="1"/>
      <protection locked="0"/>
    </xf>
    <xf numFmtId="0" fontId="10" fillId="2" borderId="10" xfId="2" applyFont="1" applyFill="1" applyBorder="1" applyAlignment="1" applyProtection="1">
      <alignment vertical="center" wrapText="1"/>
      <protection locked="0"/>
    </xf>
    <xf numFmtId="10" fontId="15" fillId="2" borderId="0" xfId="4" applyNumberFormat="1" applyFont="1" applyFill="1" applyBorder="1" applyAlignment="1" applyProtection="1">
      <alignment vertical="center"/>
      <protection locked="0"/>
    </xf>
    <xf numFmtId="0" fontId="10" fillId="2" borderId="5" xfId="2" applyFont="1" applyFill="1" applyBorder="1" applyAlignment="1" applyProtection="1">
      <alignment vertical="center" wrapText="1"/>
      <protection locked="0"/>
    </xf>
    <xf numFmtId="10" fontId="19" fillId="2" borderId="0" xfId="2" applyNumberFormat="1" applyFont="1" applyFill="1" applyBorder="1" applyAlignment="1" applyProtection="1">
      <alignment vertical="center"/>
      <protection locked="0"/>
    </xf>
    <xf numFmtId="0" fontId="9" fillId="6" borderId="9" xfId="2" applyFont="1" applyFill="1" applyBorder="1" applyAlignment="1" applyProtection="1">
      <alignment vertical="center" wrapText="1"/>
      <protection locked="0"/>
    </xf>
    <xf numFmtId="172" fontId="15" fillId="2" borderId="0" xfId="4" applyNumberFormat="1" applyFont="1" applyFill="1" applyBorder="1" applyAlignment="1" applyProtection="1">
      <protection locked="0"/>
    </xf>
    <xf numFmtId="0" fontId="17" fillId="7" borderId="13" xfId="2" applyFont="1" applyFill="1" applyBorder="1" applyAlignment="1" applyProtection="1">
      <alignment vertical="center"/>
      <protection locked="0"/>
    </xf>
    <xf numFmtId="0" fontId="9" fillId="6" borderId="13" xfId="2" applyFont="1" applyFill="1" applyBorder="1" applyAlignment="1" applyProtection="1">
      <alignment vertical="center" wrapText="1"/>
      <protection locked="0"/>
    </xf>
    <xf numFmtId="167" fontId="14" fillId="6" borderId="4" xfId="3" applyNumberFormat="1" applyFont="1" applyFill="1" applyBorder="1" applyAlignment="1" applyProtection="1">
      <alignment horizontal="center" vertical="center"/>
      <protection locked="0"/>
    </xf>
    <xf numFmtId="167" fontId="14" fillId="6" borderId="14" xfId="3" applyNumberFormat="1" applyFont="1" applyFill="1" applyBorder="1" applyAlignment="1" applyProtection="1">
      <alignment horizontal="center" vertical="center"/>
      <protection locked="0"/>
    </xf>
    <xf numFmtId="0" fontId="10" fillId="2" borderId="13" xfId="2" applyFont="1" applyFill="1" applyBorder="1" applyAlignment="1" applyProtection="1">
      <alignment vertical="center" wrapText="1"/>
      <protection locked="0"/>
    </xf>
    <xf numFmtId="10" fontId="15" fillId="2" borderId="13" xfId="4" applyNumberFormat="1" applyFont="1" applyFill="1" applyBorder="1" applyAlignment="1" applyProtection="1">
      <alignment vertical="center"/>
      <protection locked="0"/>
    </xf>
    <xf numFmtId="0" fontId="27" fillId="2" borderId="13" xfId="2" applyFont="1" applyFill="1" applyBorder="1" applyAlignment="1" applyProtection="1">
      <alignment vertical="center" wrapText="1"/>
      <protection locked="0"/>
    </xf>
    <xf numFmtId="10" fontId="28" fillId="2" borderId="13" xfId="4" applyNumberFormat="1" applyFont="1" applyFill="1" applyBorder="1" applyAlignment="1" applyProtection="1">
      <alignment vertical="center"/>
      <protection locked="0"/>
    </xf>
    <xf numFmtId="167" fontId="29" fillId="2" borderId="4" xfId="3" applyNumberFormat="1" applyFont="1" applyFill="1" applyBorder="1" applyAlignment="1" applyProtection="1">
      <alignment vertical="center"/>
      <protection locked="0"/>
    </xf>
    <xf numFmtId="172" fontId="15" fillId="2" borderId="13" xfId="4" applyNumberFormat="1" applyFont="1" applyFill="1" applyBorder="1" applyAlignment="1" applyProtection="1">
      <alignment vertical="center"/>
      <protection locked="0"/>
    </xf>
    <xf numFmtId="167" fontId="30" fillId="2" borderId="4" xfId="3" applyNumberFormat="1" applyFont="1" applyFill="1" applyBorder="1" applyAlignment="1" applyProtection="1">
      <alignment vertical="center"/>
      <protection locked="0"/>
    </xf>
    <xf numFmtId="0" fontId="13" fillId="9" borderId="14" xfId="2" applyFont="1" applyFill="1" applyBorder="1" applyAlignment="1" applyProtection="1">
      <alignment horizontal="center" vertical="center" wrapText="1"/>
      <protection locked="0"/>
    </xf>
    <xf numFmtId="167" fontId="14" fillId="10" borderId="11" xfId="3" applyNumberFormat="1" applyFont="1" applyFill="1" applyBorder="1" applyAlignment="1" applyProtection="1">
      <alignment horizontal="center" vertical="center"/>
      <protection locked="0"/>
    </xf>
    <xf numFmtId="167" fontId="16" fillId="2" borderId="19" xfId="2" applyNumberFormat="1" applyFont="1" applyFill="1" applyBorder="1" applyAlignment="1" applyProtection="1">
      <alignment vertical="center"/>
      <protection locked="0"/>
    </xf>
    <xf numFmtId="167" fontId="16" fillId="2" borderId="21" xfId="2" applyNumberFormat="1" applyFont="1" applyFill="1" applyBorder="1" applyAlignment="1" applyProtection="1">
      <alignment vertical="center"/>
      <protection locked="0"/>
    </xf>
    <xf numFmtId="167" fontId="31" fillId="2" borderId="21" xfId="2" applyNumberFormat="1" applyFont="1" applyFill="1" applyBorder="1" applyAlignment="1" applyProtection="1">
      <alignment vertical="center"/>
      <protection locked="0"/>
    </xf>
    <xf numFmtId="167" fontId="16" fillId="2" borderId="23" xfId="2" applyNumberFormat="1" applyFont="1" applyFill="1" applyBorder="1" applyAlignment="1" applyProtection="1">
      <alignment vertical="center"/>
      <protection locked="0"/>
    </xf>
    <xf numFmtId="167" fontId="16" fillId="7" borderId="15" xfId="2" applyNumberFormat="1" applyFont="1" applyFill="1" applyBorder="1" applyAlignment="1" applyProtection="1">
      <alignment vertical="center"/>
    </xf>
    <xf numFmtId="167" fontId="4" fillId="2" borderId="0" xfId="3" applyNumberFormat="1" applyFill="1" applyBorder="1" applyAlignment="1" applyProtection="1">
      <alignment vertical="center"/>
      <protection locked="0"/>
    </xf>
    <xf numFmtId="0" fontId="4" fillId="2" borderId="0" xfId="2" applyFill="1" applyProtection="1">
      <protection locked="0"/>
    </xf>
    <xf numFmtId="0" fontId="4" fillId="2" borderId="0" xfId="2" applyFont="1" applyFill="1" applyBorder="1" applyAlignment="1" applyProtection="1">
      <alignment vertical="center"/>
      <protection locked="0"/>
    </xf>
    <xf numFmtId="166" fontId="4" fillId="2" borderId="0" xfId="2" applyNumberFormat="1" applyFont="1" applyFill="1" applyBorder="1" applyAlignment="1" applyProtection="1">
      <alignment vertical="center"/>
      <protection locked="0"/>
    </xf>
    <xf numFmtId="0" fontId="3" fillId="2" borderId="0" xfId="2" applyFont="1" applyFill="1" applyBorder="1" applyAlignment="1" applyProtection="1">
      <alignment horizontal="center" vertical="top" wrapText="1"/>
      <protection locked="0"/>
    </xf>
    <xf numFmtId="167" fontId="30" fillId="2" borderId="0" xfId="2" applyNumberFormat="1" applyFont="1" applyFill="1" applyBorder="1" applyProtection="1">
      <protection locked="0"/>
    </xf>
    <xf numFmtId="0" fontId="3" fillId="11" borderId="24" xfId="2" applyFont="1" applyFill="1" applyBorder="1" applyAlignment="1" applyProtection="1">
      <alignment horizontal="center" vertical="top"/>
      <protection locked="0"/>
    </xf>
    <xf numFmtId="0" fontId="3" fillId="11" borderId="24" xfId="2" applyFont="1" applyFill="1" applyBorder="1" applyAlignment="1" applyProtection="1">
      <alignment horizontal="center" vertical="top" wrapText="1"/>
      <protection locked="0"/>
    </xf>
    <xf numFmtId="0" fontId="3" fillId="11" borderId="25" xfId="2" applyFont="1" applyFill="1" applyBorder="1" applyAlignment="1" applyProtection="1">
      <alignment horizontal="center" vertical="top" wrapText="1"/>
      <protection locked="0"/>
    </xf>
    <xf numFmtId="0" fontId="4" fillId="2" borderId="0" xfId="2" applyFill="1" applyBorder="1" applyProtection="1">
      <protection locked="0"/>
    </xf>
    <xf numFmtId="0" fontId="30" fillId="11" borderId="26" xfId="0" applyFont="1" applyFill="1" applyBorder="1" applyProtection="1"/>
    <xf numFmtId="167" fontId="4" fillId="2" borderId="0" xfId="2" applyNumberFormat="1" applyFill="1" applyProtection="1">
      <protection locked="0"/>
    </xf>
    <xf numFmtId="0" fontId="30" fillId="11" borderId="27" xfId="2" applyFont="1" applyFill="1" applyBorder="1" applyProtection="1"/>
    <xf numFmtId="0" fontId="30" fillId="11" borderId="27" xfId="2" applyFont="1" applyFill="1" applyBorder="1" applyAlignment="1" applyProtection="1">
      <alignment horizontal="center"/>
    </xf>
    <xf numFmtId="167" fontId="30" fillId="11" borderId="28" xfId="2" applyNumberFormat="1" applyFont="1" applyFill="1" applyBorder="1" applyProtection="1"/>
    <xf numFmtId="164" fontId="30" fillId="11" borderId="27" xfId="3" applyNumberFormat="1" applyFont="1" applyFill="1" applyBorder="1" applyAlignment="1" applyProtection="1">
      <alignment horizontal="right"/>
    </xf>
    <xf numFmtId="0" fontId="4" fillId="2" borderId="0" xfId="2" applyFont="1" applyFill="1" applyProtection="1">
      <protection locked="0"/>
    </xf>
    <xf numFmtId="164" fontId="30" fillId="11" borderId="4" xfId="2" applyNumberFormat="1" applyFont="1" applyFill="1" applyBorder="1" applyAlignment="1" applyProtection="1">
      <alignment horizontal="right"/>
    </xf>
    <xf numFmtId="0" fontId="30" fillId="2" borderId="0" xfId="2" applyFont="1" applyFill="1" applyBorder="1" applyAlignment="1" applyProtection="1">
      <alignment horizontal="right"/>
      <protection locked="0"/>
    </xf>
    <xf numFmtId="166" fontId="30" fillId="2" borderId="0" xfId="2" applyNumberFormat="1" applyFont="1" applyFill="1" applyBorder="1" applyAlignment="1" applyProtection="1">
      <alignment horizontal="right"/>
      <protection locked="0"/>
    </xf>
    <xf numFmtId="173" fontId="30" fillId="2" borderId="0" xfId="2" applyNumberFormat="1" applyFont="1" applyFill="1" applyBorder="1" applyAlignment="1" applyProtection="1">
      <alignment horizontal="center"/>
      <protection locked="0"/>
    </xf>
    <xf numFmtId="0" fontId="30" fillId="0" borderId="0" xfId="2" applyFont="1" applyBorder="1" applyAlignment="1" applyProtection="1">
      <alignment horizontal="right"/>
    </xf>
    <xf numFmtId="173" fontId="30" fillId="0" borderId="0" xfId="2" applyNumberFormat="1" applyFont="1" applyBorder="1" applyAlignment="1" applyProtection="1">
      <alignment horizontal="center"/>
    </xf>
    <xf numFmtId="0" fontId="6" fillId="0" borderId="0" xfId="0" applyFont="1" applyAlignment="1">
      <alignment horizontal="center" vertical="center"/>
    </xf>
    <xf numFmtId="0" fontId="40" fillId="20" borderId="32" xfId="0" applyFont="1" applyFill="1" applyBorder="1" applyAlignment="1">
      <alignment horizontal="center" vertical="center" wrapText="1"/>
    </xf>
    <xf numFmtId="0" fontId="0" fillId="22" borderId="0" xfId="0" applyFill="1"/>
    <xf numFmtId="0" fontId="40" fillId="24" borderId="3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11" borderId="5" xfId="2" applyFont="1" applyFill="1" applyBorder="1" applyAlignment="1" applyProtection="1">
      <alignment horizontal="center" vertical="top"/>
      <protection locked="0"/>
    </xf>
    <xf numFmtId="0" fontId="3" fillId="11" borderId="5" xfId="2" applyFont="1" applyFill="1" applyBorder="1" applyAlignment="1" applyProtection="1">
      <alignment horizontal="center" vertical="top" wrapText="1"/>
      <protection locked="0"/>
    </xf>
    <xf numFmtId="0" fontId="3" fillId="11" borderId="9" xfId="2" applyFont="1" applyFill="1" applyBorder="1" applyAlignment="1" applyProtection="1">
      <alignment horizontal="center" vertical="top" wrapText="1"/>
      <protection locked="0"/>
    </xf>
    <xf numFmtId="0" fontId="3" fillId="2" borderId="0" xfId="2" applyFont="1" applyFill="1" applyBorder="1" applyAlignment="1" applyProtection="1">
      <protection locked="0"/>
    </xf>
    <xf numFmtId="0" fontId="38" fillId="22" borderId="34" xfId="0" applyFont="1" applyFill="1" applyBorder="1" applyAlignment="1">
      <alignment horizontal="center" vertical="center"/>
    </xf>
    <xf numFmtId="0" fontId="6" fillId="25" borderId="0" xfId="0" applyFont="1" applyFill="1" applyAlignment="1">
      <alignment horizontal="center" vertical="center"/>
    </xf>
    <xf numFmtId="0" fontId="2" fillId="0" borderId="0" xfId="6"/>
    <xf numFmtId="0" fontId="2" fillId="2" borderId="0" xfId="6" applyFill="1"/>
    <xf numFmtId="0" fontId="2" fillId="2" borderId="0" xfId="6" applyFill="1" applyAlignment="1">
      <alignment horizontal="center"/>
    </xf>
    <xf numFmtId="0" fontId="49" fillId="0" borderId="0" xfId="6" applyFont="1"/>
    <xf numFmtId="0" fontId="50" fillId="27" borderId="35" xfId="6" applyFont="1" applyFill="1" applyBorder="1" applyAlignment="1">
      <alignment horizontal="center" vertical="center"/>
    </xf>
    <xf numFmtId="0" fontId="49" fillId="2" borderId="33" xfId="6" applyFont="1" applyFill="1" applyBorder="1" applyAlignment="1">
      <alignment horizontal="left"/>
    </xf>
    <xf numFmtId="10" fontId="49" fillId="29" borderId="37" xfId="6" applyNumberFormat="1" applyFont="1" applyFill="1" applyBorder="1" applyAlignment="1">
      <alignment horizontal="center"/>
    </xf>
    <xf numFmtId="3" fontId="49" fillId="29" borderId="38" xfId="6" applyNumberFormat="1" applyFont="1" applyFill="1" applyBorder="1" applyAlignment="1">
      <alignment horizontal="center"/>
    </xf>
    <xf numFmtId="0" fontId="49" fillId="31" borderId="33" xfId="6" applyFont="1" applyFill="1" applyBorder="1" applyAlignment="1">
      <alignment horizontal="left"/>
    </xf>
    <xf numFmtId="10" fontId="49" fillId="32" borderId="37" xfId="6" applyNumberFormat="1" applyFont="1" applyFill="1" applyBorder="1" applyAlignment="1">
      <alignment horizontal="center"/>
    </xf>
    <xf numFmtId="0" fontId="50" fillId="27" borderId="39" xfId="6" applyFont="1" applyFill="1" applyBorder="1" applyAlignment="1">
      <alignment vertical="center"/>
    </xf>
    <xf numFmtId="0" fontId="50" fillId="27" borderId="40" xfId="6" applyFont="1" applyFill="1" applyBorder="1" applyAlignment="1">
      <alignment vertical="center"/>
    </xf>
    <xf numFmtId="1" fontId="50" fillId="27" borderId="41" xfId="6" applyNumberFormat="1" applyFont="1" applyFill="1" applyBorder="1" applyAlignment="1">
      <alignment horizontal="center" vertical="center"/>
    </xf>
    <xf numFmtId="174" fontId="50" fillId="27" borderId="43" xfId="6" applyNumberFormat="1" applyFont="1" applyFill="1" applyBorder="1" applyAlignment="1">
      <alignment horizontal="center" vertical="center"/>
    </xf>
    <xf numFmtId="0" fontId="51" fillId="0" borderId="0" xfId="6" applyFont="1"/>
    <xf numFmtId="0" fontId="51" fillId="0" borderId="0" xfId="6" applyFont="1" applyAlignment="1">
      <alignment horizontal="center"/>
    </xf>
    <xf numFmtId="4" fontId="51" fillId="0" borderId="0" xfId="6" applyNumberFormat="1" applyFont="1" applyAlignment="1">
      <alignment horizontal="center"/>
    </xf>
    <xf numFmtId="0" fontId="50" fillId="27" borderId="31" xfId="6" applyFont="1" applyFill="1" applyBorder="1" applyAlignment="1">
      <alignment horizontal="center" vertical="center"/>
    </xf>
    <xf numFmtId="171" fontId="49" fillId="29" borderId="33" xfId="6" applyNumberFormat="1" applyFont="1" applyFill="1" applyBorder="1" applyAlignment="1">
      <alignment vertical="center"/>
    </xf>
    <xf numFmtId="0" fontId="52" fillId="0" borderId="0" xfId="7"/>
    <xf numFmtId="0" fontId="52" fillId="0" borderId="0" xfId="7" applyAlignment="1">
      <alignment horizontal="center"/>
    </xf>
    <xf numFmtId="49" fontId="0" fillId="0" borderId="0" xfId="0" applyNumberFormat="1"/>
    <xf numFmtId="0" fontId="0" fillId="0" borderId="47" xfId="0" applyBorder="1"/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5" xfId="0" applyBorder="1"/>
    <xf numFmtId="49" fontId="0" fillId="0" borderId="45" xfId="0" applyNumberFormat="1" applyBorder="1" applyAlignment="1">
      <alignment horizontal="center" vertical="center"/>
    </xf>
    <xf numFmtId="0" fontId="54" fillId="0" borderId="45" xfId="0" applyFont="1" applyBorder="1"/>
    <xf numFmtId="49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6" xfId="0" applyBorder="1" applyAlignment="1">
      <alignment horizontal="center"/>
    </xf>
    <xf numFmtId="166" fontId="42" fillId="0" borderId="44" xfId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0" xfId="0" applyBorder="1" applyAlignment="1">
      <alignment horizontal="left" vertical="center"/>
    </xf>
    <xf numFmtId="49" fontId="0" fillId="0" borderId="49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0" xfId="0" applyBorder="1" applyAlignment="1">
      <alignment horizontal="center"/>
    </xf>
    <xf numFmtId="166" fontId="42" fillId="0" borderId="51" xfId="1" applyBorder="1"/>
    <xf numFmtId="0" fontId="55" fillId="0" borderId="44" xfId="0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66" fontId="55" fillId="0" borderId="45" xfId="0" applyNumberFormat="1" applyFont="1" applyBorder="1"/>
    <xf numFmtId="0" fontId="55" fillId="0" borderId="46" xfId="0" applyFont="1" applyBorder="1" applyAlignment="1">
      <alignment horizontal="right"/>
    </xf>
    <xf numFmtId="0" fontId="55" fillId="0" borderId="53" xfId="0" applyFont="1" applyBorder="1" applyAlignment="1">
      <alignment horizontal="right"/>
    </xf>
    <xf numFmtId="0" fontId="55" fillId="0" borderId="0" xfId="0" applyFont="1" applyBorder="1" applyAlignment="1">
      <alignment horizontal="right"/>
    </xf>
    <xf numFmtId="166" fontId="55" fillId="0" borderId="0" xfId="0" applyNumberFormat="1" applyFont="1" applyBorder="1"/>
    <xf numFmtId="0" fontId="53" fillId="33" borderId="46" xfId="0" applyFont="1" applyFill="1" applyBorder="1" applyAlignment="1"/>
    <xf numFmtId="166" fontId="0" fillId="0" borderId="44" xfId="0" applyNumberFormat="1" applyBorder="1"/>
    <xf numFmtId="0" fontId="0" fillId="0" borderId="44" xfId="0" applyBorder="1"/>
    <xf numFmtId="0" fontId="53" fillId="33" borderId="46" xfId="0" applyFont="1" applyFill="1" applyBorder="1" applyAlignment="1">
      <alignment horizontal="center" wrapText="1"/>
    </xf>
    <xf numFmtId="0" fontId="56" fillId="33" borderId="46" xfId="0" applyFont="1" applyFill="1" applyBorder="1" applyAlignment="1"/>
    <xf numFmtId="166" fontId="55" fillId="0" borderId="44" xfId="0" applyNumberFormat="1" applyFont="1" applyBorder="1"/>
    <xf numFmtId="0" fontId="53" fillId="33" borderId="44" xfId="0" applyFont="1" applyFill="1" applyBorder="1" applyAlignment="1">
      <alignment horizontal="center" wrapText="1"/>
    </xf>
    <xf numFmtId="0" fontId="0" fillId="25" borderId="0" xfId="0" applyFill="1"/>
    <xf numFmtId="0" fontId="50" fillId="27" borderId="35" xfId="6" applyFont="1" applyFill="1" applyBorder="1" applyAlignment="1">
      <alignment horizontal="center" vertical="center"/>
    </xf>
    <xf numFmtId="0" fontId="9" fillId="7" borderId="4" xfId="2" applyFont="1" applyFill="1" applyBorder="1" applyAlignment="1" applyProtection="1">
      <alignment horizontal="right" vertical="center" wrapText="1"/>
      <protection locked="0"/>
    </xf>
    <xf numFmtId="0" fontId="4" fillId="2" borderId="0" xfId="2" applyFill="1" applyBorder="1" applyAlignment="1" applyProtection="1">
      <alignment horizontal="center" vertical="center"/>
      <protection locked="0"/>
    </xf>
    <xf numFmtId="0" fontId="39" fillId="0" borderId="44" xfId="0" applyFont="1" applyBorder="1" applyAlignment="1" applyProtection="1">
      <alignment horizontal="left" vertical="center"/>
      <protection locked="0"/>
    </xf>
    <xf numFmtId="2" fontId="0" fillId="0" borderId="44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6" fillId="0" borderId="44" xfId="0" applyFont="1" applyBorder="1" applyAlignment="1" applyProtection="1">
      <alignment horizontal="left" vertical="center"/>
      <protection locked="0"/>
    </xf>
    <xf numFmtId="0" fontId="53" fillId="33" borderId="44" xfId="0" applyFont="1" applyFill="1" applyBorder="1" applyAlignment="1">
      <alignment horizontal="center" vertical="center"/>
    </xf>
    <xf numFmtId="0" fontId="53" fillId="33" borderId="44" xfId="0" applyFont="1" applyFill="1" applyBorder="1" applyAlignment="1">
      <alignment horizontal="center" vertical="center" wrapText="1"/>
    </xf>
    <xf numFmtId="0" fontId="53" fillId="33" borderId="44" xfId="0" applyFont="1" applyFill="1" applyBorder="1" applyAlignment="1">
      <alignment horizontal="left" vertical="center"/>
    </xf>
    <xf numFmtId="4" fontId="53" fillId="33" borderId="44" xfId="0" applyNumberFormat="1" applyFont="1" applyFill="1" applyBorder="1" applyAlignment="1">
      <alignment horizontal="center" vertical="center" wrapText="1"/>
    </xf>
    <xf numFmtId="2" fontId="0" fillId="0" borderId="44" xfId="0" applyNumberFormat="1" applyBorder="1" applyAlignment="1">
      <alignment horizontal="center"/>
    </xf>
    <xf numFmtId="4" fontId="55" fillId="0" borderId="44" xfId="0" applyNumberFormat="1" applyFont="1" applyBorder="1" applyAlignment="1">
      <alignment horizontal="center"/>
    </xf>
    <xf numFmtId="171" fontId="0" fillId="0" borderId="55" xfId="0" applyNumberFormat="1" applyBorder="1"/>
    <xf numFmtId="0" fontId="0" fillId="0" borderId="55" xfId="0" applyBorder="1" applyAlignment="1">
      <alignment vertical="center"/>
    </xf>
    <xf numFmtId="0" fontId="53" fillId="33" borderId="55" xfId="0" applyFont="1" applyFill="1" applyBorder="1" applyAlignment="1">
      <alignment horizontal="center" wrapText="1"/>
    </xf>
    <xf numFmtId="171" fontId="55" fillId="0" borderId="55" xfId="0" applyNumberFormat="1" applyFont="1" applyBorder="1"/>
    <xf numFmtId="0" fontId="55" fillId="0" borderId="55" xfId="0" applyFont="1" applyBorder="1" applyAlignment="1">
      <alignment horizontal="right"/>
    </xf>
    <xf numFmtId="0" fontId="9" fillId="8" borderId="13" xfId="2" applyFont="1" applyFill="1" applyBorder="1" applyAlignment="1" applyProtection="1">
      <alignment vertical="center" wrapText="1"/>
      <protection locked="0"/>
    </xf>
    <xf numFmtId="0" fontId="38" fillId="22" borderId="54" xfId="0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0" fillId="0" borderId="64" xfId="0" applyBorder="1"/>
    <xf numFmtId="0" fontId="0" fillId="0" borderId="65" xfId="0" applyBorder="1"/>
    <xf numFmtId="0" fontId="39" fillId="0" borderId="66" xfId="0" applyFont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alignment horizontal="center" vertical="center"/>
      <protection locked="0"/>
    </xf>
    <xf numFmtId="0" fontId="41" fillId="15" borderId="71" xfId="0" applyFont="1" applyFill="1" applyBorder="1" applyAlignment="1">
      <alignment horizontal="center" vertical="center"/>
    </xf>
    <xf numFmtId="0" fontId="39" fillId="15" borderId="72" xfId="0" applyFont="1" applyFill="1" applyBorder="1" applyAlignment="1">
      <alignment horizontal="center" vertical="center"/>
    </xf>
    <xf numFmtId="2" fontId="32" fillId="23" borderId="72" xfId="0" applyNumberFormat="1" applyFont="1" applyFill="1" applyBorder="1" applyAlignment="1">
      <alignment horizontal="center"/>
    </xf>
    <xf numFmtId="0" fontId="6" fillId="25" borderId="73" xfId="0" applyFont="1" applyFill="1" applyBorder="1" applyAlignment="1">
      <alignment horizontal="center" vertical="center"/>
    </xf>
    <xf numFmtId="2" fontId="32" fillId="23" borderId="74" xfId="0" applyNumberFormat="1" applyFont="1" applyFill="1" applyBorder="1" applyAlignment="1">
      <alignment horizontal="center"/>
    </xf>
    <xf numFmtId="176" fontId="61" fillId="36" borderId="78" xfId="1" applyNumberFormat="1" applyFont="1" applyFill="1" applyBorder="1" applyAlignment="1">
      <alignment horizontal="center"/>
    </xf>
    <xf numFmtId="0" fontId="30" fillId="11" borderId="78" xfId="2" applyFont="1" applyFill="1" applyBorder="1" applyProtection="1"/>
    <xf numFmtId="167" fontId="30" fillId="11" borderId="80" xfId="2" applyNumberFormat="1" applyFont="1" applyFill="1" applyBorder="1" applyProtection="1"/>
    <xf numFmtId="164" fontId="30" fillId="11" borderId="78" xfId="3" applyNumberFormat="1" applyFont="1" applyFill="1" applyBorder="1" applyAlignment="1" applyProtection="1">
      <alignment horizontal="right"/>
    </xf>
    <xf numFmtId="0" fontId="30" fillId="11" borderId="79" xfId="2" applyFont="1" applyFill="1" applyBorder="1" applyProtection="1"/>
    <xf numFmtId="0" fontId="30" fillId="11" borderId="79" xfId="2" applyFont="1" applyFill="1" applyBorder="1" applyAlignment="1" applyProtection="1">
      <alignment horizontal="center"/>
    </xf>
    <xf numFmtId="167" fontId="30" fillId="11" borderId="81" xfId="2" applyNumberFormat="1" applyFont="1" applyFill="1" applyBorder="1" applyProtection="1"/>
    <xf numFmtId="164" fontId="30" fillId="11" borderId="79" xfId="3" applyNumberFormat="1" applyFont="1" applyFill="1" applyBorder="1" applyAlignment="1" applyProtection="1">
      <alignment horizontal="right"/>
    </xf>
    <xf numFmtId="0" fontId="30" fillId="11" borderId="78" xfId="2" applyFont="1" applyFill="1" applyBorder="1" applyAlignment="1" applyProtection="1">
      <alignment horizontal="center"/>
    </xf>
    <xf numFmtId="0" fontId="43" fillId="36" borderId="24" xfId="5" applyFont="1" applyFill="1" applyBorder="1" applyAlignment="1" applyProtection="1">
      <alignment horizontal="center" vertical="top" wrapText="1"/>
      <protection locked="0"/>
    </xf>
    <xf numFmtId="174" fontId="61" fillId="36" borderId="82" xfId="8" applyNumberFormat="1" applyFont="1" applyFill="1" applyBorder="1" applyAlignment="1" applyProtection="1">
      <alignment horizontal="right"/>
    </xf>
    <xf numFmtId="0" fontId="43" fillId="2" borderId="0" xfId="5" applyFont="1" applyFill="1" applyAlignment="1" applyProtection="1">
      <alignment horizontal="center"/>
      <protection locked="0"/>
    </xf>
    <xf numFmtId="0" fontId="44" fillId="2" borderId="0" xfId="5" applyFill="1" applyProtection="1">
      <protection locked="0"/>
    </xf>
    <xf numFmtId="0" fontId="43" fillId="37" borderId="10" xfId="5" applyFont="1" applyFill="1" applyBorder="1" applyAlignment="1" applyProtection="1">
      <alignment horizontal="center" vertical="top" wrapText="1"/>
      <protection locked="0"/>
    </xf>
    <xf numFmtId="0" fontId="43" fillId="37" borderId="6" xfId="5" applyFont="1" applyFill="1" applyBorder="1" applyAlignment="1" applyProtection="1">
      <alignment horizontal="center" vertical="top" wrapText="1"/>
      <protection locked="0"/>
    </xf>
    <xf numFmtId="0" fontId="43" fillId="37" borderId="83" xfId="5" applyFont="1" applyFill="1" applyBorder="1" applyAlignment="1" applyProtection="1">
      <alignment horizontal="center" vertical="top" wrapText="1"/>
      <protection locked="0"/>
    </xf>
    <xf numFmtId="0" fontId="43" fillId="2" borderId="0" xfId="5" applyFont="1" applyFill="1" applyAlignment="1" applyProtection="1">
      <alignment horizontal="center" vertical="top" wrapText="1"/>
      <protection locked="0"/>
    </xf>
    <xf numFmtId="0" fontId="44" fillId="31" borderId="0" xfId="5" applyFill="1" applyProtection="1">
      <protection locked="0"/>
    </xf>
    <xf numFmtId="167" fontId="62" fillId="37" borderId="85" xfId="5" applyNumberFormat="1" applyFont="1" applyFill="1" applyBorder="1"/>
    <xf numFmtId="167" fontId="62" fillId="37" borderId="86" xfId="8" applyNumberFormat="1" applyFont="1" applyFill="1" applyBorder="1" applyAlignment="1" applyProtection="1">
      <alignment horizontal="center"/>
    </xf>
    <xf numFmtId="167" fontId="62" fillId="2" borderId="0" xfId="8" applyNumberFormat="1" applyFont="1" applyFill="1" applyBorder="1" applyAlignment="1" applyProtection="1">
      <protection locked="0"/>
    </xf>
    <xf numFmtId="167" fontId="62" fillId="37" borderId="29" xfId="5" applyNumberFormat="1" applyFont="1" applyFill="1" applyBorder="1"/>
    <xf numFmtId="167" fontId="62" fillId="37" borderId="87" xfId="5" applyNumberFormat="1" applyFont="1" applyFill="1" applyBorder="1"/>
    <xf numFmtId="167" fontId="0" fillId="2" borderId="0" xfId="8" applyNumberFormat="1" applyFont="1" applyFill="1" applyBorder="1" applyAlignment="1" applyProtection="1">
      <protection locked="0"/>
    </xf>
    <xf numFmtId="167" fontId="62" fillId="37" borderId="88" xfId="5" applyNumberFormat="1" applyFont="1" applyFill="1" applyBorder="1"/>
    <xf numFmtId="43" fontId="47" fillId="2" borderId="0" xfId="5" applyNumberFormat="1" applyFont="1" applyFill="1" applyAlignment="1" applyProtection="1">
      <alignment horizontal="center"/>
      <protection locked="0"/>
    </xf>
    <xf numFmtId="167" fontId="43" fillId="2" borderId="0" xfId="8" applyNumberFormat="1" applyFont="1" applyFill="1" applyBorder="1" applyAlignment="1" applyProtection="1">
      <alignment horizontal="center"/>
      <protection locked="0"/>
    </xf>
    <xf numFmtId="0" fontId="44" fillId="37" borderId="84" xfId="5" applyFont="1" applyFill="1" applyBorder="1" applyProtection="1">
      <protection locked="0"/>
    </xf>
    <xf numFmtId="0" fontId="44" fillId="37" borderId="86" xfId="5" applyFont="1" applyFill="1" applyBorder="1" applyProtection="1">
      <protection locked="0"/>
    </xf>
    <xf numFmtId="0" fontId="44" fillId="37" borderId="89" xfId="5" applyFont="1" applyFill="1" applyBorder="1" applyProtection="1">
      <protection locked="0"/>
    </xf>
    <xf numFmtId="167" fontId="62" fillId="37" borderId="90" xfId="5" applyNumberFormat="1" applyFont="1" applyFill="1" applyBorder="1"/>
    <xf numFmtId="167" fontId="62" fillId="37" borderId="89" xfId="8" applyNumberFormat="1" applyFont="1" applyFill="1" applyBorder="1" applyAlignment="1" applyProtection="1">
      <alignment horizontal="center"/>
    </xf>
    <xf numFmtId="167" fontId="47" fillId="37" borderId="91" xfId="8" applyNumberFormat="1" applyFont="1" applyFill="1" applyBorder="1" applyAlignment="1" applyProtection="1">
      <alignment horizontal="center"/>
    </xf>
    <xf numFmtId="167" fontId="62" fillId="37" borderId="43" xfId="8" applyNumberFormat="1" applyFont="1" applyFill="1" applyBorder="1" applyAlignment="1" applyProtection="1"/>
    <xf numFmtId="0" fontId="43" fillId="2" borderId="0" xfId="5" applyFont="1" applyFill="1" applyAlignment="1" applyProtection="1">
      <protection locked="0"/>
    </xf>
    <xf numFmtId="0" fontId="44" fillId="37" borderId="43" xfId="5" applyFont="1" applyFill="1" applyBorder="1" applyProtection="1">
      <protection locked="0"/>
    </xf>
    <xf numFmtId="167" fontId="62" fillId="37" borderId="40" xfId="5" applyNumberFormat="1" applyFont="1" applyFill="1" applyBorder="1"/>
    <xf numFmtId="167" fontId="62" fillId="37" borderId="43" xfId="8" applyNumberFormat="1" applyFont="1" applyFill="1" applyBorder="1" applyAlignment="1" applyProtection="1">
      <alignment horizontal="center"/>
    </xf>
    <xf numFmtId="167" fontId="62" fillId="37" borderId="95" xfId="8" applyNumberFormat="1" applyFont="1" applyFill="1" applyBorder="1" applyAlignment="1" applyProtection="1"/>
    <xf numFmtId="167" fontId="62" fillId="37" borderId="96" xfId="8" applyNumberFormat="1" applyFont="1" applyFill="1" applyBorder="1" applyAlignment="1" applyProtection="1"/>
    <xf numFmtId="167" fontId="62" fillId="37" borderId="97" xfId="8" applyNumberFormat="1" applyFont="1" applyFill="1" applyBorder="1" applyAlignment="1" applyProtection="1"/>
    <xf numFmtId="167" fontId="62" fillId="37" borderId="98" xfId="8" applyNumberFormat="1" applyFont="1" applyFill="1" applyBorder="1" applyAlignment="1" applyProtection="1">
      <alignment horizontal="center"/>
    </xf>
    <xf numFmtId="0" fontId="43" fillId="37" borderId="4" xfId="5" applyFont="1" applyFill="1" applyBorder="1" applyAlignment="1" applyProtection="1">
      <alignment horizontal="center" vertical="top" wrapText="1"/>
      <protection locked="0"/>
    </xf>
    <xf numFmtId="0" fontId="63" fillId="11" borderId="78" xfId="2" applyFont="1" applyFill="1" applyBorder="1" applyAlignment="1" applyProtection="1">
      <alignment horizontal="center"/>
    </xf>
    <xf numFmtId="2" fontId="55" fillId="0" borderId="44" xfId="0" applyNumberFormat="1" applyFont="1" applyBorder="1" applyAlignment="1">
      <alignment horizontal="center" vertical="center"/>
    </xf>
    <xf numFmtId="0" fontId="55" fillId="0" borderId="44" xfId="0" applyFont="1" applyBorder="1" applyAlignment="1">
      <alignment horizontal="center" vertical="center"/>
    </xf>
    <xf numFmtId="0" fontId="50" fillId="27" borderId="56" xfId="6" applyFont="1" applyFill="1" applyBorder="1" applyAlignment="1">
      <alignment horizontal="center" vertical="center"/>
    </xf>
    <xf numFmtId="0" fontId="50" fillId="28" borderId="56" xfId="6" applyFont="1" applyFill="1" applyBorder="1" applyAlignment="1">
      <alignment horizontal="center" vertical="center" wrapText="1"/>
    </xf>
    <xf numFmtId="0" fontId="50" fillId="27" borderId="0" xfId="6" applyFont="1" applyFill="1" applyBorder="1" applyAlignment="1">
      <alignment horizontal="center" vertical="center"/>
    </xf>
    <xf numFmtId="10" fontId="49" fillId="29" borderId="3" xfId="6" applyNumberFormat="1" applyFont="1" applyFill="1" applyBorder="1" applyAlignment="1">
      <alignment horizontal="center"/>
    </xf>
    <xf numFmtId="3" fontId="49" fillId="29" borderId="2" xfId="6" applyNumberFormat="1" applyFont="1" applyFill="1" applyBorder="1" applyAlignment="1">
      <alignment horizontal="center"/>
    </xf>
    <xf numFmtId="171" fontId="49" fillId="29" borderId="34" xfId="6" applyNumberFormat="1" applyFont="1" applyFill="1" applyBorder="1" applyAlignment="1">
      <alignment vertical="center"/>
    </xf>
    <xf numFmtId="0" fontId="50" fillId="27" borderId="55" xfId="6" applyFont="1" applyFill="1" applyBorder="1" applyAlignment="1">
      <alignment horizontal="center" vertical="center"/>
    </xf>
    <xf numFmtId="0" fontId="50" fillId="28" borderId="55" xfId="6" applyFont="1" applyFill="1" applyBorder="1" applyAlignment="1">
      <alignment horizontal="center" vertical="center" wrapText="1"/>
    </xf>
    <xf numFmtId="171" fontId="50" fillId="28" borderId="55" xfId="6" applyNumberFormat="1" applyFont="1" applyFill="1" applyBorder="1" applyAlignment="1">
      <alignment horizontal="center" vertical="center" wrapText="1"/>
    </xf>
    <xf numFmtId="171" fontId="49" fillId="30" borderId="55" xfId="6" applyNumberFormat="1" applyFont="1" applyFill="1" applyBorder="1" applyAlignment="1">
      <alignment horizontal="center"/>
    </xf>
    <xf numFmtId="171" fontId="49" fillId="29" borderId="55" xfId="6" applyNumberFormat="1" applyFont="1" applyFill="1" applyBorder="1" applyAlignment="1">
      <alignment vertical="center"/>
    </xf>
    <xf numFmtId="0" fontId="50" fillId="27" borderId="77" xfId="6" applyFont="1" applyFill="1" applyBorder="1" applyAlignment="1">
      <alignment horizontal="center" vertical="center"/>
    </xf>
    <xf numFmtId="4" fontId="49" fillId="29" borderId="2" xfId="6" applyNumberFormat="1" applyFont="1" applyFill="1" applyBorder="1" applyAlignment="1">
      <alignment horizontal="center"/>
    </xf>
    <xf numFmtId="4" fontId="49" fillId="29" borderId="38" xfId="6" applyNumberFormat="1" applyFont="1" applyFill="1" applyBorder="1" applyAlignment="1">
      <alignment horizontal="center"/>
    </xf>
    <xf numFmtId="4" fontId="49" fillId="29" borderId="76" xfId="6" applyNumberFormat="1" applyFont="1" applyFill="1" applyBorder="1" applyAlignment="1">
      <alignment horizontal="center"/>
    </xf>
    <xf numFmtId="0" fontId="50" fillId="38" borderId="55" xfId="6" applyFont="1" applyFill="1" applyBorder="1" applyAlignment="1">
      <alignment horizontal="center" vertical="center" wrapText="1"/>
    </xf>
    <xf numFmtId="0" fontId="50" fillId="39" borderId="55" xfId="6" applyFont="1" applyFill="1" applyBorder="1" applyAlignment="1">
      <alignment horizontal="center" vertical="center" wrapText="1"/>
    </xf>
    <xf numFmtId="4" fontId="49" fillId="29" borderId="31" xfId="6" applyNumberFormat="1" applyFont="1" applyFill="1" applyBorder="1" applyAlignment="1">
      <alignment horizontal="center"/>
    </xf>
    <xf numFmtId="0" fontId="36" fillId="13" borderId="41" xfId="0" applyFont="1" applyFill="1" applyBorder="1" applyAlignment="1">
      <alignment horizontal="center" vertical="center" wrapText="1"/>
    </xf>
    <xf numFmtId="0" fontId="36" fillId="13" borderId="55" xfId="0" applyFont="1" applyFill="1" applyBorder="1" applyAlignment="1">
      <alignment horizontal="center" vertical="center" wrapText="1"/>
    </xf>
    <xf numFmtId="4" fontId="36" fillId="40" borderId="41" xfId="0" applyNumberFormat="1" applyFont="1" applyFill="1" applyBorder="1" applyAlignment="1">
      <alignment horizontal="center" vertical="center" wrapText="1"/>
    </xf>
    <xf numFmtId="2" fontId="50" fillId="27" borderId="41" xfId="6" applyNumberFormat="1" applyFont="1" applyFill="1" applyBorder="1" applyAlignment="1">
      <alignment horizontal="center" vertical="center"/>
    </xf>
    <xf numFmtId="2" fontId="36" fillId="40" borderId="41" xfId="0" applyNumberFormat="1" applyFont="1" applyFill="1" applyBorder="1" applyAlignment="1">
      <alignment horizontal="center" vertical="center" wrapText="1"/>
    </xf>
    <xf numFmtId="177" fontId="50" fillId="38" borderId="61" xfId="6" applyNumberFormat="1" applyFont="1" applyFill="1" applyBorder="1" applyAlignment="1">
      <alignment horizontal="center" vertical="center"/>
    </xf>
    <xf numFmtId="0" fontId="50" fillId="28" borderId="57" xfId="6" applyFont="1" applyFill="1" applyBorder="1" applyAlignment="1">
      <alignment horizontal="center" vertical="center" wrapText="1"/>
    </xf>
    <xf numFmtId="43" fontId="50" fillId="27" borderId="41" xfId="6" applyNumberFormat="1" applyFont="1" applyFill="1" applyBorder="1" applyAlignment="1">
      <alignment horizontal="center" vertical="center"/>
    </xf>
    <xf numFmtId="43" fontId="36" fillId="13" borderId="41" xfId="0" applyNumberFormat="1" applyFont="1" applyFill="1" applyBorder="1" applyAlignment="1">
      <alignment horizontal="center" vertical="center" wrapText="1"/>
    </xf>
    <xf numFmtId="0" fontId="44" fillId="0" borderId="0" xfId="5"/>
    <xf numFmtId="0" fontId="43" fillId="0" borderId="0" xfId="5" applyFont="1" applyAlignment="1">
      <alignment horizontal="center" vertical="center" wrapText="1"/>
    </xf>
    <xf numFmtId="0" fontId="44" fillId="0" borderId="0" xfId="5" applyAlignment="1">
      <alignment horizontal="center" vertical="center" wrapText="1"/>
    </xf>
    <xf numFmtId="0" fontId="44" fillId="0" borderId="0" xfId="5" applyAlignment="1">
      <alignment wrapText="1"/>
    </xf>
    <xf numFmtId="0" fontId="13" fillId="2" borderId="69" xfId="5" applyFont="1" applyFill="1" applyBorder="1" applyAlignment="1">
      <alignment horizontal="left"/>
    </xf>
    <xf numFmtId="171" fontId="44" fillId="0" borderId="69" xfId="5" applyNumberFormat="1" applyBorder="1" applyAlignment="1">
      <alignment horizontal="center"/>
    </xf>
    <xf numFmtId="0" fontId="43" fillId="0" borderId="69" xfId="5" applyFont="1" applyBorder="1" applyAlignment="1">
      <alignment horizontal="center" vertical="center" wrapText="1"/>
    </xf>
    <xf numFmtId="0" fontId="43" fillId="41" borderId="69" xfId="5" applyFont="1" applyFill="1" applyBorder="1"/>
    <xf numFmtId="49" fontId="43" fillId="41" borderId="69" xfId="5" applyNumberFormat="1" applyFont="1" applyFill="1" applyBorder="1" applyAlignment="1">
      <alignment horizontal="center" vertical="center" wrapText="1"/>
    </xf>
    <xf numFmtId="0" fontId="43" fillId="41" borderId="69" xfId="5" applyFont="1" applyFill="1" applyBorder="1" applyAlignment="1">
      <alignment horizontal="center" vertical="center"/>
    </xf>
    <xf numFmtId="0" fontId="44" fillId="0" borderId="69" xfId="5" applyBorder="1" applyAlignment="1">
      <alignment horizontal="center" vertical="center"/>
    </xf>
    <xf numFmtId="166" fontId="42" fillId="0" borderId="55" xfId="1" applyBorder="1"/>
    <xf numFmtId="0" fontId="39" fillId="13" borderId="69" xfId="0" applyFont="1" applyFill="1" applyBorder="1" applyAlignment="1">
      <alignment horizontal="center" vertical="center" wrapText="1"/>
    </xf>
    <xf numFmtId="0" fontId="39" fillId="16" borderId="56" xfId="0" applyFont="1" applyFill="1" applyBorder="1" applyAlignment="1" applyProtection="1">
      <alignment horizontal="center" vertical="center"/>
      <protection locked="0"/>
    </xf>
    <xf numFmtId="0" fontId="6" fillId="17" borderId="56" xfId="0" applyFont="1" applyFill="1" applyBorder="1" applyAlignment="1">
      <alignment horizontal="center" vertical="center" wrapText="1"/>
    </xf>
    <xf numFmtId="0" fontId="6" fillId="18" borderId="56" xfId="0" applyFont="1" applyFill="1" applyBorder="1" applyAlignment="1">
      <alignment horizontal="center" vertical="center" wrapText="1"/>
    </xf>
    <xf numFmtId="0" fontId="57" fillId="34" borderId="105" xfId="0" applyFont="1" applyFill="1" applyBorder="1" applyAlignment="1">
      <alignment horizontal="center" vertical="center" wrapText="1"/>
    </xf>
    <xf numFmtId="0" fontId="6" fillId="19" borderId="56" xfId="0" applyFont="1" applyFill="1" applyBorder="1" applyAlignment="1">
      <alignment horizontal="center" vertical="center" wrapText="1"/>
    </xf>
    <xf numFmtId="0" fontId="39" fillId="13" borderId="56" xfId="0" applyFont="1" applyFill="1" applyBorder="1" applyAlignment="1">
      <alignment horizontal="center" vertical="center" wrapText="1"/>
    </xf>
    <xf numFmtId="0" fontId="37" fillId="21" borderId="55" xfId="0" applyFont="1" applyFill="1" applyBorder="1" applyAlignment="1" applyProtection="1">
      <alignment horizontal="center" vertical="center" wrapText="1"/>
      <protection locked="0"/>
    </xf>
    <xf numFmtId="0" fontId="37" fillId="21" borderId="60" xfId="0" applyFont="1" applyFill="1" applyBorder="1" applyAlignment="1" applyProtection="1">
      <alignment horizontal="center" vertical="center" wrapText="1"/>
      <protection locked="0"/>
    </xf>
    <xf numFmtId="0" fontId="37" fillId="21" borderId="56" xfId="0" applyFont="1" applyFill="1" applyBorder="1" applyAlignment="1" applyProtection="1">
      <alignment horizontal="center" vertical="center" wrapText="1"/>
      <protection locked="0"/>
    </xf>
    <xf numFmtId="0" fontId="38" fillId="22" borderId="0" xfId="0" applyFont="1" applyFill="1" applyAlignment="1">
      <alignment horizontal="center" vertical="center"/>
    </xf>
    <xf numFmtId="0" fontId="0" fillId="22" borderId="108" xfId="0" applyFill="1" applyBorder="1" applyAlignment="1">
      <alignment horizontal="center"/>
    </xf>
    <xf numFmtId="0" fontId="0" fillId="22" borderId="105" xfId="0" applyFill="1" applyBorder="1"/>
    <xf numFmtId="0" fontId="0" fillId="22" borderId="105" xfId="0" applyFill="1" applyBorder="1" applyAlignment="1">
      <alignment horizontal="center"/>
    </xf>
    <xf numFmtId="166" fontId="38" fillId="0" borderId="31" xfId="1" applyFont="1" applyBorder="1" applyAlignment="1">
      <alignment horizontal="center" vertical="center"/>
    </xf>
    <xf numFmtId="166" fontId="38" fillId="35" borderId="31" xfId="1" applyFont="1" applyFill="1" applyBorder="1" applyAlignment="1">
      <alignment horizontal="center" vertical="center"/>
    </xf>
    <xf numFmtId="166" fontId="38" fillId="20" borderId="31" xfId="1" applyFont="1" applyFill="1" applyBorder="1" applyAlignment="1">
      <alignment horizontal="center" vertical="center"/>
    </xf>
    <xf numFmtId="166" fontId="38" fillId="0" borderId="69" xfId="1" applyFont="1" applyBorder="1" applyAlignment="1">
      <alignment horizontal="center" vertical="center"/>
    </xf>
    <xf numFmtId="166" fontId="38" fillId="35" borderId="69" xfId="1" applyFont="1" applyFill="1" applyBorder="1" applyAlignment="1">
      <alignment horizontal="center" vertical="center"/>
    </xf>
    <xf numFmtId="166" fontId="38" fillId="20" borderId="69" xfId="1" applyFont="1" applyFill="1" applyBorder="1" applyAlignment="1">
      <alignment horizontal="center" vertical="center"/>
    </xf>
    <xf numFmtId="0" fontId="59" fillId="0" borderId="62" xfId="0" applyFont="1" applyBorder="1"/>
    <xf numFmtId="0" fontId="59" fillId="0" borderId="63" xfId="0" applyFont="1" applyBorder="1"/>
    <xf numFmtId="166" fontId="38" fillId="0" borderId="55" xfId="1" applyFont="1" applyBorder="1" applyAlignment="1">
      <alignment horizontal="center" vertical="center"/>
    </xf>
    <xf numFmtId="166" fontId="38" fillId="20" borderId="55" xfId="1" applyFont="1" applyFill="1" applyBorder="1" applyAlignment="1">
      <alignment horizontal="center" vertical="center"/>
    </xf>
    <xf numFmtId="166" fontId="38" fillId="20" borderId="75" xfId="1" applyFont="1" applyFill="1" applyBorder="1" applyAlignment="1">
      <alignment horizontal="center" vertical="center"/>
    </xf>
    <xf numFmtId="166" fontId="38" fillId="20" borderId="67" xfId="1" applyFont="1" applyFill="1" applyBorder="1" applyAlignment="1">
      <alignment horizontal="center" vertical="center"/>
    </xf>
    <xf numFmtId="166" fontId="38" fillId="20" borderId="70" xfId="1" applyFont="1" applyFill="1" applyBorder="1" applyAlignment="1">
      <alignment horizontal="center" vertical="center"/>
    </xf>
    <xf numFmtId="166" fontId="60" fillId="0" borderId="69" xfId="1" applyFont="1" applyBorder="1" applyAlignment="1">
      <alignment horizontal="center" vertical="center"/>
    </xf>
    <xf numFmtId="166" fontId="60" fillId="20" borderId="69" xfId="1" applyFont="1" applyFill="1" applyBorder="1" applyAlignment="1">
      <alignment horizontal="center" vertical="center"/>
    </xf>
    <xf numFmtId="0" fontId="44" fillId="0" borderId="69" xfId="5" applyBorder="1" applyAlignment="1">
      <alignment horizontal="center" vertical="center"/>
    </xf>
    <xf numFmtId="0" fontId="47" fillId="0" borderId="69" xfId="5" applyFont="1" applyBorder="1" applyAlignment="1">
      <alignment horizontal="center" vertical="center" wrapText="1"/>
    </xf>
    <xf numFmtId="0" fontId="44" fillId="0" borderId="0" xfId="5" applyAlignment="1">
      <alignment horizontal="center" vertical="center" wrapText="1"/>
    </xf>
    <xf numFmtId="0" fontId="43" fillId="41" borderId="69" xfId="5" applyFont="1" applyFill="1" applyBorder="1" applyAlignment="1">
      <alignment horizontal="center" vertical="center" wrapText="1"/>
    </xf>
    <xf numFmtId="0" fontId="44" fillId="0" borderId="0" xfId="5" applyAlignment="1">
      <alignment horizontal="justify" vertical="center" wrapText="1"/>
    </xf>
    <xf numFmtId="0" fontId="66" fillId="41" borderId="69" xfId="5" applyFont="1" applyFill="1" applyBorder="1" applyAlignment="1">
      <alignment horizontal="center" vertical="center" wrapText="1"/>
    </xf>
    <xf numFmtId="0" fontId="43" fillId="41" borderId="69" xfId="5" applyFont="1" applyFill="1" applyBorder="1" applyAlignment="1">
      <alignment horizontal="center" vertical="center"/>
    </xf>
    <xf numFmtId="0" fontId="43" fillId="0" borderId="69" xfId="5" applyFont="1" applyBorder="1" applyAlignment="1">
      <alignment horizontal="center" vertical="center"/>
    </xf>
    <xf numFmtId="171" fontId="43" fillId="0" borderId="69" xfId="5" applyNumberFormat="1" applyFont="1" applyBorder="1" applyAlignment="1">
      <alignment horizontal="center" vertical="center" wrapText="1"/>
    </xf>
    <xf numFmtId="171" fontId="44" fillId="0" borderId="69" xfId="5" applyNumberFormat="1" applyBorder="1" applyAlignment="1">
      <alignment horizontal="center" vertical="center"/>
    </xf>
    <xf numFmtId="0" fontId="43" fillId="0" borderId="76" xfId="5" applyFont="1" applyBorder="1" applyAlignment="1">
      <alignment horizontal="center" vertical="center" wrapText="1"/>
    </xf>
    <xf numFmtId="0" fontId="43" fillId="0" borderId="59" xfId="5" applyFont="1" applyBorder="1" applyAlignment="1">
      <alignment horizontal="center" vertical="center" wrapText="1"/>
    </xf>
    <xf numFmtId="0" fontId="43" fillId="0" borderId="60" xfId="5" applyFont="1" applyBorder="1" applyAlignment="1">
      <alignment horizontal="center" vertical="center" wrapText="1"/>
    </xf>
    <xf numFmtId="171" fontId="44" fillId="0" borderId="76" xfId="5" applyNumberFormat="1" applyBorder="1" applyAlignment="1">
      <alignment horizontal="center" vertical="center"/>
    </xf>
    <xf numFmtId="171" fontId="44" fillId="0" borderId="59" xfId="5" applyNumberFormat="1" applyBorder="1" applyAlignment="1">
      <alignment horizontal="center" vertical="center"/>
    </xf>
    <xf numFmtId="171" fontId="44" fillId="0" borderId="60" xfId="5" applyNumberFormat="1" applyBorder="1" applyAlignment="1">
      <alignment horizontal="center" vertical="center"/>
    </xf>
    <xf numFmtId="0" fontId="43" fillId="0" borderId="76" xfId="5" applyFont="1" applyBorder="1" applyAlignment="1">
      <alignment horizontal="center" vertical="center"/>
    </xf>
    <xf numFmtId="171" fontId="43" fillId="0" borderId="59" xfId="5" applyNumberFormat="1" applyFont="1" applyBorder="1" applyAlignment="1">
      <alignment horizontal="center" vertical="center"/>
    </xf>
    <xf numFmtId="0" fontId="43" fillId="0" borderId="31" xfId="5" applyFont="1" applyBorder="1" applyAlignment="1">
      <alignment horizontal="center" vertical="center"/>
    </xf>
    <xf numFmtId="0" fontId="50" fillId="27" borderId="39" xfId="6" applyFont="1" applyFill="1" applyBorder="1" applyAlignment="1">
      <alignment horizontal="center" vertical="center"/>
    </xf>
    <xf numFmtId="0" fontId="50" fillId="27" borderId="40" xfId="6" applyFont="1" applyFill="1" applyBorder="1" applyAlignment="1">
      <alignment horizontal="center" vertical="center"/>
    </xf>
    <xf numFmtId="0" fontId="50" fillId="27" borderId="104" xfId="6" applyFont="1" applyFill="1" applyBorder="1" applyAlignment="1">
      <alignment horizontal="center" vertical="center"/>
    </xf>
    <xf numFmtId="0" fontId="65" fillId="26" borderId="0" xfId="6" applyFont="1" applyFill="1" applyAlignment="1">
      <alignment horizontal="center" vertical="center"/>
    </xf>
    <xf numFmtId="0" fontId="65" fillId="26" borderId="0" xfId="6" applyFont="1" applyFill="1" applyAlignment="1">
      <alignment horizontal="center" vertical="center" wrapText="1"/>
    </xf>
    <xf numFmtId="0" fontId="1" fillId="26" borderId="0" xfId="6" applyFont="1" applyFill="1" applyAlignment="1">
      <alignment horizontal="center" vertical="center"/>
    </xf>
    <xf numFmtId="0" fontId="49" fillId="26" borderId="0" xfId="6" applyFont="1" applyFill="1" applyAlignment="1">
      <alignment horizontal="center" vertical="center"/>
    </xf>
    <xf numFmtId="0" fontId="50" fillId="28" borderId="103" xfId="6" applyFont="1" applyFill="1" applyBorder="1" applyAlignment="1">
      <alignment horizontal="center" vertical="center" wrapText="1"/>
    </xf>
    <xf numFmtId="0" fontId="50" fillId="28" borderId="101" xfId="6" applyFont="1" applyFill="1" applyBorder="1" applyAlignment="1">
      <alignment horizontal="center" vertical="center" wrapText="1"/>
    </xf>
    <xf numFmtId="0" fontId="50" fillId="28" borderId="100" xfId="6" applyFont="1" applyFill="1" applyBorder="1" applyAlignment="1">
      <alignment horizontal="center" vertical="center" wrapText="1"/>
    </xf>
    <xf numFmtId="0" fontId="50" fillId="28" borderId="55" xfId="6" applyFont="1" applyFill="1" applyBorder="1" applyAlignment="1">
      <alignment horizontal="center" vertical="center" wrapText="1"/>
    </xf>
    <xf numFmtId="0" fontId="36" fillId="40" borderId="99" xfId="0" applyFont="1" applyFill="1" applyBorder="1" applyAlignment="1">
      <alignment horizontal="center" vertical="center" wrapText="1"/>
    </xf>
    <xf numFmtId="0" fontId="36" fillId="40" borderId="102" xfId="0" applyFont="1" applyFill="1" applyBorder="1" applyAlignment="1">
      <alignment horizontal="center" vertical="center" wrapText="1"/>
    </xf>
    <xf numFmtId="0" fontId="36" fillId="40" borderId="55" xfId="0" applyFont="1" applyFill="1" applyBorder="1" applyAlignment="1">
      <alignment horizontal="center" vertical="center" wrapText="1"/>
    </xf>
    <xf numFmtId="0" fontId="36" fillId="13" borderId="99" xfId="0" applyFont="1" applyFill="1" applyBorder="1" applyAlignment="1">
      <alignment horizontal="center" vertical="center" wrapText="1"/>
    </xf>
    <xf numFmtId="0" fontId="36" fillId="13" borderId="102" xfId="0" applyFont="1" applyFill="1" applyBorder="1" applyAlignment="1">
      <alignment horizontal="center" vertical="center" wrapText="1"/>
    </xf>
    <xf numFmtId="0" fontId="36" fillId="13" borderId="55" xfId="0" applyFont="1" applyFill="1" applyBorder="1" applyAlignment="1">
      <alignment horizontal="center" vertical="center" wrapText="1"/>
    </xf>
    <xf numFmtId="0" fontId="50" fillId="27" borderId="42" xfId="6" applyFont="1" applyFill="1" applyBorder="1" applyAlignment="1">
      <alignment horizontal="center" vertical="center"/>
    </xf>
    <xf numFmtId="0" fontId="48" fillId="26" borderId="0" xfId="6" applyFont="1" applyFill="1" applyAlignment="1">
      <alignment horizontal="center" vertical="center" wrapText="1"/>
    </xf>
    <xf numFmtId="0" fontId="2" fillId="26" borderId="0" xfId="6" applyFill="1" applyAlignment="1">
      <alignment horizontal="center" vertical="center"/>
    </xf>
    <xf numFmtId="0" fontId="50" fillId="27" borderId="35" xfId="6" applyFont="1" applyFill="1" applyBorder="1" applyAlignment="1">
      <alignment horizontal="center" vertical="center"/>
    </xf>
    <xf numFmtId="0" fontId="50" fillId="27" borderId="31" xfId="6" applyFont="1" applyFill="1" applyBorder="1" applyAlignment="1">
      <alignment horizontal="center" vertical="center"/>
    </xf>
    <xf numFmtId="0" fontId="50" fillId="27" borderId="77" xfId="6" applyFont="1" applyFill="1" applyBorder="1" applyAlignment="1">
      <alignment horizontal="center" vertical="center"/>
    </xf>
    <xf numFmtId="0" fontId="50" fillId="27" borderId="1" xfId="6" applyFont="1" applyFill="1" applyBorder="1" applyAlignment="1">
      <alignment horizontal="center" vertical="center"/>
    </xf>
    <xf numFmtId="0" fontId="50" fillId="27" borderId="36" xfId="6" applyFont="1" applyFill="1" applyBorder="1" applyAlignment="1">
      <alignment horizontal="center" vertical="center"/>
    </xf>
    <xf numFmtId="0" fontId="50" fillId="27" borderId="37" xfId="6" applyFont="1" applyFill="1" applyBorder="1" applyAlignment="1">
      <alignment horizontal="center" vertical="center"/>
    </xf>
    <xf numFmtId="0" fontId="39" fillId="12" borderId="69" xfId="0" applyFont="1" applyFill="1" applyBorder="1" applyAlignment="1">
      <alignment horizontal="center" vertical="center"/>
    </xf>
    <xf numFmtId="0" fontId="39" fillId="14" borderId="76" xfId="0" applyFont="1" applyFill="1" applyBorder="1" applyAlignment="1">
      <alignment horizontal="center" vertical="center"/>
    </xf>
    <xf numFmtId="0" fontId="39" fillId="14" borderId="59" xfId="0" applyFont="1" applyFill="1" applyBorder="1" applyAlignment="1">
      <alignment horizontal="center" vertical="center"/>
    </xf>
    <xf numFmtId="0" fontId="39" fillId="14" borderId="60" xfId="0" applyFont="1" applyFill="1" applyBorder="1" applyAlignment="1">
      <alignment horizontal="center" vertical="center"/>
    </xf>
    <xf numFmtId="0" fontId="39" fillId="15" borderId="2" xfId="0" applyFont="1" applyFill="1" applyBorder="1" applyAlignment="1">
      <alignment horizontal="center" vertical="center"/>
    </xf>
    <xf numFmtId="0" fontId="39" fillId="15" borderId="30" xfId="0" applyFont="1" applyFill="1" applyBorder="1" applyAlignment="1">
      <alignment horizontal="center" vertical="center"/>
    </xf>
    <xf numFmtId="0" fontId="38" fillId="22" borderId="106" xfId="0" applyFont="1" applyFill="1" applyBorder="1" applyAlignment="1">
      <alignment horizontal="center" vertical="center"/>
    </xf>
    <xf numFmtId="0" fontId="38" fillId="22" borderId="107" xfId="0" applyFont="1" applyFill="1" applyBorder="1" applyAlignment="1">
      <alignment horizontal="center" vertical="center"/>
    </xf>
    <xf numFmtId="0" fontId="4" fillId="2" borderId="0" xfId="2" applyFill="1" applyBorder="1" applyAlignment="1" applyProtection="1">
      <alignment horizontal="center" vertical="center"/>
      <protection locked="0"/>
    </xf>
    <xf numFmtId="0" fontId="13" fillId="5" borderId="4" xfId="2" applyFont="1" applyFill="1" applyBorder="1" applyAlignment="1" applyProtection="1">
      <alignment horizontal="left" vertical="center" wrapText="1"/>
      <protection locked="0"/>
    </xf>
    <xf numFmtId="0" fontId="9" fillId="10" borderId="5" xfId="2" applyFont="1" applyFill="1" applyBorder="1" applyAlignment="1" applyProtection="1">
      <alignment horizontal="left" vertical="center" wrapText="1"/>
      <protection locked="0"/>
    </xf>
    <xf numFmtId="0" fontId="7" fillId="2" borderId="0" xfId="2" applyFont="1" applyFill="1" applyBorder="1" applyAlignment="1" applyProtection="1">
      <alignment horizontal="center" vertical="center"/>
      <protection locked="0"/>
    </xf>
    <xf numFmtId="0" fontId="8" fillId="2" borderId="0" xfId="2" applyFont="1" applyFill="1" applyBorder="1" applyAlignment="1" applyProtection="1">
      <alignment horizontal="center" vertical="center"/>
      <protection locked="0"/>
    </xf>
    <xf numFmtId="0" fontId="13" fillId="9" borderId="4" xfId="2" applyFont="1" applyFill="1" applyBorder="1" applyAlignment="1" applyProtection="1">
      <alignment horizontal="center" vertical="center" wrapText="1"/>
      <protection locked="0"/>
    </xf>
    <xf numFmtId="0" fontId="9" fillId="2" borderId="22" xfId="2" applyFont="1" applyFill="1" applyBorder="1" applyAlignment="1" applyProtection="1">
      <alignment horizontal="left" vertical="center" wrapText="1"/>
      <protection locked="0"/>
    </xf>
    <xf numFmtId="0" fontId="9" fillId="7" borderId="4" xfId="2" applyFont="1" applyFill="1" applyBorder="1" applyAlignment="1" applyProtection="1">
      <alignment horizontal="right" vertical="center" wrapText="1"/>
      <protection locked="0"/>
    </xf>
    <xf numFmtId="0" fontId="9" fillId="2" borderId="18" xfId="2" applyFont="1" applyFill="1" applyBorder="1" applyAlignment="1" applyProtection="1">
      <alignment horizontal="left" vertical="center" wrapText="1"/>
      <protection locked="0"/>
    </xf>
    <xf numFmtId="0" fontId="9" fillId="2" borderId="20" xfId="2" applyFont="1" applyFill="1" applyBorder="1" applyAlignment="1" applyProtection="1">
      <alignment horizontal="left" vertical="center" wrapText="1"/>
      <protection locked="0"/>
    </xf>
    <xf numFmtId="0" fontId="9" fillId="2" borderId="20" xfId="2" applyFont="1" applyFill="1" applyBorder="1" applyAlignment="1" applyProtection="1">
      <alignment horizontal="center" vertical="center" wrapText="1"/>
      <protection locked="0"/>
    </xf>
    <xf numFmtId="0" fontId="3" fillId="2" borderId="12" xfId="2" applyFont="1" applyFill="1" applyBorder="1" applyAlignment="1" applyProtection="1">
      <alignment horizontal="center"/>
      <protection locked="0"/>
    </xf>
    <xf numFmtId="0" fontId="30" fillId="11" borderId="4" xfId="2" applyFont="1" applyFill="1" applyBorder="1" applyAlignment="1" applyProtection="1">
      <alignment horizontal="right"/>
    </xf>
    <xf numFmtId="0" fontId="47" fillId="37" borderId="92" xfId="5" applyFont="1" applyFill="1" applyBorder="1" applyAlignment="1" applyProtection="1">
      <alignment horizontal="center"/>
      <protection locked="0"/>
    </xf>
    <xf numFmtId="0" fontId="47" fillId="37" borderId="93" xfId="5" applyFont="1" applyFill="1" applyBorder="1" applyAlignment="1" applyProtection="1">
      <alignment horizontal="center"/>
      <protection locked="0"/>
    </xf>
    <xf numFmtId="0" fontId="47" fillId="37" borderId="94" xfId="5" applyFont="1" applyFill="1" applyBorder="1" applyAlignment="1" applyProtection="1">
      <alignment horizontal="center"/>
      <protection locked="0"/>
    </xf>
    <xf numFmtId="0" fontId="47" fillId="37" borderId="10" xfId="5" applyFont="1" applyFill="1" applyBorder="1" applyAlignment="1" applyProtection="1">
      <alignment horizontal="center"/>
      <protection locked="0"/>
    </xf>
    <xf numFmtId="0" fontId="47" fillId="37" borderId="6" xfId="5" applyFont="1" applyFill="1" applyBorder="1" applyAlignment="1" applyProtection="1">
      <alignment horizontal="center"/>
      <protection locked="0"/>
    </xf>
    <xf numFmtId="0" fontId="43" fillId="2" borderId="0" xfId="5" applyFont="1" applyFill="1" applyBorder="1" applyAlignment="1" applyProtection="1">
      <alignment horizontal="center"/>
      <protection locked="0"/>
    </xf>
    <xf numFmtId="164" fontId="30" fillId="11" borderId="13" xfId="2" applyNumberFormat="1" applyFont="1" applyFill="1" applyBorder="1" applyAlignment="1" applyProtection="1">
      <alignment horizontal="right"/>
    </xf>
    <xf numFmtId="164" fontId="30" fillId="11" borderId="17" xfId="2" applyNumberFormat="1" applyFont="1" applyFill="1" applyBorder="1" applyAlignment="1" applyProtection="1">
      <alignment horizontal="right"/>
    </xf>
    <xf numFmtId="164" fontId="30" fillId="11" borderId="14" xfId="2" applyNumberFormat="1" applyFont="1" applyFill="1" applyBorder="1" applyAlignment="1" applyProtection="1">
      <alignment horizontal="right"/>
    </xf>
    <xf numFmtId="0" fontId="3" fillId="2" borderId="12" xfId="2" applyFont="1" applyFill="1" applyBorder="1" applyAlignment="1" applyProtection="1">
      <alignment horizontal="center" wrapText="1"/>
      <protection locked="0"/>
    </xf>
    <xf numFmtId="0" fontId="30" fillId="11" borderId="13" xfId="2" applyFont="1" applyFill="1" applyBorder="1" applyAlignment="1" applyProtection="1">
      <alignment horizontal="right"/>
    </xf>
    <xf numFmtId="0" fontId="30" fillId="11" borderId="17" xfId="2" applyFont="1" applyFill="1" applyBorder="1" applyAlignment="1" applyProtection="1">
      <alignment horizontal="right"/>
    </xf>
    <xf numFmtId="0" fontId="30" fillId="11" borderId="14" xfId="2" applyFont="1" applyFill="1" applyBorder="1" applyAlignment="1" applyProtection="1">
      <alignment horizontal="right"/>
    </xf>
    <xf numFmtId="0" fontId="53" fillId="33" borderId="46" xfId="0" applyFont="1" applyFill="1" applyBorder="1" applyAlignment="1">
      <alignment horizontal="center"/>
    </xf>
    <xf numFmtId="0" fontId="53" fillId="33" borderId="53" xfId="0" applyFont="1" applyFill="1" applyBorder="1" applyAlignment="1">
      <alignment horizontal="center"/>
    </xf>
    <xf numFmtId="0" fontId="53" fillId="33" borderId="45" xfId="0" applyFont="1" applyFill="1" applyBorder="1" applyAlignment="1">
      <alignment horizontal="center" vertical="center"/>
    </xf>
    <xf numFmtId="0" fontId="53" fillId="33" borderId="45" xfId="0" applyFont="1" applyFill="1" applyBorder="1" applyAlignment="1">
      <alignment horizontal="center" vertical="center" wrapText="1"/>
    </xf>
    <xf numFmtId="0" fontId="53" fillId="33" borderId="49" xfId="0" applyFont="1" applyFill="1" applyBorder="1" applyAlignment="1">
      <alignment horizontal="center" vertical="center" wrapText="1"/>
    </xf>
    <xf numFmtId="171" fontId="0" fillId="0" borderId="58" xfId="0" applyNumberFormat="1" applyBorder="1" applyAlignment="1">
      <alignment horizontal="center" vertical="center"/>
    </xf>
    <xf numFmtId="171" fontId="0" fillId="0" borderId="54" xfId="0" applyNumberFormat="1" applyBorder="1" applyAlignment="1">
      <alignment horizontal="center" vertical="center"/>
    </xf>
    <xf numFmtId="171" fontId="0" fillId="0" borderId="34" xfId="0" applyNumberFormat="1" applyBorder="1" applyAlignment="1">
      <alignment horizontal="center" vertical="center"/>
    </xf>
    <xf numFmtId="0" fontId="55" fillId="0" borderId="46" xfId="0" applyFont="1" applyBorder="1" applyAlignment="1">
      <alignment horizontal="right"/>
    </xf>
    <xf numFmtId="0" fontId="55" fillId="0" borderId="53" xfId="0" applyFont="1" applyBorder="1" applyAlignment="1">
      <alignment horizontal="right"/>
    </xf>
    <xf numFmtId="0" fontId="55" fillId="0" borderId="48" xfId="0" applyFont="1" applyBorder="1" applyAlignment="1">
      <alignment horizontal="right"/>
    </xf>
    <xf numFmtId="175" fontId="0" fillId="0" borderId="54" xfId="0" applyNumberFormat="1" applyBorder="1" applyAlignment="1">
      <alignment horizontal="center" vertical="center"/>
    </xf>
    <xf numFmtId="175" fontId="0" fillId="0" borderId="34" xfId="0" applyNumberFormat="1" applyBorder="1" applyAlignment="1">
      <alignment horizontal="center" vertical="center"/>
    </xf>
    <xf numFmtId="0" fontId="0" fillId="0" borderId="48" xfId="0" applyBorder="1"/>
    <xf numFmtId="0" fontId="0" fillId="0" borderId="52" xfId="0" applyBorder="1"/>
    <xf numFmtId="0" fontId="55" fillId="0" borderId="44" xfId="0" applyFont="1" applyBorder="1" applyAlignment="1">
      <alignment horizontal="right" vertical="center"/>
    </xf>
    <xf numFmtId="0" fontId="53" fillId="33" borderId="44" xfId="0" applyFont="1" applyFill="1" applyBorder="1" applyAlignment="1">
      <alignment horizontal="center"/>
    </xf>
  </cellXfs>
  <cellStyles count="9">
    <cellStyle name="Excel Built-in Excel Built-in Excel Built-in Excel Built-in Normal 2" xfId="2"/>
    <cellStyle name="Excel Built-in Excel Built-in Excel Built-in Excel Built-in Porcentagem 2" xfId="4"/>
    <cellStyle name="Excel Built-in Excel Built-in Excel Built-in Excel Built-in Separador de milhares 3" xfId="3"/>
    <cellStyle name="Normal" xfId="0" builtinId="0"/>
    <cellStyle name="Normal 2" xfId="6"/>
    <cellStyle name="Normal 2 2" xfId="5"/>
    <cellStyle name="Normal 3" xfId="7"/>
    <cellStyle name="Separador de milhares 3" xfId="8"/>
    <cellStyle name="Vírgula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DDDDD"/>
      <rgbColor rgb="000000FF"/>
      <rgbColor rgb="00FFFF00"/>
      <rgbColor rgb="00FF00FF"/>
      <rgbColor rgb="00C3D69B"/>
      <rgbColor rgb="00800000"/>
      <rgbColor rgb="00F3E8AD"/>
      <rgbColor rgb="00000080"/>
      <rgbColor rgb="005EB91E"/>
      <rgbColor rgb="00800080"/>
      <rgbColor rgb="00CCCC99"/>
      <rgbColor rgb="00C0C0C0"/>
      <rgbColor rgb="00808080"/>
      <rgbColor rgb="00B4C7DC"/>
      <rgbColor rgb="00A1467E"/>
      <rgbColor rgb="00FAF5DC"/>
      <rgbColor rgb="00EEECE1"/>
      <rgbColor rgb="00660066"/>
      <rgbColor rgb="00FF9966"/>
      <rgbColor rgb="000066CC"/>
      <rgbColor rgb="00C6D9F1"/>
      <rgbColor rgb="00000080"/>
      <rgbColor rgb="00FF00FF"/>
      <rgbColor rgb="00FFC000"/>
      <rgbColor rgb="00D7E4BD"/>
      <rgbColor rgb="00800080"/>
      <rgbColor rgb="00800000"/>
      <rgbColor rgb="00D9D9D9"/>
      <rgbColor rgb="000000FF"/>
      <rgbColor rgb="0000B0F0"/>
      <rgbColor rgb="00B6DDE8"/>
      <rgbColor rgb="00CCFFCC"/>
      <rgbColor rgb="00FFFF99"/>
      <rgbColor rgb="0099CCFF"/>
      <rgbColor rgb="00BF819E"/>
      <rgbColor rgb="00CCC1DA"/>
      <rgbColor rgb="00FFCC99"/>
      <rgbColor rgb="00CCCCCC"/>
      <rgbColor rgb="00C1C1C1"/>
      <rgbColor rgb="00BBE33D"/>
      <rgbColor rgb="00FFCC00"/>
      <rgbColor rgb="00FF9933"/>
      <rgbColor rgb="00FF3333"/>
      <rgbColor rgb="005983B0"/>
      <rgbColor rgb="007F7F7F"/>
      <rgbColor rgb="00003366"/>
      <rgbColor rgb="00339966"/>
      <rgbColor rgb="00003300"/>
      <rgbColor rgb="00333300"/>
      <rgbColor rgb="00FCD5B5"/>
      <rgbColor rgb="00F7964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8997" cy="8997"/>
    <xdr:pic>
      <xdr:nvPicPr>
        <xdr:cNvPr id="2" name="Picture 43">
          <a:extLst>
            <a:ext uri="{FF2B5EF4-FFF2-40B4-BE49-F238E27FC236}">
              <a16:creationId xmlns:a16="http://schemas.microsoft.com/office/drawing/2014/main" xmlns="" id="{F153528E-CD34-4848-91F7-7C1520286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1658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45</xdr:row>
      <xdr:rowOff>0</xdr:rowOff>
    </xdr:from>
    <xdr:ext cx="8997" cy="8997"/>
    <xdr:pic>
      <xdr:nvPicPr>
        <xdr:cNvPr id="3" name="Picture 44">
          <a:extLst>
            <a:ext uri="{FF2B5EF4-FFF2-40B4-BE49-F238E27FC236}">
              <a16:creationId xmlns:a16="http://schemas.microsoft.com/office/drawing/2014/main" xmlns="" id="{55D41D70-0BFD-4EA4-84DF-1CD12563F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1658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46</xdr:row>
      <xdr:rowOff>0</xdr:rowOff>
    </xdr:from>
    <xdr:ext cx="8997" cy="8997"/>
    <xdr:pic>
      <xdr:nvPicPr>
        <xdr:cNvPr id="4" name="Picture 43">
          <a:extLst>
            <a:ext uri="{FF2B5EF4-FFF2-40B4-BE49-F238E27FC236}">
              <a16:creationId xmlns:a16="http://schemas.microsoft.com/office/drawing/2014/main" xmlns="" id="{85546F16-B4A9-48AD-A334-908ED0E57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1849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46</xdr:row>
      <xdr:rowOff>0</xdr:rowOff>
    </xdr:from>
    <xdr:ext cx="8997" cy="8997"/>
    <xdr:pic>
      <xdr:nvPicPr>
        <xdr:cNvPr id="5" name="Picture 44">
          <a:extLst>
            <a:ext uri="{FF2B5EF4-FFF2-40B4-BE49-F238E27FC236}">
              <a16:creationId xmlns:a16="http://schemas.microsoft.com/office/drawing/2014/main" xmlns="" id="{EAD35234-CF0B-4013-8FAC-EA6E080E6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1849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6" name="Picture 43">
          <a:extLst>
            <a:ext uri="{FF2B5EF4-FFF2-40B4-BE49-F238E27FC236}">
              <a16:creationId xmlns:a16="http://schemas.microsoft.com/office/drawing/2014/main" xmlns="" id="{0FA99B77-5A15-42FF-8EA4-3D18B9C6B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039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7" name="Picture 44">
          <a:extLst>
            <a:ext uri="{FF2B5EF4-FFF2-40B4-BE49-F238E27FC236}">
              <a16:creationId xmlns:a16="http://schemas.microsoft.com/office/drawing/2014/main" xmlns="" id="{EB24AD8C-0D72-40EA-86CA-E925DBC4A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039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8997" cy="8997"/>
    <xdr:pic>
      <xdr:nvPicPr>
        <xdr:cNvPr id="8" name="Picture 43">
          <a:extLst>
            <a:ext uri="{FF2B5EF4-FFF2-40B4-BE49-F238E27FC236}">
              <a16:creationId xmlns:a16="http://schemas.microsoft.com/office/drawing/2014/main" xmlns="" id="{10C26EA6-6215-4403-B46D-BFC5A774B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23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8997" cy="8997"/>
    <xdr:pic>
      <xdr:nvPicPr>
        <xdr:cNvPr id="9" name="Picture 44">
          <a:extLst>
            <a:ext uri="{FF2B5EF4-FFF2-40B4-BE49-F238E27FC236}">
              <a16:creationId xmlns:a16="http://schemas.microsoft.com/office/drawing/2014/main" xmlns="" id="{B89D0AE3-11A4-4189-A457-7ABD9A623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23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50</xdr:row>
      <xdr:rowOff>0</xdr:rowOff>
    </xdr:from>
    <xdr:ext cx="8997" cy="8997"/>
    <xdr:pic>
      <xdr:nvPicPr>
        <xdr:cNvPr id="10" name="Picture 43">
          <a:extLst>
            <a:ext uri="{FF2B5EF4-FFF2-40B4-BE49-F238E27FC236}">
              <a16:creationId xmlns:a16="http://schemas.microsoft.com/office/drawing/2014/main" xmlns="" id="{EE345C53-7668-4C05-B769-4B22A7FAE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611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50</xdr:row>
      <xdr:rowOff>0</xdr:rowOff>
    </xdr:from>
    <xdr:ext cx="8997" cy="8997"/>
    <xdr:pic>
      <xdr:nvPicPr>
        <xdr:cNvPr id="11" name="Picture 44">
          <a:extLst>
            <a:ext uri="{FF2B5EF4-FFF2-40B4-BE49-F238E27FC236}">
              <a16:creationId xmlns:a16="http://schemas.microsoft.com/office/drawing/2014/main" xmlns="" id="{C9BB8AC3-194C-451B-85FC-0CAFDA130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611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49</xdr:row>
      <xdr:rowOff>0</xdr:rowOff>
    </xdr:from>
    <xdr:ext cx="8997" cy="8997"/>
    <xdr:pic>
      <xdr:nvPicPr>
        <xdr:cNvPr id="12" name="Picture 43">
          <a:extLst>
            <a:ext uri="{FF2B5EF4-FFF2-40B4-BE49-F238E27FC236}">
              <a16:creationId xmlns:a16="http://schemas.microsoft.com/office/drawing/2014/main" xmlns="" id="{BB96E7C8-90CD-4A1B-BE9A-D3C6EF8C7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420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49</xdr:row>
      <xdr:rowOff>0</xdr:rowOff>
    </xdr:from>
    <xdr:ext cx="8997" cy="8997"/>
    <xdr:pic>
      <xdr:nvPicPr>
        <xdr:cNvPr id="13" name="Picture 44">
          <a:extLst>
            <a:ext uri="{FF2B5EF4-FFF2-40B4-BE49-F238E27FC236}">
              <a16:creationId xmlns:a16="http://schemas.microsoft.com/office/drawing/2014/main" xmlns="" id="{89E70A2D-B56F-4535-BB11-40FAEE8C4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420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46</xdr:row>
      <xdr:rowOff>0</xdr:rowOff>
    </xdr:from>
    <xdr:ext cx="8997" cy="8997"/>
    <xdr:pic>
      <xdr:nvPicPr>
        <xdr:cNvPr id="14" name="Picture 43">
          <a:extLst>
            <a:ext uri="{FF2B5EF4-FFF2-40B4-BE49-F238E27FC236}">
              <a16:creationId xmlns:a16="http://schemas.microsoft.com/office/drawing/2014/main" xmlns="" id="{5F773B8D-A1DE-4205-8F87-17BF531E2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1849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46</xdr:row>
      <xdr:rowOff>0</xdr:rowOff>
    </xdr:from>
    <xdr:ext cx="8997" cy="8997"/>
    <xdr:pic>
      <xdr:nvPicPr>
        <xdr:cNvPr id="15" name="Picture 44">
          <a:extLst>
            <a:ext uri="{FF2B5EF4-FFF2-40B4-BE49-F238E27FC236}">
              <a16:creationId xmlns:a16="http://schemas.microsoft.com/office/drawing/2014/main" xmlns="" id="{68EEAC3F-8357-44FE-B7EE-3C8646C06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1849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16" name="Picture 43">
          <a:extLst>
            <a:ext uri="{FF2B5EF4-FFF2-40B4-BE49-F238E27FC236}">
              <a16:creationId xmlns:a16="http://schemas.microsoft.com/office/drawing/2014/main" xmlns="" id="{A1748D4F-1ECC-4992-8D46-8FD6E6F7E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039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17" name="Picture 44">
          <a:extLst>
            <a:ext uri="{FF2B5EF4-FFF2-40B4-BE49-F238E27FC236}">
              <a16:creationId xmlns:a16="http://schemas.microsoft.com/office/drawing/2014/main" xmlns="" id="{E8F5675D-E588-4C41-9689-EE2A172AA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039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8997" cy="8997"/>
    <xdr:pic>
      <xdr:nvPicPr>
        <xdr:cNvPr id="18" name="Picture 43">
          <a:extLst>
            <a:ext uri="{FF2B5EF4-FFF2-40B4-BE49-F238E27FC236}">
              <a16:creationId xmlns:a16="http://schemas.microsoft.com/office/drawing/2014/main" xmlns="" id="{7A23011A-A1AF-40BB-BC14-20A969070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23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8997" cy="8997"/>
    <xdr:pic>
      <xdr:nvPicPr>
        <xdr:cNvPr id="19" name="Picture 44">
          <a:extLst>
            <a:ext uri="{FF2B5EF4-FFF2-40B4-BE49-F238E27FC236}">
              <a16:creationId xmlns:a16="http://schemas.microsoft.com/office/drawing/2014/main" xmlns="" id="{73EBF6B1-5D3E-4192-AA36-4D6EC727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23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49</xdr:row>
      <xdr:rowOff>0</xdr:rowOff>
    </xdr:from>
    <xdr:ext cx="8997" cy="8997"/>
    <xdr:pic>
      <xdr:nvPicPr>
        <xdr:cNvPr id="20" name="Picture 43">
          <a:extLst>
            <a:ext uri="{FF2B5EF4-FFF2-40B4-BE49-F238E27FC236}">
              <a16:creationId xmlns:a16="http://schemas.microsoft.com/office/drawing/2014/main" xmlns="" id="{CDF4FCCE-937D-4F42-AC4E-3A321AC6B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420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49</xdr:row>
      <xdr:rowOff>0</xdr:rowOff>
    </xdr:from>
    <xdr:ext cx="8997" cy="8997"/>
    <xdr:pic>
      <xdr:nvPicPr>
        <xdr:cNvPr id="21" name="Picture 44">
          <a:extLst>
            <a:ext uri="{FF2B5EF4-FFF2-40B4-BE49-F238E27FC236}">
              <a16:creationId xmlns:a16="http://schemas.microsoft.com/office/drawing/2014/main" xmlns="" id="{387773F9-C025-4157-8BFC-596A1A2E4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420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50</xdr:row>
      <xdr:rowOff>0</xdr:rowOff>
    </xdr:from>
    <xdr:ext cx="8997" cy="8997"/>
    <xdr:pic>
      <xdr:nvPicPr>
        <xdr:cNvPr id="22" name="Picture 43">
          <a:extLst>
            <a:ext uri="{FF2B5EF4-FFF2-40B4-BE49-F238E27FC236}">
              <a16:creationId xmlns:a16="http://schemas.microsoft.com/office/drawing/2014/main" xmlns="" id="{623A0321-C0E6-47DE-82BA-AA4553141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611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50</xdr:row>
      <xdr:rowOff>0</xdr:rowOff>
    </xdr:from>
    <xdr:ext cx="8997" cy="8997"/>
    <xdr:pic>
      <xdr:nvPicPr>
        <xdr:cNvPr id="23" name="Picture 44">
          <a:extLst>
            <a:ext uri="{FF2B5EF4-FFF2-40B4-BE49-F238E27FC236}">
              <a16:creationId xmlns:a16="http://schemas.microsoft.com/office/drawing/2014/main" xmlns="" id="{53A42DD9-A751-49C2-8308-BBF64C316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611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15</xdr:row>
      <xdr:rowOff>0</xdr:rowOff>
    </xdr:from>
    <xdr:ext cx="8997" cy="8997"/>
    <xdr:pic>
      <xdr:nvPicPr>
        <xdr:cNvPr id="24" name="Picture 43">
          <a:extLst>
            <a:ext uri="{FF2B5EF4-FFF2-40B4-BE49-F238E27FC236}">
              <a16:creationId xmlns:a16="http://schemas.microsoft.com/office/drawing/2014/main" xmlns="" id="{A1B1A8D5-0EF5-4A2F-A8A4-D1416D4BD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801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15</xdr:row>
      <xdr:rowOff>0</xdr:rowOff>
    </xdr:from>
    <xdr:ext cx="8997" cy="8997"/>
    <xdr:pic>
      <xdr:nvPicPr>
        <xdr:cNvPr id="25" name="Picture 44">
          <a:extLst>
            <a:ext uri="{FF2B5EF4-FFF2-40B4-BE49-F238E27FC236}">
              <a16:creationId xmlns:a16="http://schemas.microsoft.com/office/drawing/2014/main" xmlns="" id="{B5F67C0E-B109-4A20-B05A-7A2F2BF2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801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8997" cy="8997"/>
    <xdr:pic>
      <xdr:nvPicPr>
        <xdr:cNvPr id="26" name="Picture 43">
          <a:extLst>
            <a:ext uri="{FF2B5EF4-FFF2-40B4-BE49-F238E27FC236}">
              <a16:creationId xmlns:a16="http://schemas.microsoft.com/office/drawing/2014/main" xmlns="" id="{EAAA9B7C-1B44-47A8-BDF9-9B9D5CE03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992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8997" cy="8997"/>
    <xdr:pic>
      <xdr:nvPicPr>
        <xdr:cNvPr id="27" name="Picture 44">
          <a:extLst>
            <a:ext uri="{FF2B5EF4-FFF2-40B4-BE49-F238E27FC236}">
              <a16:creationId xmlns:a16="http://schemas.microsoft.com/office/drawing/2014/main" xmlns="" id="{C2ACBB60-212F-4A00-B515-5754547E7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992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8997" cy="8997"/>
    <xdr:pic>
      <xdr:nvPicPr>
        <xdr:cNvPr id="28" name="Picture 43">
          <a:extLst>
            <a:ext uri="{FF2B5EF4-FFF2-40B4-BE49-F238E27FC236}">
              <a16:creationId xmlns:a16="http://schemas.microsoft.com/office/drawing/2014/main" xmlns="" id="{ED00D4F8-BDDE-4FBE-BB12-32DDB4B6D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3182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8997" cy="8997"/>
    <xdr:pic>
      <xdr:nvPicPr>
        <xdr:cNvPr id="29" name="Picture 44">
          <a:extLst>
            <a:ext uri="{FF2B5EF4-FFF2-40B4-BE49-F238E27FC236}">
              <a16:creationId xmlns:a16="http://schemas.microsoft.com/office/drawing/2014/main" xmlns="" id="{84B19E54-3AC9-47EB-95B8-FAD58DB1E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3182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51</xdr:row>
      <xdr:rowOff>0</xdr:rowOff>
    </xdr:from>
    <xdr:ext cx="8997" cy="8997"/>
    <xdr:pic>
      <xdr:nvPicPr>
        <xdr:cNvPr id="30" name="Picture 43">
          <a:extLst>
            <a:ext uri="{FF2B5EF4-FFF2-40B4-BE49-F238E27FC236}">
              <a16:creationId xmlns:a16="http://schemas.microsoft.com/office/drawing/2014/main" xmlns="" id="{A736E192-D0A2-4CC9-9491-04C067855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3373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51</xdr:row>
      <xdr:rowOff>0</xdr:rowOff>
    </xdr:from>
    <xdr:ext cx="8997" cy="8997"/>
    <xdr:pic>
      <xdr:nvPicPr>
        <xdr:cNvPr id="31" name="Picture 44">
          <a:extLst>
            <a:ext uri="{FF2B5EF4-FFF2-40B4-BE49-F238E27FC236}">
              <a16:creationId xmlns:a16="http://schemas.microsoft.com/office/drawing/2014/main" xmlns="" id="{A67A5A73-DF3E-4ADF-8FB8-E598E020A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3373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8997" cy="8997"/>
    <xdr:pic>
      <xdr:nvPicPr>
        <xdr:cNvPr id="32" name="Picture 43">
          <a:extLst>
            <a:ext uri="{FF2B5EF4-FFF2-40B4-BE49-F238E27FC236}">
              <a16:creationId xmlns:a16="http://schemas.microsoft.com/office/drawing/2014/main" xmlns="" id="{CAC7C823-5076-4C5F-93D3-8B10FEE23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3563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8997" cy="8997"/>
    <xdr:pic>
      <xdr:nvPicPr>
        <xdr:cNvPr id="33" name="Picture 44">
          <a:extLst>
            <a:ext uri="{FF2B5EF4-FFF2-40B4-BE49-F238E27FC236}">
              <a16:creationId xmlns:a16="http://schemas.microsoft.com/office/drawing/2014/main" xmlns="" id="{DD90D9F0-C19B-47EC-9056-32FAFD622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3563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58</xdr:row>
      <xdr:rowOff>0</xdr:rowOff>
    </xdr:from>
    <xdr:ext cx="8997" cy="8997"/>
    <xdr:pic>
      <xdr:nvPicPr>
        <xdr:cNvPr id="34" name="Picture 43">
          <a:extLst>
            <a:ext uri="{FF2B5EF4-FFF2-40B4-BE49-F238E27FC236}">
              <a16:creationId xmlns:a16="http://schemas.microsoft.com/office/drawing/2014/main" xmlns="" id="{FE46F400-9EA3-4A56-AA6B-F3C3B1C73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375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58</xdr:row>
      <xdr:rowOff>0</xdr:rowOff>
    </xdr:from>
    <xdr:ext cx="8997" cy="8997"/>
    <xdr:pic>
      <xdr:nvPicPr>
        <xdr:cNvPr id="35" name="Picture 44">
          <a:extLst>
            <a:ext uri="{FF2B5EF4-FFF2-40B4-BE49-F238E27FC236}">
              <a16:creationId xmlns:a16="http://schemas.microsoft.com/office/drawing/2014/main" xmlns="" id="{F1547BD0-6E5C-4D90-BF6E-81FD6DB08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375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56</xdr:row>
      <xdr:rowOff>0</xdr:rowOff>
    </xdr:from>
    <xdr:ext cx="8997" cy="8997"/>
    <xdr:pic>
      <xdr:nvPicPr>
        <xdr:cNvPr id="36" name="Picture 43">
          <a:extLst>
            <a:ext uri="{FF2B5EF4-FFF2-40B4-BE49-F238E27FC236}">
              <a16:creationId xmlns:a16="http://schemas.microsoft.com/office/drawing/2014/main" xmlns="" id="{FB4307EE-A7B2-47B4-89A5-829CD80FB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994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56</xdr:row>
      <xdr:rowOff>0</xdr:rowOff>
    </xdr:from>
    <xdr:ext cx="8997" cy="8997"/>
    <xdr:pic>
      <xdr:nvPicPr>
        <xdr:cNvPr id="37" name="Picture 44">
          <a:extLst>
            <a:ext uri="{FF2B5EF4-FFF2-40B4-BE49-F238E27FC236}">
              <a16:creationId xmlns:a16="http://schemas.microsoft.com/office/drawing/2014/main" xmlns="" id="{51D740B4-7280-4C30-AC4E-23533B95C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994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57</xdr:row>
      <xdr:rowOff>0</xdr:rowOff>
    </xdr:from>
    <xdr:ext cx="8997" cy="8997"/>
    <xdr:pic>
      <xdr:nvPicPr>
        <xdr:cNvPr id="38" name="Picture 43">
          <a:extLst>
            <a:ext uri="{FF2B5EF4-FFF2-40B4-BE49-F238E27FC236}">
              <a16:creationId xmlns:a16="http://schemas.microsoft.com/office/drawing/2014/main" xmlns="" id="{07BDDAE0-08A0-457D-80EC-700B1D1E3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013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57</xdr:row>
      <xdr:rowOff>0</xdr:rowOff>
    </xdr:from>
    <xdr:ext cx="8997" cy="8997"/>
    <xdr:pic>
      <xdr:nvPicPr>
        <xdr:cNvPr id="39" name="Picture 44">
          <a:extLst>
            <a:ext uri="{FF2B5EF4-FFF2-40B4-BE49-F238E27FC236}">
              <a16:creationId xmlns:a16="http://schemas.microsoft.com/office/drawing/2014/main" xmlns="" id="{3DA8B635-C620-48DC-93F0-726EB88EE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013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45</xdr:row>
      <xdr:rowOff>0</xdr:rowOff>
    </xdr:from>
    <xdr:ext cx="8997" cy="8997"/>
    <xdr:pic>
      <xdr:nvPicPr>
        <xdr:cNvPr id="40" name="Picture 43">
          <a:extLst>
            <a:ext uri="{FF2B5EF4-FFF2-40B4-BE49-F238E27FC236}">
              <a16:creationId xmlns:a16="http://schemas.microsoft.com/office/drawing/2014/main" xmlns="" id="{F9C469BE-5A90-45F2-8E4C-A7C87EB41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2133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45</xdr:row>
      <xdr:rowOff>0</xdr:rowOff>
    </xdr:from>
    <xdr:ext cx="8997" cy="8997"/>
    <xdr:pic>
      <xdr:nvPicPr>
        <xdr:cNvPr id="41" name="Picture 44">
          <a:extLst>
            <a:ext uri="{FF2B5EF4-FFF2-40B4-BE49-F238E27FC236}">
              <a16:creationId xmlns:a16="http://schemas.microsoft.com/office/drawing/2014/main" xmlns="" id="{198E0B76-4647-4B44-B158-2A731FE8D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2133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46</xdr:row>
      <xdr:rowOff>0</xdr:rowOff>
    </xdr:from>
    <xdr:ext cx="8997" cy="8997"/>
    <xdr:pic>
      <xdr:nvPicPr>
        <xdr:cNvPr id="42" name="Picture 43">
          <a:extLst>
            <a:ext uri="{FF2B5EF4-FFF2-40B4-BE49-F238E27FC236}">
              <a16:creationId xmlns:a16="http://schemas.microsoft.com/office/drawing/2014/main" xmlns="" id="{C6F2BCC4-E6D9-4D01-BD17-F1EDD6A6A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232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46</xdr:row>
      <xdr:rowOff>0</xdr:rowOff>
    </xdr:from>
    <xdr:ext cx="8997" cy="8997"/>
    <xdr:pic>
      <xdr:nvPicPr>
        <xdr:cNvPr id="43" name="Picture 44">
          <a:extLst>
            <a:ext uri="{FF2B5EF4-FFF2-40B4-BE49-F238E27FC236}">
              <a16:creationId xmlns:a16="http://schemas.microsoft.com/office/drawing/2014/main" xmlns="" id="{91848DFD-8B72-4EB4-9EAF-F46085DF3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232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44" name="Picture 43">
          <a:extLst>
            <a:ext uri="{FF2B5EF4-FFF2-40B4-BE49-F238E27FC236}">
              <a16:creationId xmlns:a16="http://schemas.microsoft.com/office/drawing/2014/main" xmlns="" id="{56EA4F0F-5E80-4A31-BD1F-716A6B153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3467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45" name="Picture 44">
          <a:extLst>
            <a:ext uri="{FF2B5EF4-FFF2-40B4-BE49-F238E27FC236}">
              <a16:creationId xmlns:a16="http://schemas.microsoft.com/office/drawing/2014/main" xmlns="" id="{B9FE93D4-39F4-4CF5-BAFA-8F1690649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3467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8997" cy="8997"/>
    <xdr:pic>
      <xdr:nvPicPr>
        <xdr:cNvPr id="46" name="Picture 43">
          <a:extLst>
            <a:ext uri="{FF2B5EF4-FFF2-40B4-BE49-F238E27FC236}">
              <a16:creationId xmlns:a16="http://schemas.microsoft.com/office/drawing/2014/main" xmlns="" id="{4D10F946-589A-484A-8CE7-CF530ED3F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3657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8997" cy="8997"/>
    <xdr:pic>
      <xdr:nvPicPr>
        <xdr:cNvPr id="47" name="Picture 44">
          <a:extLst>
            <a:ext uri="{FF2B5EF4-FFF2-40B4-BE49-F238E27FC236}">
              <a16:creationId xmlns:a16="http://schemas.microsoft.com/office/drawing/2014/main" xmlns="" id="{CE85C141-53D8-47B7-B0A1-1FF268264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3657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49</xdr:row>
      <xdr:rowOff>0</xdr:rowOff>
    </xdr:from>
    <xdr:ext cx="8997" cy="8997"/>
    <xdr:pic>
      <xdr:nvPicPr>
        <xdr:cNvPr id="48" name="Picture 43">
          <a:extLst>
            <a:ext uri="{FF2B5EF4-FFF2-40B4-BE49-F238E27FC236}">
              <a16:creationId xmlns:a16="http://schemas.microsoft.com/office/drawing/2014/main" xmlns="" id="{06019C56-4035-4DE8-90FA-01F4A851F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3848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49</xdr:row>
      <xdr:rowOff>0</xdr:rowOff>
    </xdr:from>
    <xdr:ext cx="8997" cy="8997"/>
    <xdr:pic>
      <xdr:nvPicPr>
        <xdr:cNvPr id="49" name="Picture 44">
          <a:extLst>
            <a:ext uri="{FF2B5EF4-FFF2-40B4-BE49-F238E27FC236}">
              <a16:creationId xmlns:a16="http://schemas.microsoft.com/office/drawing/2014/main" xmlns="" id="{C23FA313-EF3B-431B-B991-2B9B1302A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3848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50</xdr:row>
      <xdr:rowOff>0</xdr:rowOff>
    </xdr:from>
    <xdr:ext cx="8997" cy="8997"/>
    <xdr:pic>
      <xdr:nvPicPr>
        <xdr:cNvPr id="50" name="Picture 43">
          <a:extLst>
            <a:ext uri="{FF2B5EF4-FFF2-40B4-BE49-F238E27FC236}">
              <a16:creationId xmlns:a16="http://schemas.microsoft.com/office/drawing/2014/main" xmlns="" id="{717E300A-989B-41E1-B5B5-D0D1119B6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4038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50</xdr:row>
      <xdr:rowOff>0</xdr:rowOff>
    </xdr:from>
    <xdr:ext cx="8997" cy="8997"/>
    <xdr:pic>
      <xdr:nvPicPr>
        <xdr:cNvPr id="51" name="Picture 44">
          <a:extLst>
            <a:ext uri="{FF2B5EF4-FFF2-40B4-BE49-F238E27FC236}">
              <a16:creationId xmlns:a16="http://schemas.microsoft.com/office/drawing/2014/main" xmlns="" id="{C935B914-179B-415C-B527-DFDEEDAFF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4038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15</xdr:row>
      <xdr:rowOff>0</xdr:rowOff>
    </xdr:from>
    <xdr:ext cx="8997" cy="8997"/>
    <xdr:pic>
      <xdr:nvPicPr>
        <xdr:cNvPr id="52" name="Picture 43">
          <a:extLst>
            <a:ext uri="{FF2B5EF4-FFF2-40B4-BE49-F238E27FC236}">
              <a16:creationId xmlns:a16="http://schemas.microsoft.com/office/drawing/2014/main" xmlns="" id="{B77017B0-73EC-4AC9-822B-752025942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4229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15</xdr:row>
      <xdr:rowOff>0</xdr:rowOff>
    </xdr:from>
    <xdr:ext cx="8997" cy="8997"/>
    <xdr:pic>
      <xdr:nvPicPr>
        <xdr:cNvPr id="53" name="Picture 44">
          <a:extLst>
            <a:ext uri="{FF2B5EF4-FFF2-40B4-BE49-F238E27FC236}">
              <a16:creationId xmlns:a16="http://schemas.microsoft.com/office/drawing/2014/main" xmlns="" id="{7E6507C5-A0D9-475C-84E1-398966129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4229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8997" cy="8997"/>
    <xdr:pic>
      <xdr:nvPicPr>
        <xdr:cNvPr id="54" name="Picture 43">
          <a:extLst>
            <a:ext uri="{FF2B5EF4-FFF2-40B4-BE49-F238E27FC236}">
              <a16:creationId xmlns:a16="http://schemas.microsoft.com/office/drawing/2014/main" xmlns="" id="{4FC5973B-6FD5-4AC2-9AFB-F206E1A42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4419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8997" cy="8997"/>
    <xdr:pic>
      <xdr:nvPicPr>
        <xdr:cNvPr id="55" name="Picture 44">
          <a:extLst>
            <a:ext uri="{FF2B5EF4-FFF2-40B4-BE49-F238E27FC236}">
              <a16:creationId xmlns:a16="http://schemas.microsoft.com/office/drawing/2014/main" xmlns="" id="{86332D2F-1F14-44B0-BAD9-CB69DBB75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4419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8997" cy="8997"/>
    <xdr:pic>
      <xdr:nvPicPr>
        <xdr:cNvPr id="56" name="Picture 43">
          <a:extLst>
            <a:ext uri="{FF2B5EF4-FFF2-40B4-BE49-F238E27FC236}">
              <a16:creationId xmlns:a16="http://schemas.microsoft.com/office/drawing/2014/main" xmlns="" id="{F22A5A55-1BC2-4147-9D6F-FC45179FF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461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8997" cy="8997"/>
    <xdr:pic>
      <xdr:nvPicPr>
        <xdr:cNvPr id="57" name="Picture 44">
          <a:extLst>
            <a:ext uri="{FF2B5EF4-FFF2-40B4-BE49-F238E27FC236}">
              <a16:creationId xmlns:a16="http://schemas.microsoft.com/office/drawing/2014/main" xmlns="" id="{56804BFE-7672-4CFA-AC23-309881BE6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461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51</xdr:row>
      <xdr:rowOff>0</xdr:rowOff>
    </xdr:from>
    <xdr:ext cx="8997" cy="8997"/>
    <xdr:pic>
      <xdr:nvPicPr>
        <xdr:cNvPr id="58" name="Picture 43">
          <a:extLst>
            <a:ext uri="{FF2B5EF4-FFF2-40B4-BE49-F238E27FC236}">
              <a16:creationId xmlns:a16="http://schemas.microsoft.com/office/drawing/2014/main" xmlns="" id="{3AB877C3-3EEF-44A4-B32F-1BBC0DE70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613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51</xdr:row>
      <xdr:rowOff>0</xdr:rowOff>
    </xdr:from>
    <xdr:ext cx="8997" cy="8997"/>
    <xdr:pic>
      <xdr:nvPicPr>
        <xdr:cNvPr id="59" name="Picture 44">
          <a:extLst>
            <a:ext uri="{FF2B5EF4-FFF2-40B4-BE49-F238E27FC236}">
              <a16:creationId xmlns:a16="http://schemas.microsoft.com/office/drawing/2014/main" xmlns="" id="{B1FB67B4-CEC4-453B-8A29-349AC738A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613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8997" cy="8997"/>
    <xdr:pic>
      <xdr:nvPicPr>
        <xdr:cNvPr id="60" name="Picture 43">
          <a:extLst>
            <a:ext uri="{FF2B5EF4-FFF2-40B4-BE49-F238E27FC236}">
              <a16:creationId xmlns:a16="http://schemas.microsoft.com/office/drawing/2014/main" xmlns="" id="{230F8E2E-5C60-4534-B893-C98E59A1D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632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8997" cy="8997"/>
    <xdr:pic>
      <xdr:nvPicPr>
        <xdr:cNvPr id="61" name="Picture 44">
          <a:extLst>
            <a:ext uri="{FF2B5EF4-FFF2-40B4-BE49-F238E27FC236}">
              <a16:creationId xmlns:a16="http://schemas.microsoft.com/office/drawing/2014/main" xmlns="" id="{93FE2854-A2D8-470D-A1FF-8B491902B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632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29</xdr:row>
      <xdr:rowOff>0</xdr:rowOff>
    </xdr:from>
    <xdr:ext cx="8997" cy="8997"/>
    <xdr:pic>
      <xdr:nvPicPr>
        <xdr:cNvPr id="62" name="Picture 43">
          <a:extLst>
            <a:ext uri="{FF2B5EF4-FFF2-40B4-BE49-F238E27FC236}">
              <a16:creationId xmlns:a16="http://schemas.microsoft.com/office/drawing/2014/main" xmlns="" id="{6D9CF293-F855-4102-9364-CD6388328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7277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29</xdr:row>
      <xdr:rowOff>0</xdr:rowOff>
    </xdr:from>
    <xdr:ext cx="8997" cy="8997"/>
    <xdr:pic>
      <xdr:nvPicPr>
        <xdr:cNvPr id="63" name="Picture 44">
          <a:extLst>
            <a:ext uri="{FF2B5EF4-FFF2-40B4-BE49-F238E27FC236}">
              <a16:creationId xmlns:a16="http://schemas.microsoft.com/office/drawing/2014/main" xmlns="" id="{E289E588-D221-4C90-99D3-37EE39CCE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7277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8997" cy="8997"/>
    <xdr:pic>
      <xdr:nvPicPr>
        <xdr:cNvPr id="64" name="Picture 43">
          <a:extLst>
            <a:ext uri="{FF2B5EF4-FFF2-40B4-BE49-F238E27FC236}">
              <a16:creationId xmlns:a16="http://schemas.microsoft.com/office/drawing/2014/main" xmlns="" id="{3CAA7B29-6AA3-4C71-B08D-C2BD9CBD5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7467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8997" cy="8997"/>
    <xdr:pic>
      <xdr:nvPicPr>
        <xdr:cNvPr id="65" name="Picture 44">
          <a:extLst>
            <a:ext uri="{FF2B5EF4-FFF2-40B4-BE49-F238E27FC236}">
              <a16:creationId xmlns:a16="http://schemas.microsoft.com/office/drawing/2014/main" xmlns="" id="{3C726E82-0D6A-4951-9779-B735F0794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7467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52</xdr:row>
      <xdr:rowOff>0</xdr:rowOff>
    </xdr:from>
    <xdr:ext cx="8997" cy="8997"/>
    <xdr:pic>
      <xdr:nvPicPr>
        <xdr:cNvPr id="66" name="Picture 43">
          <a:extLst>
            <a:ext uri="{FF2B5EF4-FFF2-40B4-BE49-F238E27FC236}">
              <a16:creationId xmlns:a16="http://schemas.microsoft.com/office/drawing/2014/main" xmlns="" id="{A836D4E2-F79E-45DE-8811-D21C8C1FE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7658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52</xdr:row>
      <xdr:rowOff>0</xdr:rowOff>
    </xdr:from>
    <xdr:ext cx="8997" cy="8997"/>
    <xdr:pic>
      <xdr:nvPicPr>
        <xdr:cNvPr id="67" name="Picture 44">
          <a:extLst>
            <a:ext uri="{FF2B5EF4-FFF2-40B4-BE49-F238E27FC236}">
              <a16:creationId xmlns:a16="http://schemas.microsoft.com/office/drawing/2014/main" xmlns="" id="{4D66DCD7-9008-45C5-956B-358316B0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7658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53</xdr:row>
      <xdr:rowOff>0</xdr:rowOff>
    </xdr:from>
    <xdr:ext cx="8997" cy="8997"/>
    <xdr:pic>
      <xdr:nvPicPr>
        <xdr:cNvPr id="68" name="Picture 43">
          <a:extLst>
            <a:ext uri="{FF2B5EF4-FFF2-40B4-BE49-F238E27FC236}">
              <a16:creationId xmlns:a16="http://schemas.microsoft.com/office/drawing/2014/main" xmlns="" id="{37FC6002-7F1C-4E97-B848-D102F3352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7848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53</xdr:row>
      <xdr:rowOff>0</xdr:rowOff>
    </xdr:from>
    <xdr:ext cx="8997" cy="8997"/>
    <xdr:pic>
      <xdr:nvPicPr>
        <xdr:cNvPr id="69" name="Picture 44">
          <a:extLst>
            <a:ext uri="{FF2B5EF4-FFF2-40B4-BE49-F238E27FC236}">
              <a16:creationId xmlns:a16="http://schemas.microsoft.com/office/drawing/2014/main" xmlns="" id="{C7691A78-BE37-4406-9D88-6B47F2328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7848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54</xdr:row>
      <xdr:rowOff>0</xdr:rowOff>
    </xdr:from>
    <xdr:ext cx="8997" cy="8997"/>
    <xdr:pic>
      <xdr:nvPicPr>
        <xdr:cNvPr id="70" name="Picture 43">
          <a:extLst>
            <a:ext uri="{FF2B5EF4-FFF2-40B4-BE49-F238E27FC236}">
              <a16:creationId xmlns:a16="http://schemas.microsoft.com/office/drawing/2014/main" xmlns="" id="{0BB7ED72-494E-4CF6-BBB0-0054FD60E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8039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54</xdr:row>
      <xdr:rowOff>0</xdr:rowOff>
    </xdr:from>
    <xdr:ext cx="8997" cy="8997"/>
    <xdr:pic>
      <xdr:nvPicPr>
        <xdr:cNvPr id="71" name="Picture 44">
          <a:extLst>
            <a:ext uri="{FF2B5EF4-FFF2-40B4-BE49-F238E27FC236}">
              <a16:creationId xmlns:a16="http://schemas.microsoft.com/office/drawing/2014/main" xmlns="" id="{23057A2D-C561-4DEC-A1E9-1109A9450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8039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46</xdr:row>
      <xdr:rowOff>0</xdr:rowOff>
    </xdr:from>
    <xdr:ext cx="8997" cy="8997"/>
    <xdr:pic>
      <xdr:nvPicPr>
        <xdr:cNvPr id="88" name="Picture 43">
          <a:extLst>
            <a:ext uri="{FF2B5EF4-FFF2-40B4-BE49-F238E27FC236}">
              <a16:creationId xmlns:a16="http://schemas.microsoft.com/office/drawing/2014/main" xmlns="" id="{DB976440-9345-4B74-AC9C-B0B5425E8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232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46</xdr:row>
      <xdr:rowOff>0</xdr:rowOff>
    </xdr:from>
    <xdr:ext cx="8997" cy="8997"/>
    <xdr:pic>
      <xdr:nvPicPr>
        <xdr:cNvPr id="89" name="Picture 44">
          <a:extLst>
            <a:ext uri="{FF2B5EF4-FFF2-40B4-BE49-F238E27FC236}">
              <a16:creationId xmlns:a16="http://schemas.microsoft.com/office/drawing/2014/main" xmlns="" id="{46D6C74E-71B9-4287-B997-F16516039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232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45</xdr:row>
      <xdr:rowOff>0</xdr:rowOff>
    </xdr:from>
    <xdr:ext cx="8997" cy="8997"/>
    <xdr:pic>
      <xdr:nvPicPr>
        <xdr:cNvPr id="90" name="Picture 43">
          <a:extLst>
            <a:ext uri="{FF2B5EF4-FFF2-40B4-BE49-F238E27FC236}">
              <a16:creationId xmlns:a16="http://schemas.microsoft.com/office/drawing/2014/main" xmlns="" id="{F6E2C144-7A3F-441E-8826-959F2FE3E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2133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45</xdr:row>
      <xdr:rowOff>0</xdr:rowOff>
    </xdr:from>
    <xdr:ext cx="8997" cy="8997"/>
    <xdr:pic>
      <xdr:nvPicPr>
        <xdr:cNvPr id="91" name="Picture 44">
          <a:extLst>
            <a:ext uri="{FF2B5EF4-FFF2-40B4-BE49-F238E27FC236}">
              <a16:creationId xmlns:a16="http://schemas.microsoft.com/office/drawing/2014/main" xmlns="" id="{096C9E54-0E00-4940-913C-15CB8ADD7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2133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55</xdr:row>
      <xdr:rowOff>0</xdr:rowOff>
    </xdr:from>
    <xdr:ext cx="8997" cy="8997"/>
    <xdr:pic>
      <xdr:nvPicPr>
        <xdr:cNvPr id="92" name="Picture 43">
          <a:extLst>
            <a:ext uri="{FF2B5EF4-FFF2-40B4-BE49-F238E27FC236}">
              <a16:creationId xmlns:a16="http://schemas.microsoft.com/office/drawing/2014/main" xmlns="" id="{515EB6B7-8B8C-474F-84C0-FD13492A6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8229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55</xdr:row>
      <xdr:rowOff>0</xdr:rowOff>
    </xdr:from>
    <xdr:ext cx="8997" cy="8997"/>
    <xdr:pic>
      <xdr:nvPicPr>
        <xdr:cNvPr id="93" name="Picture 44">
          <a:extLst>
            <a:ext uri="{FF2B5EF4-FFF2-40B4-BE49-F238E27FC236}">
              <a16:creationId xmlns:a16="http://schemas.microsoft.com/office/drawing/2014/main" xmlns="" id="{40DD54BE-3C59-47E6-8259-804D8A708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8229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8997" cy="8997"/>
    <xdr:pic>
      <xdr:nvPicPr>
        <xdr:cNvPr id="94" name="Picture 43">
          <a:extLst>
            <a:ext uri="{FF2B5EF4-FFF2-40B4-BE49-F238E27FC236}">
              <a16:creationId xmlns:a16="http://schemas.microsoft.com/office/drawing/2014/main" xmlns="" id="{A104209D-CB72-4A5D-86C6-4FA857307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8991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8997" cy="8997"/>
    <xdr:pic>
      <xdr:nvPicPr>
        <xdr:cNvPr id="95" name="Picture 44">
          <a:extLst>
            <a:ext uri="{FF2B5EF4-FFF2-40B4-BE49-F238E27FC236}">
              <a16:creationId xmlns:a16="http://schemas.microsoft.com/office/drawing/2014/main" xmlns="" id="{F571208E-A560-4D75-A0E2-32D281334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8991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73</xdr:row>
      <xdr:rowOff>0</xdr:rowOff>
    </xdr:from>
    <xdr:ext cx="8997" cy="8997"/>
    <xdr:pic>
      <xdr:nvPicPr>
        <xdr:cNvPr id="100" name="Picture 43">
          <a:extLst>
            <a:ext uri="{FF2B5EF4-FFF2-40B4-BE49-F238E27FC236}">
              <a16:creationId xmlns:a16="http://schemas.microsoft.com/office/drawing/2014/main" xmlns="" id="{7B92A8DC-25F8-4F73-94ED-5E0391CCA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2860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73</xdr:row>
      <xdr:rowOff>0</xdr:rowOff>
    </xdr:from>
    <xdr:ext cx="8997" cy="8997"/>
    <xdr:pic>
      <xdr:nvPicPr>
        <xdr:cNvPr id="101" name="Picture 44">
          <a:extLst>
            <a:ext uri="{FF2B5EF4-FFF2-40B4-BE49-F238E27FC236}">
              <a16:creationId xmlns:a16="http://schemas.microsoft.com/office/drawing/2014/main" xmlns="" id="{5CB19885-EED5-4509-B6C5-62BF54F1D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2860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73</xdr:row>
      <xdr:rowOff>0</xdr:rowOff>
    </xdr:from>
    <xdr:ext cx="8997" cy="8997"/>
    <xdr:pic>
      <xdr:nvPicPr>
        <xdr:cNvPr id="102" name="Picture 43">
          <a:extLst>
            <a:ext uri="{FF2B5EF4-FFF2-40B4-BE49-F238E27FC236}">
              <a16:creationId xmlns:a16="http://schemas.microsoft.com/office/drawing/2014/main" xmlns="" id="{EF77F7E9-E005-4B14-B65B-E15FADC40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4765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73</xdr:row>
      <xdr:rowOff>0</xdr:rowOff>
    </xdr:from>
    <xdr:ext cx="8997" cy="8997"/>
    <xdr:pic>
      <xdr:nvPicPr>
        <xdr:cNvPr id="103" name="Picture 44">
          <a:extLst>
            <a:ext uri="{FF2B5EF4-FFF2-40B4-BE49-F238E27FC236}">
              <a16:creationId xmlns:a16="http://schemas.microsoft.com/office/drawing/2014/main" xmlns="" id="{DA34225D-DE05-4F6B-A357-226EE9AC0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4765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73</xdr:row>
      <xdr:rowOff>0</xdr:rowOff>
    </xdr:from>
    <xdr:ext cx="8997" cy="8997"/>
    <xdr:pic>
      <xdr:nvPicPr>
        <xdr:cNvPr id="104" name="Picture 43">
          <a:extLst>
            <a:ext uri="{FF2B5EF4-FFF2-40B4-BE49-F238E27FC236}">
              <a16:creationId xmlns:a16="http://schemas.microsoft.com/office/drawing/2014/main" xmlns="" id="{0DDE0C7C-6D13-4A67-A47C-1631BC579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4765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73</xdr:row>
      <xdr:rowOff>0</xdr:rowOff>
    </xdr:from>
    <xdr:ext cx="8997" cy="8997"/>
    <xdr:pic>
      <xdr:nvPicPr>
        <xdr:cNvPr id="105" name="Picture 44">
          <a:extLst>
            <a:ext uri="{FF2B5EF4-FFF2-40B4-BE49-F238E27FC236}">
              <a16:creationId xmlns:a16="http://schemas.microsoft.com/office/drawing/2014/main" xmlns="" id="{D5CFA68B-E80C-4C5F-A29A-F8A10782B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4765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73</xdr:row>
      <xdr:rowOff>0</xdr:rowOff>
    </xdr:from>
    <xdr:ext cx="8997" cy="8997"/>
    <xdr:pic>
      <xdr:nvPicPr>
        <xdr:cNvPr id="106" name="Picture 43">
          <a:extLst>
            <a:ext uri="{FF2B5EF4-FFF2-40B4-BE49-F238E27FC236}">
              <a16:creationId xmlns:a16="http://schemas.microsoft.com/office/drawing/2014/main" xmlns="" id="{F258E44F-2710-46DD-B66A-B4DA2710D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2860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73</xdr:row>
      <xdr:rowOff>0</xdr:rowOff>
    </xdr:from>
    <xdr:ext cx="8997" cy="8997"/>
    <xdr:pic>
      <xdr:nvPicPr>
        <xdr:cNvPr id="107" name="Picture 44">
          <a:extLst>
            <a:ext uri="{FF2B5EF4-FFF2-40B4-BE49-F238E27FC236}">
              <a16:creationId xmlns:a16="http://schemas.microsoft.com/office/drawing/2014/main" xmlns="" id="{B445CBF6-0E34-48C8-8DDB-1FD763557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2860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47</xdr:row>
      <xdr:rowOff>0</xdr:rowOff>
    </xdr:from>
    <xdr:ext cx="8997" cy="8997"/>
    <xdr:pic>
      <xdr:nvPicPr>
        <xdr:cNvPr id="108" name="Picture 43">
          <a:extLst>
            <a:ext uri="{FF2B5EF4-FFF2-40B4-BE49-F238E27FC236}">
              <a16:creationId xmlns:a16="http://schemas.microsoft.com/office/drawing/2014/main" xmlns="" id="{114921B7-9F7C-4808-A20F-ECF9B5F6D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91440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47</xdr:row>
      <xdr:rowOff>0</xdr:rowOff>
    </xdr:from>
    <xdr:ext cx="8997" cy="8997"/>
    <xdr:pic>
      <xdr:nvPicPr>
        <xdr:cNvPr id="109" name="Picture 44">
          <a:extLst>
            <a:ext uri="{FF2B5EF4-FFF2-40B4-BE49-F238E27FC236}">
              <a16:creationId xmlns:a16="http://schemas.microsoft.com/office/drawing/2014/main" xmlns="" id="{34E24046-62F5-41BB-963B-ABB6635E6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91440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47</xdr:row>
      <xdr:rowOff>0</xdr:rowOff>
    </xdr:from>
    <xdr:ext cx="8997" cy="8997"/>
    <xdr:pic>
      <xdr:nvPicPr>
        <xdr:cNvPr id="110" name="Picture 43">
          <a:extLst>
            <a:ext uri="{FF2B5EF4-FFF2-40B4-BE49-F238E27FC236}">
              <a16:creationId xmlns:a16="http://schemas.microsoft.com/office/drawing/2014/main" xmlns="" id="{26D7AE02-3187-4E7A-8FD2-7F356408D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91440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47</xdr:row>
      <xdr:rowOff>0</xdr:rowOff>
    </xdr:from>
    <xdr:ext cx="8997" cy="8997"/>
    <xdr:pic>
      <xdr:nvPicPr>
        <xdr:cNvPr id="111" name="Picture 44">
          <a:extLst>
            <a:ext uri="{FF2B5EF4-FFF2-40B4-BE49-F238E27FC236}">
              <a16:creationId xmlns:a16="http://schemas.microsoft.com/office/drawing/2014/main" xmlns="" id="{27AA22DA-FF5E-4B01-8946-75C937AF3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91440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47</xdr:row>
      <xdr:rowOff>0</xdr:rowOff>
    </xdr:from>
    <xdr:ext cx="8997" cy="8997"/>
    <xdr:pic>
      <xdr:nvPicPr>
        <xdr:cNvPr id="112" name="Picture 43">
          <a:extLst>
            <a:ext uri="{FF2B5EF4-FFF2-40B4-BE49-F238E27FC236}">
              <a16:creationId xmlns:a16="http://schemas.microsoft.com/office/drawing/2014/main" xmlns="" id="{84B4DCB2-4700-42AC-9928-82FB16607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91440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47</xdr:row>
      <xdr:rowOff>0</xdr:rowOff>
    </xdr:from>
    <xdr:ext cx="8997" cy="8997"/>
    <xdr:pic>
      <xdr:nvPicPr>
        <xdr:cNvPr id="113" name="Picture 44">
          <a:extLst>
            <a:ext uri="{FF2B5EF4-FFF2-40B4-BE49-F238E27FC236}">
              <a16:creationId xmlns:a16="http://schemas.microsoft.com/office/drawing/2014/main" xmlns="" id="{0A69B3B4-63B7-449A-910A-E8EE86BC1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91440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47</xdr:row>
      <xdr:rowOff>0</xdr:rowOff>
    </xdr:from>
    <xdr:ext cx="8997" cy="8997"/>
    <xdr:pic>
      <xdr:nvPicPr>
        <xdr:cNvPr id="114" name="Picture 43">
          <a:extLst>
            <a:ext uri="{FF2B5EF4-FFF2-40B4-BE49-F238E27FC236}">
              <a16:creationId xmlns:a16="http://schemas.microsoft.com/office/drawing/2014/main" xmlns="" id="{524AEB72-DF2D-4846-BDFF-A3BCD0BD6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91440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47</xdr:row>
      <xdr:rowOff>0</xdr:rowOff>
    </xdr:from>
    <xdr:ext cx="8997" cy="8997"/>
    <xdr:pic>
      <xdr:nvPicPr>
        <xdr:cNvPr id="115" name="Picture 44">
          <a:extLst>
            <a:ext uri="{FF2B5EF4-FFF2-40B4-BE49-F238E27FC236}">
              <a16:creationId xmlns:a16="http://schemas.microsoft.com/office/drawing/2014/main" xmlns="" id="{80C80FDF-6D16-43B5-A6E1-8BB0C8AF6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91440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8997" cy="8997"/>
    <xdr:pic>
      <xdr:nvPicPr>
        <xdr:cNvPr id="116" name="Picture 43">
          <a:extLst>
            <a:ext uri="{FF2B5EF4-FFF2-40B4-BE49-F238E27FC236}">
              <a16:creationId xmlns:a16="http://schemas.microsoft.com/office/drawing/2014/main" xmlns="" id="{6D03DBE5-85C6-4ADB-BB7B-207C2CE0F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1658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8997" cy="8997"/>
    <xdr:pic>
      <xdr:nvPicPr>
        <xdr:cNvPr id="117" name="Picture 44">
          <a:extLst>
            <a:ext uri="{FF2B5EF4-FFF2-40B4-BE49-F238E27FC236}">
              <a16:creationId xmlns:a16="http://schemas.microsoft.com/office/drawing/2014/main" xmlns="" id="{15F3212F-E32A-4453-8212-867A4647D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1658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8997" cy="8997"/>
    <xdr:pic>
      <xdr:nvPicPr>
        <xdr:cNvPr id="118" name="Picture 43">
          <a:extLst>
            <a:ext uri="{FF2B5EF4-FFF2-40B4-BE49-F238E27FC236}">
              <a16:creationId xmlns:a16="http://schemas.microsoft.com/office/drawing/2014/main" xmlns="" id="{34B73008-D32E-44ED-BBDB-96B5172F1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1849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8997" cy="8997"/>
    <xdr:pic>
      <xdr:nvPicPr>
        <xdr:cNvPr id="119" name="Picture 44">
          <a:extLst>
            <a:ext uri="{FF2B5EF4-FFF2-40B4-BE49-F238E27FC236}">
              <a16:creationId xmlns:a16="http://schemas.microsoft.com/office/drawing/2014/main" xmlns="" id="{66069AA8-AD46-4728-A662-3A2AE5DF0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1849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8997" cy="8997"/>
    <xdr:pic>
      <xdr:nvPicPr>
        <xdr:cNvPr id="120" name="Picture 43">
          <a:extLst>
            <a:ext uri="{FF2B5EF4-FFF2-40B4-BE49-F238E27FC236}">
              <a16:creationId xmlns:a16="http://schemas.microsoft.com/office/drawing/2014/main" xmlns="" id="{52F21E25-9A94-4908-BB87-D1436CF0B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039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8997" cy="8997"/>
    <xdr:pic>
      <xdr:nvPicPr>
        <xdr:cNvPr id="121" name="Picture 44">
          <a:extLst>
            <a:ext uri="{FF2B5EF4-FFF2-40B4-BE49-F238E27FC236}">
              <a16:creationId xmlns:a16="http://schemas.microsoft.com/office/drawing/2014/main" xmlns="" id="{4B28FD87-C137-44E7-85C7-35C69655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039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65</xdr:row>
      <xdr:rowOff>0</xdr:rowOff>
    </xdr:from>
    <xdr:ext cx="8997" cy="8997"/>
    <xdr:pic>
      <xdr:nvPicPr>
        <xdr:cNvPr id="122" name="Picture 43">
          <a:extLst>
            <a:ext uri="{FF2B5EF4-FFF2-40B4-BE49-F238E27FC236}">
              <a16:creationId xmlns:a16="http://schemas.microsoft.com/office/drawing/2014/main" xmlns="" id="{4D8417CF-949D-4288-B77A-F09F48113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23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65</xdr:row>
      <xdr:rowOff>0</xdr:rowOff>
    </xdr:from>
    <xdr:ext cx="8997" cy="8997"/>
    <xdr:pic>
      <xdr:nvPicPr>
        <xdr:cNvPr id="123" name="Picture 44">
          <a:extLst>
            <a:ext uri="{FF2B5EF4-FFF2-40B4-BE49-F238E27FC236}">
              <a16:creationId xmlns:a16="http://schemas.microsoft.com/office/drawing/2014/main" xmlns="" id="{F37FE958-24AE-4F87-BCA3-6E0A9FDBC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23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67</xdr:row>
      <xdr:rowOff>0</xdr:rowOff>
    </xdr:from>
    <xdr:ext cx="8997" cy="8997"/>
    <xdr:pic>
      <xdr:nvPicPr>
        <xdr:cNvPr id="124" name="Picture 43">
          <a:extLst>
            <a:ext uri="{FF2B5EF4-FFF2-40B4-BE49-F238E27FC236}">
              <a16:creationId xmlns:a16="http://schemas.microsoft.com/office/drawing/2014/main" xmlns="" id="{6A62DB7E-DEF6-4185-BD6A-A87CF2F37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611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67</xdr:row>
      <xdr:rowOff>0</xdr:rowOff>
    </xdr:from>
    <xdr:ext cx="8997" cy="8997"/>
    <xdr:pic>
      <xdr:nvPicPr>
        <xdr:cNvPr id="125" name="Picture 44">
          <a:extLst>
            <a:ext uri="{FF2B5EF4-FFF2-40B4-BE49-F238E27FC236}">
              <a16:creationId xmlns:a16="http://schemas.microsoft.com/office/drawing/2014/main" xmlns="" id="{7543B321-55CE-4A04-9A9D-C6C9C91B7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611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66</xdr:row>
      <xdr:rowOff>0</xdr:rowOff>
    </xdr:from>
    <xdr:ext cx="8997" cy="8997"/>
    <xdr:pic>
      <xdr:nvPicPr>
        <xdr:cNvPr id="126" name="Picture 43">
          <a:extLst>
            <a:ext uri="{FF2B5EF4-FFF2-40B4-BE49-F238E27FC236}">
              <a16:creationId xmlns:a16="http://schemas.microsoft.com/office/drawing/2014/main" xmlns="" id="{DCAB7967-A4B0-47DA-B93E-BBE5D0142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420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66</xdr:row>
      <xdr:rowOff>0</xdr:rowOff>
    </xdr:from>
    <xdr:ext cx="8997" cy="8997"/>
    <xdr:pic>
      <xdr:nvPicPr>
        <xdr:cNvPr id="127" name="Picture 44">
          <a:extLst>
            <a:ext uri="{FF2B5EF4-FFF2-40B4-BE49-F238E27FC236}">
              <a16:creationId xmlns:a16="http://schemas.microsoft.com/office/drawing/2014/main" xmlns="" id="{A9036FC9-0878-4A37-A9BF-E338766DC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420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8997" cy="8997"/>
    <xdr:pic>
      <xdr:nvPicPr>
        <xdr:cNvPr id="128" name="Picture 43">
          <a:extLst>
            <a:ext uri="{FF2B5EF4-FFF2-40B4-BE49-F238E27FC236}">
              <a16:creationId xmlns:a16="http://schemas.microsoft.com/office/drawing/2014/main" xmlns="" id="{45876A4B-3A4E-494C-80B3-68FB8E755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1849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8997" cy="8997"/>
    <xdr:pic>
      <xdr:nvPicPr>
        <xdr:cNvPr id="129" name="Picture 44">
          <a:extLst>
            <a:ext uri="{FF2B5EF4-FFF2-40B4-BE49-F238E27FC236}">
              <a16:creationId xmlns:a16="http://schemas.microsoft.com/office/drawing/2014/main" xmlns="" id="{EC89292F-F71D-423D-A505-2124F41B6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1849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8997" cy="8997"/>
    <xdr:pic>
      <xdr:nvPicPr>
        <xdr:cNvPr id="130" name="Picture 43">
          <a:extLst>
            <a:ext uri="{FF2B5EF4-FFF2-40B4-BE49-F238E27FC236}">
              <a16:creationId xmlns:a16="http://schemas.microsoft.com/office/drawing/2014/main" xmlns="" id="{20E11402-A7F1-436A-9CB4-D44CBC27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039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8997" cy="8997"/>
    <xdr:pic>
      <xdr:nvPicPr>
        <xdr:cNvPr id="131" name="Picture 44">
          <a:extLst>
            <a:ext uri="{FF2B5EF4-FFF2-40B4-BE49-F238E27FC236}">
              <a16:creationId xmlns:a16="http://schemas.microsoft.com/office/drawing/2014/main" xmlns="" id="{4D1D8427-3089-4E2A-BED0-0F91FA74B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039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65</xdr:row>
      <xdr:rowOff>0</xdr:rowOff>
    </xdr:from>
    <xdr:ext cx="8997" cy="8997"/>
    <xdr:pic>
      <xdr:nvPicPr>
        <xdr:cNvPr id="132" name="Picture 43">
          <a:extLst>
            <a:ext uri="{FF2B5EF4-FFF2-40B4-BE49-F238E27FC236}">
              <a16:creationId xmlns:a16="http://schemas.microsoft.com/office/drawing/2014/main" xmlns="" id="{B54113E3-B270-41AE-87BC-6CFA8E145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23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65</xdr:row>
      <xdr:rowOff>0</xdr:rowOff>
    </xdr:from>
    <xdr:ext cx="8997" cy="8997"/>
    <xdr:pic>
      <xdr:nvPicPr>
        <xdr:cNvPr id="133" name="Picture 44">
          <a:extLst>
            <a:ext uri="{FF2B5EF4-FFF2-40B4-BE49-F238E27FC236}">
              <a16:creationId xmlns:a16="http://schemas.microsoft.com/office/drawing/2014/main" xmlns="" id="{F5669D3E-6677-4E5F-B210-61AB8438F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23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66</xdr:row>
      <xdr:rowOff>0</xdr:rowOff>
    </xdr:from>
    <xdr:ext cx="8997" cy="8997"/>
    <xdr:pic>
      <xdr:nvPicPr>
        <xdr:cNvPr id="134" name="Picture 43">
          <a:extLst>
            <a:ext uri="{FF2B5EF4-FFF2-40B4-BE49-F238E27FC236}">
              <a16:creationId xmlns:a16="http://schemas.microsoft.com/office/drawing/2014/main" xmlns="" id="{049439F3-7847-4542-90F4-1E48D12D7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420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66</xdr:row>
      <xdr:rowOff>0</xdr:rowOff>
    </xdr:from>
    <xdr:ext cx="8997" cy="8997"/>
    <xdr:pic>
      <xdr:nvPicPr>
        <xdr:cNvPr id="135" name="Picture 44">
          <a:extLst>
            <a:ext uri="{FF2B5EF4-FFF2-40B4-BE49-F238E27FC236}">
              <a16:creationId xmlns:a16="http://schemas.microsoft.com/office/drawing/2014/main" xmlns="" id="{C620C692-0D12-4FCD-BD6F-C58A98A77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420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67</xdr:row>
      <xdr:rowOff>0</xdr:rowOff>
    </xdr:from>
    <xdr:ext cx="8997" cy="8997"/>
    <xdr:pic>
      <xdr:nvPicPr>
        <xdr:cNvPr id="136" name="Picture 43">
          <a:extLst>
            <a:ext uri="{FF2B5EF4-FFF2-40B4-BE49-F238E27FC236}">
              <a16:creationId xmlns:a16="http://schemas.microsoft.com/office/drawing/2014/main" xmlns="" id="{14E953C7-9D55-40D5-8ADD-16FB72D07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611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67</xdr:row>
      <xdr:rowOff>0</xdr:rowOff>
    </xdr:from>
    <xdr:ext cx="8997" cy="8997"/>
    <xdr:pic>
      <xdr:nvPicPr>
        <xdr:cNvPr id="137" name="Picture 44">
          <a:extLst>
            <a:ext uri="{FF2B5EF4-FFF2-40B4-BE49-F238E27FC236}">
              <a16:creationId xmlns:a16="http://schemas.microsoft.com/office/drawing/2014/main" xmlns="" id="{5024A622-6016-4197-B9D0-CBB8351F8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611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69</xdr:row>
      <xdr:rowOff>0</xdr:rowOff>
    </xdr:from>
    <xdr:ext cx="8997" cy="8997"/>
    <xdr:pic>
      <xdr:nvPicPr>
        <xdr:cNvPr id="138" name="Picture 43">
          <a:extLst>
            <a:ext uri="{FF2B5EF4-FFF2-40B4-BE49-F238E27FC236}">
              <a16:creationId xmlns:a16="http://schemas.microsoft.com/office/drawing/2014/main" xmlns="" id="{D2D86190-33C1-4A53-A6C4-5F94213D5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801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69</xdr:row>
      <xdr:rowOff>0</xdr:rowOff>
    </xdr:from>
    <xdr:ext cx="8997" cy="8997"/>
    <xdr:pic>
      <xdr:nvPicPr>
        <xdr:cNvPr id="139" name="Picture 44">
          <a:extLst>
            <a:ext uri="{FF2B5EF4-FFF2-40B4-BE49-F238E27FC236}">
              <a16:creationId xmlns:a16="http://schemas.microsoft.com/office/drawing/2014/main" xmlns="" id="{A9ADDB46-60DB-4805-B7D0-1D03DA067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801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70</xdr:row>
      <xdr:rowOff>0</xdr:rowOff>
    </xdr:from>
    <xdr:ext cx="8997" cy="8997"/>
    <xdr:pic>
      <xdr:nvPicPr>
        <xdr:cNvPr id="140" name="Picture 43">
          <a:extLst>
            <a:ext uri="{FF2B5EF4-FFF2-40B4-BE49-F238E27FC236}">
              <a16:creationId xmlns:a16="http://schemas.microsoft.com/office/drawing/2014/main" xmlns="" id="{2B834F44-53A2-45B0-9DC4-49809885D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992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70</xdr:row>
      <xdr:rowOff>0</xdr:rowOff>
    </xdr:from>
    <xdr:ext cx="8997" cy="8997"/>
    <xdr:pic>
      <xdr:nvPicPr>
        <xdr:cNvPr id="141" name="Picture 44">
          <a:extLst>
            <a:ext uri="{FF2B5EF4-FFF2-40B4-BE49-F238E27FC236}">
              <a16:creationId xmlns:a16="http://schemas.microsoft.com/office/drawing/2014/main" xmlns="" id="{BF0A73F5-610F-470E-AEF8-534EACD8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2992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71</xdr:row>
      <xdr:rowOff>0</xdr:rowOff>
    </xdr:from>
    <xdr:ext cx="8997" cy="8997"/>
    <xdr:pic>
      <xdr:nvPicPr>
        <xdr:cNvPr id="142" name="Picture 43">
          <a:extLst>
            <a:ext uri="{FF2B5EF4-FFF2-40B4-BE49-F238E27FC236}">
              <a16:creationId xmlns:a16="http://schemas.microsoft.com/office/drawing/2014/main" xmlns="" id="{0FAC0AE6-EDA0-4FE0-AF98-F858B0868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3182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71</xdr:row>
      <xdr:rowOff>0</xdr:rowOff>
    </xdr:from>
    <xdr:ext cx="8997" cy="8997"/>
    <xdr:pic>
      <xdr:nvPicPr>
        <xdr:cNvPr id="143" name="Picture 44">
          <a:extLst>
            <a:ext uri="{FF2B5EF4-FFF2-40B4-BE49-F238E27FC236}">
              <a16:creationId xmlns:a16="http://schemas.microsoft.com/office/drawing/2014/main" xmlns="" id="{D5C01CF4-3E40-4F60-AA6A-BE172E8FE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3182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72</xdr:row>
      <xdr:rowOff>0</xdr:rowOff>
    </xdr:from>
    <xdr:ext cx="8997" cy="8997"/>
    <xdr:pic>
      <xdr:nvPicPr>
        <xdr:cNvPr id="144" name="Picture 43">
          <a:extLst>
            <a:ext uri="{FF2B5EF4-FFF2-40B4-BE49-F238E27FC236}">
              <a16:creationId xmlns:a16="http://schemas.microsoft.com/office/drawing/2014/main" xmlns="" id="{DC9F37B1-6DA7-411D-AD49-9536FA228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3373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72</xdr:row>
      <xdr:rowOff>0</xdr:rowOff>
    </xdr:from>
    <xdr:ext cx="8997" cy="8997"/>
    <xdr:pic>
      <xdr:nvPicPr>
        <xdr:cNvPr id="145" name="Picture 44">
          <a:extLst>
            <a:ext uri="{FF2B5EF4-FFF2-40B4-BE49-F238E27FC236}">
              <a16:creationId xmlns:a16="http://schemas.microsoft.com/office/drawing/2014/main" xmlns="" id="{409E6FB2-48AC-4FD1-8F47-0C86ACFED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3373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72</xdr:row>
      <xdr:rowOff>0</xdr:rowOff>
    </xdr:from>
    <xdr:ext cx="8997" cy="8997"/>
    <xdr:pic>
      <xdr:nvPicPr>
        <xdr:cNvPr id="146" name="Picture 43">
          <a:extLst>
            <a:ext uri="{FF2B5EF4-FFF2-40B4-BE49-F238E27FC236}">
              <a16:creationId xmlns:a16="http://schemas.microsoft.com/office/drawing/2014/main" xmlns="" id="{4371C849-1B91-4AC4-A5E6-F0F07C85D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3563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72</xdr:row>
      <xdr:rowOff>0</xdr:rowOff>
    </xdr:from>
    <xdr:ext cx="8997" cy="8997"/>
    <xdr:pic>
      <xdr:nvPicPr>
        <xdr:cNvPr id="147" name="Picture 44">
          <a:extLst>
            <a:ext uri="{FF2B5EF4-FFF2-40B4-BE49-F238E27FC236}">
              <a16:creationId xmlns:a16="http://schemas.microsoft.com/office/drawing/2014/main" xmlns="" id="{6CB80901-0D41-4495-8EFF-A44C5994A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3563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72</xdr:row>
      <xdr:rowOff>0</xdr:rowOff>
    </xdr:from>
    <xdr:ext cx="8997" cy="8997"/>
    <xdr:pic>
      <xdr:nvPicPr>
        <xdr:cNvPr id="148" name="Picture 43">
          <a:extLst>
            <a:ext uri="{FF2B5EF4-FFF2-40B4-BE49-F238E27FC236}">
              <a16:creationId xmlns:a16="http://schemas.microsoft.com/office/drawing/2014/main" xmlns="" id="{9DA39C0E-60AF-4E50-8C55-A52405A76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375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72</xdr:row>
      <xdr:rowOff>0</xdr:rowOff>
    </xdr:from>
    <xdr:ext cx="8997" cy="8997"/>
    <xdr:pic>
      <xdr:nvPicPr>
        <xdr:cNvPr id="149" name="Picture 44">
          <a:extLst>
            <a:ext uri="{FF2B5EF4-FFF2-40B4-BE49-F238E27FC236}">
              <a16:creationId xmlns:a16="http://schemas.microsoft.com/office/drawing/2014/main" xmlns="" id="{6CDBE3B4-C943-4F20-9B56-8B7BC7B04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67050" y="1375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73</xdr:row>
      <xdr:rowOff>0</xdr:rowOff>
    </xdr:from>
    <xdr:ext cx="8997" cy="8997"/>
    <xdr:pic>
      <xdr:nvPicPr>
        <xdr:cNvPr id="168" name="Picture 43">
          <a:extLst>
            <a:ext uri="{FF2B5EF4-FFF2-40B4-BE49-F238E27FC236}">
              <a16:creationId xmlns:a16="http://schemas.microsoft.com/office/drawing/2014/main" xmlns="" id="{76F4C5A6-8A11-4AE8-BDBB-2ABA67CC8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5882" y="12584206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73</xdr:row>
      <xdr:rowOff>0</xdr:rowOff>
    </xdr:from>
    <xdr:ext cx="8997" cy="8997"/>
    <xdr:pic>
      <xdr:nvPicPr>
        <xdr:cNvPr id="169" name="Picture 44">
          <a:extLst>
            <a:ext uri="{FF2B5EF4-FFF2-40B4-BE49-F238E27FC236}">
              <a16:creationId xmlns:a16="http://schemas.microsoft.com/office/drawing/2014/main" xmlns="" id="{89351F51-5B52-4DA4-91F4-357FFDED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5882" y="12584206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8997" cy="8997"/>
    <xdr:pic>
      <xdr:nvPicPr>
        <xdr:cNvPr id="150" name="Picture 43">
          <a:extLst>
            <a:ext uri="{FF2B5EF4-FFF2-40B4-BE49-F238E27FC236}">
              <a16:creationId xmlns:a16="http://schemas.microsoft.com/office/drawing/2014/main" xmlns="" id="{A746E849-9556-4849-9EB3-E805EFD20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84912" y="10488706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8997" cy="8997"/>
    <xdr:pic>
      <xdr:nvPicPr>
        <xdr:cNvPr id="151" name="Picture 44">
          <a:extLst>
            <a:ext uri="{FF2B5EF4-FFF2-40B4-BE49-F238E27FC236}">
              <a16:creationId xmlns:a16="http://schemas.microsoft.com/office/drawing/2014/main" xmlns="" id="{47252F93-17F2-4A85-ACA7-B86C8765A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84912" y="10488706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8997" cy="8997"/>
    <xdr:pic>
      <xdr:nvPicPr>
        <xdr:cNvPr id="152" name="Picture 43">
          <a:extLst>
            <a:ext uri="{FF2B5EF4-FFF2-40B4-BE49-F238E27FC236}">
              <a16:creationId xmlns:a16="http://schemas.microsoft.com/office/drawing/2014/main" xmlns="" id="{BF5CA800-92D5-43D1-8526-D2337D50F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84912" y="10488706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8997" cy="8997"/>
    <xdr:pic>
      <xdr:nvPicPr>
        <xdr:cNvPr id="153" name="Picture 44">
          <a:extLst>
            <a:ext uri="{FF2B5EF4-FFF2-40B4-BE49-F238E27FC236}">
              <a16:creationId xmlns:a16="http://schemas.microsoft.com/office/drawing/2014/main" xmlns="" id="{050876E7-BBB2-4763-A5BE-2C1E24E4A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84912" y="10488706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8997" cy="8997"/>
    <xdr:pic>
      <xdr:nvPicPr>
        <xdr:cNvPr id="154" name="Picture 43">
          <a:extLst>
            <a:ext uri="{FF2B5EF4-FFF2-40B4-BE49-F238E27FC236}">
              <a16:creationId xmlns:a16="http://schemas.microsoft.com/office/drawing/2014/main" xmlns="" id="{CF8024C4-40F8-4960-8F6A-DEB0F91FB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84912" y="10488706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8997" cy="8997"/>
    <xdr:pic>
      <xdr:nvPicPr>
        <xdr:cNvPr id="155" name="Picture 44">
          <a:extLst>
            <a:ext uri="{FF2B5EF4-FFF2-40B4-BE49-F238E27FC236}">
              <a16:creationId xmlns:a16="http://schemas.microsoft.com/office/drawing/2014/main" xmlns="" id="{4FF23D10-C4D2-44D1-B8F6-5A01C1874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84912" y="10488706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8997" cy="8997"/>
    <xdr:pic>
      <xdr:nvPicPr>
        <xdr:cNvPr id="156" name="Picture 43">
          <a:extLst>
            <a:ext uri="{FF2B5EF4-FFF2-40B4-BE49-F238E27FC236}">
              <a16:creationId xmlns:a16="http://schemas.microsoft.com/office/drawing/2014/main" xmlns="" id="{C15CBB84-6902-474C-8C19-FBC61419E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84912" y="10488706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8997" cy="8997"/>
    <xdr:pic>
      <xdr:nvPicPr>
        <xdr:cNvPr id="157" name="Picture 44">
          <a:extLst>
            <a:ext uri="{FF2B5EF4-FFF2-40B4-BE49-F238E27FC236}">
              <a16:creationId xmlns:a16="http://schemas.microsoft.com/office/drawing/2014/main" xmlns="" id="{2E5D88E8-04FE-41AA-A7D8-01382D0AB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84912" y="10488706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68</xdr:row>
      <xdr:rowOff>0</xdr:rowOff>
    </xdr:from>
    <xdr:ext cx="8997" cy="8997"/>
    <xdr:pic>
      <xdr:nvPicPr>
        <xdr:cNvPr id="158" name="Picture 43">
          <a:extLst>
            <a:ext uri="{FF2B5EF4-FFF2-40B4-BE49-F238E27FC236}">
              <a16:creationId xmlns:a16="http://schemas.microsoft.com/office/drawing/2014/main" xmlns="" id="{01E275F7-1DF6-4800-BDF9-574CF4477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84912" y="12774706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68</xdr:row>
      <xdr:rowOff>0</xdr:rowOff>
    </xdr:from>
    <xdr:ext cx="8997" cy="8997"/>
    <xdr:pic>
      <xdr:nvPicPr>
        <xdr:cNvPr id="159" name="Picture 44">
          <a:extLst>
            <a:ext uri="{FF2B5EF4-FFF2-40B4-BE49-F238E27FC236}">
              <a16:creationId xmlns:a16="http://schemas.microsoft.com/office/drawing/2014/main" xmlns="" id="{B08B366F-20FF-4625-8FCE-D68BFC0D3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84912" y="12774706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68</xdr:row>
      <xdr:rowOff>0</xdr:rowOff>
    </xdr:from>
    <xdr:ext cx="8997" cy="8997"/>
    <xdr:pic>
      <xdr:nvPicPr>
        <xdr:cNvPr id="160" name="Picture 43">
          <a:extLst>
            <a:ext uri="{FF2B5EF4-FFF2-40B4-BE49-F238E27FC236}">
              <a16:creationId xmlns:a16="http://schemas.microsoft.com/office/drawing/2014/main" xmlns="" id="{49799318-3A49-4546-B400-2BA8CF3FC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84912" y="12774706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68</xdr:row>
      <xdr:rowOff>0</xdr:rowOff>
    </xdr:from>
    <xdr:ext cx="8997" cy="8997"/>
    <xdr:pic>
      <xdr:nvPicPr>
        <xdr:cNvPr id="161" name="Picture 44">
          <a:extLst>
            <a:ext uri="{FF2B5EF4-FFF2-40B4-BE49-F238E27FC236}">
              <a16:creationId xmlns:a16="http://schemas.microsoft.com/office/drawing/2014/main" xmlns="" id="{CA64612F-1A43-44A2-BAB4-50C0121DC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784912" y="12774706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8997" cy="8997"/>
    <xdr:pic>
      <xdr:nvPicPr>
        <xdr:cNvPr id="2" name="Picture 43">
          <a:extLst>
            <a:ext uri="{FF2B5EF4-FFF2-40B4-BE49-F238E27FC236}">
              <a16:creationId xmlns:a16="http://schemas.microsoft.com/office/drawing/2014/main" xmlns="" id="{DCDEFF9E-6520-4C9A-991F-C9B827816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63925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</xdr:row>
      <xdr:rowOff>0</xdr:rowOff>
    </xdr:from>
    <xdr:ext cx="8997" cy="8997"/>
    <xdr:pic>
      <xdr:nvPicPr>
        <xdr:cNvPr id="3" name="Picture 44">
          <a:extLst>
            <a:ext uri="{FF2B5EF4-FFF2-40B4-BE49-F238E27FC236}">
              <a16:creationId xmlns:a16="http://schemas.microsoft.com/office/drawing/2014/main" xmlns="" id="{10B54298-D255-4401-A9E8-35964FC13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63925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</xdr:row>
      <xdr:rowOff>0</xdr:rowOff>
    </xdr:from>
    <xdr:ext cx="8997" cy="8997"/>
    <xdr:pic>
      <xdr:nvPicPr>
        <xdr:cNvPr id="4" name="Picture 43">
          <a:extLst>
            <a:ext uri="{FF2B5EF4-FFF2-40B4-BE49-F238E27FC236}">
              <a16:creationId xmlns:a16="http://schemas.microsoft.com/office/drawing/2014/main" xmlns="" id="{1F1ECBF1-32B0-4D67-94AD-43029F19B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65830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</xdr:row>
      <xdr:rowOff>0</xdr:rowOff>
    </xdr:from>
    <xdr:ext cx="8997" cy="8997"/>
    <xdr:pic>
      <xdr:nvPicPr>
        <xdr:cNvPr id="5" name="Picture 44">
          <a:extLst>
            <a:ext uri="{FF2B5EF4-FFF2-40B4-BE49-F238E27FC236}">
              <a16:creationId xmlns:a16="http://schemas.microsoft.com/office/drawing/2014/main" xmlns="" id="{304D1819-6517-4349-9B44-48E74B717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65830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8997" cy="8997"/>
    <xdr:pic>
      <xdr:nvPicPr>
        <xdr:cNvPr id="6" name="Picture 43">
          <a:extLst>
            <a:ext uri="{FF2B5EF4-FFF2-40B4-BE49-F238E27FC236}">
              <a16:creationId xmlns:a16="http://schemas.microsoft.com/office/drawing/2014/main" xmlns="" id="{AB28B277-CE34-48A8-81BD-E97E28A6D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67735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8997" cy="8997"/>
    <xdr:pic>
      <xdr:nvPicPr>
        <xdr:cNvPr id="7" name="Picture 44">
          <a:extLst>
            <a:ext uri="{FF2B5EF4-FFF2-40B4-BE49-F238E27FC236}">
              <a16:creationId xmlns:a16="http://schemas.microsoft.com/office/drawing/2014/main" xmlns="" id="{1BE023A7-4996-4B13-BF2D-AA2D88A1A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67735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8997" cy="8997"/>
    <xdr:pic>
      <xdr:nvPicPr>
        <xdr:cNvPr id="8" name="Picture 43">
          <a:extLst>
            <a:ext uri="{FF2B5EF4-FFF2-40B4-BE49-F238E27FC236}">
              <a16:creationId xmlns:a16="http://schemas.microsoft.com/office/drawing/2014/main" xmlns="" id="{74D5A809-1D4E-4DE1-9F55-5E590616E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73450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8997" cy="8997"/>
    <xdr:pic>
      <xdr:nvPicPr>
        <xdr:cNvPr id="9" name="Picture 44">
          <a:extLst>
            <a:ext uri="{FF2B5EF4-FFF2-40B4-BE49-F238E27FC236}">
              <a16:creationId xmlns:a16="http://schemas.microsoft.com/office/drawing/2014/main" xmlns="" id="{A1565EDB-94CB-4A27-BAF3-AB153539B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73450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8997" cy="8997"/>
    <xdr:pic>
      <xdr:nvPicPr>
        <xdr:cNvPr id="10" name="Picture 43">
          <a:extLst>
            <a:ext uri="{FF2B5EF4-FFF2-40B4-BE49-F238E27FC236}">
              <a16:creationId xmlns:a16="http://schemas.microsoft.com/office/drawing/2014/main" xmlns="" id="{57D05EEF-DC0E-4894-B494-4347D9C33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77260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8997" cy="8997"/>
    <xdr:pic>
      <xdr:nvPicPr>
        <xdr:cNvPr id="11" name="Picture 44">
          <a:extLst>
            <a:ext uri="{FF2B5EF4-FFF2-40B4-BE49-F238E27FC236}">
              <a16:creationId xmlns:a16="http://schemas.microsoft.com/office/drawing/2014/main" xmlns="" id="{B0A80AF2-04B8-49EF-B9C5-B9FFCBBAA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77260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8997" cy="8997"/>
    <xdr:pic>
      <xdr:nvPicPr>
        <xdr:cNvPr id="12" name="Picture 43">
          <a:extLst>
            <a:ext uri="{FF2B5EF4-FFF2-40B4-BE49-F238E27FC236}">
              <a16:creationId xmlns:a16="http://schemas.microsoft.com/office/drawing/2014/main" xmlns="" id="{E4ABFB71-195C-45CB-88BA-0592EE3A3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81070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8997" cy="8997"/>
    <xdr:pic>
      <xdr:nvPicPr>
        <xdr:cNvPr id="13" name="Picture 44">
          <a:extLst>
            <a:ext uri="{FF2B5EF4-FFF2-40B4-BE49-F238E27FC236}">
              <a16:creationId xmlns:a16="http://schemas.microsoft.com/office/drawing/2014/main" xmlns="" id="{6B5688A9-56E4-4774-B96C-4A753A695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81070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43</xdr:row>
      <xdr:rowOff>0</xdr:rowOff>
    </xdr:from>
    <xdr:ext cx="8997" cy="8997"/>
    <xdr:pic>
      <xdr:nvPicPr>
        <xdr:cNvPr id="14" name="Picture 43">
          <a:extLst>
            <a:ext uri="{FF2B5EF4-FFF2-40B4-BE49-F238E27FC236}">
              <a16:creationId xmlns:a16="http://schemas.microsoft.com/office/drawing/2014/main" xmlns="" id="{43481945-B706-43D0-B4CD-95D9B35C9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11550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43</xdr:row>
      <xdr:rowOff>0</xdr:rowOff>
    </xdr:from>
    <xdr:ext cx="8997" cy="8997"/>
    <xdr:pic>
      <xdr:nvPicPr>
        <xdr:cNvPr id="15" name="Picture 44">
          <a:extLst>
            <a:ext uri="{FF2B5EF4-FFF2-40B4-BE49-F238E27FC236}">
              <a16:creationId xmlns:a16="http://schemas.microsoft.com/office/drawing/2014/main" xmlns="" id="{12C6EF9B-1B81-4937-9A3D-F948702E3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11550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43</xdr:row>
      <xdr:rowOff>0</xdr:rowOff>
    </xdr:from>
    <xdr:ext cx="8997" cy="8997"/>
    <xdr:pic>
      <xdr:nvPicPr>
        <xdr:cNvPr id="16" name="Picture 43">
          <a:extLst>
            <a:ext uri="{FF2B5EF4-FFF2-40B4-BE49-F238E27FC236}">
              <a16:creationId xmlns:a16="http://schemas.microsoft.com/office/drawing/2014/main" xmlns="" id="{180BFF21-FAC7-4013-9ECD-164D92054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13455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43</xdr:row>
      <xdr:rowOff>0</xdr:rowOff>
    </xdr:from>
    <xdr:ext cx="8997" cy="8997"/>
    <xdr:pic>
      <xdr:nvPicPr>
        <xdr:cNvPr id="17" name="Picture 44">
          <a:extLst>
            <a:ext uri="{FF2B5EF4-FFF2-40B4-BE49-F238E27FC236}">
              <a16:creationId xmlns:a16="http://schemas.microsoft.com/office/drawing/2014/main" xmlns="" id="{6D59CC77-8E65-486D-915F-EBB6DE6C3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13455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43</xdr:row>
      <xdr:rowOff>0</xdr:rowOff>
    </xdr:from>
    <xdr:ext cx="8997" cy="8997"/>
    <xdr:pic>
      <xdr:nvPicPr>
        <xdr:cNvPr id="18" name="Picture 43">
          <a:extLst>
            <a:ext uri="{FF2B5EF4-FFF2-40B4-BE49-F238E27FC236}">
              <a16:creationId xmlns:a16="http://schemas.microsoft.com/office/drawing/2014/main" xmlns="" id="{C535E091-62DA-4A29-8206-B42429542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09645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43</xdr:row>
      <xdr:rowOff>0</xdr:rowOff>
    </xdr:from>
    <xdr:ext cx="8997" cy="8997"/>
    <xdr:pic>
      <xdr:nvPicPr>
        <xdr:cNvPr id="19" name="Picture 44">
          <a:extLst>
            <a:ext uri="{FF2B5EF4-FFF2-40B4-BE49-F238E27FC236}">
              <a16:creationId xmlns:a16="http://schemas.microsoft.com/office/drawing/2014/main" xmlns="" id="{CA45E48D-24D5-460E-AF8C-7C56966E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09645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43</xdr:row>
      <xdr:rowOff>0</xdr:rowOff>
    </xdr:from>
    <xdr:ext cx="8997" cy="8997"/>
    <xdr:pic>
      <xdr:nvPicPr>
        <xdr:cNvPr id="20" name="Picture 43">
          <a:extLst>
            <a:ext uri="{FF2B5EF4-FFF2-40B4-BE49-F238E27FC236}">
              <a16:creationId xmlns:a16="http://schemas.microsoft.com/office/drawing/2014/main" xmlns="" id="{473E09D0-E1DF-48B0-BFE9-1EB2CA032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09645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43</xdr:row>
      <xdr:rowOff>0</xdr:rowOff>
    </xdr:from>
    <xdr:ext cx="8997" cy="8997"/>
    <xdr:pic>
      <xdr:nvPicPr>
        <xdr:cNvPr id="21" name="Picture 44">
          <a:extLst>
            <a:ext uri="{FF2B5EF4-FFF2-40B4-BE49-F238E27FC236}">
              <a16:creationId xmlns:a16="http://schemas.microsoft.com/office/drawing/2014/main" xmlns="" id="{FCC19815-8BB1-4F66-B514-3F682FB85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09645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29</xdr:row>
      <xdr:rowOff>0</xdr:rowOff>
    </xdr:from>
    <xdr:ext cx="8997" cy="8997"/>
    <xdr:pic>
      <xdr:nvPicPr>
        <xdr:cNvPr id="22" name="Picture 43">
          <a:extLst>
            <a:ext uri="{FF2B5EF4-FFF2-40B4-BE49-F238E27FC236}">
              <a16:creationId xmlns:a16="http://schemas.microsoft.com/office/drawing/2014/main" xmlns="" id="{05346072-7F54-44BE-8488-7070DE5A2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88690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29</xdr:row>
      <xdr:rowOff>0</xdr:rowOff>
    </xdr:from>
    <xdr:ext cx="8997" cy="8997"/>
    <xdr:pic>
      <xdr:nvPicPr>
        <xdr:cNvPr id="23" name="Picture 44">
          <a:extLst>
            <a:ext uri="{FF2B5EF4-FFF2-40B4-BE49-F238E27FC236}">
              <a16:creationId xmlns:a16="http://schemas.microsoft.com/office/drawing/2014/main" xmlns="" id="{BEEDEF6F-7D9E-445E-93B0-F2ED7BAA7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88690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37</xdr:row>
      <xdr:rowOff>0</xdr:rowOff>
    </xdr:from>
    <xdr:ext cx="8997" cy="8997"/>
    <xdr:pic>
      <xdr:nvPicPr>
        <xdr:cNvPr id="24" name="Picture 43">
          <a:extLst>
            <a:ext uri="{FF2B5EF4-FFF2-40B4-BE49-F238E27FC236}">
              <a16:creationId xmlns:a16="http://schemas.microsoft.com/office/drawing/2014/main" xmlns="" id="{91BE76B6-4712-4711-A14C-7CB9A2F5D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90595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37</xdr:row>
      <xdr:rowOff>0</xdr:rowOff>
    </xdr:from>
    <xdr:ext cx="8997" cy="8997"/>
    <xdr:pic>
      <xdr:nvPicPr>
        <xdr:cNvPr id="25" name="Picture 44">
          <a:extLst>
            <a:ext uri="{FF2B5EF4-FFF2-40B4-BE49-F238E27FC236}">
              <a16:creationId xmlns:a16="http://schemas.microsoft.com/office/drawing/2014/main" xmlns="" id="{8EBFEC24-5AF8-4B4C-B095-40391B64B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90595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38</xdr:row>
      <xdr:rowOff>0</xdr:rowOff>
    </xdr:from>
    <xdr:ext cx="8997" cy="8997"/>
    <xdr:pic>
      <xdr:nvPicPr>
        <xdr:cNvPr id="26" name="Picture 43">
          <a:extLst>
            <a:ext uri="{FF2B5EF4-FFF2-40B4-BE49-F238E27FC236}">
              <a16:creationId xmlns:a16="http://schemas.microsoft.com/office/drawing/2014/main" xmlns="" id="{E28F572A-02FF-4A78-BB6F-312B378F4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92500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38</xdr:row>
      <xdr:rowOff>0</xdr:rowOff>
    </xdr:from>
    <xdr:ext cx="8997" cy="8997"/>
    <xdr:pic>
      <xdr:nvPicPr>
        <xdr:cNvPr id="27" name="Picture 44">
          <a:extLst>
            <a:ext uri="{FF2B5EF4-FFF2-40B4-BE49-F238E27FC236}">
              <a16:creationId xmlns:a16="http://schemas.microsoft.com/office/drawing/2014/main" xmlns="" id="{BCA11474-7B80-49BA-910F-935F44A78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92500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42</xdr:row>
      <xdr:rowOff>0</xdr:rowOff>
    </xdr:from>
    <xdr:ext cx="8997" cy="8997"/>
    <xdr:pic>
      <xdr:nvPicPr>
        <xdr:cNvPr id="28" name="Picture 43">
          <a:extLst>
            <a:ext uri="{FF2B5EF4-FFF2-40B4-BE49-F238E27FC236}">
              <a16:creationId xmlns:a16="http://schemas.microsoft.com/office/drawing/2014/main" xmlns="" id="{89C40866-DD79-4D8F-A095-2498B7174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02025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42</xdr:row>
      <xdr:rowOff>0</xdr:rowOff>
    </xdr:from>
    <xdr:ext cx="8997" cy="8997"/>
    <xdr:pic>
      <xdr:nvPicPr>
        <xdr:cNvPr id="29" name="Picture 44">
          <a:extLst>
            <a:ext uri="{FF2B5EF4-FFF2-40B4-BE49-F238E27FC236}">
              <a16:creationId xmlns:a16="http://schemas.microsoft.com/office/drawing/2014/main" xmlns="" id="{7EC609E5-D4A6-4711-B6AD-B0D6974C0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02025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43</xdr:row>
      <xdr:rowOff>0</xdr:rowOff>
    </xdr:from>
    <xdr:ext cx="8997" cy="8997"/>
    <xdr:pic>
      <xdr:nvPicPr>
        <xdr:cNvPr id="30" name="Picture 43">
          <a:extLst>
            <a:ext uri="{FF2B5EF4-FFF2-40B4-BE49-F238E27FC236}">
              <a16:creationId xmlns:a16="http://schemas.microsoft.com/office/drawing/2014/main" xmlns="" id="{588F12A1-1F11-46CC-A4A0-04B711CC5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03930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43</xdr:row>
      <xdr:rowOff>0</xdr:rowOff>
    </xdr:from>
    <xdr:ext cx="8997" cy="8997"/>
    <xdr:pic>
      <xdr:nvPicPr>
        <xdr:cNvPr id="31" name="Picture 44">
          <a:extLst>
            <a:ext uri="{FF2B5EF4-FFF2-40B4-BE49-F238E27FC236}">
              <a16:creationId xmlns:a16="http://schemas.microsoft.com/office/drawing/2014/main" xmlns="" id="{229D63EC-40E1-4CE2-A36D-09DBA6FBA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03930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43</xdr:row>
      <xdr:rowOff>0</xdr:rowOff>
    </xdr:from>
    <xdr:ext cx="8997" cy="8997"/>
    <xdr:pic>
      <xdr:nvPicPr>
        <xdr:cNvPr id="32" name="Picture 43">
          <a:extLst>
            <a:ext uri="{FF2B5EF4-FFF2-40B4-BE49-F238E27FC236}">
              <a16:creationId xmlns:a16="http://schemas.microsoft.com/office/drawing/2014/main" xmlns="" id="{DF941356-2009-4187-8A49-289810819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03930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43</xdr:row>
      <xdr:rowOff>0</xdr:rowOff>
    </xdr:from>
    <xdr:ext cx="8997" cy="8997"/>
    <xdr:pic>
      <xdr:nvPicPr>
        <xdr:cNvPr id="33" name="Picture 44">
          <a:extLst>
            <a:ext uri="{FF2B5EF4-FFF2-40B4-BE49-F238E27FC236}">
              <a16:creationId xmlns:a16="http://schemas.microsoft.com/office/drawing/2014/main" xmlns="" id="{F4AB68D7-D9CA-4290-927A-C306F7454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203930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15</xdr:row>
      <xdr:rowOff>0</xdr:rowOff>
    </xdr:from>
    <xdr:ext cx="8997" cy="8997"/>
    <xdr:pic>
      <xdr:nvPicPr>
        <xdr:cNvPr id="34" name="Picture 43">
          <a:extLst>
            <a:ext uri="{FF2B5EF4-FFF2-40B4-BE49-F238E27FC236}">
              <a16:creationId xmlns:a16="http://schemas.microsoft.com/office/drawing/2014/main" xmlns="" id="{EDF99C94-7D1B-4648-8952-4AA3EADA0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82975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15</xdr:row>
      <xdr:rowOff>0</xdr:rowOff>
    </xdr:from>
    <xdr:ext cx="8997" cy="8997"/>
    <xdr:pic>
      <xdr:nvPicPr>
        <xdr:cNvPr id="35" name="Picture 44">
          <a:extLst>
            <a:ext uri="{FF2B5EF4-FFF2-40B4-BE49-F238E27FC236}">
              <a16:creationId xmlns:a16="http://schemas.microsoft.com/office/drawing/2014/main" xmlns="" id="{7964C795-FA54-4A1B-A2DC-AFF4099C0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82975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39</xdr:row>
      <xdr:rowOff>0</xdr:rowOff>
    </xdr:from>
    <xdr:ext cx="8997" cy="8997"/>
    <xdr:pic>
      <xdr:nvPicPr>
        <xdr:cNvPr id="36" name="Picture 43">
          <a:extLst>
            <a:ext uri="{FF2B5EF4-FFF2-40B4-BE49-F238E27FC236}">
              <a16:creationId xmlns:a16="http://schemas.microsoft.com/office/drawing/2014/main" xmlns="" id="{14DB5343-B809-4240-966F-F7F2F10A4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94405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39</xdr:row>
      <xdr:rowOff>0</xdr:rowOff>
    </xdr:from>
    <xdr:ext cx="8997" cy="8997"/>
    <xdr:pic>
      <xdr:nvPicPr>
        <xdr:cNvPr id="37" name="Picture 44">
          <a:extLst>
            <a:ext uri="{FF2B5EF4-FFF2-40B4-BE49-F238E27FC236}">
              <a16:creationId xmlns:a16="http://schemas.microsoft.com/office/drawing/2014/main" xmlns="" id="{60358139-3A40-4463-B9E7-6E20A962B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94405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13</xdr:row>
      <xdr:rowOff>0</xdr:rowOff>
    </xdr:from>
    <xdr:ext cx="8997" cy="8997"/>
    <xdr:pic>
      <xdr:nvPicPr>
        <xdr:cNvPr id="38" name="Picture 43">
          <a:extLst>
            <a:ext uri="{FF2B5EF4-FFF2-40B4-BE49-F238E27FC236}">
              <a16:creationId xmlns:a16="http://schemas.microsoft.com/office/drawing/2014/main" xmlns="" id="{94F8228F-EB81-4300-B401-38AD7EB8A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79165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13</xdr:row>
      <xdr:rowOff>0</xdr:rowOff>
    </xdr:from>
    <xdr:ext cx="8997" cy="8997"/>
    <xdr:pic>
      <xdr:nvPicPr>
        <xdr:cNvPr id="39" name="Picture 44">
          <a:extLst>
            <a:ext uri="{FF2B5EF4-FFF2-40B4-BE49-F238E27FC236}">
              <a16:creationId xmlns:a16="http://schemas.microsoft.com/office/drawing/2014/main" xmlns="" id="{E47EBE9E-8AB2-4CBE-A11E-85FAE0934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581400" y="17916525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9</xdr:row>
      <xdr:rowOff>0</xdr:rowOff>
    </xdr:from>
    <xdr:ext cx="8997" cy="8997"/>
    <xdr:pic>
      <xdr:nvPicPr>
        <xdr:cNvPr id="40" name="Picture 43">
          <a:extLst>
            <a:ext uri="{FF2B5EF4-FFF2-40B4-BE49-F238E27FC236}">
              <a16:creationId xmlns:a16="http://schemas.microsoft.com/office/drawing/2014/main" xmlns="" id="{7B4CE2E1-8F28-4397-8291-2509B8A0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32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9</xdr:row>
      <xdr:rowOff>0</xdr:rowOff>
    </xdr:from>
    <xdr:ext cx="8997" cy="8997"/>
    <xdr:pic>
      <xdr:nvPicPr>
        <xdr:cNvPr id="41" name="Picture 44">
          <a:extLst>
            <a:ext uri="{FF2B5EF4-FFF2-40B4-BE49-F238E27FC236}">
              <a16:creationId xmlns:a16="http://schemas.microsoft.com/office/drawing/2014/main" xmlns="" id="{BFFEBF99-7B44-411F-B930-8EEE74395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32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8997" cy="8997"/>
    <xdr:pic>
      <xdr:nvPicPr>
        <xdr:cNvPr id="42" name="Picture 43">
          <a:extLst>
            <a:ext uri="{FF2B5EF4-FFF2-40B4-BE49-F238E27FC236}">
              <a16:creationId xmlns:a16="http://schemas.microsoft.com/office/drawing/2014/main" xmlns="" id="{2F4AD3B5-6841-4BCB-9D6F-A977ADF40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8997" cy="8997"/>
    <xdr:pic>
      <xdr:nvPicPr>
        <xdr:cNvPr id="43" name="Picture 44">
          <a:extLst>
            <a:ext uri="{FF2B5EF4-FFF2-40B4-BE49-F238E27FC236}">
              <a16:creationId xmlns:a16="http://schemas.microsoft.com/office/drawing/2014/main" xmlns="" id="{CD352DD3-9F61-4E4D-ADBB-65AFDDD44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8997" cy="8997"/>
    <xdr:pic>
      <xdr:nvPicPr>
        <xdr:cNvPr id="44" name="Picture 43">
          <a:extLst>
            <a:ext uri="{FF2B5EF4-FFF2-40B4-BE49-F238E27FC236}">
              <a16:creationId xmlns:a16="http://schemas.microsoft.com/office/drawing/2014/main" xmlns="" id="{7AB9D661-6885-42BB-A2CC-4139271A0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8997" cy="8997"/>
    <xdr:pic>
      <xdr:nvPicPr>
        <xdr:cNvPr id="45" name="Picture 44">
          <a:extLst>
            <a:ext uri="{FF2B5EF4-FFF2-40B4-BE49-F238E27FC236}">
              <a16:creationId xmlns:a16="http://schemas.microsoft.com/office/drawing/2014/main" xmlns="" id="{B790EB5B-C200-4E12-A4B9-C9F641484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8997" cy="8997"/>
    <xdr:pic>
      <xdr:nvPicPr>
        <xdr:cNvPr id="46" name="Picture 43">
          <a:extLst>
            <a:ext uri="{FF2B5EF4-FFF2-40B4-BE49-F238E27FC236}">
              <a16:creationId xmlns:a16="http://schemas.microsoft.com/office/drawing/2014/main" xmlns="" id="{659B212B-9765-4E0B-9B51-A52ACBA68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1181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8997" cy="8997"/>
    <xdr:pic>
      <xdr:nvPicPr>
        <xdr:cNvPr id="47" name="Picture 44">
          <a:extLst>
            <a:ext uri="{FF2B5EF4-FFF2-40B4-BE49-F238E27FC236}">
              <a16:creationId xmlns:a16="http://schemas.microsoft.com/office/drawing/2014/main" xmlns="" id="{63938F00-8EB5-44A7-9EAF-DED226216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1181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8997" cy="8997"/>
    <xdr:pic>
      <xdr:nvPicPr>
        <xdr:cNvPr id="48" name="Picture 43">
          <a:extLst>
            <a:ext uri="{FF2B5EF4-FFF2-40B4-BE49-F238E27FC236}">
              <a16:creationId xmlns:a16="http://schemas.microsoft.com/office/drawing/2014/main" xmlns="" id="{AE61F88C-3A52-441A-B53C-2FE73E589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1752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8997" cy="8997"/>
    <xdr:pic>
      <xdr:nvPicPr>
        <xdr:cNvPr id="49" name="Picture 44">
          <a:extLst>
            <a:ext uri="{FF2B5EF4-FFF2-40B4-BE49-F238E27FC236}">
              <a16:creationId xmlns:a16="http://schemas.microsoft.com/office/drawing/2014/main" xmlns="" id="{E0C866A3-AC8D-406A-8EE3-98D80CFB5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1752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35</xdr:row>
      <xdr:rowOff>0</xdr:rowOff>
    </xdr:from>
    <xdr:ext cx="8997" cy="8997"/>
    <xdr:pic>
      <xdr:nvPicPr>
        <xdr:cNvPr id="50" name="Picture 43">
          <a:extLst>
            <a:ext uri="{FF2B5EF4-FFF2-40B4-BE49-F238E27FC236}">
              <a16:creationId xmlns:a16="http://schemas.microsoft.com/office/drawing/2014/main" xmlns="" id="{586847BE-5368-4C41-AE2C-293A4CF10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133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35</xdr:row>
      <xdr:rowOff>0</xdr:rowOff>
    </xdr:from>
    <xdr:ext cx="8997" cy="8997"/>
    <xdr:pic>
      <xdr:nvPicPr>
        <xdr:cNvPr id="51" name="Picture 44">
          <a:extLst>
            <a:ext uri="{FF2B5EF4-FFF2-40B4-BE49-F238E27FC236}">
              <a16:creationId xmlns:a16="http://schemas.microsoft.com/office/drawing/2014/main" xmlns="" id="{A6F2B01F-8F8A-4C21-8667-D32CB03C8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133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37</xdr:row>
      <xdr:rowOff>0</xdr:rowOff>
    </xdr:from>
    <xdr:ext cx="8997" cy="8997"/>
    <xdr:pic>
      <xdr:nvPicPr>
        <xdr:cNvPr id="52" name="Picture 43">
          <a:extLst>
            <a:ext uri="{FF2B5EF4-FFF2-40B4-BE49-F238E27FC236}">
              <a16:creationId xmlns:a16="http://schemas.microsoft.com/office/drawing/2014/main" xmlns="" id="{F495A147-AEBA-4FC3-900C-C60978FE1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51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37</xdr:row>
      <xdr:rowOff>0</xdr:rowOff>
    </xdr:from>
    <xdr:ext cx="8997" cy="8997"/>
    <xdr:pic>
      <xdr:nvPicPr>
        <xdr:cNvPr id="53" name="Picture 44">
          <a:extLst>
            <a:ext uri="{FF2B5EF4-FFF2-40B4-BE49-F238E27FC236}">
              <a16:creationId xmlns:a16="http://schemas.microsoft.com/office/drawing/2014/main" xmlns="" id="{BFBE13A7-0944-4184-9EDA-16B569014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51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8997" cy="8997"/>
    <xdr:pic>
      <xdr:nvPicPr>
        <xdr:cNvPr id="54" name="Picture 43">
          <a:extLst>
            <a:ext uri="{FF2B5EF4-FFF2-40B4-BE49-F238E27FC236}">
              <a16:creationId xmlns:a16="http://schemas.microsoft.com/office/drawing/2014/main" xmlns="" id="{8EA5BA44-F0D5-4F0B-8291-167F8AA07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32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8997" cy="8997"/>
    <xdr:pic>
      <xdr:nvPicPr>
        <xdr:cNvPr id="55" name="Picture 44">
          <a:extLst>
            <a:ext uri="{FF2B5EF4-FFF2-40B4-BE49-F238E27FC236}">
              <a16:creationId xmlns:a16="http://schemas.microsoft.com/office/drawing/2014/main" xmlns="" id="{A72338F2-4DB0-4EF3-AA5B-882459640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32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37</xdr:row>
      <xdr:rowOff>0</xdr:rowOff>
    </xdr:from>
    <xdr:ext cx="8997" cy="8997"/>
    <xdr:pic>
      <xdr:nvPicPr>
        <xdr:cNvPr id="56" name="Picture 43">
          <a:extLst>
            <a:ext uri="{FF2B5EF4-FFF2-40B4-BE49-F238E27FC236}">
              <a16:creationId xmlns:a16="http://schemas.microsoft.com/office/drawing/2014/main" xmlns="" id="{652AA60F-183C-477A-A6D2-E2BEA87C1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705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37</xdr:row>
      <xdr:rowOff>0</xdr:rowOff>
    </xdr:from>
    <xdr:ext cx="8997" cy="8997"/>
    <xdr:pic>
      <xdr:nvPicPr>
        <xdr:cNvPr id="57" name="Picture 44">
          <a:extLst>
            <a:ext uri="{FF2B5EF4-FFF2-40B4-BE49-F238E27FC236}">
              <a16:creationId xmlns:a16="http://schemas.microsoft.com/office/drawing/2014/main" xmlns="" id="{3D9BFEE2-C78E-4158-8247-BE53B9BF8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705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31</xdr:row>
      <xdr:rowOff>0</xdr:rowOff>
    </xdr:from>
    <xdr:ext cx="8997" cy="8997"/>
    <xdr:pic>
      <xdr:nvPicPr>
        <xdr:cNvPr id="58" name="Picture 43">
          <a:extLst>
            <a:ext uri="{FF2B5EF4-FFF2-40B4-BE49-F238E27FC236}">
              <a16:creationId xmlns:a16="http://schemas.microsoft.com/office/drawing/2014/main" xmlns="" id="{2874BD34-0803-433C-B4A3-1857D2FFC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990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31</xdr:row>
      <xdr:rowOff>0</xdr:rowOff>
    </xdr:from>
    <xdr:ext cx="8997" cy="8997"/>
    <xdr:pic>
      <xdr:nvPicPr>
        <xdr:cNvPr id="59" name="Picture 44">
          <a:extLst>
            <a:ext uri="{FF2B5EF4-FFF2-40B4-BE49-F238E27FC236}">
              <a16:creationId xmlns:a16="http://schemas.microsoft.com/office/drawing/2014/main" xmlns="" id="{F27F240E-823C-4759-B745-4EB5C8459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990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18</xdr:row>
      <xdr:rowOff>0</xdr:rowOff>
    </xdr:from>
    <xdr:ext cx="8997" cy="8997"/>
    <xdr:pic>
      <xdr:nvPicPr>
        <xdr:cNvPr id="60" name="Picture 43">
          <a:extLst>
            <a:ext uri="{FF2B5EF4-FFF2-40B4-BE49-F238E27FC236}">
              <a16:creationId xmlns:a16="http://schemas.microsoft.com/office/drawing/2014/main" xmlns="" id="{493EC98D-5C7F-42A1-906B-04177A3B2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3810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18</xdr:row>
      <xdr:rowOff>0</xdr:rowOff>
    </xdr:from>
    <xdr:ext cx="8997" cy="8997"/>
    <xdr:pic>
      <xdr:nvPicPr>
        <xdr:cNvPr id="61" name="Picture 44">
          <a:extLst>
            <a:ext uri="{FF2B5EF4-FFF2-40B4-BE49-F238E27FC236}">
              <a16:creationId xmlns:a16="http://schemas.microsoft.com/office/drawing/2014/main" xmlns="" id="{6121899E-616E-4840-A861-FEEBCF087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3810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8997" cy="8997"/>
    <xdr:pic>
      <xdr:nvPicPr>
        <xdr:cNvPr id="62" name="Picture 43">
          <a:extLst>
            <a:ext uri="{FF2B5EF4-FFF2-40B4-BE49-F238E27FC236}">
              <a16:creationId xmlns:a16="http://schemas.microsoft.com/office/drawing/2014/main" xmlns="" id="{0DDE078B-926C-4A08-9C3B-E5B0EAA57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8997" cy="8997"/>
    <xdr:pic>
      <xdr:nvPicPr>
        <xdr:cNvPr id="63" name="Picture 44">
          <a:extLst>
            <a:ext uri="{FF2B5EF4-FFF2-40B4-BE49-F238E27FC236}">
              <a16:creationId xmlns:a16="http://schemas.microsoft.com/office/drawing/2014/main" xmlns="" id="{95FDE531-0917-40DB-A511-25312D6FB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21</xdr:row>
      <xdr:rowOff>0</xdr:rowOff>
    </xdr:from>
    <xdr:ext cx="8997" cy="8997"/>
    <xdr:pic>
      <xdr:nvPicPr>
        <xdr:cNvPr id="64" name="Picture 43">
          <a:extLst>
            <a:ext uri="{FF2B5EF4-FFF2-40B4-BE49-F238E27FC236}">
              <a16:creationId xmlns:a16="http://schemas.microsoft.com/office/drawing/2014/main" xmlns="" id="{EA88A685-EAFF-4E66-B981-54AE0A69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1181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21</xdr:row>
      <xdr:rowOff>0</xdr:rowOff>
    </xdr:from>
    <xdr:ext cx="8997" cy="8997"/>
    <xdr:pic>
      <xdr:nvPicPr>
        <xdr:cNvPr id="65" name="Picture 44">
          <a:extLst>
            <a:ext uri="{FF2B5EF4-FFF2-40B4-BE49-F238E27FC236}">
              <a16:creationId xmlns:a16="http://schemas.microsoft.com/office/drawing/2014/main" xmlns="" id="{FA04D5ED-6B03-4868-9178-D7B8EB829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1181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22</xdr:row>
      <xdr:rowOff>0</xdr:rowOff>
    </xdr:from>
    <xdr:ext cx="8997" cy="8997"/>
    <xdr:pic>
      <xdr:nvPicPr>
        <xdr:cNvPr id="66" name="Picture 43">
          <a:extLst>
            <a:ext uri="{FF2B5EF4-FFF2-40B4-BE49-F238E27FC236}">
              <a16:creationId xmlns:a16="http://schemas.microsoft.com/office/drawing/2014/main" xmlns="" id="{DA3E77D6-D548-47B3-8CCE-045D0B84F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1752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22</xdr:row>
      <xdr:rowOff>0</xdr:rowOff>
    </xdr:from>
    <xdr:ext cx="8997" cy="8997"/>
    <xdr:pic>
      <xdr:nvPicPr>
        <xdr:cNvPr id="67" name="Picture 44">
          <a:extLst>
            <a:ext uri="{FF2B5EF4-FFF2-40B4-BE49-F238E27FC236}">
              <a16:creationId xmlns:a16="http://schemas.microsoft.com/office/drawing/2014/main" xmlns="" id="{25EF890B-AE8F-4DA4-9730-FB2E7D3F1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1752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8997" cy="8997"/>
    <xdr:pic>
      <xdr:nvPicPr>
        <xdr:cNvPr id="68" name="Picture 43">
          <a:extLst>
            <a:ext uri="{FF2B5EF4-FFF2-40B4-BE49-F238E27FC236}">
              <a16:creationId xmlns:a16="http://schemas.microsoft.com/office/drawing/2014/main" xmlns="" id="{70472718-6A47-4BF2-9AA8-CF90F643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133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8997" cy="8997"/>
    <xdr:pic>
      <xdr:nvPicPr>
        <xdr:cNvPr id="69" name="Picture 44">
          <a:extLst>
            <a:ext uri="{FF2B5EF4-FFF2-40B4-BE49-F238E27FC236}">
              <a16:creationId xmlns:a16="http://schemas.microsoft.com/office/drawing/2014/main" xmlns="" id="{F8437C21-B0CC-4EA5-BCC4-D5870E039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133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24</xdr:row>
      <xdr:rowOff>0</xdr:rowOff>
    </xdr:from>
    <xdr:ext cx="8997" cy="8997"/>
    <xdr:pic>
      <xdr:nvPicPr>
        <xdr:cNvPr id="70" name="Picture 43">
          <a:extLst>
            <a:ext uri="{FF2B5EF4-FFF2-40B4-BE49-F238E27FC236}">
              <a16:creationId xmlns:a16="http://schemas.microsoft.com/office/drawing/2014/main" xmlns="" id="{53DAF76C-5901-41CB-8FDC-320F63A76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51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24</xdr:row>
      <xdr:rowOff>0</xdr:rowOff>
    </xdr:from>
    <xdr:ext cx="8997" cy="8997"/>
    <xdr:pic>
      <xdr:nvPicPr>
        <xdr:cNvPr id="71" name="Picture 44">
          <a:extLst>
            <a:ext uri="{FF2B5EF4-FFF2-40B4-BE49-F238E27FC236}">
              <a16:creationId xmlns:a16="http://schemas.microsoft.com/office/drawing/2014/main" xmlns="" id="{19A98970-6E91-4DC2-9CE3-6F1003010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51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8997" cy="8997"/>
    <xdr:pic>
      <xdr:nvPicPr>
        <xdr:cNvPr id="72" name="Picture 43">
          <a:extLst>
            <a:ext uri="{FF2B5EF4-FFF2-40B4-BE49-F238E27FC236}">
              <a16:creationId xmlns:a16="http://schemas.microsoft.com/office/drawing/2014/main" xmlns="" id="{7319AC9A-4FE7-4663-8BC8-9D50F9B68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3086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8997" cy="8997"/>
    <xdr:pic>
      <xdr:nvPicPr>
        <xdr:cNvPr id="73" name="Picture 44">
          <a:extLst>
            <a:ext uri="{FF2B5EF4-FFF2-40B4-BE49-F238E27FC236}">
              <a16:creationId xmlns:a16="http://schemas.microsoft.com/office/drawing/2014/main" xmlns="" id="{D2DE1F93-5CCD-42EE-9965-C7084BD5B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3086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8997" cy="8997"/>
    <xdr:pic>
      <xdr:nvPicPr>
        <xdr:cNvPr id="74" name="Picture 43">
          <a:extLst>
            <a:ext uri="{FF2B5EF4-FFF2-40B4-BE49-F238E27FC236}">
              <a16:creationId xmlns:a16="http://schemas.microsoft.com/office/drawing/2014/main" xmlns="" id="{78C56FD6-54F4-468E-838B-B79C6A2DD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32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8997" cy="8997"/>
    <xdr:pic>
      <xdr:nvPicPr>
        <xdr:cNvPr id="75" name="Picture 44">
          <a:extLst>
            <a:ext uri="{FF2B5EF4-FFF2-40B4-BE49-F238E27FC236}">
              <a16:creationId xmlns:a16="http://schemas.microsoft.com/office/drawing/2014/main" xmlns="" id="{59C4D87B-EC4D-47CF-BA47-587891062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32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24</xdr:row>
      <xdr:rowOff>0</xdr:rowOff>
    </xdr:from>
    <xdr:ext cx="8997" cy="8997"/>
    <xdr:pic>
      <xdr:nvPicPr>
        <xdr:cNvPr id="76" name="Picture 43">
          <a:extLst>
            <a:ext uri="{FF2B5EF4-FFF2-40B4-BE49-F238E27FC236}">
              <a16:creationId xmlns:a16="http://schemas.microsoft.com/office/drawing/2014/main" xmlns="" id="{27E21DB4-A831-46C7-A671-25E8B2699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705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24</xdr:row>
      <xdr:rowOff>0</xdr:rowOff>
    </xdr:from>
    <xdr:ext cx="8997" cy="8997"/>
    <xdr:pic>
      <xdr:nvPicPr>
        <xdr:cNvPr id="77" name="Picture 44">
          <a:extLst>
            <a:ext uri="{FF2B5EF4-FFF2-40B4-BE49-F238E27FC236}">
              <a16:creationId xmlns:a16="http://schemas.microsoft.com/office/drawing/2014/main" xmlns="" id="{F3573CD5-5706-46AA-97EA-6F7512590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705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20</xdr:row>
      <xdr:rowOff>0</xdr:rowOff>
    </xdr:from>
    <xdr:ext cx="8997" cy="8997"/>
    <xdr:pic>
      <xdr:nvPicPr>
        <xdr:cNvPr id="78" name="Picture 43">
          <a:extLst>
            <a:ext uri="{FF2B5EF4-FFF2-40B4-BE49-F238E27FC236}">
              <a16:creationId xmlns:a16="http://schemas.microsoft.com/office/drawing/2014/main" xmlns="" id="{78034EE8-36C5-4EB9-8A31-5834B942C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990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20</xdr:row>
      <xdr:rowOff>0</xdr:rowOff>
    </xdr:from>
    <xdr:ext cx="8997" cy="8997"/>
    <xdr:pic>
      <xdr:nvPicPr>
        <xdr:cNvPr id="79" name="Picture 44">
          <a:extLst>
            <a:ext uri="{FF2B5EF4-FFF2-40B4-BE49-F238E27FC236}">
              <a16:creationId xmlns:a16="http://schemas.microsoft.com/office/drawing/2014/main" xmlns="" id="{A75FD9C7-0C3C-4AC2-A2B7-BF89B4347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990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8997" cy="8997"/>
    <xdr:pic>
      <xdr:nvPicPr>
        <xdr:cNvPr id="2" name="Picture 43">
          <a:extLst>
            <a:ext uri="{FF2B5EF4-FFF2-40B4-BE49-F238E27FC236}">
              <a16:creationId xmlns:a16="http://schemas.microsoft.com/office/drawing/2014/main" xmlns="" id="{D12832DF-9729-484D-B2CC-2358EB7B1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3810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</xdr:row>
      <xdr:rowOff>0</xdr:rowOff>
    </xdr:from>
    <xdr:ext cx="8997" cy="8997"/>
    <xdr:pic>
      <xdr:nvPicPr>
        <xdr:cNvPr id="3" name="Picture 44">
          <a:extLst>
            <a:ext uri="{FF2B5EF4-FFF2-40B4-BE49-F238E27FC236}">
              <a16:creationId xmlns:a16="http://schemas.microsoft.com/office/drawing/2014/main" xmlns="" id="{40AAF2DD-71C9-4575-AC75-2AE1F053A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3810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</xdr:row>
      <xdr:rowOff>0</xdr:rowOff>
    </xdr:from>
    <xdr:ext cx="8997" cy="8997"/>
    <xdr:pic>
      <xdr:nvPicPr>
        <xdr:cNvPr id="4" name="Picture 43">
          <a:extLst>
            <a:ext uri="{FF2B5EF4-FFF2-40B4-BE49-F238E27FC236}">
              <a16:creationId xmlns:a16="http://schemas.microsoft.com/office/drawing/2014/main" xmlns="" id="{11DD7AE9-239A-4822-8FFC-63796A63D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</xdr:row>
      <xdr:rowOff>0</xdr:rowOff>
    </xdr:from>
    <xdr:ext cx="8997" cy="8997"/>
    <xdr:pic>
      <xdr:nvPicPr>
        <xdr:cNvPr id="5" name="Picture 44">
          <a:extLst>
            <a:ext uri="{FF2B5EF4-FFF2-40B4-BE49-F238E27FC236}">
              <a16:creationId xmlns:a16="http://schemas.microsoft.com/office/drawing/2014/main" xmlns="" id="{CA828506-6360-480E-9A15-8F4A7EA1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8997" cy="8997"/>
    <xdr:pic>
      <xdr:nvPicPr>
        <xdr:cNvPr id="6" name="Picture 43">
          <a:extLst>
            <a:ext uri="{FF2B5EF4-FFF2-40B4-BE49-F238E27FC236}">
              <a16:creationId xmlns:a16="http://schemas.microsoft.com/office/drawing/2014/main" xmlns="" id="{2418D2D2-7C0C-467B-838D-C3FBBB99E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1181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8997" cy="8997"/>
    <xdr:pic>
      <xdr:nvPicPr>
        <xdr:cNvPr id="7" name="Picture 44">
          <a:extLst>
            <a:ext uri="{FF2B5EF4-FFF2-40B4-BE49-F238E27FC236}">
              <a16:creationId xmlns:a16="http://schemas.microsoft.com/office/drawing/2014/main" xmlns="" id="{A5467844-4F29-40BC-980C-DEAB01EC6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1181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8997" cy="8997"/>
    <xdr:pic>
      <xdr:nvPicPr>
        <xdr:cNvPr id="8" name="Picture 43">
          <a:extLst>
            <a:ext uri="{FF2B5EF4-FFF2-40B4-BE49-F238E27FC236}">
              <a16:creationId xmlns:a16="http://schemas.microsoft.com/office/drawing/2014/main" xmlns="" id="{99C73ECF-2A1C-4F73-95FE-49AEF0267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1752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8997" cy="8997"/>
    <xdr:pic>
      <xdr:nvPicPr>
        <xdr:cNvPr id="9" name="Picture 44">
          <a:extLst>
            <a:ext uri="{FF2B5EF4-FFF2-40B4-BE49-F238E27FC236}">
              <a16:creationId xmlns:a16="http://schemas.microsoft.com/office/drawing/2014/main" xmlns="" id="{109FF9C6-D580-4767-94A5-292246A01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1752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8997" cy="8997"/>
    <xdr:pic>
      <xdr:nvPicPr>
        <xdr:cNvPr id="10" name="Picture 43">
          <a:extLst>
            <a:ext uri="{FF2B5EF4-FFF2-40B4-BE49-F238E27FC236}">
              <a16:creationId xmlns:a16="http://schemas.microsoft.com/office/drawing/2014/main" xmlns="" id="{66E4C78B-705C-41FF-9F24-E17A7932F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133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8997" cy="8997"/>
    <xdr:pic>
      <xdr:nvPicPr>
        <xdr:cNvPr id="11" name="Picture 44">
          <a:extLst>
            <a:ext uri="{FF2B5EF4-FFF2-40B4-BE49-F238E27FC236}">
              <a16:creationId xmlns:a16="http://schemas.microsoft.com/office/drawing/2014/main" xmlns="" id="{84B4BD0B-DD03-4DA6-9914-66FB62C52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133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8997" cy="8997"/>
    <xdr:pic>
      <xdr:nvPicPr>
        <xdr:cNvPr id="12" name="Picture 43">
          <a:extLst>
            <a:ext uri="{FF2B5EF4-FFF2-40B4-BE49-F238E27FC236}">
              <a16:creationId xmlns:a16="http://schemas.microsoft.com/office/drawing/2014/main" xmlns="" id="{32C5ED36-52B7-46BB-A0BA-2D1FE8FF0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51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8997" cy="8997"/>
    <xdr:pic>
      <xdr:nvPicPr>
        <xdr:cNvPr id="13" name="Picture 44">
          <a:extLst>
            <a:ext uri="{FF2B5EF4-FFF2-40B4-BE49-F238E27FC236}">
              <a16:creationId xmlns:a16="http://schemas.microsoft.com/office/drawing/2014/main" xmlns="" id="{C55E0DA4-4C8B-4E8D-97A3-492C8A181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51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14" name="Picture 43">
          <a:extLst>
            <a:ext uri="{FF2B5EF4-FFF2-40B4-BE49-F238E27FC236}">
              <a16:creationId xmlns:a16="http://schemas.microsoft.com/office/drawing/2014/main" xmlns="" id="{D81A8873-39FF-4A0D-ADBB-CD6936268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632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15" name="Picture 44">
          <a:extLst>
            <a:ext uri="{FF2B5EF4-FFF2-40B4-BE49-F238E27FC236}">
              <a16:creationId xmlns:a16="http://schemas.microsoft.com/office/drawing/2014/main" xmlns="" id="{5459E2AF-01CF-4EDE-B92B-C4A7F9183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632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16" name="Picture 43">
          <a:extLst>
            <a:ext uri="{FF2B5EF4-FFF2-40B4-BE49-F238E27FC236}">
              <a16:creationId xmlns:a16="http://schemas.microsoft.com/office/drawing/2014/main" xmlns="" id="{E4A79737-ECFF-41E3-B833-08FD53E2F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632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17" name="Picture 44">
          <a:extLst>
            <a:ext uri="{FF2B5EF4-FFF2-40B4-BE49-F238E27FC236}">
              <a16:creationId xmlns:a16="http://schemas.microsoft.com/office/drawing/2014/main" xmlns="" id="{2C4A6821-A11E-445F-BAA9-2239F8033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632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18" name="Picture 43">
          <a:extLst>
            <a:ext uri="{FF2B5EF4-FFF2-40B4-BE49-F238E27FC236}">
              <a16:creationId xmlns:a16="http://schemas.microsoft.com/office/drawing/2014/main" xmlns="" id="{45CE0587-2970-434C-B262-24481B80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632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19" name="Picture 44">
          <a:extLst>
            <a:ext uri="{FF2B5EF4-FFF2-40B4-BE49-F238E27FC236}">
              <a16:creationId xmlns:a16="http://schemas.microsoft.com/office/drawing/2014/main" xmlns="" id="{E1231D08-4C96-44C9-9FB6-4709D9F46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632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20" name="Picture 43">
          <a:extLst>
            <a:ext uri="{FF2B5EF4-FFF2-40B4-BE49-F238E27FC236}">
              <a16:creationId xmlns:a16="http://schemas.microsoft.com/office/drawing/2014/main" xmlns="" id="{DDBCBD55-29D8-44AF-BAF9-684772702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632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21" name="Picture 44">
          <a:extLst>
            <a:ext uri="{FF2B5EF4-FFF2-40B4-BE49-F238E27FC236}">
              <a16:creationId xmlns:a16="http://schemas.microsoft.com/office/drawing/2014/main" xmlns="" id="{16DE9F4E-CD13-4600-9FFA-F4948A7CF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632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22" name="Picture 43">
          <a:extLst>
            <a:ext uri="{FF2B5EF4-FFF2-40B4-BE49-F238E27FC236}">
              <a16:creationId xmlns:a16="http://schemas.microsoft.com/office/drawing/2014/main" xmlns="" id="{3292BF34-547E-4E5D-B08C-DBA478BCC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3657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23" name="Picture 44">
          <a:extLst>
            <a:ext uri="{FF2B5EF4-FFF2-40B4-BE49-F238E27FC236}">
              <a16:creationId xmlns:a16="http://schemas.microsoft.com/office/drawing/2014/main" xmlns="" id="{088C000B-91D8-4A86-BD44-384E70915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3657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24" name="Picture 43">
          <a:extLst>
            <a:ext uri="{FF2B5EF4-FFF2-40B4-BE49-F238E27FC236}">
              <a16:creationId xmlns:a16="http://schemas.microsoft.com/office/drawing/2014/main" xmlns="" id="{7A487F0E-6D82-4BDC-8F53-A27174D86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5181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25" name="Picture 44">
          <a:extLst>
            <a:ext uri="{FF2B5EF4-FFF2-40B4-BE49-F238E27FC236}">
              <a16:creationId xmlns:a16="http://schemas.microsoft.com/office/drawing/2014/main" xmlns="" id="{78548004-7FA5-4180-B92A-19B1951B7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5181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26" name="Picture 43">
          <a:extLst>
            <a:ext uri="{FF2B5EF4-FFF2-40B4-BE49-F238E27FC236}">
              <a16:creationId xmlns:a16="http://schemas.microsoft.com/office/drawing/2014/main" xmlns="" id="{B27E113C-4469-4140-AE7E-E7EF450EA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5372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27" name="Picture 44">
          <a:extLst>
            <a:ext uri="{FF2B5EF4-FFF2-40B4-BE49-F238E27FC236}">
              <a16:creationId xmlns:a16="http://schemas.microsoft.com/office/drawing/2014/main" xmlns="" id="{4C1AB7A0-DA9C-4C94-B79C-9E4C577CA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5372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28" name="Picture 43">
          <a:extLst>
            <a:ext uri="{FF2B5EF4-FFF2-40B4-BE49-F238E27FC236}">
              <a16:creationId xmlns:a16="http://schemas.microsoft.com/office/drawing/2014/main" xmlns="" id="{2FEC00C9-C818-4E63-BDEF-88A49D50D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613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29" name="Picture 44">
          <a:extLst>
            <a:ext uri="{FF2B5EF4-FFF2-40B4-BE49-F238E27FC236}">
              <a16:creationId xmlns:a16="http://schemas.microsoft.com/office/drawing/2014/main" xmlns="" id="{1010A57F-C549-4E59-887C-B3473ECDB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613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30" name="Picture 43">
          <a:extLst>
            <a:ext uri="{FF2B5EF4-FFF2-40B4-BE49-F238E27FC236}">
              <a16:creationId xmlns:a16="http://schemas.microsoft.com/office/drawing/2014/main" xmlns="" id="{E467F898-71C0-4BD6-B0E9-23A3E77B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632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31" name="Picture 44">
          <a:extLst>
            <a:ext uri="{FF2B5EF4-FFF2-40B4-BE49-F238E27FC236}">
              <a16:creationId xmlns:a16="http://schemas.microsoft.com/office/drawing/2014/main" xmlns="" id="{CF35FEEF-4FFA-4866-A946-21DC4262B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632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32" name="Picture 43">
          <a:extLst>
            <a:ext uri="{FF2B5EF4-FFF2-40B4-BE49-F238E27FC236}">
              <a16:creationId xmlns:a16="http://schemas.microsoft.com/office/drawing/2014/main" xmlns="" id="{088F2919-8809-4D29-95A6-E3E6B747E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632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33" name="Picture 44">
          <a:extLst>
            <a:ext uri="{FF2B5EF4-FFF2-40B4-BE49-F238E27FC236}">
              <a16:creationId xmlns:a16="http://schemas.microsoft.com/office/drawing/2014/main" xmlns="" id="{2ED25C75-D196-4F71-8483-0CE79FD8D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6324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34" name="Picture 43">
          <a:extLst>
            <a:ext uri="{FF2B5EF4-FFF2-40B4-BE49-F238E27FC236}">
              <a16:creationId xmlns:a16="http://schemas.microsoft.com/office/drawing/2014/main" xmlns="" id="{6C3FD707-4DAC-4B66-B31F-B72F3BDE3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3086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35" name="Picture 44">
          <a:extLst>
            <a:ext uri="{FF2B5EF4-FFF2-40B4-BE49-F238E27FC236}">
              <a16:creationId xmlns:a16="http://schemas.microsoft.com/office/drawing/2014/main" xmlns="" id="{E3F3EC41-FB90-4DF4-897C-948019CAF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3086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36" name="Picture 43">
          <a:extLst>
            <a:ext uri="{FF2B5EF4-FFF2-40B4-BE49-F238E27FC236}">
              <a16:creationId xmlns:a16="http://schemas.microsoft.com/office/drawing/2014/main" xmlns="" id="{1CA080FD-6C8A-4F1A-A958-4263BE0BF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5562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37" name="Picture 44">
          <a:extLst>
            <a:ext uri="{FF2B5EF4-FFF2-40B4-BE49-F238E27FC236}">
              <a16:creationId xmlns:a16="http://schemas.microsoft.com/office/drawing/2014/main" xmlns="" id="{FCF0EC6A-D02D-473F-A738-6BF47B11C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5562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11</xdr:row>
      <xdr:rowOff>0</xdr:rowOff>
    </xdr:from>
    <xdr:ext cx="8997" cy="8997"/>
    <xdr:pic>
      <xdr:nvPicPr>
        <xdr:cNvPr id="38" name="Picture 43">
          <a:extLst>
            <a:ext uri="{FF2B5EF4-FFF2-40B4-BE49-F238E27FC236}">
              <a16:creationId xmlns:a16="http://schemas.microsoft.com/office/drawing/2014/main" xmlns="" id="{7C5D5A2A-6244-4826-9E7B-79472071F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32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11</xdr:row>
      <xdr:rowOff>0</xdr:rowOff>
    </xdr:from>
    <xdr:ext cx="8997" cy="8997"/>
    <xdr:pic>
      <xdr:nvPicPr>
        <xdr:cNvPr id="39" name="Picture 44">
          <a:extLst>
            <a:ext uri="{FF2B5EF4-FFF2-40B4-BE49-F238E27FC236}">
              <a16:creationId xmlns:a16="http://schemas.microsoft.com/office/drawing/2014/main" xmlns="" id="{90177E7F-499C-44D7-BA10-DCBBFDE4F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324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13</xdr:row>
      <xdr:rowOff>0</xdr:rowOff>
    </xdr:from>
    <xdr:ext cx="8997" cy="8997"/>
    <xdr:pic>
      <xdr:nvPicPr>
        <xdr:cNvPr id="40" name="Picture 43">
          <a:extLst>
            <a:ext uri="{FF2B5EF4-FFF2-40B4-BE49-F238E27FC236}">
              <a16:creationId xmlns:a16="http://schemas.microsoft.com/office/drawing/2014/main" xmlns="" id="{BBB6D957-F11F-4C5A-8E4B-FEEDDFA10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705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13</xdr:row>
      <xdr:rowOff>0</xdr:rowOff>
    </xdr:from>
    <xdr:ext cx="8997" cy="8997"/>
    <xdr:pic>
      <xdr:nvPicPr>
        <xdr:cNvPr id="41" name="Picture 44">
          <a:extLst>
            <a:ext uri="{FF2B5EF4-FFF2-40B4-BE49-F238E27FC236}">
              <a16:creationId xmlns:a16="http://schemas.microsoft.com/office/drawing/2014/main" xmlns="" id="{1432D1A6-4710-4EC7-8281-50678751F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705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8997" cy="8997"/>
    <xdr:pic>
      <xdr:nvPicPr>
        <xdr:cNvPr id="42" name="Picture 43">
          <a:extLst>
            <a:ext uri="{FF2B5EF4-FFF2-40B4-BE49-F238E27FC236}">
              <a16:creationId xmlns:a16="http://schemas.microsoft.com/office/drawing/2014/main" xmlns="" id="{D45380CE-79E1-4CD3-8719-7E8D68FEB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990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8997" cy="8997"/>
    <xdr:pic>
      <xdr:nvPicPr>
        <xdr:cNvPr id="43" name="Picture 44">
          <a:extLst>
            <a:ext uri="{FF2B5EF4-FFF2-40B4-BE49-F238E27FC236}">
              <a16:creationId xmlns:a16="http://schemas.microsoft.com/office/drawing/2014/main" xmlns="" id="{8BC00809-687C-4F67-BDC3-140583554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990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44" name="Picture 43">
          <a:extLst>
            <a:ext uri="{FF2B5EF4-FFF2-40B4-BE49-F238E27FC236}">
              <a16:creationId xmlns:a16="http://schemas.microsoft.com/office/drawing/2014/main" xmlns="" id="{AC3745D6-3E0A-4650-B11B-11745E32A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3848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45" name="Picture 44">
          <a:extLst>
            <a:ext uri="{FF2B5EF4-FFF2-40B4-BE49-F238E27FC236}">
              <a16:creationId xmlns:a16="http://schemas.microsoft.com/office/drawing/2014/main" xmlns="" id="{FFD280BF-5175-4E75-A2EB-6A729E378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3848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46" name="Picture 43">
          <a:extLst>
            <a:ext uri="{FF2B5EF4-FFF2-40B4-BE49-F238E27FC236}">
              <a16:creationId xmlns:a16="http://schemas.microsoft.com/office/drawing/2014/main" xmlns="" id="{F6D194B4-4E2C-4F89-8EDE-4D461F240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4229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47" name="Picture 44">
          <a:extLst>
            <a:ext uri="{FF2B5EF4-FFF2-40B4-BE49-F238E27FC236}">
              <a16:creationId xmlns:a16="http://schemas.microsoft.com/office/drawing/2014/main" xmlns="" id="{82C08204-4652-47E9-9143-ACB2728CA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4229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48" name="Picture 43">
          <a:extLst>
            <a:ext uri="{FF2B5EF4-FFF2-40B4-BE49-F238E27FC236}">
              <a16:creationId xmlns:a16="http://schemas.microsoft.com/office/drawing/2014/main" xmlns="" id="{C6346A06-CBFF-4E58-912B-5A7114A2B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461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49" name="Picture 44">
          <a:extLst>
            <a:ext uri="{FF2B5EF4-FFF2-40B4-BE49-F238E27FC236}">
              <a16:creationId xmlns:a16="http://schemas.microsoft.com/office/drawing/2014/main" xmlns="" id="{79657422-18DC-4609-A275-1BB4F3C62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461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50" name="Picture 43">
          <a:extLst>
            <a:ext uri="{FF2B5EF4-FFF2-40B4-BE49-F238E27FC236}">
              <a16:creationId xmlns:a16="http://schemas.microsoft.com/office/drawing/2014/main" xmlns="" id="{B27859CB-9683-4D51-92E4-686FD82BB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4800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51" name="Picture 44">
          <a:extLst>
            <a:ext uri="{FF2B5EF4-FFF2-40B4-BE49-F238E27FC236}">
              <a16:creationId xmlns:a16="http://schemas.microsoft.com/office/drawing/2014/main" xmlns="" id="{CCCE6592-9041-4BFA-BE02-51B3C9D3B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4800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52" name="Picture 43">
          <a:extLst>
            <a:ext uri="{FF2B5EF4-FFF2-40B4-BE49-F238E27FC236}">
              <a16:creationId xmlns:a16="http://schemas.microsoft.com/office/drawing/2014/main" xmlns="" id="{7263824C-605F-42A6-9AA0-E55CDAD7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5181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53" name="Picture 44">
          <a:extLst>
            <a:ext uri="{FF2B5EF4-FFF2-40B4-BE49-F238E27FC236}">
              <a16:creationId xmlns:a16="http://schemas.microsoft.com/office/drawing/2014/main" xmlns="" id="{A4405887-5734-4D81-BE81-605640FE0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5181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54" name="Picture 43">
          <a:extLst>
            <a:ext uri="{FF2B5EF4-FFF2-40B4-BE49-F238E27FC236}">
              <a16:creationId xmlns:a16="http://schemas.microsoft.com/office/drawing/2014/main" xmlns="" id="{9ACD5A44-D0E4-4358-A04B-8BA06D11D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4991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55" name="Picture 44">
          <a:extLst>
            <a:ext uri="{FF2B5EF4-FFF2-40B4-BE49-F238E27FC236}">
              <a16:creationId xmlns:a16="http://schemas.microsoft.com/office/drawing/2014/main" xmlns="" id="{44390565-A0C8-4048-935B-5D5B98B6D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4991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56" name="Picture 43">
          <a:extLst>
            <a:ext uri="{FF2B5EF4-FFF2-40B4-BE49-F238E27FC236}">
              <a16:creationId xmlns:a16="http://schemas.microsoft.com/office/drawing/2014/main" xmlns="" id="{67FB926F-C744-4239-94F9-C7FBCEAB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5181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57" name="Picture 44">
          <a:extLst>
            <a:ext uri="{FF2B5EF4-FFF2-40B4-BE49-F238E27FC236}">
              <a16:creationId xmlns:a16="http://schemas.microsoft.com/office/drawing/2014/main" xmlns="" id="{BE6C6C09-C545-4BF9-85CA-6640585E9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5181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58" name="Picture 43">
          <a:extLst>
            <a:ext uri="{FF2B5EF4-FFF2-40B4-BE49-F238E27FC236}">
              <a16:creationId xmlns:a16="http://schemas.microsoft.com/office/drawing/2014/main" xmlns="" id="{FEB114E6-342D-4FEA-9701-15BFD481E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4038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59" name="Picture 44">
          <a:extLst>
            <a:ext uri="{FF2B5EF4-FFF2-40B4-BE49-F238E27FC236}">
              <a16:creationId xmlns:a16="http://schemas.microsoft.com/office/drawing/2014/main" xmlns="" id="{07129E5C-1688-487F-B2DB-D457BC883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4038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8997" cy="8997"/>
    <xdr:pic>
      <xdr:nvPicPr>
        <xdr:cNvPr id="60" name="Picture 43">
          <a:extLst>
            <a:ext uri="{FF2B5EF4-FFF2-40B4-BE49-F238E27FC236}">
              <a16:creationId xmlns:a16="http://schemas.microsoft.com/office/drawing/2014/main" xmlns="" id="{52E18AF6-2A76-48ED-B42C-2EFE17BC2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8997" cy="8997"/>
    <xdr:pic>
      <xdr:nvPicPr>
        <xdr:cNvPr id="61" name="Picture 44">
          <a:extLst>
            <a:ext uri="{FF2B5EF4-FFF2-40B4-BE49-F238E27FC236}">
              <a16:creationId xmlns:a16="http://schemas.microsoft.com/office/drawing/2014/main" xmlns="" id="{2193772E-4FBF-4A8A-8069-1BDD0C609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8997" cy="8997"/>
    <xdr:pic>
      <xdr:nvPicPr>
        <xdr:cNvPr id="62" name="Picture 43">
          <a:extLst>
            <a:ext uri="{FF2B5EF4-FFF2-40B4-BE49-F238E27FC236}">
              <a16:creationId xmlns:a16="http://schemas.microsoft.com/office/drawing/2014/main" xmlns="" id="{AB90F3B4-8042-4D71-8EA5-9B2CC9E1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8997" cy="8997"/>
    <xdr:pic>
      <xdr:nvPicPr>
        <xdr:cNvPr id="63" name="Picture 44">
          <a:extLst>
            <a:ext uri="{FF2B5EF4-FFF2-40B4-BE49-F238E27FC236}">
              <a16:creationId xmlns:a16="http://schemas.microsoft.com/office/drawing/2014/main" xmlns="" id="{0EE3B93C-FE05-4EE4-A11B-1C0BB270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</xdr:row>
      <xdr:rowOff>0</xdr:rowOff>
    </xdr:from>
    <xdr:ext cx="8997" cy="8997"/>
    <xdr:pic>
      <xdr:nvPicPr>
        <xdr:cNvPr id="64" name="Picture 43">
          <a:extLst>
            <a:ext uri="{FF2B5EF4-FFF2-40B4-BE49-F238E27FC236}">
              <a16:creationId xmlns:a16="http://schemas.microsoft.com/office/drawing/2014/main" xmlns="" id="{A1464F80-6708-45B2-93DC-74475A920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</xdr:row>
      <xdr:rowOff>0</xdr:rowOff>
    </xdr:from>
    <xdr:ext cx="8997" cy="8997"/>
    <xdr:pic>
      <xdr:nvPicPr>
        <xdr:cNvPr id="65" name="Picture 44">
          <a:extLst>
            <a:ext uri="{FF2B5EF4-FFF2-40B4-BE49-F238E27FC236}">
              <a16:creationId xmlns:a16="http://schemas.microsoft.com/office/drawing/2014/main" xmlns="" id="{82D74102-6470-4E1C-835C-59EDC6797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8997" cy="8997"/>
    <xdr:pic>
      <xdr:nvPicPr>
        <xdr:cNvPr id="66" name="Picture 43">
          <a:extLst>
            <a:ext uri="{FF2B5EF4-FFF2-40B4-BE49-F238E27FC236}">
              <a16:creationId xmlns:a16="http://schemas.microsoft.com/office/drawing/2014/main" xmlns="" id="{2D14B92A-58E6-4AC7-AC56-E21E5A286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8997" cy="8997"/>
    <xdr:pic>
      <xdr:nvPicPr>
        <xdr:cNvPr id="67" name="Picture 44">
          <a:extLst>
            <a:ext uri="{FF2B5EF4-FFF2-40B4-BE49-F238E27FC236}">
              <a16:creationId xmlns:a16="http://schemas.microsoft.com/office/drawing/2014/main" xmlns="" id="{781DB3C1-1B3A-4850-AD1A-72A3C8864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8997" cy="8997"/>
    <xdr:pic>
      <xdr:nvPicPr>
        <xdr:cNvPr id="68" name="Picture 43">
          <a:extLst>
            <a:ext uri="{FF2B5EF4-FFF2-40B4-BE49-F238E27FC236}">
              <a16:creationId xmlns:a16="http://schemas.microsoft.com/office/drawing/2014/main" xmlns="" id="{196C4F5D-2565-41CF-8CB6-994FF5E1E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8997" cy="8997"/>
    <xdr:pic>
      <xdr:nvPicPr>
        <xdr:cNvPr id="69" name="Picture 44">
          <a:extLst>
            <a:ext uri="{FF2B5EF4-FFF2-40B4-BE49-F238E27FC236}">
              <a16:creationId xmlns:a16="http://schemas.microsoft.com/office/drawing/2014/main" xmlns="" id="{21636E4B-2138-45C2-9449-C875667F4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9</xdr:row>
      <xdr:rowOff>0</xdr:rowOff>
    </xdr:from>
    <xdr:ext cx="8997" cy="8997"/>
    <xdr:pic>
      <xdr:nvPicPr>
        <xdr:cNvPr id="70" name="Picture 43">
          <a:extLst>
            <a:ext uri="{FF2B5EF4-FFF2-40B4-BE49-F238E27FC236}">
              <a16:creationId xmlns:a16="http://schemas.microsoft.com/office/drawing/2014/main" xmlns="" id="{DCEC7A73-D709-46EA-97B6-3BAC191EF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9</xdr:row>
      <xdr:rowOff>0</xdr:rowOff>
    </xdr:from>
    <xdr:ext cx="8997" cy="8997"/>
    <xdr:pic>
      <xdr:nvPicPr>
        <xdr:cNvPr id="71" name="Picture 44">
          <a:extLst>
            <a:ext uri="{FF2B5EF4-FFF2-40B4-BE49-F238E27FC236}">
              <a16:creationId xmlns:a16="http://schemas.microsoft.com/office/drawing/2014/main" xmlns="" id="{390304F3-C877-4F8F-8BCF-EFF6B3FAC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8997" cy="8997"/>
    <xdr:pic>
      <xdr:nvPicPr>
        <xdr:cNvPr id="72" name="Picture 43">
          <a:extLst>
            <a:ext uri="{FF2B5EF4-FFF2-40B4-BE49-F238E27FC236}">
              <a16:creationId xmlns:a16="http://schemas.microsoft.com/office/drawing/2014/main" xmlns="" id="{37A71D05-BFCC-4E05-AE76-EC42D044B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8997" cy="8997"/>
    <xdr:pic>
      <xdr:nvPicPr>
        <xdr:cNvPr id="73" name="Picture 44">
          <a:extLst>
            <a:ext uri="{FF2B5EF4-FFF2-40B4-BE49-F238E27FC236}">
              <a16:creationId xmlns:a16="http://schemas.microsoft.com/office/drawing/2014/main" xmlns="" id="{C6FEE43A-6615-4D66-B81E-DA7F6B969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11</xdr:row>
      <xdr:rowOff>0</xdr:rowOff>
    </xdr:from>
    <xdr:ext cx="8997" cy="8997"/>
    <xdr:pic>
      <xdr:nvPicPr>
        <xdr:cNvPr id="74" name="Picture 43">
          <a:extLst>
            <a:ext uri="{FF2B5EF4-FFF2-40B4-BE49-F238E27FC236}">
              <a16:creationId xmlns:a16="http://schemas.microsoft.com/office/drawing/2014/main" xmlns="" id="{C244EB28-A9FF-410A-84A5-F76EBF207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11</xdr:row>
      <xdr:rowOff>0</xdr:rowOff>
    </xdr:from>
    <xdr:ext cx="8997" cy="8997"/>
    <xdr:pic>
      <xdr:nvPicPr>
        <xdr:cNvPr id="75" name="Picture 44">
          <a:extLst>
            <a:ext uri="{FF2B5EF4-FFF2-40B4-BE49-F238E27FC236}">
              <a16:creationId xmlns:a16="http://schemas.microsoft.com/office/drawing/2014/main" xmlns="" id="{B6BEE0A8-4C4E-456C-A4D0-22C202938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8997" cy="8997"/>
    <xdr:pic>
      <xdr:nvPicPr>
        <xdr:cNvPr id="76" name="Picture 43">
          <a:extLst>
            <a:ext uri="{FF2B5EF4-FFF2-40B4-BE49-F238E27FC236}">
              <a16:creationId xmlns:a16="http://schemas.microsoft.com/office/drawing/2014/main" xmlns="" id="{1D92E995-D5C8-4FA8-8B96-F917D21B5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8997" cy="8997"/>
    <xdr:pic>
      <xdr:nvPicPr>
        <xdr:cNvPr id="77" name="Picture 44">
          <a:extLst>
            <a:ext uri="{FF2B5EF4-FFF2-40B4-BE49-F238E27FC236}">
              <a16:creationId xmlns:a16="http://schemas.microsoft.com/office/drawing/2014/main" xmlns="" id="{95FA21C3-A6DF-4E1C-8158-6A4C4181B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13</xdr:row>
      <xdr:rowOff>0</xdr:rowOff>
    </xdr:from>
    <xdr:ext cx="8997" cy="8997"/>
    <xdr:pic>
      <xdr:nvPicPr>
        <xdr:cNvPr id="78" name="Picture 43">
          <a:extLst>
            <a:ext uri="{FF2B5EF4-FFF2-40B4-BE49-F238E27FC236}">
              <a16:creationId xmlns:a16="http://schemas.microsoft.com/office/drawing/2014/main" xmlns="" id="{1CFCB23B-C54B-47AF-BB59-6413854B7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13</xdr:row>
      <xdr:rowOff>0</xdr:rowOff>
    </xdr:from>
    <xdr:ext cx="8997" cy="8997"/>
    <xdr:pic>
      <xdr:nvPicPr>
        <xdr:cNvPr id="79" name="Picture 44">
          <a:extLst>
            <a:ext uri="{FF2B5EF4-FFF2-40B4-BE49-F238E27FC236}">
              <a16:creationId xmlns:a16="http://schemas.microsoft.com/office/drawing/2014/main" xmlns="" id="{0ADFFCE9-EA97-4235-B758-038EE86A9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8997" cy="8997"/>
    <xdr:pic>
      <xdr:nvPicPr>
        <xdr:cNvPr id="80" name="Picture 43">
          <a:extLst>
            <a:ext uri="{FF2B5EF4-FFF2-40B4-BE49-F238E27FC236}">
              <a16:creationId xmlns:a16="http://schemas.microsoft.com/office/drawing/2014/main" xmlns="" id="{61737DCA-9161-49FB-9586-254C4EF6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8997" cy="8997"/>
    <xdr:pic>
      <xdr:nvPicPr>
        <xdr:cNvPr id="81" name="Picture 44">
          <a:extLst>
            <a:ext uri="{FF2B5EF4-FFF2-40B4-BE49-F238E27FC236}">
              <a16:creationId xmlns:a16="http://schemas.microsoft.com/office/drawing/2014/main" xmlns="" id="{128C8121-DB87-49C5-B270-6D22791E4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8997" cy="8997"/>
    <xdr:pic>
      <xdr:nvPicPr>
        <xdr:cNvPr id="82" name="Picture 43">
          <a:extLst>
            <a:ext uri="{FF2B5EF4-FFF2-40B4-BE49-F238E27FC236}">
              <a16:creationId xmlns:a16="http://schemas.microsoft.com/office/drawing/2014/main" xmlns="" id="{C6623688-81AD-4073-BF2C-588EC696B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8997" cy="8997"/>
    <xdr:pic>
      <xdr:nvPicPr>
        <xdr:cNvPr id="83" name="Picture 44">
          <a:extLst>
            <a:ext uri="{FF2B5EF4-FFF2-40B4-BE49-F238E27FC236}">
              <a16:creationId xmlns:a16="http://schemas.microsoft.com/office/drawing/2014/main" xmlns="" id="{1EBE74A3-27C8-4B65-A79F-0D87F011F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</xdr:row>
      <xdr:rowOff>0</xdr:rowOff>
    </xdr:from>
    <xdr:ext cx="8997" cy="8997"/>
    <xdr:pic>
      <xdr:nvPicPr>
        <xdr:cNvPr id="84" name="Picture 43">
          <a:extLst>
            <a:ext uri="{FF2B5EF4-FFF2-40B4-BE49-F238E27FC236}">
              <a16:creationId xmlns:a16="http://schemas.microsoft.com/office/drawing/2014/main" xmlns="" id="{241D96F4-FFBA-4FC7-A2FD-D8CA7BA92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</xdr:row>
      <xdr:rowOff>0</xdr:rowOff>
    </xdr:from>
    <xdr:ext cx="8997" cy="8997"/>
    <xdr:pic>
      <xdr:nvPicPr>
        <xdr:cNvPr id="85" name="Picture 44">
          <a:extLst>
            <a:ext uri="{FF2B5EF4-FFF2-40B4-BE49-F238E27FC236}">
              <a16:creationId xmlns:a16="http://schemas.microsoft.com/office/drawing/2014/main" xmlns="" id="{7D3C927F-C7E2-4DC8-AF82-488A791DB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8997" cy="8997"/>
    <xdr:pic>
      <xdr:nvPicPr>
        <xdr:cNvPr id="86" name="Picture 43">
          <a:extLst>
            <a:ext uri="{FF2B5EF4-FFF2-40B4-BE49-F238E27FC236}">
              <a16:creationId xmlns:a16="http://schemas.microsoft.com/office/drawing/2014/main" xmlns="" id="{80676CAE-CECD-4253-82B5-D7CD5D7AC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8997" cy="8997"/>
    <xdr:pic>
      <xdr:nvPicPr>
        <xdr:cNvPr id="87" name="Picture 44">
          <a:extLst>
            <a:ext uri="{FF2B5EF4-FFF2-40B4-BE49-F238E27FC236}">
              <a16:creationId xmlns:a16="http://schemas.microsoft.com/office/drawing/2014/main" xmlns="" id="{76F72F38-F2ED-494B-916D-71ED0673D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8997" cy="8997"/>
    <xdr:pic>
      <xdr:nvPicPr>
        <xdr:cNvPr id="88" name="Picture 43">
          <a:extLst>
            <a:ext uri="{FF2B5EF4-FFF2-40B4-BE49-F238E27FC236}">
              <a16:creationId xmlns:a16="http://schemas.microsoft.com/office/drawing/2014/main" xmlns="" id="{49626FB4-6153-481B-97B4-BC39E5135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8997" cy="8997"/>
    <xdr:pic>
      <xdr:nvPicPr>
        <xdr:cNvPr id="89" name="Picture 44">
          <a:extLst>
            <a:ext uri="{FF2B5EF4-FFF2-40B4-BE49-F238E27FC236}">
              <a16:creationId xmlns:a16="http://schemas.microsoft.com/office/drawing/2014/main" xmlns="" id="{B1D08368-E165-4084-8CEC-C8BC2F5FA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9</xdr:row>
      <xdr:rowOff>0</xdr:rowOff>
    </xdr:from>
    <xdr:ext cx="8997" cy="8997"/>
    <xdr:pic>
      <xdr:nvPicPr>
        <xdr:cNvPr id="90" name="Picture 43">
          <a:extLst>
            <a:ext uri="{FF2B5EF4-FFF2-40B4-BE49-F238E27FC236}">
              <a16:creationId xmlns:a16="http://schemas.microsoft.com/office/drawing/2014/main" xmlns="" id="{560CAD6D-49F8-4305-B737-9397E5F3B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9</xdr:row>
      <xdr:rowOff>0</xdr:rowOff>
    </xdr:from>
    <xdr:ext cx="8997" cy="8997"/>
    <xdr:pic>
      <xdr:nvPicPr>
        <xdr:cNvPr id="91" name="Picture 44">
          <a:extLst>
            <a:ext uri="{FF2B5EF4-FFF2-40B4-BE49-F238E27FC236}">
              <a16:creationId xmlns:a16="http://schemas.microsoft.com/office/drawing/2014/main" xmlns="" id="{213A6637-A03F-4D2A-948F-A37388D09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8997" cy="8997"/>
    <xdr:pic>
      <xdr:nvPicPr>
        <xdr:cNvPr id="92" name="Picture 43">
          <a:extLst>
            <a:ext uri="{FF2B5EF4-FFF2-40B4-BE49-F238E27FC236}">
              <a16:creationId xmlns:a16="http://schemas.microsoft.com/office/drawing/2014/main" xmlns="" id="{332FFE1F-8F73-401E-B82C-2E64B4401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8997" cy="8997"/>
    <xdr:pic>
      <xdr:nvPicPr>
        <xdr:cNvPr id="93" name="Picture 44">
          <a:extLst>
            <a:ext uri="{FF2B5EF4-FFF2-40B4-BE49-F238E27FC236}">
              <a16:creationId xmlns:a16="http://schemas.microsoft.com/office/drawing/2014/main" xmlns="" id="{447F4799-E50E-465A-A07B-D88D5DABB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11</xdr:row>
      <xdr:rowOff>0</xdr:rowOff>
    </xdr:from>
    <xdr:ext cx="8997" cy="8997"/>
    <xdr:pic>
      <xdr:nvPicPr>
        <xdr:cNvPr id="94" name="Picture 43">
          <a:extLst>
            <a:ext uri="{FF2B5EF4-FFF2-40B4-BE49-F238E27FC236}">
              <a16:creationId xmlns:a16="http://schemas.microsoft.com/office/drawing/2014/main" xmlns="" id="{0EEEDE7C-5F47-494C-8D17-DEC41031C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11</xdr:row>
      <xdr:rowOff>0</xdr:rowOff>
    </xdr:from>
    <xdr:ext cx="8997" cy="8997"/>
    <xdr:pic>
      <xdr:nvPicPr>
        <xdr:cNvPr id="95" name="Picture 44">
          <a:extLst>
            <a:ext uri="{FF2B5EF4-FFF2-40B4-BE49-F238E27FC236}">
              <a16:creationId xmlns:a16="http://schemas.microsoft.com/office/drawing/2014/main" xmlns="" id="{740021D7-2D62-42F1-9FC8-A8A1024FB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8997" cy="8997"/>
    <xdr:pic>
      <xdr:nvPicPr>
        <xdr:cNvPr id="96" name="Picture 43">
          <a:extLst>
            <a:ext uri="{FF2B5EF4-FFF2-40B4-BE49-F238E27FC236}">
              <a16:creationId xmlns:a16="http://schemas.microsoft.com/office/drawing/2014/main" xmlns="" id="{781AE233-CD9F-4C57-84CF-2DC4DBC2B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8997" cy="8997"/>
    <xdr:pic>
      <xdr:nvPicPr>
        <xdr:cNvPr id="97" name="Picture 44">
          <a:extLst>
            <a:ext uri="{FF2B5EF4-FFF2-40B4-BE49-F238E27FC236}">
              <a16:creationId xmlns:a16="http://schemas.microsoft.com/office/drawing/2014/main" xmlns="" id="{C60A85AF-B148-4C13-BAF4-AC369B1FC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13</xdr:row>
      <xdr:rowOff>0</xdr:rowOff>
    </xdr:from>
    <xdr:ext cx="8997" cy="8997"/>
    <xdr:pic>
      <xdr:nvPicPr>
        <xdr:cNvPr id="98" name="Picture 43">
          <a:extLst>
            <a:ext uri="{FF2B5EF4-FFF2-40B4-BE49-F238E27FC236}">
              <a16:creationId xmlns:a16="http://schemas.microsoft.com/office/drawing/2014/main" xmlns="" id="{37ED538F-F274-4EB4-BD7F-629F48676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13</xdr:row>
      <xdr:rowOff>0</xdr:rowOff>
    </xdr:from>
    <xdr:ext cx="8997" cy="8997"/>
    <xdr:pic>
      <xdr:nvPicPr>
        <xdr:cNvPr id="99" name="Picture 44">
          <a:extLst>
            <a:ext uri="{FF2B5EF4-FFF2-40B4-BE49-F238E27FC236}">
              <a16:creationId xmlns:a16="http://schemas.microsoft.com/office/drawing/2014/main" xmlns="" id="{647B347E-7705-4A54-B2FA-92C6599C3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8001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100" name="Picture 43">
          <a:extLst>
            <a:ext uri="{FF2B5EF4-FFF2-40B4-BE49-F238E27FC236}">
              <a16:creationId xmlns:a16="http://schemas.microsoft.com/office/drawing/2014/main" xmlns="" id="{CD92410E-0B3B-46FA-B82C-E6B9A3182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895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101" name="Picture 44">
          <a:extLst>
            <a:ext uri="{FF2B5EF4-FFF2-40B4-BE49-F238E27FC236}">
              <a16:creationId xmlns:a16="http://schemas.microsoft.com/office/drawing/2014/main" xmlns="" id="{7805B6C6-AC9A-4281-924D-8322B1651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895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102" name="Picture 43">
          <a:extLst>
            <a:ext uri="{FF2B5EF4-FFF2-40B4-BE49-F238E27FC236}">
              <a16:creationId xmlns:a16="http://schemas.microsoft.com/office/drawing/2014/main" xmlns="" id="{99042F92-B10F-4353-AF2E-82E6255E9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895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103" name="Picture 44">
          <a:extLst>
            <a:ext uri="{FF2B5EF4-FFF2-40B4-BE49-F238E27FC236}">
              <a16:creationId xmlns:a16="http://schemas.microsoft.com/office/drawing/2014/main" xmlns="" id="{2631149E-E81C-4EC1-BF36-034A7CA66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895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104" name="Picture 43">
          <a:extLst>
            <a:ext uri="{FF2B5EF4-FFF2-40B4-BE49-F238E27FC236}">
              <a16:creationId xmlns:a16="http://schemas.microsoft.com/office/drawing/2014/main" xmlns="" id="{2ED7E302-E3EE-4A10-9964-27BACA8D1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895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8997" cy="8997"/>
    <xdr:pic>
      <xdr:nvPicPr>
        <xdr:cNvPr id="105" name="Picture 44">
          <a:extLst>
            <a:ext uri="{FF2B5EF4-FFF2-40B4-BE49-F238E27FC236}">
              <a16:creationId xmlns:a16="http://schemas.microsoft.com/office/drawing/2014/main" xmlns="" id="{CE2EFFAF-0DBA-4457-A642-0DD4F03AB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876675" y="2895600"/>
          <a:ext cx="8997" cy="899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view="pageBreakPreview" topLeftCell="A10" zoomScale="80" zoomScaleNormal="80" zoomScaleSheetLayoutView="80" workbookViewId="0">
      <selection activeCell="A2" sqref="A2"/>
    </sheetView>
  </sheetViews>
  <sheetFormatPr defaultColWidth="11.5703125" defaultRowHeight="12.75" x14ac:dyDescent="0.2"/>
  <cols>
    <col min="1" max="1" width="31.42578125" style="301" customWidth="1"/>
    <col min="2" max="9" width="11.5703125" style="301"/>
    <col min="10" max="10" width="21.28515625" style="301" customWidth="1"/>
    <col min="11" max="258" width="11.5703125" style="301"/>
    <col min="259" max="259" width="31.42578125" style="301" customWidth="1"/>
    <col min="260" max="265" width="11.5703125" style="301"/>
    <col min="266" max="266" width="21.28515625" style="301" customWidth="1"/>
    <col min="267" max="514" width="11.5703125" style="301"/>
    <col min="515" max="515" width="31.42578125" style="301" customWidth="1"/>
    <col min="516" max="521" width="11.5703125" style="301"/>
    <col min="522" max="522" width="21.28515625" style="301" customWidth="1"/>
    <col min="523" max="770" width="11.5703125" style="301"/>
    <col min="771" max="771" width="31.42578125" style="301" customWidth="1"/>
    <col min="772" max="777" width="11.5703125" style="301"/>
    <col min="778" max="778" width="21.28515625" style="301" customWidth="1"/>
    <col min="779" max="1026" width="11.5703125" style="301"/>
    <col min="1027" max="1027" width="31.42578125" style="301" customWidth="1"/>
    <col min="1028" max="1033" width="11.5703125" style="301"/>
    <col min="1034" max="1034" width="21.28515625" style="301" customWidth="1"/>
    <col min="1035" max="1282" width="11.5703125" style="301"/>
    <col min="1283" max="1283" width="31.42578125" style="301" customWidth="1"/>
    <col min="1284" max="1289" width="11.5703125" style="301"/>
    <col min="1290" max="1290" width="21.28515625" style="301" customWidth="1"/>
    <col min="1291" max="1538" width="11.5703125" style="301"/>
    <col min="1539" max="1539" width="31.42578125" style="301" customWidth="1"/>
    <col min="1540" max="1545" width="11.5703125" style="301"/>
    <col min="1546" max="1546" width="21.28515625" style="301" customWidth="1"/>
    <col min="1547" max="1794" width="11.5703125" style="301"/>
    <col min="1795" max="1795" width="31.42578125" style="301" customWidth="1"/>
    <col min="1796" max="1801" width="11.5703125" style="301"/>
    <col min="1802" max="1802" width="21.28515625" style="301" customWidth="1"/>
    <col min="1803" max="2050" width="11.5703125" style="301"/>
    <col min="2051" max="2051" width="31.42578125" style="301" customWidth="1"/>
    <col min="2052" max="2057" width="11.5703125" style="301"/>
    <col min="2058" max="2058" width="21.28515625" style="301" customWidth="1"/>
    <col min="2059" max="2306" width="11.5703125" style="301"/>
    <col min="2307" max="2307" width="31.42578125" style="301" customWidth="1"/>
    <col min="2308" max="2313" width="11.5703125" style="301"/>
    <col min="2314" max="2314" width="21.28515625" style="301" customWidth="1"/>
    <col min="2315" max="2562" width="11.5703125" style="301"/>
    <col min="2563" max="2563" width="31.42578125" style="301" customWidth="1"/>
    <col min="2564" max="2569" width="11.5703125" style="301"/>
    <col min="2570" max="2570" width="21.28515625" style="301" customWidth="1"/>
    <col min="2571" max="2818" width="11.5703125" style="301"/>
    <col min="2819" max="2819" width="31.42578125" style="301" customWidth="1"/>
    <col min="2820" max="2825" width="11.5703125" style="301"/>
    <col min="2826" max="2826" width="21.28515625" style="301" customWidth="1"/>
    <col min="2827" max="3074" width="11.5703125" style="301"/>
    <col min="3075" max="3075" width="31.42578125" style="301" customWidth="1"/>
    <col min="3076" max="3081" width="11.5703125" style="301"/>
    <col min="3082" max="3082" width="21.28515625" style="301" customWidth="1"/>
    <col min="3083" max="3330" width="11.5703125" style="301"/>
    <col min="3331" max="3331" width="31.42578125" style="301" customWidth="1"/>
    <col min="3332" max="3337" width="11.5703125" style="301"/>
    <col min="3338" max="3338" width="21.28515625" style="301" customWidth="1"/>
    <col min="3339" max="3586" width="11.5703125" style="301"/>
    <col min="3587" max="3587" width="31.42578125" style="301" customWidth="1"/>
    <col min="3588" max="3593" width="11.5703125" style="301"/>
    <col min="3594" max="3594" width="21.28515625" style="301" customWidth="1"/>
    <col min="3595" max="3842" width="11.5703125" style="301"/>
    <col min="3843" max="3843" width="31.42578125" style="301" customWidth="1"/>
    <col min="3844" max="3849" width="11.5703125" style="301"/>
    <col min="3850" max="3850" width="21.28515625" style="301" customWidth="1"/>
    <col min="3851" max="4098" width="11.5703125" style="301"/>
    <col min="4099" max="4099" width="31.42578125" style="301" customWidth="1"/>
    <col min="4100" max="4105" width="11.5703125" style="301"/>
    <col min="4106" max="4106" width="21.28515625" style="301" customWidth="1"/>
    <col min="4107" max="4354" width="11.5703125" style="301"/>
    <col min="4355" max="4355" width="31.42578125" style="301" customWidth="1"/>
    <col min="4356" max="4361" width="11.5703125" style="301"/>
    <col min="4362" max="4362" width="21.28515625" style="301" customWidth="1"/>
    <col min="4363" max="4610" width="11.5703125" style="301"/>
    <col min="4611" max="4611" width="31.42578125" style="301" customWidth="1"/>
    <col min="4612" max="4617" width="11.5703125" style="301"/>
    <col min="4618" max="4618" width="21.28515625" style="301" customWidth="1"/>
    <col min="4619" max="4866" width="11.5703125" style="301"/>
    <col min="4867" max="4867" width="31.42578125" style="301" customWidth="1"/>
    <col min="4868" max="4873" width="11.5703125" style="301"/>
    <col min="4874" max="4874" width="21.28515625" style="301" customWidth="1"/>
    <col min="4875" max="5122" width="11.5703125" style="301"/>
    <col min="5123" max="5123" width="31.42578125" style="301" customWidth="1"/>
    <col min="5124" max="5129" width="11.5703125" style="301"/>
    <col min="5130" max="5130" width="21.28515625" style="301" customWidth="1"/>
    <col min="5131" max="5378" width="11.5703125" style="301"/>
    <col min="5379" max="5379" width="31.42578125" style="301" customWidth="1"/>
    <col min="5380" max="5385" width="11.5703125" style="301"/>
    <col min="5386" max="5386" width="21.28515625" style="301" customWidth="1"/>
    <col min="5387" max="5634" width="11.5703125" style="301"/>
    <col min="5635" max="5635" width="31.42578125" style="301" customWidth="1"/>
    <col min="5636" max="5641" width="11.5703125" style="301"/>
    <col min="5642" max="5642" width="21.28515625" style="301" customWidth="1"/>
    <col min="5643" max="5890" width="11.5703125" style="301"/>
    <col min="5891" max="5891" width="31.42578125" style="301" customWidth="1"/>
    <col min="5892" max="5897" width="11.5703125" style="301"/>
    <col min="5898" max="5898" width="21.28515625" style="301" customWidth="1"/>
    <col min="5899" max="6146" width="11.5703125" style="301"/>
    <col min="6147" max="6147" width="31.42578125" style="301" customWidth="1"/>
    <col min="6148" max="6153" width="11.5703125" style="301"/>
    <col min="6154" max="6154" width="21.28515625" style="301" customWidth="1"/>
    <col min="6155" max="6402" width="11.5703125" style="301"/>
    <col min="6403" max="6403" width="31.42578125" style="301" customWidth="1"/>
    <col min="6404" max="6409" width="11.5703125" style="301"/>
    <col min="6410" max="6410" width="21.28515625" style="301" customWidth="1"/>
    <col min="6411" max="6658" width="11.5703125" style="301"/>
    <col min="6659" max="6659" width="31.42578125" style="301" customWidth="1"/>
    <col min="6660" max="6665" width="11.5703125" style="301"/>
    <col min="6666" max="6666" width="21.28515625" style="301" customWidth="1"/>
    <col min="6667" max="6914" width="11.5703125" style="301"/>
    <col min="6915" max="6915" width="31.42578125" style="301" customWidth="1"/>
    <col min="6916" max="6921" width="11.5703125" style="301"/>
    <col min="6922" max="6922" width="21.28515625" style="301" customWidth="1"/>
    <col min="6923" max="7170" width="11.5703125" style="301"/>
    <col min="7171" max="7171" width="31.42578125" style="301" customWidth="1"/>
    <col min="7172" max="7177" width="11.5703125" style="301"/>
    <col min="7178" max="7178" width="21.28515625" style="301" customWidth="1"/>
    <col min="7179" max="7426" width="11.5703125" style="301"/>
    <col min="7427" max="7427" width="31.42578125" style="301" customWidth="1"/>
    <col min="7428" max="7433" width="11.5703125" style="301"/>
    <col min="7434" max="7434" width="21.28515625" style="301" customWidth="1"/>
    <col min="7435" max="7682" width="11.5703125" style="301"/>
    <col min="7683" max="7683" width="31.42578125" style="301" customWidth="1"/>
    <col min="7684" max="7689" width="11.5703125" style="301"/>
    <col min="7690" max="7690" width="21.28515625" style="301" customWidth="1"/>
    <col min="7691" max="7938" width="11.5703125" style="301"/>
    <col min="7939" max="7939" width="31.42578125" style="301" customWidth="1"/>
    <col min="7940" max="7945" width="11.5703125" style="301"/>
    <col min="7946" max="7946" width="21.28515625" style="301" customWidth="1"/>
    <col min="7947" max="8194" width="11.5703125" style="301"/>
    <col min="8195" max="8195" width="31.42578125" style="301" customWidth="1"/>
    <col min="8196" max="8201" width="11.5703125" style="301"/>
    <col min="8202" max="8202" width="21.28515625" style="301" customWidth="1"/>
    <col min="8203" max="8450" width="11.5703125" style="301"/>
    <col min="8451" max="8451" width="31.42578125" style="301" customWidth="1"/>
    <col min="8452" max="8457" width="11.5703125" style="301"/>
    <col min="8458" max="8458" width="21.28515625" style="301" customWidth="1"/>
    <col min="8459" max="8706" width="11.5703125" style="301"/>
    <col min="8707" max="8707" width="31.42578125" style="301" customWidth="1"/>
    <col min="8708" max="8713" width="11.5703125" style="301"/>
    <col min="8714" max="8714" width="21.28515625" style="301" customWidth="1"/>
    <col min="8715" max="8962" width="11.5703125" style="301"/>
    <col min="8963" max="8963" width="31.42578125" style="301" customWidth="1"/>
    <col min="8964" max="8969" width="11.5703125" style="301"/>
    <col min="8970" max="8970" width="21.28515625" style="301" customWidth="1"/>
    <col min="8971" max="9218" width="11.5703125" style="301"/>
    <col min="9219" max="9219" width="31.42578125" style="301" customWidth="1"/>
    <col min="9220" max="9225" width="11.5703125" style="301"/>
    <col min="9226" max="9226" width="21.28515625" style="301" customWidth="1"/>
    <col min="9227" max="9474" width="11.5703125" style="301"/>
    <col min="9475" max="9475" width="31.42578125" style="301" customWidth="1"/>
    <col min="9476" max="9481" width="11.5703125" style="301"/>
    <col min="9482" max="9482" width="21.28515625" style="301" customWidth="1"/>
    <col min="9483" max="9730" width="11.5703125" style="301"/>
    <col min="9731" max="9731" width="31.42578125" style="301" customWidth="1"/>
    <col min="9732" max="9737" width="11.5703125" style="301"/>
    <col min="9738" max="9738" width="21.28515625" style="301" customWidth="1"/>
    <col min="9739" max="9986" width="11.5703125" style="301"/>
    <col min="9987" max="9987" width="31.42578125" style="301" customWidth="1"/>
    <col min="9988" max="9993" width="11.5703125" style="301"/>
    <col min="9994" max="9994" width="21.28515625" style="301" customWidth="1"/>
    <col min="9995" max="10242" width="11.5703125" style="301"/>
    <col min="10243" max="10243" width="31.42578125" style="301" customWidth="1"/>
    <col min="10244" max="10249" width="11.5703125" style="301"/>
    <col min="10250" max="10250" width="21.28515625" style="301" customWidth="1"/>
    <col min="10251" max="10498" width="11.5703125" style="301"/>
    <col min="10499" max="10499" width="31.42578125" style="301" customWidth="1"/>
    <col min="10500" max="10505" width="11.5703125" style="301"/>
    <col min="10506" max="10506" width="21.28515625" style="301" customWidth="1"/>
    <col min="10507" max="10754" width="11.5703125" style="301"/>
    <col min="10755" max="10755" width="31.42578125" style="301" customWidth="1"/>
    <col min="10756" max="10761" width="11.5703125" style="301"/>
    <col min="10762" max="10762" width="21.28515625" style="301" customWidth="1"/>
    <col min="10763" max="11010" width="11.5703125" style="301"/>
    <col min="11011" max="11011" width="31.42578125" style="301" customWidth="1"/>
    <col min="11012" max="11017" width="11.5703125" style="301"/>
    <col min="11018" max="11018" width="21.28515625" style="301" customWidth="1"/>
    <col min="11019" max="11266" width="11.5703125" style="301"/>
    <col min="11267" max="11267" width="31.42578125" style="301" customWidth="1"/>
    <col min="11268" max="11273" width="11.5703125" style="301"/>
    <col min="11274" max="11274" width="21.28515625" style="301" customWidth="1"/>
    <col min="11275" max="11522" width="11.5703125" style="301"/>
    <col min="11523" max="11523" width="31.42578125" style="301" customWidth="1"/>
    <col min="11524" max="11529" width="11.5703125" style="301"/>
    <col min="11530" max="11530" width="21.28515625" style="301" customWidth="1"/>
    <col min="11531" max="11778" width="11.5703125" style="301"/>
    <col min="11779" max="11779" width="31.42578125" style="301" customWidth="1"/>
    <col min="11780" max="11785" width="11.5703125" style="301"/>
    <col min="11786" max="11786" width="21.28515625" style="301" customWidth="1"/>
    <col min="11787" max="12034" width="11.5703125" style="301"/>
    <col min="12035" max="12035" width="31.42578125" style="301" customWidth="1"/>
    <col min="12036" max="12041" width="11.5703125" style="301"/>
    <col min="12042" max="12042" width="21.28515625" style="301" customWidth="1"/>
    <col min="12043" max="12290" width="11.5703125" style="301"/>
    <col min="12291" max="12291" width="31.42578125" style="301" customWidth="1"/>
    <col min="12292" max="12297" width="11.5703125" style="301"/>
    <col min="12298" max="12298" width="21.28515625" style="301" customWidth="1"/>
    <col min="12299" max="12546" width="11.5703125" style="301"/>
    <col min="12547" max="12547" width="31.42578125" style="301" customWidth="1"/>
    <col min="12548" max="12553" width="11.5703125" style="301"/>
    <col min="12554" max="12554" width="21.28515625" style="301" customWidth="1"/>
    <col min="12555" max="12802" width="11.5703125" style="301"/>
    <col min="12803" max="12803" width="31.42578125" style="301" customWidth="1"/>
    <col min="12804" max="12809" width="11.5703125" style="301"/>
    <col min="12810" max="12810" width="21.28515625" style="301" customWidth="1"/>
    <col min="12811" max="13058" width="11.5703125" style="301"/>
    <col min="13059" max="13059" width="31.42578125" style="301" customWidth="1"/>
    <col min="13060" max="13065" width="11.5703125" style="301"/>
    <col min="13066" max="13066" width="21.28515625" style="301" customWidth="1"/>
    <col min="13067" max="13314" width="11.5703125" style="301"/>
    <col min="13315" max="13315" width="31.42578125" style="301" customWidth="1"/>
    <col min="13316" max="13321" width="11.5703125" style="301"/>
    <col min="13322" max="13322" width="21.28515625" style="301" customWidth="1"/>
    <col min="13323" max="13570" width="11.5703125" style="301"/>
    <col min="13571" max="13571" width="31.42578125" style="301" customWidth="1"/>
    <col min="13572" max="13577" width="11.5703125" style="301"/>
    <col min="13578" max="13578" width="21.28515625" style="301" customWidth="1"/>
    <col min="13579" max="13826" width="11.5703125" style="301"/>
    <col min="13827" max="13827" width="31.42578125" style="301" customWidth="1"/>
    <col min="13828" max="13833" width="11.5703125" style="301"/>
    <col min="13834" max="13834" width="21.28515625" style="301" customWidth="1"/>
    <col min="13835" max="14082" width="11.5703125" style="301"/>
    <col min="14083" max="14083" width="31.42578125" style="301" customWidth="1"/>
    <col min="14084" max="14089" width="11.5703125" style="301"/>
    <col min="14090" max="14090" width="21.28515625" style="301" customWidth="1"/>
    <col min="14091" max="14338" width="11.5703125" style="301"/>
    <col min="14339" max="14339" width="31.42578125" style="301" customWidth="1"/>
    <col min="14340" max="14345" width="11.5703125" style="301"/>
    <col min="14346" max="14346" width="21.28515625" style="301" customWidth="1"/>
    <col min="14347" max="14594" width="11.5703125" style="301"/>
    <col min="14595" max="14595" width="31.42578125" style="301" customWidth="1"/>
    <col min="14596" max="14601" width="11.5703125" style="301"/>
    <col min="14602" max="14602" width="21.28515625" style="301" customWidth="1"/>
    <col min="14603" max="14850" width="11.5703125" style="301"/>
    <col min="14851" max="14851" width="31.42578125" style="301" customWidth="1"/>
    <col min="14852" max="14857" width="11.5703125" style="301"/>
    <col min="14858" max="14858" width="21.28515625" style="301" customWidth="1"/>
    <col min="14859" max="15106" width="11.5703125" style="301"/>
    <col min="15107" max="15107" width="31.42578125" style="301" customWidth="1"/>
    <col min="15108" max="15113" width="11.5703125" style="301"/>
    <col min="15114" max="15114" width="21.28515625" style="301" customWidth="1"/>
    <col min="15115" max="15362" width="11.5703125" style="301"/>
    <col min="15363" max="15363" width="31.42578125" style="301" customWidth="1"/>
    <col min="15364" max="15369" width="11.5703125" style="301"/>
    <col min="15370" max="15370" width="21.28515625" style="301" customWidth="1"/>
    <col min="15371" max="15618" width="11.5703125" style="301"/>
    <col min="15619" max="15619" width="31.42578125" style="301" customWidth="1"/>
    <col min="15620" max="15625" width="11.5703125" style="301"/>
    <col min="15626" max="15626" width="21.28515625" style="301" customWidth="1"/>
    <col min="15627" max="15874" width="11.5703125" style="301"/>
    <col min="15875" max="15875" width="31.42578125" style="301" customWidth="1"/>
    <col min="15876" max="15881" width="11.5703125" style="301"/>
    <col min="15882" max="15882" width="21.28515625" style="301" customWidth="1"/>
    <col min="15883" max="16130" width="11.5703125" style="301"/>
    <col min="16131" max="16131" width="31.42578125" style="301" customWidth="1"/>
    <col min="16132" max="16137" width="11.5703125" style="301"/>
    <col min="16138" max="16138" width="21.28515625" style="301" customWidth="1"/>
    <col min="16139" max="16384" width="11.5703125" style="301"/>
  </cols>
  <sheetData>
    <row r="1" spans="1:10" ht="17.25" customHeight="1" x14ac:dyDescent="0.2">
      <c r="A1" s="343" t="s">
        <v>387</v>
      </c>
      <c r="B1" s="343"/>
      <c r="C1" s="343"/>
      <c r="D1" s="343"/>
      <c r="E1" s="343"/>
      <c r="F1" s="343"/>
      <c r="G1" s="343"/>
      <c r="H1" s="343"/>
      <c r="I1" s="343"/>
      <c r="J1" s="343"/>
    </row>
    <row r="2" spans="1:10" x14ac:dyDescent="0.2">
      <c r="A2" s="302"/>
      <c r="B2" s="303"/>
      <c r="C2" s="304"/>
      <c r="D2" s="304"/>
      <c r="E2" s="304"/>
      <c r="F2" s="304"/>
      <c r="G2" s="304"/>
      <c r="H2" s="304"/>
      <c r="I2" s="304"/>
      <c r="J2" s="304"/>
    </row>
    <row r="3" spans="1:10" ht="14.85" customHeight="1" x14ac:dyDescent="0.2">
      <c r="A3" s="344"/>
      <c r="B3" s="344"/>
      <c r="C3" s="344"/>
      <c r="D3" s="344"/>
      <c r="E3" s="344"/>
      <c r="F3" s="344"/>
      <c r="G3" s="344"/>
      <c r="H3" s="344"/>
      <c r="I3" s="344"/>
      <c r="J3" s="344"/>
    </row>
    <row r="4" spans="1:10" ht="14.85" customHeight="1" x14ac:dyDescent="0.2">
      <c r="A4" s="345" t="s">
        <v>365</v>
      </c>
      <c r="B4" s="345"/>
      <c r="C4" s="345"/>
      <c r="D4" s="345"/>
      <c r="E4" s="345"/>
      <c r="F4" s="345"/>
      <c r="G4" s="345"/>
      <c r="H4" s="345"/>
      <c r="I4" s="345"/>
      <c r="J4" s="345"/>
    </row>
    <row r="5" spans="1:10" ht="14.85" customHeight="1" x14ac:dyDescent="0.2">
      <c r="A5" s="344"/>
      <c r="B5" s="344"/>
      <c r="C5" s="344"/>
      <c r="D5" s="344"/>
      <c r="E5" s="344"/>
      <c r="F5" s="344"/>
      <c r="G5" s="344"/>
      <c r="H5" s="344"/>
      <c r="I5" s="344"/>
      <c r="J5" s="344"/>
    </row>
    <row r="6" spans="1:10" ht="38.85" customHeight="1" x14ac:dyDescent="0.2">
      <c r="A6" s="346" t="s">
        <v>382</v>
      </c>
      <c r="B6" s="346"/>
      <c r="C6" s="346"/>
      <c r="D6" s="346"/>
      <c r="E6" s="346"/>
      <c r="F6" s="346"/>
      <c r="G6" s="346"/>
      <c r="H6" s="346"/>
      <c r="I6" s="346"/>
      <c r="J6" s="346"/>
    </row>
    <row r="7" spans="1:10" ht="38.85" customHeight="1" x14ac:dyDescent="0.2">
      <c r="A7" s="346" t="s">
        <v>366</v>
      </c>
      <c r="B7" s="346"/>
      <c r="C7" s="346"/>
      <c r="D7" s="346"/>
      <c r="E7" s="346"/>
      <c r="F7" s="346"/>
      <c r="G7" s="346"/>
      <c r="H7" s="346"/>
      <c r="I7" s="346"/>
      <c r="J7" s="346"/>
    </row>
    <row r="8" spans="1:10" ht="38.85" customHeight="1" x14ac:dyDescent="0.2">
      <c r="A8" s="346" t="s">
        <v>367</v>
      </c>
      <c r="B8" s="346"/>
      <c r="C8" s="346"/>
      <c r="D8" s="346"/>
      <c r="E8" s="346"/>
      <c r="F8" s="346"/>
      <c r="G8" s="346"/>
      <c r="H8" s="346"/>
      <c r="I8" s="346"/>
      <c r="J8" s="346"/>
    </row>
    <row r="9" spans="1:10" ht="28.7" customHeight="1" x14ac:dyDescent="0.2">
      <c r="A9" s="346" t="s">
        <v>368</v>
      </c>
      <c r="B9" s="346"/>
      <c r="C9" s="346"/>
      <c r="D9" s="346"/>
      <c r="E9" s="346"/>
      <c r="F9" s="346"/>
      <c r="G9" s="346"/>
      <c r="H9" s="346"/>
      <c r="I9" s="346"/>
      <c r="J9" s="346"/>
    </row>
    <row r="10" spans="1:10" ht="202.35" customHeight="1" x14ac:dyDescent="0.2">
      <c r="A10" s="346" t="s">
        <v>369</v>
      </c>
      <c r="B10" s="346"/>
      <c r="C10" s="346"/>
      <c r="D10" s="346"/>
      <c r="E10" s="346"/>
      <c r="F10" s="346"/>
      <c r="G10" s="346"/>
      <c r="H10" s="346"/>
      <c r="I10" s="346"/>
      <c r="J10" s="346"/>
    </row>
    <row r="11" spans="1:10" x14ac:dyDescent="0.2">
      <c r="A11" s="304"/>
      <c r="B11" s="304"/>
      <c r="C11" s="304"/>
      <c r="D11" s="304"/>
      <c r="E11" s="304"/>
      <c r="F11" s="304"/>
      <c r="G11" s="304"/>
      <c r="H11" s="304"/>
      <c r="I11" s="304"/>
      <c r="J11" s="304"/>
    </row>
    <row r="12" spans="1:10" ht="14.85" customHeight="1" x14ac:dyDescent="0.2">
      <c r="A12" s="347" t="s">
        <v>370</v>
      </c>
      <c r="B12" s="348" t="s">
        <v>371</v>
      </c>
      <c r="C12" s="348"/>
      <c r="D12" s="348"/>
      <c r="E12" s="348"/>
      <c r="F12" s="348"/>
      <c r="G12" s="348"/>
      <c r="H12" s="348"/>
      <c r="I12" s="310"/>
      <c r="J12" s="308"/>
    </row>
    <row r="13" spans="1:10" ht="114.4" customHeight="1" x14ac:dyDescent="0.2">
      <c r="A13" s="347"/>
      <c r="B13" s="309" t="s">
        <v>167</v>
      </c>
      <c r="C13" s="309" t="s">
        <v>168</v>
      </c>
      <c r="D13" s="309" t="s">
        <v>169</v>
      </c>
      <c r="E13" s="309" t="s">
        <v>170</v>
      </c>
      <c r="F13" s="309" t="s">
        <v>383</v>
      </c>
      <c r="G13" s="309" t="s">
        <v>350</v>
      </c>
      <c r="H13" s="309" t="s">
        <v>372</v>
      </c>
      <c r="I13" s="309" t="s">
        <v>354</v>
      </c>
      <c r="J13" s="309" t="s">
        <v>373</v>
      </c>
    </row>
    <row r="14" spans="1:10" ht="15.75" x14ac:dyDescent="0.25">
      <c r="A14" s="305" t="s">
        <v>230</v>
      </c>
      <c r="B14" s="306">
        <f>'Resumo Proposta'!D10</f>
        <v>0</v>
      </c>
      <c r="C14" s="306">
        <f>'Resumo Proposta'!F10</f>
        <v>0</v>
      </c>
      <c r="D14" s="306">
        <f>'Resumo Proposta'!H10</f>
        <v>0</v>
      </c>
      <c r="E14" s="306">
        <f>'Resumo Proposta'!J10</f>
        <v>0</v>
      </c>
      <c r="F14" s="306">
        <f>'Resumo Proposta'!L10</f>
        <v>0</v>
      </c>
      <c r="G14" s="306">
        <f>'Resumo Proposta'!N10</f>
        <v>0</v>
      </c>
      <c r="H14" s="306">
        <f>'Resumo Proposta'!P10</f>
        <v>0</v>
      </c>
      <c r="I14" s="306">
        <f>'Resumo Proposta'!R10</f>
        <v>0</v>
      </c>
      <c r="J14" s="306">
        <f>'Resumo Proposta'!T10</f>
        <v>0</v>
      </c>
    </row>
    <row r="15" spans="1:10" ht="15.75" x14ac:dyDescent="0.25">
      <c r="A15" s="305" t="s">
        <v>243</v>
      </c>
      <c r="B15" s="306">
        <f>'Resumo Proposta'!D11</f>
        <v>0</v>
      </c>
      <c r="C15" s="306">
        <f>'Resumo Proposta'!F11</f>
        <v>0</v>
      </c>
      <c r="D15" s="306">
        <f>'Resumo Proposta'!H11</f>
        <v>0</v>
      </c>
      <c r="E15" s="306">
        <f>'Resumo Proposta'!J11</f>
        <v>0</v>
      </c>
      <c r="F15" s="306">
        <f>'Resumo Proposta'!L11</f>
        <v>0</v>
      </c>
      <c r="G15" s="306">
        <f>'Resumo Proposta'!N11</f>
        <v>0</v>
      </c>
      <c r="H15" s="306">
        <f>'Resumo Proposta'!P11</f>
        <v>0</v>
      </c>
      <c r="I15" s="306">
        <f>'Resumo Proposta'!R11</f>
        <v>0</v>
      </c>
      <c r="J15" s="306">
        <f>'Resumo Proposta'!T11</f>
        <v>0</v>
      </c>
    </row>
    <row r="16" spans="1:10" ht="15.75" x14ac:dyDescent="0.25">
      <c r="A16" s="305" t="s">
        <v>184</v>
      </c>
      <c r="B16" s="306">
        <f>'Resumo Proposta'!D12</f>
        <v>0</v>
      </c>
      <c r="C16" s="306">
        <f>'Resumo Proposta'!F12</f>
        <v>0</v>
      </c>
      <c r="D16" s="306">
        <f>'Resumo Proposta'!H12</f>
        <v>0</v>
      </c>
      <c r="E16" s="306">
        <f>'Resumo Proposta'!J12</f>
        <v>0</v>
      </c>
      <c r="F16" s="306">
        <f>'Resumo Proposta'!L12</f>
        <v>0</v>
      </c>
      <c r="G16" s="306">
        <f>'Resumo Proposta'!N12</f>
        <v>0</v>
      </c>
      <c r="H16" s="306">
        <f>'Resumo Proposta'!P12</f>
        <v>0</v>
      </c>
      <c r="I16" s="306">
        <f>'Resumo Proposta'!R12</f>
        <v>0</v>
      </c>
      <c r="J16" s="306">
        <f>'Resumo Proposta'!T12</f>
        <v>0</v>
      </c>
    </row>
    <row r="17" spans="1:10" ht="15.75" x14ac:dyDescent="0.25">
      <c r="A17" s="305" t="s">
        <v>185</v>
      </c>
      <c r="B17" s="306">
        <f>'Resumo Proposta'!D13</f>
        <v>0</v>
      </c>
      <c r="C17" s="306">
        <f>'Resumo Proposta'!F13</f>
        <v>0</v>
      </c>
      <c r="D17" s="306">
        <f>'Resumo Proposta'!H13</f>
        <v>0</v>
      </c>
      <c r="E17" s="306">
        <f>'Resumo Proposta'!J13</f>
        <v>0</v>
      </c>
      <c r="F17" s="306">
        <f>'Resumo Proposta'!L13</f>
        <v>0</v>
      </c>
      <c r="G17" s="306">
        <f>'Resumo Proposta'!N13</f>
        <v>0</v>
      </c>
      <c r="H17" s="306">
        <f>'Resumo Proposta'!P13</f>
        <v>0</v>
      </c>
      <c r="I17" s="306">
        <f>'Resumo Proposta'!R13</f>
        <v>0</v>
      </c>
      <c r="J17" s="306">
        <f>'Resumo Proposta'!T13</f>
        <v>0</v>
      </c>
    </row>
    <row r="18" spans="1:10" ht="15.75" x14ac:dyDescent="0.25">
      <c r="A18" s="305" t="s">
        <v>187</v>
      </c>
      <c r="B18" s="306">
        <f>'Resumo Proposta'!D14</f>
        <v>0</v>
      </c>
      <c r="C18" s="306">
        <f>'Resumo Proposta'!F14</f>
        <v>0</v>
      </c>
      <c r="D18" s="306">
        <f>'Resumo Proposta'!H14</f>
        <v>0</v>
      </c>
      <c r="E18" s="306">
        <f>'Resumo Proposta'!J14</f>
        <v>0</v>
      </c>
      <c r="F18" s="306">
        <f>'Resumo Proposta'!L14</f>
        <v>0</v>
      </c>
      <c r="G18" s="306">
        <f>'Resumo Proposta'!N14</f>
        <v>0</v>
      </c>
      <c r="H18" s="306">
        <f>'Resumo Proposta'!P14</f>
        <v>0</v>
      </c>
      <c r="I18" s="306">
        <f>'Resumo Proposta'!R14</f>
        <v>0</v>
      </c>
      <c r="J18" s="306">
        <f>'Resumo Proposta'!T14</f>
        <v>0</v>
      </c>
    </row>
    <row r="19" spans="1:10" ht="15.75" x14ac:dyDescent="0.25">
      <c r="A19" s="305" t="s">
        <v>188</v>
      </c>
      <c r="B19" s="306">
        <f>'Resumo Proposta'!D15</f>
        <v>0</v>
      </c>
      <c r="C19" s="306">
        <f>'Resumo Proposta'!F15</f>
        <v>0</v>
      </c>
      <c r="D19" s="306">
        <f>'Resumo Proposta'!H15</f>
        <v>0</v>
      </c>
      <c r="E19" s="306">
        <f>'Resumo Proposta'!J15</f>
        <v>0</v>
      </c>
      <c r="F19" s="306">
        <f>'Resumo Proposta'!L15</f>
        <v>0</v>
      </c>
      <c r="G19" s="306">
        <f>'Resumo Proposta'!N15</f>
        <v>0</v>
      </c>
      <c r="H19" s="306">
        <f>'Resumo Proposta'!P15</f>
        <v>0</v>
      </c>
      <c r="I19" s="306">
        <f>'Resumo Proposta'!R15</f>
        <v>0</v>
      </c>
      <c r="J19" s="306">
        <f>'Resumo Proposta'!T15</f>
        <v>0</v>
      </c>
    </row>
    <row r="20" spans="1:10" ht="15.75" x14ac:dyDescent="0.25">
      <c r="A20" s="305" t="s">
        <v>189</v>
      </c>
      <c r="B20" s="306">
        <f>'Resumo Proposta'!D16</f>
        <v>0</v>
      </c>
      <c r="C20" s="306">
        <f>'Resumo Proposta'!F16</f>
        <v>0</v>
      </c>
      <c r="D20" s="306">
        <f>'Resumo Proposta'!H16</f>
        <v>0</v>
      </c>
      <c r="E20" s="306">
        <f>'Resumo Proposta'!J16</f>
        <v>0</v>
      </c>
      <c r="F20" s="306">
        <f>'Resumo Proposta'!L16</f>
        <v>0</v>
      </c>
      <c r="G20" s="306">
        <f>'Resumo Proposta'!N16</f>
        <v>0</v>
      </c>
      <c r="H20" s="306">
        <f>'Resumo Proposta'!P16</f>
        <v>0</v>
      </c>
      <c r="I20" s="306">
        <f>'Resumo Proposta'!R16</f>
        <v>0</v>
      </c>
      <c r="J20" s="306">
        <f>'Resumo Proposta'!T16</f>
        <v>0</v>
      </c>
    </row>
    <row r="21" spans="1:10" ht="15.75" x14ac:dyDescent="0.25">
      <c r="A21" s="305" t="s">
        <v>191</v>
      </c>
      <c r="B21" s="306">
        <f>'Resumo Proposta'!D17</f>
        <v>0</v>
      </c>
      <c r="C21" s="306">
        <f>'Resumo Proposta'!F17</f>
        <v>0</v>
      </c>
      <c r="D21" s="306">
        <f>'Resumo Proposta'!H17</f>
        <v>0</v>
      </c>
      <c r="E21" s="306">
        <f>'Resumo Proposta'!J17</f>
        <v>0</v>
      </c>
      <c r="F21" s="306">
        <f>'Resumo Proposta'!L17</f>
        <v>0</v>
      </c>
      <c r="G21" s="306">
        <f>'Resumo Proposta'!N17</f>
        <v>0</v>
      </c>
      <c r="H21" s="306">
        <f>'Resumo Proposta'!P17</f>
        <v>0</v>
      </c>
      <c r="I21" s="306">
        <f>'Resumo Proposta'!R17</f>
        <v>0</v>
      </c>
      <c r="J21" s="306">
        <f>'Resumo Proposta'!T17</f>
        <v>0</v>
      </c>
    </row>
    <row r="22" spans="1:10" ht="15.75" x14ac:dyDescent="0.25">
      <c r="A22" s="305" t="s">
        <v>192</v>
      </c>
      <c r="B22" s="306">
        <f>'Resumo Proposta'!D18</f>
        <v>0</v>
      </c>
      <c r="C22" s="306">
        <f>'Resumo Proposta'!F18</f>
        <v>0</v>
      </c>
      <c r="D22" s="306">
        <f>'Resumo Proposta'!H18</f>
        <v>0</v>
      </c>
      <c r="E22" s="306">
        <f>'Resumo Proposta'!J18</f>
        <v>0</v>
      </c>
      <c r="F22" s="306">
        <f>'Resumo Proposta'!L18</f>
        <v>0</v>
      </c>
      <c r="G22" s="306">
        <f>'Resumo Proposta'!N18</f>
        <v>0</v>
      </c>
      <c r="H22" s="306">
        <f>'Resumo Proposta'!P18</f>
        <v>0</v>
      </c>
      <c r="I22" s="306">
        <f>'Resumo Proposta'!R18</f>
        <v>0</v>
      </c>
      <c r="J22" s="306">
        <f>'Resumo Proposta'!T18</f>
        <v>0</v>
      </c>
    </row>
    <row r="23" spans="1:10" x14ac:dyDescent="0.2">
      <c r="A23" s="342" t="s">
        <v>356</v>
      </c>
      <c r="B23" s="342"/>
      <c r="C23" s="342"/>
      <c r="D23" s="342"/>
      <c r="E23" s="342"/>
      <c r="F23" s="342"/>
      <c r="G23" s="342"/>
      <c r="H23" s="342"/>
      <c r="I23" s="311"/>
      <c r="J23" s="306">
        <f>SUM(J14:J22)</f>
        <v>0</v>
      </c>
    </row>
    <row r="24" spans="1:10" x14ac:dyDescent="0.2">
      <c r="A24" s="342" t="s">
        <v>374</v>
      </c>
      <c r="B24" s="342"/>
      <c r="C24" s="342"/>
      <c r="D24" s="342"/>
      <c r="E24" s="342"/>
      <c r="F24" s="342"/>
      <c r="G24" s="342"/>
      <c r="H24" s="342"/>
      <c r="I24" s="311"/>
      <c r="J24" s="306">
        <f>J23*12</f>
        <v>0</v>
      </c>
    </row>
    <row r="26" spans="1:10" x14ac:dyDescent="0.2">
      <c r="A26" s="349" t="s">
        <v>384</v>
      </c>
      <c r="B26" s="349"/>
      <c r="C26" s="349"/>
      <c r="D26" s="349"/>
      <c r="E26" s="349"/>
      <c r="F26" s="349"/>
      <c r="G26" s="349"/>
      <c r="H26" s="349"/>
      <c r="I26" s="349"/>
      <c r="J26" s="349"/>
    </row>
    <row r="27" spans="1:10" ht="32.65" customHeight="1" x14ac:dyDescent="0.2">
      <c r="A27" s="349" t="s">
        <v>375</v>
      </c>
      <c r="B27" s="350" t="s">
        <v>385</v>
      </c>
      <c r="C27" s="350"/>
      <c r="D27" s="350"/>
      <c r="E27" s="352" t="s">
        <v>386</v>
      </c>
      <c r="F27" s="353"/>
      <c r="G27" s="353"/>
      <c r="H27" s="353"/>
      <c r="I27" s="354"/>
      <c r="J27" s="307" t="s">
        <v>376</v>
      </c>
    </row>
    <row r="28" spans="1:10" ht="15" customHeight="1" x14ac:dyDescent="0.2">
      <c r="A28" s="349"/>
      <c r="B28" s="351">
        <f>'Resumo Proposta'!U20</f>
        <v>0</v>
      </c>
      <c r="C28" s="351"/>
      <c r="D28" s="351"/>
      <c r="E28" s="355">
        <f>B28*SUM('Resumo Proposta'!V10:V18)</f>
        <v>0</v>
      </c>
      <c r="F28" s="356"/>
      <c r="G28" s="356"/>
      <c r="H28" s="356"/>
      <c r="I28" s="357"/>
      <c r="J28" s="306">
        <f>E28*12</f>
        <v>0</v>
      </c>
    </row>
    <row r="30" spans="1:10" x14ac:dyDescent="0.2">
      <c r="A30" s="358" t="s">
        <v>377</v>
      </c>
      <c r="B30" s="358"/>
      <c r="C30" s="358"/>
      <c r="D30" s="358"/>
      <c r="E30" s="359">
        <f>J24+J28</f>
        <v>0</v>
      </c>
      <c r="F30" s="359"/>
      <c r="G30" s="359"/>
      <c r="H30" s="359"/>
      <c r="I30" s="359"/>
      <c r="J30" s="359"/>
    </row>
    <row r="31" spans="1:10" x14ac:dyDescent="0.2">
      <c r="A31" s="360" t="s">
        <v>378</v>
      </c>
      <c r="B31" s="360"/>
      <c r="C31" s="360"/>
      <c r="D31" s="360"/>
      <c r="E31" s="360"/>
      <c r="F31" s="360"/>
      <c r="G31" s="360"/>
      <c r="H31" s="360"/>
      <c r="I31" s="360"/>
      <c r="J31" s="360"/>
    </row>
    <row r="33" spans="1:11" ht="15.4" customHeight="1" x14ac:dyDescent="0.2">
      <c r="A33" s="344" t="s">
        <v>379</v>
      </c>
      <c r="B33" s="344"/>
      <c r="C33" s="304"/>
      <c r="D33" s="304"/>
      <c r="E33" s="304"/>
      <c r="F33" s="304"/>
      <c r="G33" s="304"/>
      <c r="H33" s="304"/>
      <c r="I33" s="304"/>
      <c r="J33" s="304"/>
      <c r="K33" s="304"/>
    </row>
    <row r="34" spans="1:11" x14ac:dyDescent="0.2">
      <c r="A34" s="304"/>
      <c r="B34" s="304"/>
      <c r="C34" s="304"/>
      <c r="D34" s="304"/>
      <c r="E34" s="304"/>
      <c r="F34" s="304"/>
      <c r="G34" s="304"/>
      <c r="H34" s="304"/>
      <c r="I34" s="304"/>
      <c r="J34" s="304"/>
      <c r="K34" s="304"/>
    </row>
    <row r="35" spans="1:11" ht="14.85" customHeight="1" x14ac:dyDescent="0.2">
      <c r="A35" s="344" t="s">
        <v>380</v>
      </c>
      <c r="B35" s="344"/>
      <c r="C35" s="344"/>
      <c r="D35" s="344"/>
      <c r="E35" s="344"/>
      <c r="F35" s="344"/>
      <c r="G35" s="344"/>
      <c r="H35" s="344"/>
      <c r="I35" s="344"/>
      <c r="J35" s="344"/>
      <c r="K35" s="304"/>
    </row>
    <row r="36" spans="1:11" ht="14.85" customHeight="1" x14ac:dyDescent="0.2">
      <c r="A36" s="344" t="s">
        <v>381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04"/>
    </row>
  </sheetData>
  <sheetProtection selectLockedCells="1" selectUnlockedCells="1"/>
  <mergeCells count="25">
    <mergeCell ref="A35:J35"/>
    <mergeCell ref="A36:J36"/>
    <mergeCell ref="A24:H24"/>
    <mergeCell ref="A26:J26"/>
    <mergeCell ref="A27:A28"/>
    <mergeCell ref="B27:D27"/>
    <mergeCell ref="B28:D28"/>
    <mergeCell ref="E27:I27"/>
    <mergeCell ref="E28:I28"/>
    <mergeCell ref="A30:D30"/>
    <mergeCell ref="E30:J30"/>
    <mergeCell ref="A31:J31"/>
    <mergeCell ref="A33:B33"/>
    <mergeCell ref="A23:H23"/>
    <mergeCell ref="A1:J1"/>
    <mergeCell ref="A3:J3"/>
    <mergeCell ref="A4:J4"/>
    <mergeCell ref="A5:J5"/>
    <mergeCell ref="A6:J6"/>
    <mergeCell ref="A7:J7"/>
    <mergeCell ref="A8:J8"/>
    <mergeCell ref="A9:J9"/>
    <mergeCell ref="A10:J10"/>
    <mergeCell ref="A12:A13"/>
    <mergeCell ref="B12:H12"/>
  </mergeCells>
  <pageMargins left="0.78749999999999998" right="0.78749999999999998" top="1.0527777777777778" bottom="1.0527777777777778" header="0.78749999999999998" footer="0.78749999999999998"/>
  <pageSetup paperSize="9" scale="58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9"/>
  <sheetViews>
    <sheetView topLeftCell="A94" workbookViewId="0">
      <selection activeCell="C97" sqref="C97:D103"/>
    </sheetView>
  </sheetViews>
  <sheetFormatPr defaultColWidth="8.7109375" defaultRowHeight="15" x14ac:dyDescent="0.25"/>
  <cols>
    <col min="1" max="1" width="57.7109375" customWidth="1"/>
    <col min="2" max="2" width="14.140625" customWidth="1"/>
    <col min="3" max="3" width="12.85546875" customWidth="1"/>
    <col min="4" max="4" width="16" customWidth="1"/>
    <col min="5" max="5" width="16.85546875" customWidth="1"/>
    <col min="6" max="6" width="10.42578125" bestFit="1" customWidth="1"/>
  </cols>
  <sheetData>
    <row r="1" spans="1:6" ht="22.5" x14ac:dyDescent="0.25">
      <c r="A1" s="398" t="s">
        <v>2</v>
      </c>
      <c r="B1" s="398"/>
      <c r="C1" s="398"/>
      <c r="D1" s="398"/>
      <c r="E1" s="1"/>
      <c r="F1" s="1"/>
    </row>
    <row r="2" spans="1:6" ht="22.5" x14ac:dyDescent="0.25">
      <c r="A2" s="398" t="s">
        <v>3</v>
      </c>
      <c r="B2" s="398"/>
      <c r="C2" s="398"/>
      <c r="D2" s="398"/>
      <c r="E2" s="1"/>
      <c r="F2" s="1"/>
    </row>
    <row r="3" spans="1:6" ht="18.75" x14ac:dyDescent="0.25">
      <c r="A3" s="399" t="s">
        <v>4</v>
      </c>
      <c r="B3" s="399"/>
      <c r="C3" s="399"/>
      <c r="D3" s="399"/>
      <c r="E3" s="1"/>
      <c r="F3" s="1"/>
    </row>
    <row r="4" spans="1:6" ht="15.75" thickBot="1" x14ac:dyDescent="0.3">
      <c r="A4" s="2"/>
      <c r="B4" s="3"/>
      <c r="C4" s="3"/>
      <c r="D4" s="3"/>
      <c r="E4" s="1"/>
      <c r="F4" s="1"/>
    </row>
    <row r="5" spans="1:6" ht="15.75" thickBot="1" x14ac:dyDescent="0.3">
      <c r="A5" s="4"/>
      <c r="B5" s="5" t="s">
        <v>5</v>
      </c>
      <c r="C5" s="6"/>
      <c r="D5" s="6"/>
      <c r="E5" s="1"/>
      <c r="F5" s="1"/>
    </row>
    <row r="6" spans="1:6" ht="15.75" thickBot="1" x14ac:dyDescent="0.3">
      <c r="A6" s="4"/>
      <c r="B6" s="5" t="s">
        <v>6</v>
      </c>
      <c r="C6" s="7"/>
      <c r="D6" s="7"/>
      <c r="E6" s="1"/>
      <c r="F6" s="1"/>
    </row>
    <row r="7" spans="1:6" ht="15.75" thickBot="1" x14ac:dyDescent="0.3">
      <c r="A7" s="4"/>
      <c r="B7" s="5" t="s">
        <v>7</v>
      </c>
      <c r="C7" s="8"/>
      <c r="D7" s="8"/>
      <c r="E7" s="1"/>
      <c r="F7" s="1"/>
    </row>
    <row r="8" spans="1:6" ht="15.75" thickBot="1" x14ac:dyDescent="0.3">
      <c r="A8" s="4"/>
      <c r="B8" s="5" t="s">
        <v>8</v>
      </c>
      <c r="C8" s="8"/>
      <c r="D8" s="8"/>
      <c r="E8" s="1"/>
      <c r="F8" s="1"/>
    </row>
    <row r="9" spans="1:6" x14ac:dyDescent="0.25">
      <c r="A9" s="4"/>
      <c r="B9" s="5"/>
      <c r="C9" s="9"/>
      <c r="D9" s="9"/>
      <c r="E9" s="1"/>
      <c r="F9" s="1"/>
    </row>
    <row r="10" spans="1:6" x14ac:dyDescent="0.25">
      <c r="A10" s="4"/>
      <c r="B10" s="5"/>
      <c r="C10" s="9"/>
      <c r="D10" s="9"/>
      <c r="E10" s="1"/>
      <c r="F10" s="1"/>
    </row>
    <row r="11" spans="1:6" ht="15.75" thickBot="1" x14ac:dyDescent="0.3">
      <c r="A11" s="10" t="s">
        <v>210</v>
      </c>
      <c r="B11" s="5"/>
      <c r="C11" s="9"/>
      <c r="D11" s="9"/>
      <c r="E11" s="1"/>
      <c r="F11" s="1"/>
    </row>
    <row r="12" spans="1:6" ht="39" thickBot="1" x14ac:dyDescent="0.3">
      <c r="A12" s="11" t="s">
        <v>9</v>
      </c>
      <c r="B12" s="12" t="s">
        <v>10</v>
      </c>
      <c r="C12" s="12" t="s">
        <v>11</v>
      </c>
      <c r="D12" s="12" t="s">
        <v>12</v>
      </c>
      <c r="E12" s="1"/>
      <c r="F12" s="1"/>
    </row>
    <row r="13" spans="1:6" ht="16.5" customHeight="1" thickBot="1" x14ac:dyDescent="0.3">
      <c r="A13" s="396" t="s">
        <v>14</v>
      </c>
      <c r="B13" s="396"/>
      <c r="C13" s="396"/>
      <c r="D13" s="396"/>
      <c r="E13" s="13"/>
      <c r="F13" s="13"/>
    </row>
    <row r="14" spans="1:6" ht="15.75" thickBot="1" x14ac:dyDescent="0.3">
      <c r="A14" s="14" t="s">
        <v>15</v>
      </c>
      <c r="B14" s="15" t="s">
        <v>16</v>
      </c>
      <c r="C14" s="16" t="s">
        <v>17</v>
      </c>
      <c r="D14" s="16" t="s">
        <v>17</v>
      </c>
      <c r="E14" s="395"/>
      <c r="F14" s="395"/>
    </row>
    <row r="15" spans="1:6" x14ac:dyDescent="0.25">
      <c r="A15" s="18" t="s">
        <v>18</v>
      </c>
      <c r="B15" s="19"/>
      <c r="C15" s="20"/>
      <c r="D15" s="20"/>
      <c r="E15" s="13"/>
      <c r="F15" s="17"/>
    </row>
    <row r="16" spans="1:6" x14ac:dyDescent="0.25">
      <c r="A16" s="18" t="s">
        <v>19</v>
      </c>
      <c r="B16" s="21"/>
      <c r="C16" s="22"/>
      <c r="D16" s="22"/>
      <c r="E16" s="23"/>
      <c r="F16" s="24"/>
    </row>
    <row r="17" spans="1:6" x14ac:dyDescent="0.25">
      <c r="A17" s="18" t="s">
        <v>20</v>
      </c>
      <c r="B17" s="25"/>
      <c r="C17" s="20"/>
      <c r="D17" s="20"/>
      <c r="E17" s="23"/>
      <c r="F17" s="24"/>
    </row>
    <row r="18" spans="1:6" x14ac:dyDescent="0.25">
      <c r="A18" s="18" t="s">
        <v>21</v>
      </c>
      <c r="B18" s="26"/>
      <c r="C18" s="20"/>
      <c r="D18" s="20"/>
      <c r="E18" s="23"/>
      <c r="F18" s="24"/>
    </row>
    <row r="19" spans="1:6" x14ac:dyDescent="0.25">
      <c r="A19" s="18" t="s">
        <v>22</v>
      </c>
      <c r="B19" s="26"/>
      <c r="C19" s="20"/>
      <c r="D19" s="27"/>
      <c r="E19" s="23"/>
      <c r="F19" s="24"/>
    </row>
    <row r="20" spans="1:6" x14ac:dyDescent="0.25">
      <c r="A20" s="18" t="s">
        <v>23</v>
      </c>
      <c r="B20" s="26"/>
      <c r="C20" s="20"/>
      <c r="D20" s="20"/>
      <c r="E20" s="23"/>
      <c r="F20" s="24"/>
    </row>
    <row r="21" spans="1:6" ht="15.75" thickBot="1" x14ac:dyDescent="0.3">
      <c r="A21" s="18" t="s">
        <v>24</v>
      </c>
      <c r="B21" s="28"/>
      <c r="C21" s="20"/>
      <c r="D21" s="20"/>
      <c r="E21" s="23"/>
      <c r="F21" s="29"/>
    </row>
    <row r="22" spans="1:6" ht="15.75" thickBot="1" x14ac:dyDescent="0.3">
      <c r="A22" s="30" t="s">
        <v>0</v>
      </c>
      <c r="B22" s="31"/>
      <c r="C22" s="32">
        <f>SUM(C15:C21)</f>
        <v>0</v>
      </c>
      <c r="D22" s="32">
        <f>SUM(D15:D21)</f>
        <v>0</v>
      </c>
      <c r="E22" s="23"/>
      <c r="F22" s="29"/>
    </row>
    <row r="23" spans="1:6" ht="15.75" thickBot="1" x14ac:dyDescent="0.3">
      <c r="A23" s="33"/>
      <c r="B23" s="34"/>
      <c r="C23" s="35"/>
      <c r="D23" s="35"/>
      <c r="E23" s="36"/>
      <c r="F23" s="37"/>
    </row>
    <row r="24" spans="1:6" ht="16.5" customHeight="1" thickBot="1" x14ac:dyDescent="0.3">
      <c r="A24" s="396" t="s">
        <v>25</v>
      </c>
      <c r="B24" s="396"/>
      <c r="C24" s="396"/>
      <c r="D24" s="396"/>
      <c r="E24" s="13"/>
      <c r="F24" s="13"/>
    </row>
    <row r="25" spans="1:6" ht="15.75" thickBot="1" x14ac:dyDescent="0.3">
      <c r="A25" s="38" t="s">
        <v>26</v>
      </c>
      <c r="B25" s="39" t="s">
        <v>16</v>
      </c>
      <c r="C25" s="39" t="s">
        <v>17</v>
      </c>
      <c r="D25" s="39" t="s">
        <v>17</v>
      </c>
      <c r="E25" s="1"/>
      <c r="F25" s="1"/>
    </row>
    <row r="26" spans="1:6" x14ac:dyDescent="0.25">
      <c r="A26" s="40" t="s">
        <v>27</v>
      </c>
      <c r="B26" s="41"/>
      <c r="C26" s="42"/>
      <c r="D26" s="42"/>
      <c r="E26" s="13"/>
      <c r="F26" s="13"/>
    </row>
    <row r="27" spans="1:6" ht="64.5" thickBot="1" x14ac:dyDescent="0.3">
      <c r="A27" s="18" t="s">
        <v>28</v>
      </c>
      <c r="B27" s="21"/>
      <c r="C27" s="43"/>
      <c r="D27" s="43"/>
      <c r="E27" s="13"/>
      <c r="F27" s="13"/>
    </row>
    <row r="28" spans="1:6" ht="15.75" thickBot="1" x14ac:dyDescent="0.3">
      <c r="A28" s="44" t="s">
        <v>29</v>
      </c>
      <c r="B28" s="45">
        <f>SUM(B26:B27)</f>
        <v>0</v>
      </c>
      <c r="C28" s="46">
        <f>SUM(C26:C27)</f>
        <v>0</v>
      </c>
      <c r="D28" s="46">
        <f>SUM(D26:D27)</f>
        <v>0</v>
      </c>
      <c r="E28" s="47"/>
      <c r="F28" s="48"/>
    </row>
    <row r="29" spans="1:6" ht="26.25" thickBot="1" x14ac:dyDescent="0.3">
      <c r="A29" s="49" t="s">
        <v>30</v>
      </c>
      <c r="B29" s="39" t="s">
        <v>16</v>
      </c>
      <c r="C29" s="39" t="s">
        <v>17</v>
      </c>
      <c r="D29" s="39" t="s">
        <v>17</v>
      </c>
      <c r="E29" s="1"/>
      <c r="F29" s="1"/>
    </row>
    <row r="30" spans="1:6" x14ac:dyDescent="0.25">
      <c r="A30" s="18" t="s">
        <v>31</v>
      </c>
      <c r="B30" s="21"/>
      <c r="C30" s="50"/>
      <c r="D30" s="50"/>
      <c r="E30" s="47"/>
      <c r="F30" s="51"/>
    </row>
    <row r="31" spans="1:6" x14ac:dyDescent="0.25">
      <c r="A31" s="18" t="s">
        <v>32</v>
      </c>
      <c r="B31" s="21"/>
      <c r="C31" s="50"/>
      <c r="D31" s="50"/>
      <c r="E31" s="1"/>
      <c r="F31" s="51"/>
    </row>
    <row r="32" spans="1:6" x14ac:dyDescent="0.25">
      <c r="A32" s="18" t="s">
        <v>33</v>
      </c>
      <c r="B32" s="21"/>
      <c r="C32" s="50"/>
      <c r="D32" s="50"/>
      <c r="E32" s="51"/>
      <c r="F32" s="51"/>
    </row>
    <row r="33" spans="1:6" x14ac:dyDescent="0.25">
      <c r="A33" s="18" t="s">
        <v>34</v>
      </c>
      <c r="B33" s="21"/>
      <c r="C33" s="50"/>
      <c r="D33" s="50"/>
      <c r="E33" s="51"/>
      <c r="F33" s="51"/>
    </row>
    <row r="34" spans="1:6" x14ac:dyDescent="0.25">
      <c r="A34" s="18" t="s">
        <v>35</v>
      </c>
      <c r="B34" s="21"/>
      <c r="C34" s="50"/>
      <c r="D34" s="50"/>
      <c r="E34" s="51"/>
      <c r="F34" s="51"/>
    </row>
    <row r="35" spans="1:6" x14ac:dyDescent="0.25">
      <c r="A35" s="18" t="s">
        <v>36</v>
      </c>
      <c r="B35" s="21"/>
      <c r="C35" s="50"/>
      <c r="D35" s="50"/>
      <c r="E35" s="51"/>
      <c r="F35" s="51"/>
    </row>
    <row r="36" spans="1:6" x14ac:dyDescent="0.25">
      <c r="A36" s="18" t="s">
        <v>37</v>
      </c>
      <c r="B36" s="21"/>
      <c r="C36" s="50"/>
      <c r="D36" s="50"/>
      <c r="E36" s="47"/>
      <c r="F36" s="48"/>
    </row>
    <row r="37" spans="1:6" ht="15.75" thickBot="1" x14ac:dyDescent="0.3">
      <c r="A37" s="18" t="s">
        <v>38</v>
      </c>
      <c r="B37" s="21"/>
      <c r="C37" s="50"/>
      <c r="D37" s="50"/>
      <c r="E37" s="1"/>
      <c r="F37" s="1"/>
    </row>
    <row r="38" spans="1:6" ht="15.75" thickBot="1" x14ac:dyDescent="0.3">
      <c r="A38" s="44" t="s">
        <v>29</v>
      </c>
      <c r="B38" s="45">
        <f>SUM(B30:B37)</f>
        <v>0</v>
      </c>
      <c r="C38" s="52">
        <f>SUM(C30:C37)</f>
        <v>0</v>
      </c>
      <c r="D38" s="52">
        <f>SUM(D30:D37)</f>
        <v>0</v>
      </c>
      <c r="E38" s="1"/>
      <c r="F38" s="1"/>
    </row>
    <row r="39" spans="1:6" ht="16.5" thickBot="1" x14ac:dyDescent="0.3">
      <c r="A39" s="53" t="s">
        <v>39</v>
      </c>
      <c r="B39" s="39" t="s">
        <v>40</v>
      </c>
      <c r="C39" s="54" t="s">
        <v>17</v>
      </c>
      <c r="D39" s="54" t="s">
        <v>17</v>
      </c>
      <c r="E39" s="55"/>
      <c r="F39" s="1"/>
    </row>
    <row r="40" spans="1:6" ht="38.25" x14ac:dyDescent="0.25">
      <c r="A40" s="18" t="s">
        <v>41</v>
      </c>
      <c r="B40" s="56"/>
      <c r="C40" s="57"/>
      <c r="D40" s="57"/>
      <c r="E40" s="1"/>
      <c r="F40" s="1"/>
    </row>
    <row r="41" spans="1:6" ht="25.5" x14ac:dyDescent="0.25">
      <c r="A41" s="18" t="s">
        <v>42</v>
      </c>
      <c r="B41" s="58"/>
      <c r="C41" s="43"/>
      <c r="D41" s="59"/>
      <c r="E41" s="1"/>
      <c r="F41" s="1"/>
    </row>
    <row r="42" spans="1:6" x14ac:dyDescent="0.25">
      <c r="A42" s="18" t="s">
        <v>43</v>
      </c>
      <c r="B42" s="58"/>
      <c r="C42" s="43"/>
      <c r="D42" s="43"/>
      <c r="E42" s="1"/>
      <c r="F42" s="1"/>
    </row>
    <row r="43" spans="1:6" x14ac:dyDescent="0.25">
      <c r="A43" s="18" t="s">
        <v>44</v>
      </c>
      <c r="B43" s="58"/>
      <c r="C43" s="43"/>
      <c r="D43" s="43"/>
      <c r="E43" s="1"/>
      <c r="F43" s="1"/>
    </row>
    <row r="44" spans="1:6" ht="25.5" x14ac:dyDescent="0.25">
      <c r="A44" s="18" t="s">
        <v>45</v>
      </c>
      <c r="B44" s="21"/>
      <c r="C44" s="43"/>
      <c r="D44" s="43"/>
      <c r="E44" s="1"/>
      <c r="F44" s="1"/>
    </row>
    <row r="45" spans="1:6" ht="15.75" thickBot="1" x14ac:dyDescent="0.3">
      <c r="A45" s="18"/>
      <c r="B45" s="58"/>
      <c r="C45" s="60"/>
      <c r="D45" s="60"/>
      <c r="E45" s="1"/>
      <c r="F45" s="1"/>
    </row>
    <row r="46" spans="1:6" ht="15.75" thickBot="1" x14ac:dyDescent="0.3">
      <c r="A46" s="44" t="s">
        <v>29</v>
      </c>
      <c r="B46" s="46"/>
      <c r="C46" s="52">
        <f>SUM(C40:C45)</f>
        <v>0</v>
      </c>
      <c r="D46" s="52">
        <f>SUM(D40:D45)</f>
        <v>0</v>
      </c>
      <c r="E46" s="1"/>
      <c r="F46" s="1"/>
    </row>
    <row r="47" spans="1:6" ht="15.75" thickBot="1" x14ac:dyDescent="0.3">
      <c r="A47" s="61" t="s">
        <v>46</v>
      </c>
      <c r="B47" s="16" t="s">
        <v>16</v>
      </c>
      <c r="C47" s="62" t="s">
        <v>17</v>
      </c>
      <c r="D47" s="62" t="s">
        <v>17</v>
      </c>
      <c r="E47" s="1"/>
      <c r="F47" s="1"/>
    </row>
    <row r="48" spans="1:6" x14ac:dyDescent="0.25">
      <c r="A48" s="63" t="s">
        <v>47</v>
      </c>
      <c r="B48" s="64"/>
      <c r="C48" s="42"/>
      <c r="D48" s="42"/>
      <c r="E48" s="1"/>
      <c r="F48" s="1"/>
    </row>
    <row r="49" spans="1:6" x14ac:dyDescent="0.25">
      <c r="A49" s="65" t="s">
        <v>48</v>
      </c>
      <c r="B49" s="66"/>
      <c r="C49" s="43"/>
      <c r="D49" s="43"/>
      <c r="E49" s="1"/>
      <c r="F49" s="1"/>
    </row>
    <row r="50" spans="1:6" ht="15.75" thickBot="1" x14ac:dyDescent="0.3">
      <c r="A50" s="65" t="s">
        <v>39</v>
      </c>
      <c r="B50" s="67"/>
      <c r="C50" s="43"/>
      <c r="D50" s="43"/>
      <c r="E50" s="1"/>
      <c r="F50" s="1"/>
    </row>
    <row r="51" spans="1:6" ht="15.75" thickBot="1" x14ac:dyDescent="0.3">
      <c r="A51" s="30" t="s">
        <v>0</v>
      </c>
      <c r="B51" s="68"/>
      <c r="C51" s="32">
        <f>SUM(C48:C50)</f>
        <v>0</v>
      </c>
      <c r="D51" s="32">
        <f>SUM(D48:D50)</f>
        <v>0</v>
      </c>
      <c r="E51" s="1"/>
      <c r="F51" s="1"/>
    </row>
    <row r="52" spans="1:6" ht="15.75" thickBot="1" x14ac:dyDescent="0.3">
      <c r="A52" s="69"/>
      <c r="B52" s="35"/>
      <c r="C52" s="35"/>
      <c r="D52" s="35"/>
      <c r="E52" s="1"/>
      <c r="F52" s="1"/>
    </row>
    <row r="53" spans="1:6" ht="16.5" customHeight="1" thickBot="1" x14ac:dyDescent="0.3">
      <c r="A53" s="396" t="s">
        <v>49</v>
      </c>
      <c r="B53" s="396"/>
      <c r="C53" s="396"/>
      <c r="D53" s="396"/>
      <c r="E53" s="51"/>
      <c r="F53" s="51"/>
    </row>
    <row r="54" spans="1:6" ht="15.75" thickBot="1" x14ac:dyDescent="0.3">
      <c r="A54" s="14" t="s">
        <v>50</v>
      </c>
      <c r="B54" s="16" t="s">
        <v>16</v>
      </c>
      <c r="C54" s="70" t="s">
        <v>17</v>
      </c>
      <c r="D54" s="70" t="s">
        <v>17</v>
      </c>
      <c r="E54" s="51"/>
      <c r="F54" s="51"/>
    </row>
    <row r="55" spans="1:6" x14ac:dyDescent="0.25">
      <c r="A55" s="18" t="s">
        <v>51</v>
      </c>
      <c r="B55" s="72"/>
      <c r="C55" s="42"/>
      <c r="D55" s="42"/>
      <c r="E55" s="51"/>
      <c r="F55" s="51"/>
    </row>
    <row r="56" spans="1:6" x14ac:dyDescent="0.25">
      <c r="A56" s="73" t="s">
        <v>52</v>
      </c>
      <c r="B56" s="72"/>
      <c r="C56" s="43"/>
      <c r="D56" s="43"/>
      <c r="E56" s="51"/>
      <c r="F56" s="51"/>
    </row>
    <row r="57" spans="1:6" ht="61.5" x14ac:dyDescent="0.25">
      <c r="A57" s="18" t="s">
        <v>53</v>
      </c>
      <c r="B57" s="72"/>
      <c r="C57" s="43"/>
      <c r="D57" s="43"/>
      <c r="E57" s="51"/>
      <c r="F57" s="51"/>
    </row>
    <row r="58" spans="1:6" ht="36.75" x14ac:dyDescent="0.25">
      <c r="A58" s="18" t="s">
        <v>54</v>
      </c>
      <c r="B58" s="72"/>
      <c r="C58" s="43"/>
      <c r="D58" s="43"/>
      <c r="E58" s="51"/>
      <c r="F58" s="51"/>
    </row>
    <row r="59" spans="1:6" x14ac:dyDescent="0.25">
      <c r="A59" s="18" t="s">
        <v>55</v>
      </c>
      <c r="B59" s="72"/>
      <c r="C59" s="43"/>
      <c r="D59" s="43"/>
      <c r="E59" s="47"/>
      <c r="F59" s="47"/>
    </row>
    <row r="60" spans="1:6" ht="26.25" thickBot="1" x14ac:dyDescent="0.3">
      <c r="A60" s="18" t="s">
        <v>56</v>
      </c>
      <c r="B60" s="72"/>
      <c r="C60" s="60"/>
      <c r="D60" s="60"/>
      <c r="E60" s="1"/>
      <c r="F60" s="1"/>
    </row>
    <row r="61" spans="1:6" ht="15.75" thickBot="1" x14ac:dyDescent="0.3">
      <c r="A61" s="74" t="s">
        <v>0</v>
      </c>
      <c r="B61" s="75">
        <f>SUM(B55:B60)</f>
        <v>0</v>
      </c>
      <c r="C61" s="32">
        <f>SUM(C55:C60)</f>
        <v>0</v>
      </c>
      <c r="D61" s="32">
        <f>SUM(D55:D60)</f>
        <v>0</v>
      </c>
      <c r="E61" s="1"/>
      <c r="F61" s="1"/>
    </row>
    <row r="62" spans="1:6" ht="15.75" thickBot="1" x14ac:dyDescent="0.3">
      <c r="A62" s="69"/>
      <c r="B62" s="35"/>
      <c r="C62" s="35"/>
      <c r="D62" s="35"/>
      <c r="E62" s="1"/>
      <c r="F62" s="1"/>
    </row>
    <row r="63" spans="1:6" ht="16.5" customHeight="1" thickBot="1" x14ac:dyDescent="0.3">
      <c r="A63" s="396" t="s">
        <v>57</v>
      </c>
      <c r="B63" s="396"/>
      <c r="C63" s="396"/>
      <c r="D63" s="396"/>
      <c r="E63" s="51"/>
      <c r="F63" s="51"/>
    </row>
    <row r="64" spans="1:6" ht="15.75" thickBot="1" x14ac:dyDescent="0.3">
      <c r="A64" s="216" t="s">
        <v>58</v>
      </c>
      <c r="B64" s="80" t="s">
        <v>16</v>
      </c>
      <c r="C64" s="80" t="s">
        <v>17</v>
      </c>
      <c r="D64" s="80" t="s">
        <v>17</v>
      </c>
      <c r="E64" s="51"/>
      <c r="F64" s="51"/>
    </row>
    <row r="65" spans="1:6" x14ac:dyDescent="0.25">
      <c r="A65" s="18" t="s">
        <v>59</v>
      </c>
      <c r="B65" s="21"/>
      <c r="C65" s="50"/>
      <c r="D65" s="50"/>
      <c r="E65" s="76"/>
      <c r="F65" s="51"/>
    </row>
    <row r="66" spans="1:6" x14ac:dyDescent="0.25">
      <c r="A66" s="18" t="s">
        <v>60</v>
      </c>
      <c r="B66" s="21"/>
      <c r="C66" s="50"/>
      <c r="D66" s="50"/>
      <c r="E66" s="78"/>
      <c r="F66" s="51"/>
    </row>
    <row r="67" spans="1:6" x14ac:dyDescent="0.25">
      <c r="A67" s="18" t="s">
        <v>61</v>
      </c>
      <c r="B67" s="21"/>
      <c r="C67" s="50"/>
      <c r="D67" s="50"/>
      <c r="E67" s="51"/>
      <c r="F67" s="51"/>
    </row>
    <row r="68" spans="1:6" x14ac:dyDescent="0.25">
      <c r="A68" s="18" t="s">
        <v>62</v>
      </c>
      <c r="B68" s="21"/>
      <c r="C68" s="50"/>
      <c r="D68" s="50"/>
      <c r="E68" s="47"/>
      <c r="F68" s="47"/>
    </row>
    <row r="69" spans="1:6" ht="15.75" thickBot="1" x14ac:dyDescent="0.3">
      <c r="A69" s="18" t="s">
        <v>24</v>
      </c>
      <c r="B69" s="21"/>
      <c r="C69" s="50"/>
      <c r="D69" s="50"/>
      <c r="E69" s="1"/>
      <c r="F69" s="1"/>
    </row>
    <row r="70" spans="1:6" ht="15.75" thickBot="1" x14ac:dyDescent="0.3">
      <c r="A70" s="44" t="s">
        <v>29</v>
      </c>
      <c r="B70" s="45">
        <f>SUM(B65:B69)</f>
        <v>0</v>
      </c>
      <c r="C70" s="52">
        <f>SUM(C65:C69)</f>
        <v>0</v>
      </c>
      <c r="D70" s="52">
        <f>SUM(D65:D69)</f>
        <v>0</v>
      </c>
      <c r="E70" s="51"/>
      <c r="F70" s="51"/>
    </row>
    <row r="71" spans="1:6" ht="15.75" thickBot="1" x14ac:dyDescent="0.3">
      <c r="A71" s="53" t="s">
        <v>63</v>
      </c>
      <c r="B71" s="79"/>
      <c r="C71" s="80" t="s">
        <v>17</v>
      </c>
      <c r="D71" s="80" t="s">
        <v>17</v>
      </c>
      <c r="E71" s="47"/>
      <c r="F71" s="47"/>
    </row>
    <row r="72" spans="1:6" ht="15.75" thickBot="1" x14ac:dyDescent="0.3">
      <c r="A72" s="18" t="s">
        <v>64</v>
      </c>
      <c r="B72" s="21"/>
      <c r="C72" s="50"/>
      <c r="D72" s="50"/>
      <c r="E72" s="1"/>
      <c r="F72" s="1"/>
    </row>
    <row r="73" spans="1:6" ht="15.75" thickBot="1" x14ac:dyDescent="0.3">
      <c r="A73" s="44" t="s">
        <v>29</v>
      </c>
      <c r="B73" s="45">
        <f>SUM(B72)</f>
        <v>0</v>
      </c>
      <c r="C73" s="52">
        <f>SUM(C72:C72)</f>
        <v>0</v>
      </c>
      <c r="D73" s="52">
        <f>SUM(D72:D72)</f>
        <v>0</v>
      </c>
      <c r="E73" s="51"/>
      <c r="F73" s="51"/>
    </row>
    <row r="74" spans="1:6" ht="26.25" thickBot="1" x14ac:dyDescent="0.3">
      <c r="A74" s="53" t="s">
        <v>65</v>
      </c>
      <c r="B74" s="79"/>
      <c r="C74" s="80" t="s">
        <v>17</v>
      </c>
      <c r="D74" s="80" t="s">
        <v>17</v>
      </c>
      <c r="E74" s="51"/>
      <c r="F74" s="51"/>
    </row>
    <row r="75" spans="1:6" ht="15.75" thickBot="1" x14ac:dyDescent="0.3">
      <c r="A75" s="18" t="s">
        <v>66</v>
      </c>
      <c r="B75" s="21"/>
      <c r="C75" s="50"/>
      <c r="D75" s="50"/>
      <c r="E75" s="51"/>
      <c r="F75" s="51"/>
    </row>
    <row r="76" spans="1:6" ht="15.75" thickBot="1" x14ac:dyDescent="0.3">
      <c r="A76" s="44" t="s">
        <v>0</v>
      </c>
      <c r="B76" s="45">
        <f>SUM(B75)</f>
        <v>0</v>
      </c>
      <c r="C76" s="52">
        <f>SUM(C75:C75)</f>
        <v>0</v>
      </c>
      <c r="D76" s="52">
        <f>SUM(D75:D75)</f>
        <v>0</v>
      </c>
      <c r="E76" s="51"/>
      <c r="F76" s="51"/>
    </row>
    <row r="77" spans="1:6" ht="15.75" thickBot="1" x14ac:dyDescent="0.3">
      <c r="A77" s="53" t="s">
        <v>67</v>
      </c>
      <c r="B77" s="79"/>
      <c r="C77" s="80" t="s">
        <v>17</v>
      </c>
      <c r="D77" s="80" t="s">
        <v>17</v>
      </c>
      <c r="E77" s="51"/>
      <c r="F77" s="51"/>
    </row>
    <row r="78" spans="1:6" ht="15.75" thickBot="1" x14ac:dyDescent="0.3">
      <c r="A78" s="18" t="s">
        <v>68</v>
      </c>
      <c r="B78" s="21"/>
      <c r="C78" s="50"/>
      <c r="D78" s="50"/>
      <c r="E78" s="51"/>
      <c r="F78" s="51"/>
    </row>
    <row r="79" spans="1:6" ht="15.75" thickBot="1" x14ac:dyDescent="0.3">
      <c r="A79" s="44" t="s">
        <v>0</v>
      </c>
      <c r="B79" s="45">
        <f>SUM(B78)</f>
        <v>0</v>
      </c>
      <c r="C79" s="52">
        <f>SUM(C78:C78)</f>
        <v>0</v>
      </c>
      <c r="D79" s="52">
        <f>SUM(D78:D78)</f>
        <v>0</v>
      </c>
      <c r="E79" s="51"/>
      <c r="F79" s="51"/>
    </row>
    <row r="80" spans="1:6" ht="15.75" thickBot="1" x14ac:dyDescent="0.3">
      <c r="A80" s="83" t="s">
        <v>69</v>
      </c>
      <c r="B80" s="16" t="s">
        <v>16</v>
      </c>
      <c r="C80" s="70" t="s">
        <v>17</v>
      </c>
      <c r="D80" s="70" t="s">
        <v>17</v>
      </c>
      <c r="E80" s="51"/>
      <c r="F80" s="51"/>
    </row>
    <row r="81" spans="1:6" x14ac:dyDescent="0.25">
      <c r="A81" s="84" t="s">
        <v>70</v>
      </c>
      <c r="B81" s="85"/>
      <c r="C81" s="42"/>
      <c r="D81" s="42"/>
      <c r="E81" s="51"/>
      <c r="F81" s="51"/>
    </row>
    <row r="82" spans="1:6" x14ac:dyDescent="0.25">
      <c r="A82" s="86" t="s">
        <v>71</v>
      </c>
      <c r="B82" s="85"/>
      <c r="C82" s="43"/>
      <c r="D82" s="43"/>
      <c r="E82" s="51"/>
      <c r="F82" s="51"/>
    </row>
    <row r="83" spans="1:6" x14ac:dyDescent="0.25">
      <c r="A83" s="86" t="s">
        <v>72</v>
      </c>
      <c r="B83" s="85"/>
      <c r="C83" s="43"/>
      <c r="D83" s="43"/>
      <c r="E83" s="51"/>
      <c r="F83" s="51"/>
    </row>
    <row r="84" spans="1:6" ht="15.75" thickBot="1" x14ac:dyDescent="0.3">
      <c r="A84" s="86" t="s">
        <v>73</v>
      </c>
      <c r="B84" s="85"/>
      <c r="C84" s="43"/>
      <c r="D84" s="43"/>
      <c r="E84" s="47"/>
      <c r="F84" s="47"/>
    </row>
    <row r="85" spans="1:6" ht="15.75" thickBot="1" x14ac:dyDescent="0.3">
      <c r="A85" s="30" t="s">
        <v>0</v>
      </c>
      <c r="B85" s="75"/>
      <c r="C85" s="32">
        <f>SUM(C81:C84)</f>
        <v>0</v>
      </c>
      <c r="D85" s="32">
        <f>SUM(D81:D84)</f>
        <v>0</v>
      </c>
      <c r="E85" s="1"/>
      <c r="F85" s="1"/>
    </row>
    <row r="86" spans="1:6" ht="15.75" thickBot="1" x14ac:dyDescent="0.3">
      <c r="A86" s="69"/>
      <c r="B86" s="87"/>
      <c r="C86" s="35"/>
      <c r="D86" s="35"/>
      <c r="E86" s="1"/>
      <c r="F86" s="1"/>
    </row>
    <row r="87" spans="1:6" ht="16.5" customHeight="1" thickBot="1" x14ac:dyDescent="0.3">
      <c r="A87" s="396" t="s">
        <v>74</v>
      </c>
      <c r="B87" s="396"/>
      <c r="C87" s="396"/>
      <c r="D87" s="396"/>
      <c r="E87" s="1"/>
      <c r="F87" s="1"/>
    </row>
    <row r="88" spans="1:6" ht="15.75" thickBot="1" x14ac:dyDescent="0.3">
      <c r="A88" s="88" t="s">
        <v>75</v>
      </c>
      <c r="B88" s="16" t="s">
        <v>40</v>
      </c>
      <c r="C88" s="70" t="s">
        <v>17</v>
      </c>
      <c r="D88" s="70" t="s">
        <v>17</v>
      </c>
      <c r="E88" s="1"/>
      <c r="F88" s="1"/>
    </row>
    <row r="89" spans="1:6" x14ac:dyDescent="0.25">
      <c r="A89" s="84" t="s">
        <v>306</v>
      </c>
      <c r="B89" s="89"/>
      <c r="C89" s="57"/>
      <c r="D89" s="57"/>
      <c r="E89" s="1"/>
      <c r="F89" s="1"/>
    </row>
    <row r="90" spans="1:6" x14ac:dyDescent="0.25">
      <c r="A90" s="86" t="s">
        <v>76</v>
      </c>
      <c r="B90" s="89"/>
      <c r="C90" s="27"/>
      <c r="D90" s="27"/>
      <c r="E90" s="1"/>
      <c r="F90" s="1"/>
    </row>
    <row r="91" spans="1:6" x14ac:dyDescent="0.25">
      <c r="A91" s="86" t="s">
        <v>77</v>
      </c>
      <c r="B91" s="89"/>
      <c r="C91" s="27"/>
      <c r="D91" s="27"/>
      <c r="E91" s="1"/>
      <c r="F91" s="1"/>
    </row>
    <row r="92" spans="1:6" ht="15.75" thickBot="1" x14ac:dyDescent="0.3">
      <c r="A92" s="86" t="s">
        <v>307</v>
      </c>
      <c r="B92" s="89"/>
      <c r="C92" s="27"/>
      <c r="D92" s="27"/>
      <c r="E92" s="1"/>
      <c r="F92" s="1"/>
    </row>
    <row r="93" spans="1:6" ht="15.75" thickBot="1" x14ac:dyDescent="0.3">
      <c r="A93" s="30" t="s">
        <v>0</v>
      </c>
      <c r="B93" s="90"/>
      <c r="C93" s="32">
        <f>SUM(C89:C92)</f>
        <v>0</v>
      </c>
      <c r="D93" s="32">
        <f>SUM(D89:D92)</f>
        <v>0</v>
      </c>
      <c r="E93" s="1"/>
      <c r="F93" s="1"/>
    </row>
    <row r="94" spans="1:6" ht="15.75" thickBot="1" x14ac:dyDescent="0.3">
      <c r="A94" s="69"/>
      <c r="B94" s="87"/>
      <c r="C94" s="35"/>
      <c r="D94" s="35"/>
      <c r="E94" s="1"/>
      <c r="F94" s="1"/>
    </row>
    <row r="95" spans="1:6" ht="16.5" customHeight="1" thickBot="1" x14ac:dyDescent="0.3">
      <c r="A95" s="396" t="s">
        <v>78</v>
      </c>
      <c r="B95" s="396"/>
      <c r="C95" s="396"/>
      <c r="D95" s="396"/>
      <c r="E95" s="1"/>
      <c r="F95" s="1"/>
    </row>
    <row r="96" spans="1:6" ht="15.75" thickBot="1" x14ac:dyDescent="0.3">
      <c r="A96" s="91" t="s">
        <v>79</v>
      </c>
      <c r="B96" s="92" t="s">
        <v>16</v>
      </c>
      <c r="C96" s="93" t="s">
        <v>17</v>
      </c>
      <c r="D96" s="93" t="s">
        <v>17</v>
      </c>
      <c r="E96" s="1"/>
      <c r="F96" s="1"/>
    </row>
    <row r="97" spans="1:6" ht="15.75" thickBot="1" x14ac:dyDescent="0.3">
      <c r="A97" s="94" t="s">
        <v>80</v>
      </c>
      <c r="B97" s="95"/>
      <c r="C97" s="81"/>
      <c r="D97" s="81"/>
      <c r="E97" s="1"/>
      <c r="F97" s="1"/>
    </row>
    <row r="98" spans="1:6" ht="15.75" thickBot="1" x14ac:dyDescent="0.3">
      <c r="A98" s="94" t="s">
        <v>81</v>
      </c>
      <c r="B98" s="95"/>
      <c r="C98" s="81"/>
      <c r="D98" s="81"/>
      <c r="E98" s="1"/>
      <c r="F98" s="1"/>
    </row>
    <row r="99" spans="1:6" ht="25.5" thickBot="1" x14ac:dyDescent="0.3">
      <c r="A99" s="94" t="s">
        <v>82</v>
      </c>
      <c r="B99" s="95"/>
      <c r="C99" s="81"/>
      <c r="D99" s="81"/>
      <c r="E99" s="1"/>
      <c r="F99" s="1"/>
    </row>
    <row r="100" spans="1:6" ht="15.75" thickBot="1" x14ac:dyDescent="0.3">
      <c r="A100" s="96" t="s">
        <v>83</v>
      </c>
      <c r="B100" s="97"/>
      <c r="C100" s="98"/>
      <c r="D100" s="98"/>
      <c r="E100" s="1"/>
      <c r="F100" s="1"/>
    </row>
    <row r="101" spans="1:6" ht="15.75" thickBot="1" x14ac:dyDescent="0.3">
      <c r="A101" s="96" t="s">
        <v>84</v>
      </c>
      <c r="B101" s="97"/>
      <c r="C101" s="98"/>
      <c r="D101" s="98"/>
      <c r="E101" s="1"/>
      <c r="F101" s="1"/>
    </row>
    <row r="102" spans="1:6" ht="15.75" thickBot="1" x14ac:dyDescent="0.3">
      <c r="A102" s="96" t="s">
        <v>85</v>
      </c>
      <c r="B102" s="97"/>
      <c r="C102" s="98"/>
      <c r="D102" s="98"/>
      <c r="E102" s="1"/>
      <c r="F102" s="1"/>
    </row>
    <row r="103" spans="1:6" ht="15.75" thickBot="1" x14ac:dyDescent="0.3">
      <c r="A103" s="96" t="s">
        <v>86</v>
      </c>
      <c r="B103" s="99"/>
      <c r="C103" s="100"/>
      <c r="D103" s="100"/>
      <c r="E103" s="48"/>
      <c r="F103" s="47"/>
    </row>
    <row r="104" spans="1:6" ht="15.75" thickBot="1" x14ac:dyDescent="0.3">
      <c r="A104" s="74" t="s">
        <v>0</v>
      </c>
      <c r="B104" s="90"/>
      <c r="C104" s="32">
        <f>SUM(C97:C99)</f>
        <v>0</v>
      </c>
      <c r="D104" s="32">
        <f>SUM(D97:D99)</f>
        <v>0</v>
      </c>
      <c r="E104" s="1"/>
      <c r="F104" s="1"/>
    </row>
    <row r="105" spans="1:6" x14ac:dyDescent="0.25">
      <c r="A105" s="69"/>
      <c r="B105" s="87"/>
      <c r="C105" s="35"/>
      <c r="D105" s="35"/>
      <c r="E105" s="1"/>
      <c r="F105" s="1"/>
    </row>
    <row r="106" spans="1:6" ht="15.75" thickBot="1" x14ac:dyDescent="0.3">
      <c r="A106" s="33"/>
      <c r="B106" s="34"/>
      <c r="C106" s="34"/>
      <c r="D106" s="34"/>
      <c r="E106" s="1"/>
      <c r="F106" s="1"/>
    </row>
    <row r="107" spans="1:6" ht="50.25" customHeight="1" thickBot="1" x14ac:dyDescent="0.3">
      <c r="A107" s="400" t="s">
        <v>87</v>
      </c>
      <c r="B107" s="400"/>
      <c r="C107" s="101" t="s">
        <v>11</v>
      </c>
      <c r="D107" s="101" t="s">
        <v>12</v>
      </c>
      <c r="E107" s="1"/>
      <c r="F107" s="1"/>
    </row>
    <row r="108" spans="1:6" ht="15.75" customHeight="1" thickBot="1" x14ac:dyDescent="0.3">
      <c r="A108" s="397" t="s">
        <v>88</v>
      </c>
      <c r="B108" s="397"/>
      <c r="C108" s="102" t="s">
        <v>17</v>
      </c>
      <c r="D108" s="102" t="s">
        <v>17</v>
      </c>
      <c r="E108" s="1"/>
      <c r="F108" s="1"/>
    </row>
    <row r="109" spans="1:6" ht="15" customHeight="1" x14ac:dyDescent="0.25">
      <c r="A109" s="403" t="s">
        <v>89</v>
      </c>
      <c r="B109" s="403"/>
      <c r="C109" s="103">
        <f>C22</f>
        <v>0</v>
      </c>
      <c r="D109" s="103">
        <f>D22</f>
        <v>0</v>
      </c>
      <c r="E109" s="1"/>
      <c r="F109" s="1"/>
    </row>
    <row r="110" spans="1:6" ht="15" customHeight="1" x14ac:dyDescent="0.25">
      <c r="A110" s="404" t="s">
        <v>90</v>
      </c>
      <c r="B110" s="404"/>
      <c r="C110" s="104">
        <f>C51</f>
        <v>0</v>
      </c>
      <c r="D110" s="104">
        <f>D51</f>
        <v>0</v>
      </c>
      <c r="E110" s="1"/>
      <c r="F110" s="1"/>
    </row>
    <row r="111" spans="1:6" ht="15" customHeight="1" x14ac:dyDescent="0.25">
      <c r="A111" s="404" t="s">
        <v>91</v>
      </c>
      <c r="B111" s="404"/>
      <c r="C111" s="104">
        <f>C61</f>
        <v>0</v>
      </c>
      <c r="D111" s="104">
        <f>D61</f>
        <v>0</v>
      </c>
      <c r="E111" s="1"/>
      <c r="F111" s="1"/>
    </row>
    <row r="112" spans="1:6" ht="15" customHeight="1" x14ac:dyDescent="0.25">
      <c r="A112" s="404" t="s">
        <v>92</v>
      </c>
      <c r="B112" s="404"/>
      <c r="C112" s="104">
        <f>C85</f>
        <v>0</v>
      </c>
      <c r="D112" s="104">
        <f>D85</f>
        <v>0</v>
      </c>
      <c r="E112" s="1"/>
      <c r="F112" s="1"/>
    </row>
    <row r="113" spans="1:7" ht="15" customHeight="1" x14ac:dyDescent="0.25">
      <c r="A113" s="404" t="s">
        <v>93</v>
      </c>
      <c r="B113" s="404"/>
      <c r="C113" s="104">
        <f>C93</f>
        <v>0</v>
      </c>
      <c r="D113" s="104">
        <f>D93</f>
        <v>0</v>
      </c>
      <c r="E113" s="1"/>
      <c r="F113" s="1"/>
    </row>
    <row r="114" spans="1:7" ht="15" customHeight="1" x14ac:dyDescent="0.25">
      <c r="A114" s="405" t="s">
        <v>94</v>
      </c>
      <c r="B114" s="405"/>
      <c r="C114" s="105">
        <f>SUM(C109:C113)</f>
        <v>0</v>
      </c>
      <c r="D114" s="105">
        <f>SUM(D109:D113)</f>
        <v>0</v>
      </c>
      <c r="E114" s="1"/>
      <c r="F114" s="1"/>
    </row>
    <row r="115" spans="1:7" ht="15.75" customHeight="1" thickBot="1" x14ac:dyDescent="0.3">
      <c r="A115" s="401" t="s">
        <v>95</v>
      </c>
      <c r="B115" s="401"/>
      <c r="C115" s="106">
        <f>C104</f>
        <v>0</v>
      </c>
      <c r="D115" s="106">
        <f>D104</f>
        <v>0</v>
      </c>
      <c r="E115" s="1"/>
      <c r="F115" s="1"/>
    </row>
    <row r="116" spans="1:7" ht="15.75" customHeight="1" thickBot="1" x14ac:dyDescent="0.3">
      <c r="A116" s="402" t="s">
        <v>96</v>
      </c>
      <c r="B116" s="402"/>
      <c r="C116" s="107">
        <f>ROUND(C109+C110+C111+C112+C113+C115,2)</f>
        <v>0</v>
      </c>
      <c r="D116" s="107">
        <f>ROUND(D109+D110+D111+D112+D113+D115,2)</f>
        <v>0</v>
      </c>
      <c r="E116" s="24"/>
      <c r="F116" s="13"/>
    </row>
    <row r="117" spans="1:7" x14ac:dyDescent="0.25">
      <c r="A117" s="33"/>
      <c r="B117" s="34"/>
      <c r="C117" s="108"/>
      <c r="D117" s="108"/>
      <c r="E117" s="109"/>
      <c r="F117" s="109"/>
    </row>
    <row r="118" spans="1:7" x14ac:dyDescent="0.25">
      <c r="A118" s="110"/>
      <c r="B118" s="110"/>
      <c r="C118" s="111"/>
      <c r="D118" s="111"/>
      <c r="E118" s="112"/>
      <c r="F118" s="109"/>
    </row>
    <row r="119" spans="1:7" ht="15.75" thickBot="1" x14ac:dyDescent="0.3">
      <c r="A119" s="406" t="s">
        <v>194</v>
      </c>
      <c r="B119" s="406"/>
      <c r="C119" s="406"/>
      <c r="D119" s="406"/>
      <c r="E119" s="139"/>
      <c r="F119" s="113"/>
      <c r="G119" s="109"/>
    </row>
    <row r="120" spans="1:7" ht="51" x14ac:dyDescent="0.25">
      <c r="A120" s="114" t="s">
        <v>97</v>
      </c>
      <c r="B120" s="115" t="s">
        <v>98</v>
      </c>
      <c r="C120" s="116" t="s">
        <v>99</v>
      </c>
      <c r="D120" s="115" t="s">
        <v>100</v>
      </c>
      <c r="E120" s="113"/>
      <c r="F120" s="109"/>
      <c r="G120" s="117"/>
    </row>
    <row r="121" spans="1:7" x14ac:dyDescent="0.25">
      <c r="A121" s="136"/>
      <c r="B121" s="137" t="e">
        <f>#REF!</f>
        <v>#REF!</v>
      </c>
      <c r="C121" s="138"/>
      <c r="D121" s="137"/>
      <c r="E121" s="113"/>
      <c r="F121" s="109"/>
      <c r="G121" s="117"/>
    </row>
    <row r="122" spans="1:7" x14ac:dyDescent="0.25">
      <c r="A122" s="229" t="s">
        <v>332</v>
      </c>
      <c r="B122" s="228" t="s">
        <v>330</v>
      </c>
      <c r="C122" s="230">
        <f>Encarregada!$C$118</f>
        <v>0</v>
      </c>
      <c r="D122" s="231" t="e">
        <f>C122*2/(34*B121)</f>
        <v>#REF!</v>
      </c>
      <c r="E122" s="113"/>
      <c r="F122" s="119"/>
      <c r="G122" s="117"/>
    </row>
    <row r="123" spans="1:7" ht="15.75" thickBot="1" x14ac:dyDescent="0.3">
      <c r="A123" s="232" t="s">
        <v>101</v>
      </c>
      <c r="B123" s="233" t="s">
        <v>102</v>
      </c>
      <c r="C123" s="234">
        <f>$C$116</f>
        <v>0</v>
      </c>
      <c r="D123" s="235" t="e">
        <f>C123*1/B121</f>
        <v>#REF!</v>
      </c>
      <c r="E123" s="124"/>
      <c r="F123" s="119"/>
      <c r="G123" s="117"/>
    </row>
    <row r="124" spans="1:7" ht="15.75" thickBot="1" x14ac:dyDescent="0.3">
      <c r="A124" s="407" t="s">
        <v>103</v>
      </c>
      <c r="B124" s="407"/>
      <c r="C124" s="407"/>
      <c r="D124" s="125" t="e">
        <f>ROUND(SUM(D122:D123),2)</f>
        <v>#REF!</v>
      </c>
      <c r="E124" s="124"/>
      <c r="F124" s="109"/>
      <c r="G124" s="117"/>
    </row>
    <row r="125" spans="1:7" x14ac:dyDescent="0.25">
      <c r="A125" s="124"/>
      <c r="B125" s="124"/>
      <c r="C125" s="124"/>
      <c r="D125" s="124"/>
      <c r="E125" s="124"/>
      <c r="F125" s="109"/>
      <c r="G125" s="109"/>
    </row>
    <row r="126" spans="1:7" x14ac:dyDescent="0.25">
      <c r="A126" s="124"/>
      <c r="B126" s="124"/>
      <c r="C126" s="124"/>
      <c r="D126" s="124"/>
      <c r="E126" s="124"/>
      <c r="F126" s="112"/>
      <c r="G126" s="109"/>
    </row>
    <row r="127" spans="1:7" ht="15.75" thickBot="1" x14ac:dyDescent="0.3">
      <c r="A127" s="406" t="s">
        <v>195</v>
      </c>
      <c r="B127" s="406"/>
      <c r="C127" s="406"/>
      <c r="D127" s="406"/>
      <c r="E127" s="139"/>
      <c r="F127" s="112"/>
      <c r="G127" s="109"/>
    </row>
    <row r="128" spans="1:7" ht="51" x14ac:dyDescent="0.25">
      <c r="A128" s="114" t="s">
        <v>97</v>
      </c>
      <c r="B128" s="115" t="s">
        <v>98</v>
      </c>
      <c r="C128" s="116" t="s">
        <v>99</v>
      </c>
      <c r="D128" s="115" t="s">
        <v>100</v>
      </c>
      <c r="E128" s="113"/>
      <c r="F128" s="112"/>
      <c r="G128" s="109"/>
    </row>
    <row r="129" spans="1:7" x14ac:dyDescent="0.25">
      <c r="A129" s="136"/>
      <c r="B129" s="137" t="e">
        <f>#REF!</f>
        <v>#REF!</v>
      </c>
      <c r="C129" s="138"/>
      <c r="D129" s="137"/>
      <c r="E129" s="113"/>
      <c r="F129" s="112"/>
      <c r="G129" s="109"/>
    </row>
    <row r="130" spans="1:7" x14ac:dyDescent="0.25">
      <c r="A130" s="229" t="s">
        <v>332</v>
      </c>
      <c r="B130" s="228" t="s">
        <v>330</v>
      </c>
      <c r="C130" s="230">
        <f>Encarregada!$C$118</f>
        <v>0</v>
      </c>
      <c r="D130" s="231" t="e">
        <f>C130*2/(34*B129)</f>
        <v>#REF!</v>
      </c>
      <c r="E130" s="113"/>
      <c r="F130" s="119"/>
      <c r="G130" s="117"/>
    </row>
    <row r="131" spans="1:7" ht="15.75" thickBot="1" x14ac:dyDescent="0.3">
      <c r="A131" s="232" t="s">
        <v>101</v>
      </c>
      <c r="B131" s="233" t="s">
        <v>102</v>
      </c>
      <c r="C131" s="234">
        <f>$C$116</f>
        <v>0</v>
      </c>
      <c r="D131" s="235" t="e">
        <f>C131*1/B129</f>
        <v>#REF!</v>
      </c>
      <c r="E131" s="124"/>
      <c r="F131" s="112"/>
      <c r="G131" s="109"/>
    </row>
    <row r="132" spans="1:7" ht="15.75" thickBot="1" x14ac:dyDescent="0.3">
      <c r="A132" s="407" t="s">
        <v>103</v>
      </c>
      <c r="B132" s="407"/>
      <c r="C132" s="407"/>
      <c r="D132" s="125" t="e">
        <f>ROUND(SUM(D130:D131),2)</f>
        <v>#REF!</v>
      </c>
      <c r="E132" s="124"/>
      <c r="F132" s="112"/>
      <c r="G132" s="109"/>
    </row>
    <row r="133" spans="1:7" x14ac:dyDescent="0.25">
      <c r="A133" s="124"/>
      <c r="B133" s="124"/>
      <c r="C133" s="124"/>
      <c r="D133" s="124"/>
      <c r="E133" s="124"/>
      <c r="F133" s="112"/>
      <c r="G133" s="109"/>
    </row>
    <row r="134" spans="1:7" x14ac:dyDescent="0.25">
      <c r="A134" s="124"/>
      <c r="B134" s="124"/>
      <c r="C134" s="124"/>
      <c r="D134" s="124"/>
      <c r="E134" s="124"/>
      <c r="F134" s="112"/>
      <c r="G134" s="109"/>
    </row>
    <row r="135" spans="1:7" ht="15.75" thickBot="1" x14ac:dyDescent="0.3">
      <c r="A135" s="406" t="s">
        <v>196</v>
      </c>
      <c r="B135" s="406"/>
      <c r="C135" s="406"/>
      <c r="D135" s="406"/>
      <c r="E135" s="139"/>
      <c r="F135" s="113"/>
      <c r="G135" s="109"/>
    </row>
    <row r="136" spans="1:7" ht="51" x14ac:dyDescent="0.25">
      <c r="A136" s="114" t="s">
        <v>97</v>
      </c>
      <c r="B136" s="115" t="s">
        <v>98</v>
      </c>
      <c r="C136" s="116" t="s">
        <v>99</v>
      </c>
      <c r="D136" s="115" t="s">
        <v>100</v>
      </c>
      <c r="E136" s="113"/>
      <c r="F136" s="109"/>
      <c r="G136" s="117"/>
    </row>
    <row r="137" spans="1:7" x14ac:dyDescent="0.25">
      <c r="A137" s="136"/>
      <c r="B137" s="137" t="e">
        <f>#REF!</f>
        <v>#REF!</v>
      </c>
      <c r="C137" s="138"/>
      <c r="D137" s="137"/>
      <c r="E137" s="113"/>
      <c r="F137" s="109"/>
      <c r="G137" s="117"/>
    </row>
    <row r="138" spans="1:7" x14ac:dyDescent="0.25">
      <c r="A138" s="229" t="s">
        <v>332</v>
      </c>
      <c r="B138" s="228" t="s">
        <v>330</v>
      </c>
      <c r="C138" s="230">
        <f>Encarregada!$C$118</f>
        <v>0</v>
      </c>
      <c r="D138" s="231" t="e">
        <f>C138*2/(34*B137)</f>
        <v>#REF!</v>
      </c>
      <c r="E138" s="113"/>
      <c r="F138" s="119"/>
      <c r="G138" s="117"/>
    </row>
    <row r="139" spans="1:7" ht="15.75" thickBot="1" x14ac:dyDescent="0.3">
      <c r="A139" s="120" t="s">
        <v>101</v>
      </c>
      <c r="B139" s="121" t="s">
        <v>102</v>
      </c>
      <c r="C139" s="234">
        <f>$C$116</f>
        <v>0</v>
      </c>
      <c r="D139" s="123" t="e">
        <f>C139*1/B137</f>
        <v>#REF!</v>
      </c>
      <c r="E139" s="124"/>
      <c r="F139" s="109"/>
      <c r="G139" s="117"/>
    </row>
    <row r="140" spans="1:7" ht="15.75" thickBot="1" x14ac:dyDescent="0.3">
      <c r="A140" s="407" t="s">
        <v>103</v>
      </c>
      <c r="B140" s="407"/>
      <c r="C140" s="407"/>
      <c r="D140" s="125" t="e">
        <f>ROUND(SUM(D138:D139),2)</f>
        <v>#REF!</v>
      </c>
      <c r="E140" s="124"/>
      <c r="F140" s="109"/>
      <c r="G140" s="117"/>
    </row>
    <row r="141" spans="1:7" x14ac:dyDescent="0.25">
      <c r="A141" s="124"/>
      <c r="B141" s="124"/>
      <c r="C141" s="124"/>
      <c r="D141" s="124"/>
      <c r="E141" s="124"/>
      <c r="F141" s="109"/>
      <c r="G141" s="109"/>
    </row>
    <row r="142" spans="1:7" x14ac:dyDescent="0.25">
      <c r="A142" s="124"/>
      <c r="B142" s="124"/>
      <c r="C142" s="124"/>
      <c r="D142" s="124"/>
      <c r="E142" s="124"/>
      <c r="F142" s="112"/>
      <c r="G142" s="109"/>
    </row>
    <row r="143" spans="1:7" ht="15.75" thickBot="1" x14ac:dyDescent="0.3">
      <c r="A143" s="406" t="s">
        <v>197</v>
      </c>
      <c r="B143" s="406"/>
      <c r="C143" s="406"/>
      <c r="D143" s="406"/>
      <c r="E143" s="139"/>
      <c r="F143" s="113"/>
      <c r="G143" s="109"/>
    </row>
    <row r="144" spans="1:7" ht="51" x14ac:dyDescent="0.25">
      <c r="A144" s="114" t="s">
        <v>97</v>
      </c>
      <c r="B144" s="115" t="s">
        <v>98</v>
      </c>
      <c r="C144" s="116" t="s">
        <v>99</v>
      </c>
      <c r="D144" s="115" t="s">
        <v>100</v>
      </c>
      <c r="E144" s="113"/>
      <c r="F144" s="109"/>
      <c r="G144" s="117"/>
    </row>
    <row r="145" spans="1:7" x14ac:dyDescent="0.25">
      <c r="A145" s="136"/>
      <c r="B145" s="137" t="e">
        <f>#REF!</f>
        <v>#REF!</v>
      </c>
      <c r="C145" s="138"/>
      <c r="D145" s="137"/>
      <c r="E145" s="113"/>
      <c r="F145" s="109"/>
      <c r="G145" s="117"/>
    </row>
    <row r="146" spans="1:7" x14ac:dyDescent="0.25">
      <c r="A146" s="229" t="s">
        <v>332</v>
      </c>
      <c r="B146" s="228" t="s">
        <v>330</v>
      </c>
      <c r="C146" s="230">
        <f>Encarregada!$C$118</f>
        <v>0</v>
      </c>
      <c r="D146" s="231" t="e">
        <f>C146*2/(34*B145)</f>
        <v>#REF!</v>
      </c>
      <c r="E146" s="113"/>
      <c r="F146" s="119"/>
      <c r="G146" s="117"/>
    </row>
    <row r="147" spans="1:7" ht="15.75" thickBot="1" x14ac:dyDescent="0.3">
      <c r="A147" s="120" t="s">
        <v>101</v>
      </c>
      <c r="B147" s="121" t="s">
        <v>102</v>
      </c>
      <c r="C147" s="234">
        <f>$C$116</f>
        <v>0</v>
      </c>
      <c r="D147" s="123" t="e">
        <f>C147*1/B145</f>
        <v>#REF!</v>
      </c>
      <c r="E147" s="126"/>
      <c r="F147" s="109"/>
      <c r="G147" s="117"/>
    </row>
    <row r="148" spans="1:7" ht="15.75" thickBot="1" x14ac:dyDescent="0.3">
      <c r="A148" s="407" t="s">
        <v>103</v>
      </c>
      <c r="B148" s="407"/>
      <c r="C148" s="407"/>
      <c r="D148" s="125" t="e">
        <f>ROUND(SUM(D146:D147),2)</f>
        <v>#REF!</v>
      </c>
      <c r="E148" s="127"/>
      <c r="F148" s="109"/>
      <c r="G148" s="117"/>
    </row>
    <row r="149" spans="1:7" ht="18.75" customHeight="1" x14ac:dyDescent="0.25">
      <c r="A149" s="126"/>
      <c r="B149" s="126"/>
      <c r="C149" s="126"/>
      <c r="D149" s="126"/>
      <c r="E149" s="128"/>
      <c r="F149" s="126"/>
      <c r="G149" s="109"/>
    </row>
    <row r="150" spans="1:7" x14ac:dyDescent="0.25">
      <c r="A150" s="124"/>
      <c r="B150" s="124"/>
      <c r="C150" s="124"/>
      <c r="D150" s="124"/>
      <c r="E150" s="124"/>
      <c r="F150" s="109"/>
      <c r="G150" s="109"/>
    </row>
    <row r="151" spans="1:7" ht="15.75" thickBot="1" x14ac:dyDescent="0.3">
      <c r="A151" s="406" t="s">
        <v>200</v>
      </c>
      <c r="B151" s="406"/>
      <c r="C151" s="406"/>
      <c r="D151" s="406"/>
      <c r="E151" s="139"/>
      <c r="F151" s="113"/>
      <c r="G151" s="109"/>
    </row>
    <row r="152" spans="1:7" ht="51" x14ac:dyDescent="0.25">
      <c r="A152" s="114" t="s">
        <v>97</v>
      </c>
      <c r="B152" s="115" t="s">
        <v>98</v>
      </c>
      <c r="C152" s="116" t="s">
        <v>99</v>
      </c>
      <c r="D152" s="115" t="s">
        <v>100</v>
      </c>
      <c r="E152" s="113"/>
      <c r="F152" s="109"/>
      <c r="G152" s="117"/>
    </row>
    <row r="153" spans="1:7" x14ac:dyDescent="0.25">
      <c r="A153" s="136"/>
      <c r="B153" s="137" t="e">
        <f>#REF!</f>
        <v>#REF!</v>
      </c>
      <c r="C153" s="138"/>
      <c r="D153" s="137"/>
      <c r="E153" s="113"/>
      <c r="F153" s="109"/>
      <c r="G153" s="117"/>
    </row>
    <row r="154" spans="1:7" x14ac:dyDescent="0.25">
      <c r="A154" s="229" t="s">
        <v>332</v>
      </c>
      <c r="B154" s="228" t="s">
        <v>330</v>
      </c>
      <c r="C154" s="230">
        <f>Encarregada!$C$118</f>
        <v>0</v>
      </c>
      <c r="D154" s="231" t="e">
        <f>C154*2/(34*B153)</f>
        <v>#REF!</v>
      </c>
      <c r="E154" s="113"/>
      <c r="F154" s="119"/>
      <c r="G154" s="117"/>
    </row>
    <row r="155" spans="1:7" ht="15.75" thickBot="1" x14ac:dyDescent="0.3">
      <c r="A155" s="120" t="s">
        <v>101</v>
      </c>
      <c r="B155" s="121" t="s">
        <v>102</v>
      </c>
      <c r="C155" s="234">
        <f>$C$116</f>
        <v>0</v>
      </c>
      <c r="D155" s="123" t="e">
        <f>C155*1/B153</f>
        <v>#REF!</v>
      </c>
      <c r="E155" s="124"/>
      <c r="F155" s="109"/>
      <c r="G155" s="117"/>
    </row>
    <row r="156" spans="1:7" ht="15.75" thickBot="1" x14ac:dyDescent="0.3">
      <c r="A156" s="407" t="s">
        <v>103</v>
      </c>
      <c r="B156" s="407"/>
      <c r="C156" s="407"/>
      <c r="D156" s="125" t="e">
        <f>ROUND(SUM(D154:D155),2)</f>
        <v>#REF!</v>
      </c>
      <c r="E156" s="124"/>
      <c r="F156" s="109"/>
      <c r="G156" s="117"/>
    </row>
    <row r="157" spans="1:7" x14ac:dyDescent="0.25">
      <c r="A157" s="124"/>
      <c r="B157" s="124"/>
      <c r="C157" s="124"/>
      <c r="D157" s="124"/>
      <c r="E157" s="124"/>
      <c r="F157" s="109"/>
      <c r="G157" s="109"/>
    </row>
    <row r="158" spans="1:7" x14ac:dyDescent="0.25">
      <c r="A158" s="124"/>
      <c r="B158" s="124"/>
      <c r="C158" s="124"/>
      <c r="D158" s="124"/>
      <c r="E158" s="124"/>
      <c r="F158" s="112"/>
      <c r="G158" s="109"/>
    </row>
    <row r="159" spans="1:7" ht="15.75" thickBot="1" x14ac:dyDescent="0.3">
      <c r="A159" s="406" t="s">
        <v>334</v>
      </c>
      <c r="B159" s="406"/>
      <c r="C159" s="406"/>
      <c r="D159" s="406"/>
      <c r="E159" s="139"/>
      <c r="F159" s="113"/>
      <c r="G159" s="109"/>
    </row>
    <row r="160" spans="1:7" ht="51" x14ac:dyDescent="0.25">
      <c r="A160" s="114" t="s">
        <v>97</v>
      </c>
      <c r="B160" s="115" t="s">
        <v>98</v>
      </c>
      <c r="C160" s="116" t="s">
        <v>99</v>
      </c>
      <c r="D160" s="115" t="s">
        <v>100</v>
      </c>
      <c r="E160" s="113"/>
      <c r="F160" s="109"/>
      <c r="G160" s="117"/>
    </row>
    <row r="161" spans="1:7" x14ac:dyDescent="0.25">
      <c r="A161" s="136"/>
      <c r="B161" s="137" t="e">
        <f>#REF!</f>
        <v>#REF!</v>
      </c>
      <c r="C161" s="138"/>
      <c r="D161" s="137"/>
      <c r="E161" s="113"/>
      <c r="F161" s="109"/>
      <c r="G161" s="117"/>
    </row>
    <row r="162" spans="1:7" x14ac:dyDescent="0.25">
      <c r="A162" s="229" t="s">
        <v>332</v>
      </c>
      <c r="B162" s="228" t="s">
        <v>330</v>
      </c>
      <c r="C162" s="230">
        <f>Encarregada!$C$118</f>
        <v>0</v>
      </c>
      <c r="D162" s="231" t="e">
        <f>C162*2/(34*B161)</f>
        <v>#REF!</v>
      </c>
      <c r="E162" s="113"/>
      <c r="F162" s="119"/>
      <c r="G162" s="117"/>
    </row>
    <row r="163" spans="1:7" ht="15.75" thickBot="1" x14ac:dyDescent="0.3">
      <c r="A163" s="120" t="s">
        <v>101</v>
      </c>
      <c r="B163" s="121" t="s">
        <v>102</v>
      </c>
      <c r="C163" s="234">
        <f>$C$116</f>
        <v>0</v>
      </c>
      <c r="D163" s="123" t="e">
        <f>C163*1/B161</f>
        <v>#REF!</v>
      </c>
      <c r="E163" s="124"/>
      <c r="F163" s="109"/>
      <c r="G163" s="117"/>
    </row>
    <row r="164" spans="1:7" ht="15.75" thickBot="1" x14ac:dyDescent="0.3">
      <c r="A164" s="407" t="s">
        <v>103</v>
      </c>
      <c r="B164" s="407"/>
      <c r="C164" s="407"/>
      <c r="D164" s="125" t="e">
        <f>ROUND(SUM(D162:D163),2)</f>
        <v>#REF!</v>
      </c>
      <c r="E164" s="124"/>
      <c r="F164" s="109"/>
      <c r="G164" s="117"/>
    </row>
    <row r="165" spans="1:7" x14ac:dyDescent="0.25">
      <c r="A165" s="129"/>
      <c r="B165" s="129"/>
      <c r="C165" s="129"/>
      <c r="D165" s="130"/>
      <c r="E165" s="124"/>
      <c r="F165" s="109"/>
      <c r="G165" s="117"/>
    </row>
    <row r="166" spans="1:7" x14ac:dyDescent="0.25">
      <c r="A166" s="124"/>
      <c r="B166" s="124"/>
      <c r="C166" s="124"/>
      <c r="D166" s="124"/>
      <c r="E166" s="124"/>
      <c r="F166" s="109"/>
      <c r="G166" s="109"/>
    </row>
    <row r="167" spans="1:7" ht="15.75" thickBot="1" x14ac:dyDescent="0.3">
      <c r="A167" s="406" t="s">
        <v>104</v>
      </c>
      <c r="B167" s="406"/>
      <c r="C167" s="406"/>
      <c r="D167" s="406"/>
      <c r="E167" s="406"/>
      <c r="F167" s="406"/>
      <c r="G167" s="406"/>
    </row>
    <row r="168" spans="1:7" ht="63.75" x14ac:dyDescent="0.25">
      <c r="A168" s="114" t="s">
        <v>97</v>
      </c>
      <c r="B168" s="115" t="s">
        <v>105</v>
      </c>
      <c r="C168" s="116" t="s">
        <v>106</v>
      </c>
      <c r="D168" s="115" t="s">
        <v>107</v>
      </c>
      <c r="E168" s="115" t="s">
        <v>108</v>
      </c>
      <c r="F168" s="237" t="s">
        <v>336</v>
      </c>
      <c r="G168" s="237" t="s">
        <v>109</v>
      </c>
    </row>
    <row r="169" spans="1:7" x14ac:dyDescent="0.25">
      <c r="A169" s="118"/>
      <c r="B169" s="271" t="e">
        <f>#REF!</f>
        <v>#REF!</v>
      </c>
      <c r="C169" s="236"/>
      <c r="D169" s="236"/>
      <c r="E169" s="236"/>
      <c r="F169" s="138"/>
      <c r="G169" s="238"/>
    </row>
    <row r="170" spans="1:7" x14ac:dyDescent="0.25">
      <c r="A170" s="229" t="s">
        <v>332</v>
      </c>
      <c r="B170" s="228" t="s">
        <v>330</v>
      </c>
      <c r="C170" s="236">
        <v>16</v>
      </c>
      <c r="D170" s="228" t="s">
        <v>335</v>
      </c>
      <c r="E170" s="228" t="e">
        <f>2/(34*B169)*C170*1/186</f>
        <v>#REF!</v>
      </c>
      <c r="F170" s="230">
        <f>Encarregada!$C$118</f>
        <v>0</v>
      </c>
      <c r="G170" s="231" t="e">
        <f>E170*F170</f>
        <v>#REF!</v>
      </c>
    </row>
    <row r="171" spans="1:7" ht="15.75" thickBot="1" x14ac:dyDescent="0.3">
      <c r="A171" s="120" t="s">
        <v>101</v>
      </c>
      <c r="B171" s="233" t="s">
        <v>102</v>
      </c>
      <c r="C171" s="233">
        <v>16</v>
      </c>
      <c r="D171" s="233" t="s">
        <v>335</v>
      </c>
      <c r="E171" s="233" t="e">
        <f>1/B169*C171*(1/188.86)</f>
        <v>#REF!</v>
      </c>
      <c r="F171" s="234">
        <f>$C$116</f>
        <v>0</v>
      </c>
      <c r="G171" s="235" t="e">
        <f>E171*F171</f>
        <v>#REF!</v>
      </c>
    </row>
    <row r="172" spans="1:7" ht="15.75" thickBot="1" x14ac:dyDescent="0.3">
      <c r="A172" s="414" t="s">
        <v>103</v>
      </c>
      <c r="B172" s="415"/>
      <c r="C172" s="415"/>
      <c r="D172" s="415"/>
      <c r="E172" s="415"/>
      <c r="F172" s="416"/>
      <c r="G172" s="125" t="e">
        <f>ROUND(SUM(G170:G171),2)</f>
        <v>#REF!</v>
      </c>
    </row>
    <row r="173" spans="1:7" x14ac:dyDescent="0.25">
      <c r="A173" s="129"/>
      <c r="B173" s="129"/>
      <c r="C173" s="129"/>
      <c r="D173" s="130"/>
      <c r="E173" s="124"/>
      <c r="F173" s="109"/>
      <c r="G173" s="117"/>
    </row>
    <row r="174" spans="1:7" x14ac:dyDescent="0.25">
      <c r="A174" s="124"/>
      <c r="B174" s="124"/>
      <c r="C174" s="124"/>
      <c r="D174" s="124"/>
      <c r="E174" s="124"/>
      <c r="F174" s="109"/>
      <c r="G174" s="109"/>
    </row>
    <row r="175" spans="1:7" ht="15.75" thickBot="1" x14ac:dyDescent="0.3">
      <c r="A175" s="417" t="s">
        <v>201</v>
      </c>
      <c r="B175" s="417"/>
      <c r="C175" s="417"/>
      <c r="D175" s="417"/>
      <c r="E175" s="139"/>
      <c r="F175" s="126"/>
      <c r="G175" s="109"/>
    </row>
    <row r="176" spans="1:7" ht="51" x14ac:dyDescent="0.25">
      <c r="A176" s="114" t="s">
        <v>97</v>
      </c>
      <c r="B176" s="115" t="s">
        <v>98</v>
      </c>
      <c r="C176" s="116" t="s">
        <v>99</v>
      </c>
      <c r="D176" s="115" t="s">
        <v>100</v>
      </c>
      <c r="E176" s="126"/>
      <c r="F176" s="109"/>
      <c r="G176" s="117"/>
    </row>
    <row r="177" spans="1:8" x14ac:dyDescent="0.25">
      <c r="A177" s="136"/>
      <c r="B177" s="137" t="e">
        <f>#REF!</f>
        <v>#REF!</v>
      </c>
      <c r="C177" s="138"/>
      <c r="D177" s="137"/>
      <c r="E177" s="126"/>
      <c r="F177" s="109"/>
      <c r="G177" s="117"/>
    </row>
    <row r="178" spans="1:8" ht="15.75" thickBot="1" x14ac:dyDescent="0.3">
      <c r="A178" s="120" t="s">
        <v>101</v>
      </c>
      <c r="B178" s="121" t="s">
        <v>102</v>
      </c>
      <c r="C178" s="122">
        <f>D116</f>
        <v>0</v>
      </c>
      <c r="D178" s="123" t="e">
        <f>C178*1/B177</f>
        <v>#REF!</v>
      </c>
      <c r="E178" s="124"/>
      <c r="F178" s="109"/>
      <c r="G178" s="117"/>
    </row>
    <row r="179" spans="1:8" ht="15.75" thickBot="1" x14ac:dyDescent="0.3">
      <c r="A179" s="418" t="s">
        <v>103</v>
      </c>
      <c r="B179" s="419"/>
      <c r="C179" s="420"/>
      <c r="D179" s="125" t="e">
        <f>ROUND(SUM(D178:D178),2)</f>
        <v>#REF!</v>
      </c>
      <c r="E179" s="124"/>
      <c r="F179" s="109"/>
      <c r="G179" s="117"/>
    </row>
    <row r="183" spans="1:8" ht="15.75" thickBot="1" x14ac:dyDescent="0.3">
      <c r="A183" s="413" t="s">
        <v>343</v>
      </c>
      <c r="B183" s="413"/>
      <c r="C183" s="413"/>
      <c r="D183" s="413"/>
      <c r="E183" s="262"/>
      <c r="F183" s="239"/>
      <c r="G183" s="240"/>
      <c r="H183" s="240"/>
    </row>
    <row r="184" spans="1:8" ht="51.75" thickBot="1" x14ac:dyDescent="0.3">
      <c r="A184" s="241" t="s">
        <v>110</v>
      </c>
      <c r="B184" s="241" t="s">
        <v>337</v>
      </c>
      <c r="C184" s="242" t="s">
        <v>111</v>
      </c>
      <c r="D184" s="270" t="s">
        <v>112</v>
      </c>
      <c r="E184" s="244"/>
      <c r="F184" s="244"/>
      <c r="G184" s="240"/>
      <c r="H184" s="245"/>
    </row>
    <row r="185" spans="1:8" ht="15.75" x14ac:dyDescent="0.25">
      <c r="A185" s="255" t="str">
        <f>A119</f>
        <v>AI-1 - ÁREA INTERNA - PISOS FRIOS</v>
      </c>
      <c r="B185" s="246" t="e">
        <f>D124</f>
        <v>#REF!</v>
      </c>
      <c r="C185" s="266" t="e">
        <f>#REF!</f>
        <v>#REF!</v>
      </c>
      <c r="D185" s="269" t="e">
        <f t="shared" ref="D185:D192" si="0">ROUND(B185*C185,2)</f>
        <v>#REF!</v>
      </c>
      <c r="E185" s="248"/>
      <c r="F185" s="248"/>
      <c r="G185" s="240"/>
      <c r="H185" s="245"/>
    </row>
    <row r="186" spans="1:8" ht="15.75" x14ac:dyDescent="0.25">
      <c r="A186" s="256" t="str">
        <f>A127</f>
        <v>AI-2 - ÁREA INTERNA (ALMOXARIFADO, GALPÕES, ARQUIVOS )</v>
      </c>
      <c r="B186" s="249" t="e">
        <f>D132</f>
        <v>#REF!</v>
      </c>
      <c r="C186" s="267" t="e">
        <f>#REF!</f>
        <v>#REF!</v>
      </c>
      <c r="D186" s="247" t="e">
        <f t="shared" si="0"/>
        <v>#REF!</v>
      </c>
      <c r="E186" s="248"/>
      <c r="F186" s="248"/>
      <c r="G186" s="240"/>
      <c r="H186" s="245"/>
    </row>
    <row r="187" spans="1:8" ht="15.75" x14ac:dyDescent="0.25">
      <c r="A187" s="256" t="str">
        <f>A135</f>
        <v>AI-3 ÁREA INTERNA  ESPAÇOS LIVRES  (SAGUÃO, HALL, SALÃO)</v>
      </c>
      <c r="B187" s="250" t="e">
        <f>D140</f>
        <v>#REF!</v>
      </c>
      <c r="C187" s="267" t="e">
        <f>#REF!</f>
        <v>#REF!</v>
      </c>
      <c r="D187" s="247" t="e">
        <f t="shared" si="0"/>
        <v>#REF!</v>
      </c>
      <c r="E187" s="248"/>
      <c r="F187" s="248"/>
      <c r="G187" s="240"/>
      <c r="H187" s="245"/>
    </row>
    <row r="188" spans="1:8" ht="15.75" x14ac:dyDescent="0.25">
      <c r="A188" s="256" t="str">
        <f>A143</f>
        <v>AI-4 ÁREA INTERNA  BANHEIROS</v>
      </c>
      <c r="B188" s="250" t="e">
        <f>D148</f>
        <v>#REF!</v>
      </c>
      <c r="C188" s="267" t="e">
        <f>#REF!</f>
        <v>#REF!</v>
      </c>
      <c r="D188" s="247" t="e">
        <f t="shared" si="0"/>
        <v>#REF!</v>
      </c>
      <c r="E188" s="248"/>
      <c r="F188" s="248"/>
      <c r="G188" s="251"/>
      <c r="H188" s="245"/>
    </row>
    <row r="189" spans="1:8" ht="15.75" x14ac:dyDescent="0.25">
      <c r="A189" s="256" t="str">
        <f>A151</f>
        <v>AE-1 ÁREA  EXTERNA (PISOS PAVIMENTADOS, PÁTIOS)</v>
      </c>
      <c r="B189" s="250" t="e">
        <f>D156</f>
        <v>#REF!</v>
      </c>
      <c r="C189" s="267" t="e">
        <f>#REF!</f>
        <v>#REF!</v>
      </c>
      <c r="D189" s="247" t="e">
        <f t="shared" si="0"/>
        <v>#REF!</v>
      </c>
      <c r="E189" s="248"/>
      <c r="F189" s="248"/>
      <c r="G189" s="251"/>
      <c r="H189" s="245"/>
    </row>
    <row r="190" spans="1:8" ht="15.75" x14ac:dyDescent="0.25">
      <c r="A190" s="256" t="str">
        <f>A159</f>
        <v>AE-3 ÁREA  EXTERNA (COLETA DE DETRITOS  PÁTIOS/   ÀREAS VERDES)</v>
      </c>
      <c r="B190" s="250" t="e">
        <f>D164</f>
        <v>#REF!</v>
      </c>
      <c r="C190" s="267" t="e">
        <f>#REF!</f>
        <v>#REF!</v>
      </c>
      <c r="D190" s="247" t="e">
        <f t="shared" si="0"/>
        <v>#REF!</v>
      </c>
      <c r="E190" s="248"/>
      <c r="F190" s="248"/>
      <c r="G190" s="251"/>
      <c r="H190" s="245"/>
    </row>
    <row r="191" spans="1:8" ht="15.75" x14ac:dyDescent="0.25">
      <c r="A191" s="256" t="str">
        <f>A167</f>
        <v>ÁREA DE ESQUADRIAS - FACES</v>
      </c>
      <c r="B191" s="252" t="e">
        <f>G172</f>
        <v>#REF!</v>
      </c>
      <c r="C191" s="267" t="e">
        <f>#REF!+#REF!</f>
        <v>#REF!</v>
      </c>
      <c r="D191" s="247" t="e">
        <f t="shared" si="0"/>
        <v>#REF!</v>
      </c>
      <c r="E191" s="248"/>
      <c r="F191" s="248"/>
      <c r="G191" s="251"/>
      <c r="H191" s="245"/>
    </row>
    <row r="192" spans="1:8" ht="16.5" thickBot="1" x14ac:dyDescent="0.3">
      <c r="A192" s="257" t="str">
        <f>A175</f>
        <v>PERÍCIA MÉDICA/REAB/ASSIST SOCIAL Protocolo Covid-19</v>
      </c>
      <c r="B192" s="258" t="e">
        <f>D179</f>
        <v>#REF!</v>
      </c>
      <c r="C192" s="268" t="e">
        <f>#REF!</f>
        <v>#REF!</v>
      </c>
      <c r="D192" s="259" t="e">
        <f t="shared" si="0"/>
        <v>#REF!</v>
      </c>
      <c r="E192" s="248"/>
      <c r="F192" s="248"/>
      <c r="G192" s="251"/>
      <c r="H192" s="245"/>
    </row>
    <row r="193" spans="1:8" ht="16.5" thickBot="1" x14ac:dyDescent="0.3">
      <c r="A193" s="411" t="s">
        <v>339</v>
      </c>
      <c r="B193" s="411"/>
      <c r="C193" s="412"/>
      <c r="D193" s="260" t="e">
        <f>ROUND(SUM(D185:D192),2)</f>
        <v>#REF!</v>
      </c>
      <c r="E193" s="253"/>
      <c r="F193" s="253"/>
      <c r="G193" s="240"/>
      <c r="H193" s="245"/>
    </row>
    <row r="194" spans="1:8" ht="16.5" thickBot="1" x14ac:dyDescent="0.3">
      <c r="A194" s="408" t="s">
        <v>340</v>
      </c>
      <c r="B194" s="409"/>
      <c r="C194" s="410"/>
      <c r="D194" s="260" t="e">
        <f>D193*12</f>
        <v>#REF!</v>
      </c>
      <c r="E194" s="254"/>
      <c r="F194" s="254"/>
      <c r="G194" s="240"/>
      <c r="H194" s="245"/>
    </row>
    <row r="195" spans="1:8" ht="15.75" thickBot="1" x14ac:dyDescent="0.3">
      <c r="A195" s="413" t="s">
        <v>338</v>
      </c>
      <c r="B195" s="413"/>
      <c r="C195" s="413"/>
      <c r="D195" s="413"/>
      <c r="E195" s="262"/>
      <c r="F195" s="239"/>
      <c r="G195" s="240"/>
      <c r="H195" s="240"/>
    </row>
    <row r="196" spans="1:8" ht="51.75" thickBot="1" x14ac:dyDescent="0.3">
      <c r="A196" s="241" t="s">
        <v>110</v>
      </c>
      <c r="B196" s="241" t="s">
        <v>337</v>
      </c>
      <c r="C196" s="242" t="s">
        <v>111</v>
      </c>
      <c r="D196" s="243" t="s">
        <v>112</v>
      </c>
      <c r="E196" s="244"/>
      <c r="F196" s="244"/>
      <c r="G196" s="240"/>
      <c r="H196" s="245"/>
    </row>
    <row r="197" spans="1:8" ht="16.5" thickBot="1" x14ac:dyDescent="0.3">
      <c r="A197" s="263" t="str">
        <f>A159</f>
        <v>AE-3 ÁREA  EXTERNA (COLETA DE DETRITOS  PÁTIOS/   ÀREAS VERDES)</v>
      </c>
      <c r="B197" s="264">
        <f>'APSJVL+GEX'!$B$199</f>
        <v>0</v>
      </c>
      <c r="C197" s="261" t="e">
        <f>#REF!</f>
        <v>#REF!</v>
      </c>
      <c r="D197" s="265" t="e">
        <f>ROUND(B197*C197,2)</f>
        <v>#REF!</v>
      </c>
      <c r="E197" s="248"/>
      <c r="F197" s="248"/>
      <c r="G197" s="251"/>
      <c r="H197" s="245"/>
    </row>
    <row r="198" spans="1:8" ht="16.5" thickBot="1" x14ac:dyDescent="0.3">
      <c r="A198" s="411" t="s">
        <v>341</v>
      </c>
      <c r="B198" s="411"/>
      <c r="C198" s="412"/>
      <c r="D198" s="260" t="e">
        <f>D197</f>
        <v>#REF!</v>
      </c>
      <c r="E198" s="253"/>
      <c r="F198" s="253"/>
      <c r="G198" s="240"/>
      <c r="H198" s="245"/>
    </row>
    <row r="199" spans="1:8" ht="16.5" thickBot="1" x14ac:dyDescent="0.3">
      <c r="A199" s="408" t="s">
        <v>342</v>
      </c>
      <c r="B199" s="409"/>
      <c r="C199" s="410"/>
      <c r="D199" s="260" t="e">
        <f>D198*12</f>
        <v>#REF!</v>
      </c>
      <c r="E199" s="254"/>
      <c r="F199" s="254"/>
      <c r="G199" s="240"/>
      <c r="H199" s="245"/>
    </row>
  </sheetData>
  <sheetProtection selectLockedCells="1" selectUnlockedCells="1"/>
  <mergeCells count="42">
    <mergeCell ref="A198:C198"/>
    <mergeCell ref="A199:C199"/>
    <mergeCell ref="A172:F172"/>
    <mergeCell ref="A175:D175"/>
    <mergeCell ref="A179:C179"/>
    <mergeCell ref="A183:D183"/>
    <mergeCell ref="A193:C193"/>
    <mergeCell ref="A159:D159"/>
    <mergeCell ref="A164:C164"/>
    <mergeCell ref="A167:G167"/>
    <mergeCell ref="A194:C194"/>
    <mergeCell ref="A195:D195"/>
    <mergeCell ref="A140:C140"/>
    <mergeCell ref="A143:D143"/>
    <mergeCell ref="A148:C148"/>
    <mergeCell ref="A151:D151"/>
    <mergeCell ref="A156:C156"/>
    <mergeCell ref="A119:D119"/>
    <mergeCell ref="A124:C124"/>
    <mergeCell ref="A127:D127"/>
    <mergeCell ref="A132:C132"/>
    <mergeCell ref="A135:D135"/>
    <mergeCell ref="A115:B115"/>
    <mergeCell ref="A116:B116"/>
    <mergeCell ref="A109:B109"/>
    <mergeCell ref="A110:B110"/>
    <mergeCell ref="A111:B111"/>
    <mergeCell ref="A112:B112"/>
    <mergeCell ref="A113:B113"/>
    <mergeCell ref="A114:B114"/>
    <mergeCell ref="E14:F14"/>
    <mergeCell ref="A24:D24"/>
    <mergeCell ref="A108:B108"/>
    <mergeCell ref="A1:D1"/>
    <mergeCell ref="A2:D2"/>
    <mergeCell ref="A3:D3"/>
    <mergeCell ref="A13:D13"/>
    <mergeCell ref="A53:D53"/>
    <mergeCell ref="A63:D63"/>
    <mergeCell ref="A87:D87"/>
    <mergeCell ref="A95:D95"/>
    <mergeCell ref="A107:B107"/>
  </mergeCells>
  <pageMargins left="0.70833333333333337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9"/>
  <sheetViews>
    <sheetView topLeftCell="A103" workbookViewId="0">
      <selection activeCell="B97" sqref="B97:D103"/>
    </sheetView>
  </sheetViews>
  <sheetFormatPr defaultColWidth="8.7109375" defaultRowHeight="15" x14ac:dyDescent="0.25"/>
  <cols>
    <col min="1" max="1" width="57.7109375" customWidth="1"/>
    <col min="2" max="2" width="14.140625" customWidth="1"/>
    <col min="3" max="3" width="12.85546875" customWidth="1"/>
    <col min="4" max="4" width="16" customWidth="1"/>
    <col min="5" max="5" width="16.85546875" customWidth="1"/>
  </cols>
  <sheetData>
    <row r="1" spans="1:6" ht="22.5" x14ac:dyDescent="0.25">
      <c r="A1" s="398" t="s">
        <v>2</v>
      </c>
      <c r="B1" s="398"/>
      <c r="C1" s="398"/>
      <c r="D1" s="398"/>
      <c r="E1" s="1"/>
      <c r="F1" s="1"/>
    </row>
    <row r="2" spans="1:6" ht="22.5" x14ac:dyDescent="0.25">
      <c r="A2" s="398" t="s">
        <v>3</v>
      </c>
      <c r="B2" s="398"/>
      <c r="C2" s="398"/>
      <c r="D2" s="398"/>
      <c r="E2" s="1"/>
      <c r="F2" s="1"/>
    </row>
    <row r="3" spans="1:6" ht="18.75" x14ac:dyDescent="0.25">
      <c r="A3" s="399" t="s">
        <v>4</v>
      </c>
      <c r="B3" s="399"/>
      <c r="C3" s="399"/>
      <c r="D3" s="399"/>
      <c r="E3" s="1"/>
      <c r="F3" s="1"/>
    </row>
    <row r="4" spans="1:6" ht="15.75" thickBot="1" x14ac:dyDescent="0.3">
      <c r="A4" s="2"/>
      <c r="B4" s="3"/>
      <c r="C4" s="3"/>
      <c r="D4" s="3"/>
      <c r="E4" s="1"/>
      <c r="F4" s="1"/>
    </row>
    <row r="5" spans="1:6" ht="15.75" thickBot="1" x14ac:dyDescent="0.3">
      <c r="A5" s="4"/>
      <c r="B5" s="5" t="s">
        <v>5</v>
      </c>
      <c r="C5" s="6"/>
      <c r="D5" s="6"/>
      <c r="E5" s="1"/>
      <c r="F5" s="1"/>
    </row>
    <row r="6" spans="1:6" ht="15.75" thickBot="1" x14ac:dyDescent="0.3">
      <c r="A6" s="4"/>
      <c r="B6" s="5" t="s">
        <v>6</v>
      </c>
      <c r="C6" s="7"/>
      <c r="D6" s="7"/>
      <c r="E6" s="1"/>
      <c r="F6" s="1"/>
    </row>
    <row r="7" spans="1:6" ht="15.75" thickBot="1" x14ac:dyDescent="0.3">
      <c r="A7" s="4"/>
      <c r="B7" s="5" t="s">
        <v>7</v>
      </c>
      <c r="C7" s="8"/>
      <c r="D7" s="8"/>
      <c r="E7" s="1"/>
      <c r="F7" s="1"/>
    </row>
    <row r="8" spans="1:6" ht="15.75" thickBot="1" x14ac:dyDescent="0.3">
      <c r="A8" s="4"/>
      <c r="B8" s="5" t="s">
        <v>8</v>
      </c>
      <c r="C8" s="8"/>
      <c r="D8" s="8"/>
      <c r="E8" s="1"/>
      <c r="F8" s="1"/>
    </row>
    <row r="9" spans="1:6" x14ac:dyDescent="0.25">
      <c r="A9" s="4"/>
      <c r="B9" s="5"/>
      <c r="C9" s="9"/>
      <c r="D9" s="9"/>
      <c r="E9" s="1"/>
      <c r="F9" s="1"/>
    </row>
    <row r="10" spans="1:6" x14ac:dyDescent="0.25">
      <c r="A10" s="4"/>
      <c r="B10" s="5"/>
      <c r="C10" s="9"/>
      <c r="D10" s="9"/>
      <c r="E10" s="1"/>
      <c r="F10" s="1"/>
    </row>
    <row r="11" spans="1:6" ht="15.75" thickBot="1" x14ac:dyDescent="0.3">
      <c r="A11" s="10" t="s">
        <v>211</v>
      </c>
      <c r="B11" s="5"/>
      <c r="C11" s="9"/>
      <c r="D11" s="9"/>
      <c r="E11" s="1"/>
      <c r="F11" s="1"/>
    </row>
    <row r="12" spans="1:6" ht="39" thickBot="1" x14ac:dyDescent="0.3">
      <c r="A12" s="11" t="s">
        <v>9</v>
      </c>
      <c r="B12" s="12" t="s">
        <v>10</v>
      </c>
      <c r="C12" s="12" t="s">
        <v>11</v>
      </c>
      <c r="D12" s="12" t="s">
        <v>12</v>
      </c>
      <c r="E12" s="1"/>
      <c r="F12" s="1"/>
    </row>
    <row r="13" spans="1:6" ht="16.5" customHeight="1" thickBot="1" x14ac:dyDescent="0.3">
      <c r="A13" s="396" t="s">
        <v>14</v>
      </c>
      <c r="B13" s="396"/>
      <c r="C13" s="396"/>
      <c r="D13" s="396"/>
      <c r="E13" s="13"/>
      <c r="F13" s="13"/>
    </row>
    <row r="14" spans="1:6" ht="15.75" thickBot="1" x14ac:dyDescent="0.3">
      <c r="A14" s="14" t="s">
        <v>15</v>
      </c>
      <c r="B14" s="15" t="s">
        <v>16</v>
      </c>
      <c r="C14" s="16" t="s">
        <v>17</v>
      </c>
      <c r="D14" s="16" t="s">
        <v>17</v>
      </c>
      <c r="E14" s="395"/>
      <c r="F14" s="395"/>
    </row>
    <row r="15" spans="1:6" x14ac:dyDescent="0.25">
      <c r="A15" s="18" t="s">
        <v>18</v>
      </c>
      <c r="B15" s="19"/>
      <c r="C15" s="20"/>
      <c r="D15" s="20"/>
      <c r="E15" s="13"/>
      <c r="F15" s="17"/>
    </row>
    <row r="16" spans="1:6" x14ac:dyDescent="0.25">
      <c r="A16" s="18" t="s">
        <v>19</v>
      </c>
      <c r="B16" s="21"/>
      <c r="C16" s="22"/>
      <c r="D16" s="22"/>
      <c r="E16" s="23"/>
      <c r="F16" s="24"/>
    </row>
    <row r="17" spans="1:6" x14ac:dyDescent="0.25">
      <c r="A17" s="18" t="s">
        <v>20</v>
      </c>
      <c r="B17" s="25"/>
      <c r="C17" s="20"/>
      <c r="D17" s="20"/>
      <c r="E17" s="23"/>
      <c r="F17" s="24"/>
    </row>
    <row r="18" spans="1:6" x14ac:dyDescent="0.25">
      <c r="A18" s="18" t="s">
        <v>21</v>
      </c>
      <c r="B18" s="26"/>
      <c r="C18" s="20"/>
      <c r="D18" s="20"/>
      <c r="E18" s="23"/>
      <c r="F18" s="24"/>
    </row>
    <row r="19" spans="1:6" x14ac:dyDescent="0.25">
      <c r="A19" s="18" t="s">
        <v>22</v>
      </c>
      <c r="B19" s="26"/>
      <c r="C19" s="20"/>
      <c r="D19" s="27"/>
      <c r="E19" s="23"/>
      <c r="F19" s="24"/>
    </row>
    <row r="20" spans="1:6" x14ac:dyDescent="0.25">
      <c r="A20" s="18" t="s">
        <v>23</v>
      </c>
      <c r="B20" s="26"/>
      <c r="C20" s="20"/>
      <c r="D20" s="20"/>
      <c r="E20" s="23"/>
      <c r="F20" s="24"/>
    </row>
    <row r="21" spans="1:6" ht="15.75" thickBot="1" x14ac:dyDescent="0.3">
      <c r="A21" s="18" t="s">
        <v>24</v>
      </c>
      <c r="B21" s="28"/>
      <c r="C21" s="20"/>
      <c r="D21" s="20"/>
      <c r="E21" s="23"/>
      <c r="F21" s="29"/>
    </row>
    <row r="22" spans="1:6" ht="15.75" thickBot="1" x14ac:dyDescent="0.3">
      <c r="A22" s="30" t="s">
        <v>0</v>
      </c>
      <c r="B22" s="31"/>
      <c r="C22" s="32">
        <f>SUM(C15:C21)</f>
        <v>0</v>
      </c>
      <c r="D22" s="32">
        <f>SUM(D15:D21)</f>
        <v>0</v>
      </c>
      <c r="E22" s="23"/>
      <c r="F22" s="29"/>
    </row>
    <row r="23" spans="1:6" ht="15.75" thickBot="1" x14ac:dyDescent="0.3">
      <c r="A23" s="33"/>
      <c r="B23" s="34"/>
      <c r="C23" s="35"/>
      <c r="D23" s="35"/>
      <c r="E23" s="36"/>
      <c r="F23" s="37"/>
    </row>
    <row r="24" spans="1:6" ht="16.5" customHeight="1" thickBot="1" x14ac:dyDescent="0.3">
      <c r="A24" s="396" t="s">
        <v>25</v>
      </c>
      <c r="B24" s="396"/>
      <c r="C24" s="396"/>
      <c r="D24" s="396"/>
      <c r="E24" s="13"/>
      <c r="F24" s="13"/>
    </row>
    <row r="25" spans="1:6" ht="15.75" thickBot="1" x14ac:dyDescent="0.3">
      <c r="A25" s="38" t="s">
        <v>26</v>
      </c>
      <c r="B25" s="39" t="s">
        <v>16</v>
      </c>
      <c r="C25" s="39" t="s">
        <v>17</v>
      </c>
      <c r="D25" s="39" t="s">
        <v>17</v>
      </c>
      <c r="E25" s="1"/>
      <c r="F25" s="1"/>
    </row>
    <row r="26" spans="1:6" x14ac:dyDescent="0.25">
      <c r="A26" s="40" t="s">
        <v>27</v>
      </c>
      <c r="B26" s="41"/>
      <c r="C26" s="42"/>
      <c r="D26" s="42"/>
      <c r="E26" s="13"/>
      <c r="F26" s="13"/>
    </row>
    <row r="27" spans="1:6" ht="64.5" thickBot="1" x14ac:dyDescent="0.3">
      <c r="A27" s="18" t="s">
        <v>28</v>
      </c>
      <c r="B27" s="21"/>
      <c r="C27" s="43"/>
      <c r="D27" s="43"/>
      <c r="E27" s="13"/>
      <c r="F27" s="13"/>
    </row>
    <row r="28" spans="1:6" ht="15.75" thickBot="1" x14ac:dyDescent="0.3">
      <c r="A28" s="44" t="s">
        <v>29</v>
      </c>
      <c r="B28" s="45">
        <f>SUM(B26:B27)</f>
        <v>0</v>
      </c>
      <c r="C28" s="46">
        <f>SUM(C26:C27)</f>
        <v>0</v>
      </c>
      <c r="D28" s="46">
        <f>SUM(D26:D27)</f>
        <v>0</v>
      </c>
      <c r="E28" s="47"/>
      <c r="F28" s="48"/>
    </row>
    <row r="29" spans="1:6" ht="26.25" thickBot="1" x14ac:dyDescent="0.3">
      <c r="A29" s="49" t="s">
        <v>30</v>
      </c>
      <c r="B29" s="39" t="s">
        <v>16</v>
      </c>
      <c r="C29" s="39" t="s">
        <v>17</v>
      </c>
      <c r="D29" s="39" t="s">
        <v>17</v>
      </c>
      <c r="E29" s="1"/>
      <c r="F29" s="1"/>
    </row>
    <row r="30" spans="1:6" x14ac:dyDescent="0.25">
      <c r="A30" s="18" t="s">
        <v>31</v>
      </c>
      <c r="B30" s="21"/>
      <c r="C30" s="50"/>
      <c r="D30" s="50"/>
      <c r="E30" s="47"/>
      <c r="F30" s="51"/>
    </row>
    <row r="31" spans="1:6" x14ac:dyDescent="0.25">
      <c r="A31" s="18" t="s">
        <v>32</v>
      </c>
      <c r="B31" s="21"/>
      <c r="C31" s="50"/>
      <c r="D31" s="50"/>
      <c r="E31" s="1"/>
      <c r="F31" s="51"/>
    </row>
    <row r="32" spans="1:6" x14ac:dyDescent="0.25">
      <c r="A32" s="18" t="s">
        <v>33</v>
      </c>
      <c r="B32" s="21"/>
      <c r="C32" s="50"/>
      <c r="D32" s="50"/>
      <c r="E32" s="51"/>
      <c r="F32" s="51"/>
    </row>
    <row r="33" spans="1:6" x14ac:dyDescent="0.25">
      <c r="A33" s="18" t="s">
        <v>34</v>
      </c>
      <c r="B33" s="21"/>
      <c r="C33" s="50"/>
      <c r="D33" s="50"/>
      <c r="E33" s="51"/>
      <c r="F33" s="51"/>
    </row>
    <row r="34" spans="1:6" x14ac:dyDescent="0.25">
      <c r="A34" s="18" t="s">
        <v>35</v>
      </c>
      <c r="B34" s="21"/>
      <c r="C34" s="50"/>
      <c r="D34" s="50"/>
      <c r="E34" s="51"/>
      <c r="F34" s="51"/>
    </row>
    <row r="35" spans="1:6" x14ac:dyDescent="0.25">
      <c r="A35" s="18" t="s">
        <v>36</v>
      </c>
      <c r="B35" s="21"/>
      <c r="C35" s="50"/>
      <c r="D35" s="50"/>
      <c r="E35" s="51"/>
      <c r="F35" s="51"/>
    </row>
    <row r="36" spans="1:6" x14ac:dyDescent="0.25">
      <c r="A36" s="18" t="s">
        <v>37</v>
      </c>
      <c r="B36" s="21"/>
      <c r="C36" s="50"/>
      <c r="D36" s="50"/>
      <c r="E36" s="47"/>
      <c r="F36" s="48"/>
    </row>
    <row r="37" spans="1:6" ht="15.75" thickBot="1" x14ac:dyDescent="0.3">
      <c r="A37" s="18" t="s">
        <v>38</v>
      </c>
      <c r="B37" s="21"/>
      <c r="C37" s="50"/>
      <c r="D37" s="50"/>
      <c r="E37" s="1"/>
      <c r="F37" s="1"/>
    </row>
    <row r="38" spans="1:6" ht="15.75" thickBot="1" x14ac:dyDescent="0.3">
      <c r="A38" s="44" t="s">
        <v>29</v>
      </c>
      <c r="B38" s="45">
        <f>SUM(B30:B37)</f>
        <v>0</v>
      </c>
      <c r="C38" s="52">
        <f>SUM(C30:C37)</f>
        <v>0</v>
      </c>
      <c r="D38" s="52">
        <f>SUM(D30:D37)</f>
        <v>0</v>
      </c>
      <c r="E38" s="1"/>
      <c r="F38" s="1"/>
    </row>
    <row r="39" spans="1:6" ht="16.5" thickBot="1" x14ac:dyDescent="0.3">
      <c r="A39" s="53" t="s">
        <v>39</v>
      </c>
      <c r="B39" s="39" t="s">
        <v>40</v>
      </c>
      <c r="C39" s="54" t="s">
        <v>17</v>
      </c>
      <c r="D39" s="54" t="s">
        <v>17</v>
      </c>
      <c r="E39" s="55"/>
      <c r="F39" s="1"/>
    </row>
    <row r="40" spans="1:6" ht="38.25" x14ac:dyDescent="0.25">
      <c r="A40" s="18" t="s">
        <v>41</v>
      </c>
      <c r="B40" s="56"/>
      <c r="C40" s="57"/>
      <c r="D40" s="57"/>
      <c r="E40" s="1"/>
      <c r="F40" s="1"/>
    </row>
    <row r="41" spans="1:6" ht="25.5" x14ac:dyDescent="0.25">
      <c r="A41" s="18" t="s">
        <v>42</v>
      </c>
      <c r="B41" s="58"/>
      <c r="C41" s="43"/>
      <c r="D41" s="59"/>
      <c r="E41" s="1"/>
      <c r="F41" s="1"/>
    </row>
    <row r="42" spans="1:6" x14ac:dyDescent="0.25">
      <c r="A42" s="18" t="s">
        <v>43</v>
      </c>
      <c r="B42" s="58"/>
      <c r="C42" s="43"/>
      <c r="D42" s="43"/>
      <c r="E42" s="1"/>
      <c r="F42" s="1"/>
    </row>
    <row r="43" spans="1:6" x14ac:dyDescent="0.25">
      <c r="A43" s="18" t="s">
        <v>44</v>
      </c>
      <c r="B43" s="58"/>
      <c r="C43" s="43"/>
      <c r="D43" s="43"/>
      <c r="E43" s="1"/>
      <c r="F43" s="1"/>
    </row>
    <row r="44" spans="1:6" ht="25.5" x14ac:dyDescent="0.25">
      <c r="A44" s="18" t="s">
        <v>45</v>
      </c>
      <c r="B44" s="21"/>
      <c r="C44" s="43"/>
      <c r="D44" s="43"/>
      <c r="E44" s="1"/>
      <c r="F44" s="1"/>
    </row>
    <row r="45" spans="1:6" ht="15.75" thickBot="1" x14ac:dyDescent="0.3">
      <c r="A45" s="18"/>
      <c r="B45" s="58"/>
      <c r="C45" s="60"/>
      <c r="D45" s="60"/>
      <c r="E45" s="1"/>
      <c r="F45" s="1"/>
    </row>
    <row r="46" spans="1:6" ht="15.75" thickBot="1" x14ac:dyDescent="0.3">
      <c r="A46" s="44" t="s">
        <v>29</v>
      </c>
      <c r="B46" s="46"/>
      <c r="C46" s="52">
        <f>SUM(C40:C45)</f>
        <v>0</v>
      </c>
      <c r="D46" s="52">
        <f>SUM(D40:D45)</f>
        <v>0</v>
      </c>
      <c r="E46" s="1"/>
      <c r="F46" s="1"/>
    </row>
    <row r="47" spans="1:6" ht="15.75" thickBot="1" x14ac:dyDescent="0.3">
      <c r="A47" s="61" t="s">
        <v>46</v>
      </c>
      <c r="B47" s="16" t="s">
        <v>16</v>
      </c>
      <c r="C47" s="62" t="s">
        <v>17</v>
      </c>
      <c r="D47" s="62" t="s">
        <v>17</v>
      </c>
      <c r="E47" s="1"/>
      <c r="F47" s="1"/>
    </row>
    <row r="48" spans="1:6" x14ac:dyDescent="0.25">
      <c r="A48" s="63" t="s">
        <v>47</v>
      </c>
      <c r="B48" s="64"/>
      <c r="C48" s="42"/>
      <c r="D48" s="42"/>
      <c r="E48" s="1"/>
      <c r="F48" s="1"/>
    </row>
    <row r="49" spans="1:6" x14ac:dyDescent="0.25">
      <c r="A49" s="65" t="s">
        <v>48</v>
      </c>
      <c r="B49" s="66"/>
      <c r="C49" s="43"/>
      <c r="D49" s="43"/>
      <c r="E49" s="1"/>
      <c r="F49" s="1"/>
    </row>
    <row r="50" spans="1:6" ht="15.75" thickBot="1" x14ac:dyDescent="0.3">
      <c r="A50" s="65" t="s">
        <v>39</v>
      </c>
      <c r="B50" s="67"/>
      <c r="C50" s="43"/>
      <c r="D50" s="43"/>
      <c r="E50" s="1"/>
      <c r="F50" s="1"/>
    </row>
    <row r="51" spans="1:6" ht="15.75" thickBot="1" x14ac:dyDescent="0.3">
      <c r="A51" s="30" t="s">
        <v>0</v>
      </c>
      <c r="B51" s="68"/>
      <c r="C51" s="32">
        <f>SUM(C48:C50)</f>
        <v>0</v>
      </c>
      <c r="D51" s="32">
        <f>SUM(D48:D50)</f>
        <v>0</v>
      </c>
      <c r="E51" s="1"/>
      <c r="F51" s="1"/>
    </row>
    <row r="52" spans="1:6" ht="15.75" thickBot="1" x14ac:dyDescent="0.3">
      <c r="A52" s="69"/>
      <c r="B52" s="35"/>
      <c r="C52" s="35"/>
      <c r="D52" s="35"/>
      <c r="E52" s="1"/>
      <c r="F52" s="1"/>
    </row>
    <row r="53" spans="1:6" ht="16.5" customHeight="1" thickBot="1" x14ac:dyDescent="0.3">
      <c r="A53" s="396" t="s">
        <v>49</v>
      </c>
      <c r="B53" s="396"/>
      <c r="C53" s="396"/>
      <c r="D53" s="396"/>
      <c r="E53" s="51"/>
      <c r="F53" s="51"/>
    </row>
    <row r="54" spans="1:6" ht="15.75" thickBot="1" x14ac:dyDescent="0.3">
      <c r="A54" s="14" t="s">
        <v>50</v>
      </c>
      <c r="B54" s="16" t="s">
        <v>16</v>
      </c>
      <c r="C54" s="70" t="s">
        <v>17</v>
      </c>
      <c r="D54" s="70" t="s">
        <v>17</v>
      </c>
      <c r="E54" s="51"/>
      <c r="F54" s="51"/>
    </row>
    <row r="55" spans="1:6" x14ac:dyDescent="0.25">
      <c r="A55" s="18" t="s">
        <v>51</v>
      </c>
      <c r="B55" s="72"/>
      <c r="C55" s="42"/>
      <c r="D55" s="42"/>
      <c r="E55" s="51"/>
      <c r="F55" s="51"/>
    </row>
    <row r="56" spans="1:6" x14ac:dyDescent="0.25">
      <c r="A56" s="73" t="s">
        <v>52</v>
      </c>
      <c r="B56" s="72"/>
      <c r="C56" s="43"/>
      <c r="D56" s="43"/>
      <c r="E56" s="51"/>
      <c r="F56" s="51"/>
    </row>
    <row r="57" spans="1:6" ht="61.5" x14ac:dyDescent="0.25">
      <c r="A57" s="18" t="s">
        <v>53</v>
      </c>
      <c r="B57" s="72"/>
      <c r="C57" s="43"/>
      <c r="D57" s="43"/>
      <c r="E57" s="51"/>
      <c r="F57" s="51"/>
    </row>
    <row r="58" spans="1:6" ht="36.75" x14ac:dyDescent="0.25">
      <c r="A58" s="18" t="s">
        <v>54</v>
      </c>
      <c r="B58" s="72"/>
      <c r="C58" s="43"/>
      <c r="D58" s="43"/>
      <c r="E58" s="51"/>
      <c r="F58" s="51"/>
    </row>
    <row r="59" spans="1:6" x14ac:dyDescent="0.25">
      <c r="A59" s="18" t="s">
        <v>55</v>
      </c>
      <c r="B59" s="72"/>
      <c r="C59" s="43"/>
      <c r="D59" s="43"/>
      <c r="E59" s="47"/>
      <c r="F59" s="47"/>
    </row>
    <row r="60" spans="1:6" ht="26.25" thickBot="1" x14ac:dyDescent="0.3">
      <c r="A60" s="18" t="s">
        <v>56</v>
      </c>
      <c r="B60" s="72"/>
      <c r="C60" s="60"/>
      <c r="D60" s="60"/>
      <c r="E60" s="1"/>
      <c r="F60" s="1"/>
    </row>
    <row r="61" spans="1:6" ht="15.75" thickBot="1" x14ac:dyDescent="0.3">
      <c r="A61" s="74" t="s">
        <v>0</v>
      </c>
      <c r="B61" s="75">
        <f>SUM(B55:B60)</f>
        <v>0</v>
      </c>
      <c r="C61" s="32">
        <f>SUM(C55:C60)</f>
        <v>0</v>
      </c>
      <c r="D61" s="32">
        <f>SUM(D55:D60)</f>
        <v>0</v>
      </c>
      <c r="E61" s="1"/>
      <c r="F61" s="1"/>
    </row>
    <row r="62" spans="1:6" ht="15.75" thickBot="1" x14ac:dyDescent="0.3">
      <c r="A62" s="69"/>
      <c r="B62" s="35"/>
      <c r="C62" s="35"/>
      <c r="D62" s="35"/>
      <c r="E62" s="1"/>
      <c r="F62" s="1"/>
    </row>
    <row r="63" spans="1:6" ht="16.5" customHeight="1" thickBot="1" x14ac:dyDescent="0.3">
      <c r="A63" s="396" t="s">
        <v>57</v>
      </c>
      <c r="B63" s="396"/>
      <c r="C63" s="396"/>
      <c r="D63" s="396"/>
      <c r="E63" s="51"/>
      <c r="F63" s="51"/>
    </row>
    <row r="64" spans="1:6" ht="15.75" thickBot="1" x14ac:dyDescent="0.3">
      <c r="A64" s="53" t="s">
        <v>58</v>
      </c>
      <c r="B64" s="39" t="s">
        <v>16</v>
      </c>
      <c r="C64" s="39" t="s">
        <v>17</v>
      </c>
      <c r="D64" s="39" t="s">
        <v>17</v>
      </c>
      <c r="E64" s="51"/>
      <c r="F64" s="51"/>
    </row>
    <row r="65" spans="1:6" x14ac:dyDescent="0.25">
      <c r="A65" s="18" t="s">
        <v>59</v>
      </c>
      <c r="B65" s="21"/>
      <c r="C65" s="50"/>
      <c r="D65" s="50"/>
      <c r="E65" s="76"/>
      <c r="F65" s="51"/>
    </row>
    <row r="66" spans="1:6" x14ac:dyDescent="0.25">
      <c r="A66" s="18" t="s">
        <v>60</v>
      </c>
      <c r="B66" s="21"/>
      <c r="C66" s="50"/>
      <c r="D66" s="50"/>
      <c r="E66" s="78"/>
      <c r="F66" s="51"/>
    </row>
    <row r="67" spans="1:6" x14ac:dyDescent="0.25">
      <c r="A67" s="18" t="s">
        <v>61</v>
      </c>
      <c r="B67" s="21"/>
      <c r="C67" s="50"/>
      <c r="D67" s="50"/>
      <c r="E67" s="51"/>
      <c r="F67" s="51"/>
    </row>
    <row r="68" spans="1:6" x14ac:dyDescent="0.25">
      <c r="A68" s="18" t="s">
        <v>62</v>
      </c>
      <c r="B68" s="21"/>
      <c r="C68" s="50"/>
      <c r="D68" s="50"/>
      <c r="E68" s="47"/>
      <c r="F68" s="47"/>
    </row>
    <row r="69" spans="1:6" ht="15.75" thickBot="1" x14ac:dyDescent="0.3">
      <c r="A69" s="18" t="s">
        <v>24</v>
      </c>
      <c r="B69" s="21"/>
      <c r="C69" s="50"/>
      <c r="D69" s="50"/>
      <c r="E69" s="1"/>
      <c r="F69" s="1"/>
    </row>
    <row r="70" spans="1:6" ht="15.75" thickBot="1" x14ac:dyDescent="0.3">
      <c r="A70" s="44" t="s">
        <v>29</v>
      </c>
      <c r="B70" s="45">
        <f>SUM(B65:B69)</f>
        <v>0</v>
      </c>
      <c r="C70" s="52">
        <f>SUM(C65:C69)</f>
        <v>0</v>
      </c>
      <c r="D70" s="52">
        <f>SUM(D65:D69)</f>
        <v>0</v>
      </c>
      <c r="E70" s="51"/>
      <c r="F70" s="51"/>
    </row>
    <row r="71" spans="1:6" ht="15.75" thickBot="1" x14ac:dyDescent="0.3">
      <c r="A71" s="53" t="s">
        <v>63</v>
      </c>
      <c r="B71" s="79"/>
      <c r="C71" s="80" t="s">
        <v>17</v>
      </c>
      <c r="D71" s="80" t="s">
        <v>17</v>
      </c>
      <c r="E71" s="47"/>
      <c r="F71" s="47"/>
    </row>
    <row r="72" spans="1:6" ht="15.75" thickBot="1" x14ac:dyDescent="0.3">
      <c r="A72" s="18" t="s">
        <v>64</v>
      </c>
      <c r="B72" s="21"/>
      <c r="C72" s="50"/>
      <c r="D72" s="50"/>
      <c r="E72" s="1"/>
      <c r="F72" s="1"/>
    </row>
    <row r="73" spans="1:6" ht="15.75" thickBot="1" x14ac:dyDescent="0.3">
      <c r="A73" s="44" t="s">
        <v>29</v>
      </c>
      <c r="B73" s="45">
        <f>SUM(B72)</f>
        <v>0</v>
      </c>
      <c r="C73" s="52">
        <f>SUM(C72:C72)</f>
        <v>0</v>
      </c>
      <c r="D73" s="52">
        <f>SUM(D72:D72)</f>
        <v>0</v>
      </c>
      <c r="E73" s="51"/>
      <c r="F73" s="51"/>
    </row>
    <row r="74" spans="1:6" ht="26.25" thickBot="1" x14ac:dyDescent="0.3">
      <c r="A74" s="53" t="s">
        <v>65</v>
      </c>
      <c r="B74" s="79"/>
      <c r="C74" s="80" t="s">
        <v>17</v>
      </c>
      <c r="D74" s="80" t="s">
        <v>17</v>
      </c>
      <c r="E74" s="51"/>
      <c r="F74" s="51"/>
    </row>
    <row r="75" spans="1:6" ht="15.75" thickBot="1" x14ac:dyDescent="0.3">
      <c r="A75" s="18" t="s">
        <v>66</v>
      </c>
      <c r="B75" s="21"/>
      <c r="C75" s="50"/>
      <c r="D75" s="50"/>
      <c r="E75" s="51"/>
      <c r="F75" s="51"/>
    </row>
    <row r="76" spans="1:6" ht="15.75" thickBot="1" x14ac:dyDescent="0.3">
      <c r="A76" s="44" t="s">
        <v>0</v>
      </c>
      <c r="B76" s="45">
        <f>SUM(B75)</f>
        <v>0</v>
      </c>
      <c r="C76" s="52">
        <f>SUM(C75:C75)</f>
        <v>0</v>
      </c>
      <c r="D76" s="52">
        <f>SUM(D75:D75)</f>
        <v>0</v>
      </c>
      <c r="E76" s="51"/>
      <c r="F76" s="51"/>
    </row>
    <row r="77" spans="1:6" ht="15.75" thickBot="1" x14ac:dyDescent="0.3">
      <c r="A77" s="53" t="s">
        <v>67</v>
      </c>
      <c r="B77" s="79"/>
      <c r="C77" s="80" t="s">
        <v>17</v>
      </c>
      <c r="D77" s="80" t="s">
        <v>17</v>
      </c>
      <c r="E77" s="51"/>
      <c r="F77" s="51"/>
    </row>
    <row r="78" spans="1:6" ht="15.75" thickBot="1" x14ac:dyDescent="0.3">
      <c r="A78" s="18" t="s">
        <v>68</v>
      </c>
      <c r="B78" s="21"/>
      <c r="C78" s="50"/>
      <c r="D78" s="50"/>
      <c r="E78" s="51"/>
      <c r="F78" s="51"/>
    </row>
    <row r="79" spans="1:6" ht="15.75" thickBot="1" x14ac:dyDescent="0.3">
      <c r="A79" s="44" t="s">
        <v>0</v>
      </c>
      <c r="B79" s="45">
        <f>SUM(B78)</f>
        <v>0</v>
      </c>
      <c r="C79" s="52">
        <f>SUM(C78:C78)</f>
        <v>0</v>
      </c>
      <c r="D79" s="52">
        <f>SUM(D78:D78)</f>
        <v>0</v>
      </c>
      <c r="E79" s="51"/>
      <c r="F79" s="51"/>
    </row>
    <row r="80" spans="1:6" ht="15.75" thickBot="1" x14ac:dyDescent="0.3">
      <c r="A80" s="83" t="s">
        <v>69</v>
      </c>
      <c r="B80" s="16" t="s">
        <v>16</v>
      </c>
      <c r="C80" s="70" t="s">
        <v>17</v>
      </c>
      <c r="D80" s="70" t="s">
        <v>17</v>
      </c>
      <c r="E80" s="51"/>
      <c r="F80" s="51"/>
    </row>
    <row r="81" spans="1:6" x14ac:dyDescent="0.25">
      <c r="A81" s="84" t="s">
        <v>70</v>
      </c>
      <c r="B81" s="85"/>
      <c r="C81" s="42"/>
      <c r="D81" s="42"/>
      <c r="E81" s="51"/>
      <c r="F81" s="51"/>
    </row>
    <row r="82" spans="1:6" x14ac:dyDescent="0.25">
      <c r="A82" s="86" t="s">
        <v>71</v>
      </c>
      <c r="B82" s="85"/>
      <c r="C82" s="43"/>
      <c r="D82" s="43"/>
      <c r="E82" s="51"/>
      <c r="F82" s="51"/>
    </row>
    <row r="83" spans="1:6" x14ac:dyDescent="0.25">
      <c r="A83" s="86" t="s">
        <v>72</v>
      </c>
      <c r="B83" s="85"/>
      <c r="C83" s="43"/>
      <c r="D83" s="43"/>
      <c r="E83" s="51"/>
      <c r="F83" s="51"/>
    </row>
    <row r="84" spans="1:6" ht="15.75" thickBot="1" x14ac:dyDescent="0.3">
      <c r="A84" s="86" t="s">
        <v>73</v>
      </c>
      <c r="B84" s="85"/>
      <c r="C84" s="43"/>
      <c r="D84" s="43"/>
      <c r="E84" s="47"/>
      <c r="F84" s="47"/>
    </row>
    <row r="85" spans="1:6" ht="15.75" thickBot="1" x14ac:dyDescent="0.3">
      <c r="A85" s="30" t="s">
        <v>0</v>
      </c>
      <c r="B85" s="75"/>
      <c r="C85" s="32">
        <f>SUM(C81:C84)</f>
        <v>0</v>
      </c>
      <c r="D85" s="32">
        <f>SUM(D81:D84)</f>
        <v>0</v>
      </c>
      <c r="E85" s="1"/>
      <c r="F85" s="1"/>
    </row>
    <row r="86" spans="1:6" ht="15.75" thickBot="1" x14ac:dyDescent="0.3">
      <c r="A86" s="69"/>
      <c r="B86" s="87"/>
      <c r="C86" s="35"/>
      <c r="D86" s="35"/>
      <c r="E86" s="1"/>
      <c r="F86" s="1"/>
    </row>
    <row r="87" spans="1:6" ht="16.5" customHeight="1" thickBot="1" x14ac:dyDescent="0.3">
      <c r="A87" s="396" t="s">
        <v>74</v>
      </c>
      <c r="B87" s="396"/>
      <c r="C87" s="396"/>
      <c r="D87" s="396"/>
      <c r="E87" s="1"/>
      <c r="F87" s="1"/>
    </row>
    <row r="88" spans="1:6" ht="15.75" thickBot="1" x14ac:dyDescent="0.3">
      <c r="A88" s="88" t="s">
        <v>75</v>
      </c>
      <c r="B88" s="16" t="s">
        <v>40</v>
      </c>
      <c r="C88" s="70" t="s">
        <v>17</v>
      </c>
      <c r="D88" s="70" t="s">
        <v>17</v>
      </c>
      <c r="E88" s="1"/>
      <c r="F88" s="1"/>
    </row>
    <row r="89" spans="1:6" x14ac:dyDescent="0.25">
      <c r="A89" s="84" t="s">
        <v>306</v>
      </c>
      <c r="B89" s="89"/>
      <c r="C89" s="57"/>
      <c r="D89" s="57"/>
      <c r="E89" s="1"/>
      <c r="F89" s="1"/>
    </row>
    <row r="90" spans="1:6" x14ac:dyDescent="0.25">
      <c r="A90" s="86" t="s">
        <v>76</v>
      </c>
      <c r="B90" s="89"/>
      <c r="C90" s="27"/>
      <c r="D90" s="27"/>
      <c r="E90" s="1"/>
      <c r="F90" s="1"/>
    </row>
    <row r="91" spans="1:6" x14ac:dyDescent="0.25">
      <c r="A91" s="86" t="s">
        <v>77</v>
      </c>
      <c r="B91" s="89"/>
      <c r="C91" s="27"/>
      <c r="D91" s="27"/>
      <c r="E91" s="1"/>
      <c r="F91" s="1"/>
    </row>
    <row r="92" spans="1:6" ht="15.75" thickBot="1" x14ac:dyDescent="0.3">
      <c r="A92" s="86" t="s">
        <v>307</v>
      </c>
      <c r="B92" s="89"/>
      <c r="C92" s="27"/>
      <c r="D92" s="27"/>
      <c r="E92" s="1"/>
      <c r="F92" s="1"/>
    </row>
    <row r="93" spans="1:6" ht="15.75" thickBot="1" x14ac:dyDescent="0.3">
      <c r="A93" s="30" t="s">
        <v>0</v>
      </c>
      <c r="B93" s="90"/>
      <c r="C93" s="32">
        <f>SUM(C89:C92)</f>
        <v>0</v>
      </c>
      <c r="D93" s="32">
        <f>SUM(D89:D92)</f>
        <v>0</v>
      </c>
      <c r="E93" s="1"/>
      <c r="F93" s="1"/>
    </row>
    <row r="94" spans="1:6" ht="15.75" thickBot="1" x14ac:dyDescent="0.3">
      <c r="A94" s="69"/>
      <c r="B94" s="87"/>
      <c r="C94" s="35"/>
      <c r="D94" s="35"/>
      <c r="E94" s="1"/>
      <c r="F94" s="1"/>
    </row>
    <row r="95" spans="1:6" ht="16.5" customHeight="1" thickBot="1" x14ac:dyDescent="0.3">
      <c r="A95" s="396" t="s">
        <v>78</v>
      </c>
      <c r="B95" s="396"/>
      <c r="C95" s="396"/>
      <c r="D95" s="396"/>
      <c r="E95" s="1"/>
      <c r="F95" s="1"/>
    </row>
    <row r="96" spans="1:6" ht="15.75" thickBot="1" x14ac:dyDescent="0.3">
      <c r="A96" s="91" t="s">
        <v>79</v>
      </c>
      <c r="B96" s="92" t="s">
        <v>16</v>
      </c>
      <c r="C96" s="93" t="s">
        <v>17</v>
      </c>
      <c r="D96" s="93" t="s">
        <v>17</v>
      </c>
      <c r="E96" s="1"/>
      <c r="F96" s="1"/>
    </row>
    <row r="97" spans="1:6" ht="15.75" thickBot="1" x14ac:dyDescent="0.3">
      <c r="A97" s="94" t="s">
        <v>80</v>
      </c>
      <c r="B97" s="95"/>
      <c r="C97" s="81"/>
      <c r="D97" s="81"/>
      <c r="E97" s="1"/>
      <c r="F97" s="1"/>
    </row>
    <row r="98" spans="1:6" ht="15.75" thickBot="1" x14ac:dyDescent="0.3">
      <c r="A98" s="94" t="s">
        <v>81</v>
      </c>
      <c r="B98" s="95"/>
      <c r="C98" s="81"/>
      <c r="D98" s="81"/>
      <c r="E98" s="1"/>
      <c r="F98" s="1"/>
    </row>
    <row r="99" spans="1:6" ht="25.5" thickBot="1" x14ac:dyDescent="0.3">
      <c r="A99" s="94" t="s">
        <v>82</v>
      </c>
      <c r="B99" s="95"/>
      <c r="C99" s="81"/>
      <c r="D99" s="81"/>
      <c r="E99" s="1"/>
      <c r="F99" s="1"/>
    </row>
    <row r="100" spans="1:6" ht="15.75" thickBot="1" x14ac:dyDescent="0.3">
      <c r="A100" s="96" t="s">
        <v>83</v>
      </c>
      <c r="B100" s="97"/>
      <c r="C100" s="98"/>
      <c r="D100" s="98"/>
      <c r="E100" s="1"/>
      <c r="F100" s="1"/>
    </row>
    <row r="101" spans="1:6" ht="15.75" thickBot="1" x14ac:dyDescent="0.3">
      <c r="A101" s="96" t="s">
        <v>84</v>
      </c>
      <c r="B101" s="97"/>
      <c r="C101" s="98"/>
      <c r="D101" s="98"/>
      <c r="E101" s="1"/>
      <c r="F101" s="1"/>
    </row>
    <row r="102" spans="1:6" ht="15.75" thickBot="1" x14ac:dyDescent="0.3">
      <c r="A102" s="96" t="s">
        <v>85</v>
      </c>
      <c r="B102" s="97"/>
      <c r="C102" s="98"/>
      <c r="D102" s="98"/>
      <c r="E102" s="1"/>
      <c r="F102" s="1"/>
    </row>
    <row r="103" spans="1:6" ht="15.75" thickBot="1" x14ac:dyDescent="0.3">
      <c r="A103" s="96" t="s">
        <v>86</v>
      </c>
      <c r="B103" s="99"/>
      <c r="C103" s="100"/>
      <c r="D103" s="100"/>
      <c r="E103" s="48"/>
      <c r="F103" s="47"/>
    </row>
    <row r="104" spans="1:6" ht="15.75" thickBot="1" x14ac:dyDescent="0.3">
      <c r="A104" s="74" t="s">
        <v>0</v>
      </c>
      <c r="B104" s="90"/>
      <c r="C104" s="32">
        <f>SUM(C97:C99)</f>
        <v>0</v>
      </c>
      <c r="D104" s="32">
        <f>SUM(D97:D99)</f>
        <v>0</v>
      </c>
      <c r="E104" s="1"/>
      <c r="F104" s="1"/>
    </row>
    <row r="105" spans="1:6" x14ac:dyDescent="0.25">
      <c r="A105" s="69"/>
      <c r="B105" s="87"/>
      <c r="C105" s="35"/>
      <c r="D105" s="35"/>
      <c r="E105" s="1"/>
      <c r="F105" s="1"/>
    </row>
    <row r="106" spans="1:6" ht="15.75" thickBot="1" x14ac:dyDescent="0.3">
      <c r="A106" s="33"/>
      <c r="B106" s="34"/>
      <c r="C106" s="34"/>
      <c r="D106" s="34"/>
      <c r="E106" s="1"/>
      <c r="F106" s="1"/>
    </row>
    <row r="107" spans="1:6" ht="50.25" customHeight="1" thickBot="1" x14ac:dyDescent="0.3">
      <c r="A107" s="400" t="s">
        <v>87</v>
      </c>
      <c r="B107" s="400"/>
      <c r="C107" s="101" t="s">
        <v>11</v>
      </c>
      <c r="D107" s="101" t="s">
        <v>12</v>
      </c>
      <c r="E107" s="1"/>
      <c r="F107" s="1"/>
    </row>
    <row r="108" spans="1:6" ht="15.75" customHeight="1" thickBot="1" x14ac:dyDescent="0.3">
      <c r="A108" s="397" t="s">
        <v>88</v>
      </c>
      <c r="B108" s="397"/>
      <c r="C108" s="102" t="s">
        <v>17</v>
      </c>
      <c r="D108" s="102" t="s">
        <v>17</v>
      </c>
      <c r="E108" s="1"/>
      <c r="F108" s="1"/>
    </row>
    <row r="109" spans="1:6" ht="15" customHeight="1" x14ac:dyDescent="0.25">
      <c r="A109" s="403" t="s">
        <v>89</v>
      </c>
      <c r="B109" s="403"/>
      <c r="C109" s="103">
        <f>C22</f>
        <v>0</v>
      </c>
      <c r="D109" s="103">
        <f>D22</f>
        <v>0</v>
      </c>
      <c r="E109" s="1"/>
      <c r="F109" s="1"/>
    </row>
    <row r="110" spans="1:6" ht="15" customHeight="1" x14ac:dyDescent="0.25">
      <c r="A110" s="404" t="s">
        <v>90</v>
      </c>
      <c r="B110" s="404"/>
      <c r="C110" s="104">
        <f>C51</f>
        <v>0</v>
      </c>
      <c r="D110" s="104">
        <f>D51</f>
        <v>0</v>
      </c>
      <c r="E110" s="1"/>
      <c r="F110" s="1"/>
    </row>
    <row r="111" spans="1:6" ht="15" customHeight="1" x14ac:dyDescent="0.25">
      <c r="A111" s="404" t="s">
        <v>91</v>
      </c>
      <c r="B111" s="404"/>
      <c r="C111" s="104">
        <f>C61</f>
        <v>0</v>
      </c>
      <c r="D111" s="104">
        <f>D61</f>
        <v>0</v>
      </c>
      <c r="E111" s="1"/>
      <c r="F111" s="1"/>
    </row>
    <row r="112" spans="1:6" ht="15" customHeight="1" x14ac:dyDescent="0.25">
      <c r="A112" s="404" t="s">
        <v>92</v>
      </c>
      <c r="B112" s="404"/>
      <c r="C112" s="104">
        <f>C85</f>
        <v>0</v>
      </c>
      <c r="D112" s="104">
        <f>D85</f>
        <v>0</v>
      </c>
      <c r="E112" s="1"/>
      <c r="F112" s="1"/>
    </row>
    <row r="113" spans="1:7" ht="15" customHeight="1" x14ac:dyDescent="0.25">
      <c r="A113" s="404" t="s">
        <v>93</v>
      </c>
      <c r="B113" s="404"/>
      <c r="C113" s="104">
        <f>C93</f>
        <v>0</v>
      </c>
      <c r="D113" s="104">
        <f>D93</f>
        <v>0</v>
      </c>
      <c r="E113" s="1"/>
      <c r="F113" s="1"/>
    </row>
    <row r="114" spans="1:7" ht="15" customHeight="1" x14ac:dyDescent="0.25">
      <c r="A114" s="405" t="s">
        <v>94</v>
      </c>
      <c r="B114" s="405"/>
      <c r="C114" s="105">
        <f>SUM(C109:C113)</f>
        <v>0</v>
      </c>
      <c r="D114" s="105">
        <f>SUM(D109:D113)</f>
        <v>0</v>
      </c>
      <c r="E114" s="1"/>
      <c r="F114" s="1"/>
    </row>
    <row r="115" spans="1:7" ht="15.75" customHeight="1" thickBot="1" x14ac:dyDescent="0.3">
      <c r="A115" s="401" t="s">
        <v>95</v>
      </c>
      <c r="B115" s="401"/>
      <c r="C115" s="106">
        <f>C104</f>
        <v>0</v>
      </c>
      <c r="D115" s="106">
        <f>D104</f>
        <v>0</v>
      </c>
      <c r="E115" s="1"/>
      <c r="F115" s="1"/>
    </row>
    <row r="116" spans="1:7" ht="15.75" customHeight="1" thickBot="1" x14ac:dyDescent="0.3">
      <c r="A116" s="402" t="s">
        <v>96</v>
      </c>
      <c r="B116" s="402"/>
      <c r="C116" s="107">
        <f>ROUND(C109+C110+C111+C112+C113+C115,2)</f>
        <v>0</v>
      </c>
      <c r="D116" s="107">
        <f>ROUND(D109+D110+D111+D112+D113+D115,2)</f>
        <v>0</v>
      </c>
      <c r="E116" s="24"/>
      <c r="F116" s="13"/>
    </row>
    <row r="117" spans="1:7" x14ac:dyDescent="0.25">
      <c r="A117" s="33"/>
      <c r="B117" s="34"/>
      <c r="C117" s="108"/>
      <c r="D117" s="108"/>
      <c r="E117" s="109"/>
      <c r="F117" s="109"/>
    </row>
    <row r="118" spans="1:7" x14ac:dyDescent="0.25">
      <c r="A118" s="110"/>
      <c r="B118" s="110"/>
      <c r="C118" s="111"/>
      <c r="D118" s="111"/>
      <c r="E118" s="112"/>
      <c r="F118" s="109"/>
    </row>
    <row r="119" spans="1:7" ht="15.75" thickBot="1" x14ac:dyDescent="0.3">
      <c r="A119" s="406" t="s">
        <v>194</v>
      </c>
      <c r="B119" s="406"/>
      <c r="C119" s="406"/>
      <c r="D119" s="406"/>
      <c r="E119" s="139"/>
      <c r="F119" s="113"/>
      <c r="G119" s="109"/>
    </row>
    <row r="120" spans="1:7" ht="51" x14ac:dyDescent="0.25">
      <c r="A120" s="114" t="s">
        <v>97</v>
      </c>
      <c r="B120" s="115" t="s">
        <v>98</v>
      </c>
      <c r="C120" s="116" t="s">
        <v>99</v>
      </c>
      <c r="D120" s="115" t="s">
        <v>100</v>
      </c>
      <c r="E120" s="113"/>
      <c r="F120" s="109"/>
      <c r="G120" s="117"/>
    </row>
    <row r="121" spans="1:7" x14ac:dyDescent="0.25">
      <c r="A121" s="136"/>
      <c r="B121" s="137" t="e">
        <f>#REF!</f>
        <v>#REF!</v>
      </c>
      <c r="C121" s="138"/>
      <c r="D121" s="137"/>
      <c r="E121" s="113"/>
      <c r="F121" s="109"/>
      <c r="G121" s="117"/>
    </row>
    <row r="122" spans="1:7" x14ac:dyDescent="0.25">
      <c r="A122" s="229" t="s">
        <v>332</v>
      </c>
      <c r="B122" s="228" t="s">
        <v>330</v>
      </c>
      <c r="C122" s="230">
        <f>Encarregada!$C$118</f>
        <v>0</v>
      </c>
      <c r="D122" s="231" t="e">
        <f>C122*2/(34*B121)</f>
        <v>#REF!</v>
      </c>
      <c r="E122" s="113"/>
      <c r="F122" s="119"/>
      <c r="G122" s="117"/>
    </row>
    <row r="123" spans="1:7" ht="15.75" thickBot="1" x14ac:dyDescent="0.3">
      <c r="A123" s="232" t="s">
        <v>101</v>
      </c>
      <c r="B123" s="233" t="s">
        <v>102</v>
      </c>
      <c r="C123" s="234">
        <f>$C$116</f>
        <v>0</v>
      </c>
      <c r="D123" s="235" t="e">
        <f>C123*1/B121</f>
        <v>#REF!</v>
      </c>
      <c r="E123" s="124"/>
      <c r="F123" s="119"/>
      <c r="G123" s="117"/>
    </row>
    <row r="124" spans="1:7" ht="15.75" thickBot="1" x14ac:dyDescent="0.3">
      <c r="A124" s="407" t="s">
        <v>103</v>
      </c>
      <c r="B124" s="407"/>
      <c r="C124" s="407"/>
      <c r="D124" s="125" t="e">
        <f>ROUND(SUM(D122:D123),2)</f>
        <v>#REF!</v>
      </c>
      <c r="E124" s="124"/>
      <c r="F124" s="109"/>
      <c r="G124" s="117"/>
    </row>
    <row r="125" spans="1:7" x14ac:dyDescent="0.25">
      <c r="A125" s="124"/>
      <c r="B125" s="124"/>
      <c r="C125" s="124"/>
      <c r="D125" s="124"/>
      <c r="E125" s="124"/>
      <c r="F125" s="109"/>
      <c r="G125" s="109"/>
    </row>
    <row r="126" spans="1:7" x14ac:dyDescent="0.25">
      <c r="A126" s="124"/>
      <c r="B126" s="124"/>
      <c r="C126" s="124"/>
      <c r="D126" s="124"/>
      <c r="E126" s="124"/>
      <c r="F126" s="112"/>
      <c r="G126" s="109"/>
    </row>
    <row r="127" spans="1:7" ht="15.75" thickBot="1" x14ac:dyDescent="0.3">
      <c r="A127" s="406" t="s">
        <v>195</v>
      </c>
      <c r="B127" s="406"/>
      <c r="C127" s="406"/>
      <c r="D127" s="406"/>
      <c r="E127" s="139"/>
      <c r="F127" s="112"/>
      <c r="G127" s="109"/>
    </row>
    <row r="128" spans="1:7" ht="51" x14ac:dyDescent="0.25">
      <c r="A128" s="114" t="s">
        <v>97</v>
      </c>
      <c r="B128" s="115" t="s">
        <v>98</v>
      </c>
      <c r="C128" s="116" t="s">
        <v>99</v>
      </c>
      <c r="D128" s="115" t="s">
        <v>100</v>
      </c>
      <c r="E128" s="113"/>
      <c r="F128" s="112"/>
      <c r="G128" s="109"/>
    </row>
    <row r="129" spans="1:7" x14ac:dyDescent="0.25">
      <c r="A129" s="136"/>
      <c r="B129" s="137" t="e">
        <f>#REF!</f>
        <v>#REF!</v>
      </c>
      <c r="C129" s="138"/>
      <c r="D129" s="137"/>
      <c r="E129" s="113"/>
      <c r="F129" s="112"/>
      <c r="G129" s="109"/>
    </row>
    <row r="130" spans="1:7" x14ac:dyDescent="0.25">
      <c r="A130" s="229" t="s">
        <v>332</v>
      </c>
      <c r="B130" s="228" t="s">
        <v>330</v>
      </c>
      <c r="C130" s="230">
        <f>Encarregada!$C$118</f>
        <v>0</v>
      </c>
      <c r="D130" s="231" t="e">
        <f>C130*2/(34*B129)</f>
        <v>#REF!</v>
      </c>
      <c r="E130" s="113"/>
      <c r="F130" s="119"/>
      <c r="G130" s="117"/>
    </row>
    <row r="131" spans="1:7" ht="15.75" thickBot="1" x14ac:dyDescent="0.3">
      <c r="A131" s="232" t="s">
        <v>101</v>
      </c>
      <c r="B131" s="233" t="s">
        <v>102</v>
      </c>
      <c r="C131" s="234">
        <f>$C$116</f>
        <v>0</v>
      </c>
      <c r="D131" s="235" t="e">
        <f>C131*1/B129</f>
        <v>#REF!</v>
      </c>
      <c r="E131" s="124"/>
      <c r="F131" s="112"/>
      <c r="G131" s="109"/>
    </row>
    <row r="132" spans="1:7" ht="15.75" thickBot="1" x14ac:dyDescent="0.3">
      <c r="A132" s="407" t="s">
        <v>103</v>
      </c>
      <c r="B132" s="407"/>
      <c r="C132" s="407"/>
      <c r="D132" s="125" t="e">
        <f>ROUND(SUM(D130:D131),2)</f>
        <v>#REF!</v>
      </c>
      <c r="E132" s="124"/>
      <c r="F132" s="112"/>
      <c r="G132" s="109"/>
    </row>
    <row r="133" spans="1:7" x14ac:dyDescent="0.25">
      <c r="A133" s="124"/>
      <c r="B133" s="124"/>
      <c r="C133" s="124"/>
      <c r="D133" s="124"/>
      <c r="E133" s="124"/>
      <c r="F133" s="112"/>
      <c r="G133" s="109"/>
    </row>
    <row r="134" spans="1:7" x14ac:dyDescent="0.25">
      <c r="A134" s="124"/>
      <c r="B134" s="124"/>
      <c r="C134" s="124"/>
      <c r="D134" s="124"/>
      <c r="E134" s="124"/>
      <c r="F134" s="112"/>
      <c r="G134" s="109"/>
    </row>
    <row r="135" spans="1:7" ht="15.75" thickBot="1" x14ac:dyDescent="0.3">
      <c r="A135" s="406" t="s">
        <v>196</v>
      </c>
      <c r="B135" s="406"/>
      <c r="C135" s="406"/>
      <c r="D135" s="406"/>
      <c r="E135" s="139"/>
      <c r="F135" s="113"/>
      <c r="G135" s="109"/>
    </row>
    <row r="136" spans="1:7" ht="51" x14ac:dyDescent="0.25">
      <c r="A136" s="114" t="s">
        <v>97</v>
      </c>
      <c r="B136" s="115" t="s">
        <v>98</v>
      </c>
      <c r="C136" s="116" t="s">
        <v>99</v>
      </c>
      <c r="D136" s="115" t="s">
        <v>100</v>
      </c>
      <c r="E136" s="113"/>
      <c r="F136" s="109"/>
      <c r="G136" s="117"/>
    </row>
    <row r="137" spans="1:7" x14ac:dyDescent="0.25">
      <c r="A137" s="136"/>
      <c r="B137" s="137" t="e">
        <f>#REF!</f>
        <v>#REF!</v>
      </c>
      <c r="C137" s="138"/>
      <c r="D137" s="137"/>
      <c r="E137" s="113"/>
      <c r="F137" s="109"/>
      <c r="G137" s="117"/>
    </row>
    <row r="138" spans="1:7" x14ac:dyDescent="0.25">
      <c r="A138" s="229" t="s">
        <v>332</v>
      </c>
      <c r="B138" s="228" t="s">
        <v>330</v>
      </c>
      <c r="C138" s="230">
        <f>Encarregada!$C$118</f>
        <v>0</v>
      </c>
      <c r="D138" s="231" t="e">
        <f>C138*2/(34*B137)</f>
        <v>#REF!</v>
      </c>
      <c r="E138" s="113"/>
      <c r="F138" s="119"/>
      <c r="G138" s="117"/>
    </row>
    <row r="139" spans="1:7" ht="15.75" thickBot="1" x14ac:dyDescent="0.3">
      <c r="A139" s="120" t="s">
        <v>101</v>
      </c>
      <c r="B139" s="121" t="s">
        <v>102</v>
      </c>
      <c r="C139" s="234">
        <f>$C$116</f>
        <v>0</v>
      </c>
      <c r="D139" s="123" t="e">
        <f>C139*1/B137</f>
        <v>#REF!</v>
      </c>
      <c r="E139" s="124"/>
      <c r="F139" s="109"/>
      <c r="G139" s="117"/>
    </row>
    <row r="140" spans="1:7" ht="15.75" thickBot="1" x14ac:dyDescent="0.3">
      <c r="A140" s="407" t="s">
        <v>103</v>
      </c>
      <c r="B140" s="407"/>
      <c r="C140" s="407"/>
      <c r="D140" s="125" t="e">
        <f>ROUND(SUM(D138:D139),2)</f>
        <v>#REF!</v>
      </c>
      <c r="E140" s="124"/>
      <c r="F140" s="109"/>
      <c r="G140" s="117"/>
    </row>
    <row r="141" spans="1:7" x14ac:dyDescent="0.25">
      <c r="A141" s="124"/>
      <c r="B141" s="124"/>
      <c r="C141" s="124"/>
      <c r="D141" s="124"/>
      <c r="E141" s="124"/>
      <c r="F141" s="109"/>
      <c r="G141" s="109"/>
    </row>
    <row r="142" spans="1:7" x14ac:dyDescent="0.25">
      <c r="A142" s="124"/>
      <c r="B142" s="124"/>
      <c r="C142" s="124"/>
      <c r="D142" s="124"/>
      <c r="E142" s="124"/>
      <c r="F142" s="112"/>
      <c r="G142" s="109"/>
    </row>
    <row r="143" spans="1:7" ht="15.75" thickBot="1" x14ac:dyDescent="0.3">
      <c r="A143" s="406" t="s">
        <v>197</v>
      </c>
      <c r="B143" s="406"/>
      <c r="C143" s="406"/>
      <c r="D143" s="406"/>
      <c r="E143" s="139"/>
      <c r="F143" s="113"/>
      <c r="G143" s="109"/>
    </row>
    <row r="144" spans="1:7" ht="51" x14ac:dyDescent="0.25">
      <c r="A144" s="114" t="s">
        <v>97</v>
      </c>
      <c r="B144" s="115" t="s">
        <v>98</v>
      </c>
      <c r="C144" s="116" t="s">
        <v>99</v>
      </c>
      <c r="D144" s="115" t="s">
        <v>100</v>
      </c>
      <c r="E144" s="113"/>
      <c r="F144" s="109"/>
      <c r="G144" s="117"/>
    </row>
    <row r="145" spans="1:7" x14ac:dyDescent="0.25">
      <c r="A145" s="136"/>
      <c r="B145" s="137" t="e">
        <f>#REF!</f>
        <v>#REF!</v>
      </c>
      <c r="C145" s="138"/>
      <c r="D145" s="137"/>
      <c r="E145" s="113"/>
      <c r="F145" s="109"/>
      <c r="G145" s="117"/>
    </row>
    <row r="146" spans="1:7" x14ac:dyDescent="0.25">
      <c r="A146" s="229" t="s">
        <v>332</v>
      </c>
      <c r="B146" s="228" t="s">
        <v>330</v>
      </c>
      <c r="C146" s="230">
        <f>Encarregada!$C$118</f>
        <v>0</v>
      </c>
      <c r="D146" s="231" t="e">
        <f>C146*2/(34*B145)</f>
        <v>#REF!</v>
      </c>
      <c r="E146" s="113"/>
      <c r="F146" s="119"/>
      <c r="G146" s="117"/>
    </row>
    <row r="147" spans="1:7" ht="15.75" thickBot="1" x14ac:dyDescent="0.3">
      <c r="A147" s="120" t="s">
        <v>101</v>
      </c>
      <c r="B147" s="121" t="s">
        <v>102</v>
      </c>
      <c r="C147" s="234">
        <f>$C$116</f>
        <v>0</v>
      </c>
      <c r="D147" s="123" t="e">
        <f>C147*1/B145</f>
        <v>#REF!</v>
      </c>
      <c r="E147" s="126"/>
      <c r="F147" s="109"/>
      <c r="G147" s="117"/>
    </row>
    <row r="148" spans="1:7" ht="15.75" thickBot="1" x14ac:dyDescent="0.3">
      <c r="A148" s="407" t="s">
        <v>103</v>
      </c>
      <c r="B148" s="407"/>
      <c r="C148" s="407"/>
      <c r="D148" s="125" t="e">
        <f>ROUND(SUM(D146:D147),2)</f>
        <v>#REF!</v>
      </c>
      <c r="E148" s="127"/>
      <c r="F148" s="109"/>
      <c r="G148" s="117"/>
    </row>
    <row r="149" spans="1:7" ht="18.75" customHeight="1" x14ac:dyDescent="0.25">
      <c r="A149" s="126"/>
      <c r="B149" s="126"/>
      <c r="C149" s="126"/>
      <c r="D149" s="126"/>
      <c r="E149" s="128"/>
      <c r="F149" s="126"/>
      <c r="G149" s="109"/>
    </row>
    <row r="150" spans="1:7" x14ac:dyDescent="0.25">
      <c r="A150" s="124"/>
      <c r="B150" s="124"/>
      <c r="C150" s="124"/>
      <c r="D150" s="124"/>
      <c r="E150" s="124"/>
      <c r="F150" s="109"/>
      <c r="G150" s="109"/>
    </row>
    <row r="151" spans="1:7" ht="15.75" thickBot="1" x14ac:dyDescent="0.3">
      <c r="A151" s="406" t="s">
        <v>200</v>
      </c>
      <c r="B151" s="406"/>
      <c r="C151" s="406"/>
      <c r="D151" s="406"/>
      <c r="E151" s="139"/>
      <c r="F151" s="113"/>
      <c r="G151" s="109"/>
    </row>
    <row r="152" spans="1:7" ht="51" x14ac:dyDescent="0.25">
      <c r="A152" s="114" t="s">
        <v>97</v>
      </c>
      <c r="B152" s="115" t="s">
        <v>98</v>
      </c>
      <c r="C152" s="116" t="s">
        <v>99</v>
      </c>
      <c r="D152" s="115" t="s">
        <v>100</v>
      </c>
      <c r="E152" s="113"/>
      <c r="F152" s="109"/>
      <c r="G152" s="117"/>
    </row>
    <row r="153" spans="1:7" x14ac:dyDescent="0.25">
      <c r="A153" s="136"/>
      <c r="B153" s="137" t="e">
        <f>#REF!</f>
        <v>#REF!</v>
      </c>
      <c r="C153" s="138"/>
      <c r="D153" s="137"/>
      <c r="E153" s="113"/>
      <c r="F153" s="109"/>
      <c r="G153" s="117"/>
    </row>
    <row r="154" spans="1:7" x14ac:dyDescent="0.25">
      <c r="A154" s="229" t="s">
        <v>332</v>
      </c>
      <c r="B154" s="228" t="s">
        <v>330</v>
      </c>
      <c r="C154" s="230">
        <f>Encarregada!$C$118</f>
        <v>0</v>
      </c>
      <c r="D154" s="231" t="e">
        <f>C154*2/(34*B153)</f>
        <v>#REF!</v>
      </c>
      <c r="E154" s="113"/>
      <c r="F154" s="119"/>
      <c r="G154" s="117"/>
    </row>
    <row r="155" spans="1:7" ht="15.75" thickBot="1" x14ac:dyDescent="0.3">
      <c r="A155" s="120" t="s">
        <v>101</v>
      </c>
      <c r="B155" s="121" t="s">
        <v>102</v>
      </c>
      <c r="C155" s="234">
        <f>$C$116</f>
        <v>0</v>
      </c>
      <c r="D155" s="123" t="e">
        <f>C155*1/B153</f>
        <v>#REF!</v>
      </c>
      <c r="E155" s="124"/>
      <c r="F155" s="109"/>
      <c r="G155" s="117"/>
    </row>
    <row r="156" spans="1:7" ht="15.75" thickBot="1" x14ac:dyDescent="0.3">
      <c r="A156" s="407" t="s">
        <v>103</v>
      </c>
      <c r="B156" s="407"/>
      <c r="C156" s="407"/>
      <c r="D156" s="125" t="e">
        <f>ROUND(SUM(D154:D155),2)</f>
        <v>#REF!</v>
      </c>
      <c r="E156" s="124"/>
      <c r="F156" s="109"/>
      <c r="G156" s="117"/>
    </row>
    <row r="157" spans="1:7" x14ac:dyDescent="0.25">
      <c r="A157" s="124"/>
      <c r="B157" s="124"/>
      <c r="C157" s="124"/>
      <c r="D157" s="124"/>
      <c r="E157" s="124"/>
      <c r="F157" s="109"/>
      <c r="G157" s="109"/>
    </row>
    <row r="158" spans="1:7" x14ac:dyDescent="0.25">
      <c r="A158" s="124"/>
      <c r="B158" s="124"/>
      <c r="C158" s="124"/>
      <c r="D158" s="124"/>
      <c r="E158" s="124"/>
      <c r="F158" s="112"/>
      <c r="G158" s="109"/>
    </row>
    <row r="159" spans="1:7" ht="15.75" thickBot="1" x14ac:dyDescent="0.3">
      <c r="A159" s="406" t="s">
        <v>334</v>
      </c>
      <c r="B159" s="406"/>
      <c r="C159" s="406"/>
      <c r="D159" s="406"/>
      <c r="E159" s="139"/>
      <c r="F159" s="113"/>
      <c r="G159" s="109"/>
    </row>
    <row r="160" spans="1:7" ht="51" x14ac:dyDescent="0.25">
      <c r="A160" s="114" t="s">
        <v>97</v>
      </c>
      <c r="B160" s="115" t="s">
        <v>98</v>
      </c>
      <c r="C160" s="116" t="s">
        <v>99</v>
      </c>
      <c r="D160" s="115" t="s">
        <v>100</v>
      </c>
      <c r="E160" s="113"/>
      <c r="F160" s="109"/>
      <c r="G160" s="117"/>
    </row>
    <row r="161" spans="1:7" x14ac:dyDescent="0.25">
      <c r="A161" s="136"/>
      <c r="B161" s="137" t="e">
        <f>#REF!</f>
        <v>#REF!</v>
      </c>
      <c r="C161" s="138"/>
      <c r="D161" s="137"/>
      <c r="E161" s="113"/>
      <c r="F161" s="109"/>
      <c r="G161" s="117"/>
    </row>
    <row r="162" spans="1:7" x14ac:dyDescent="0.25">
      <c r="A162" s="229" t="s">
        <v>332</v>
      </c>
      <c r="B162" s="228" t="s">
        <v>330</v>
      </c>
      <c r="C162" s="230">
        <f>Encarregada!$C$118</f>
        <v>0</v>
      </c>
      <c r="D162" s="231" t="e">
        <f>C162*2/(34*B161)</f>
        <v>#REF!</v>
      </c>
      <c r="E162" s="113"/>
      <c r="F162" s="119"/>
      <c r="G162" s="117"/>
    </row>
    <row r="163" spans="1:7" ht="15.75" thickBot="1" x14ac:dyDescent="0.3">
      <c r="A163" s="120" t="s">
        <v>101</v>
      </c>
      <c r="B163" s="121" t="s">
        <v>102</v>
      </c>
      <c r="C163" s="234">
        <f>$C$116</f>
        <v>0</v>
      </c>
      <c r="D163" s="123" t="e">
        <f>C163*1/B161</f>
        <v>#REF!</v>
      </c>
      <c r="E163" s="124"/>
      <c r="F163" s="109"/>
      <c r="G163" s="117"/>
    </row>
    <row r="164" spans="1:7" ht="15.75" thickBot="1" x14ac:dyDescent="0.3">
      <c r="A164" s="407" t="s">
        <v>103</v>
      </c>
      <c r="B164" s="407"/>
      <c r="C164" s="407"/>
      <c r="D164" s="125" t="e">
        <f>ROUND(SUM(D162:D163),2)</f>
        <v>#REF!</v>
      </c>
      <c r="E164" s="124"/>
      <c r="F164" s="109"/>
      <c r="G164" s="117"/>
    </row>
    <row r="165" spans="1:7" x14ac:dyDescent="0.25">
      <c r="A165" s="129"/>
      <c r="B165" s="129"/>
      <c r="C165" s="129"/>
      <c r="D165" s="130"/>
      <c r="E165" s="124"/>
      <c r="F165" s="109"/>
      <c r="G165" s="117"/>
    </row>
    <row r="166" spans="1:7" x14ac:dyDescent="0.25">
      <c r="A166" s="124"/>
      <c r="B166" s="124"/>
      <c r="C166" s="124"/>
      <c r="D166" s="124"/>
      <c r="E166" s="124"/>
      <c r="F166" s="109"/>
      <c r="G166" s="109"/>
    </row>
    <row r="167" spans="1:7" ht="15.75" thickBot="1" x14ac:dyDescent="0.3">
      <c r="A167" s="406" t="s">
        <v>104</v>
      </c>
      <c r="B167" s="406"/>
      <c r="C167" s="406"/>
      <c r="D167" s="406"/>
      <c r="E167" s="406"/>
      <c r="F167" s="406"/>
      <c r="G167" s="406"/>
    </row>
    <row r="168" spans="1:7" ht="63.75" x14ac:dyDescent="0.25">
      <c r="A168" s="114" t="s">
        <v>97</v>
      </c>
      <c r="B168" s="115" t="s">
        <v>105</v>
      </c>
      <c r="C168" s="116" t="s">
        <v>106</v>
      </c>
      <c r="D168" s="115" t="s">
        <v>107</v>
      </c>
      <c r="E168" s="115" t="s">
        <v>108</v>
      </c>
      <c r="F168" s="237" t="s">
        <v>336</v>
      </c>
      <c r="G168" s="237" t="s">
        <v>109</v>
      </c>
    </row>
    <row r="169" spans="1:7" x14ac:dyDescent="0.25">
      <c r="A169" s="118"/>
      <c r="B169" s="271" t="e">
        <f>#REF!</f>
        <v>#REF!</v>
      </c>
      <c r="C169" s="236"/>
      <c r="D169" s="236"/>
      <c r="E169" s="236"/>
      <c r="F169" s="138"/>
      <c r="G169" s="238"/>
    </row>
    <row r="170" spans="1:7" x14ac:dyDescent="0.25">
      <c r="A170" s="229" t="s">
        <v>332</v>
      </c>
      <c r="B170" s="228" t="s">
        <v>330</v>
      </c>
      <c r="C170" s="236">
        <v>16</v>
      </c>
      <c r="D170" s="228" t="s">
        <v>335</v>
      </c>
      <c r="E170" s="228" t="e">
        <f>2/(34*B169)*C170*1/186</f>
        <v>#REF!</v>
      </c>
      <c r="F170" s="230">
        <f>Encarregada!$C$118</f>
        <v>0</v>
      </c>
      <c r="G170" s="231" t="e">
        <f>E170*F170</f>
        <v>#REF!</v>
      </c>
    </row>
    <row r="171" spans="1:7" ht="15.75" thickBot="1" x14ac:dyDescent="0.3">
      <c r="A171" s="120" t="s">
        <v>101</v>
      </c>
      <c r="B171" s="233" t="s">
        <v>102</v>
      </c>
      <c r="C171" s="233">
        <v>16</v>
      </c>
      <c r="D171" s="233" t="s">
        <v>335</v>
      </c>
      <c r="E171" s="233" t="e">
        <f>1/B169*C171*(1/188.86)</f>
        <v>#REF!</v>
      </c>
      <c r="F171" s="234">
        <f>$C$116</f>
        <v>0</v>
      </c>
      <c r="G171" s="235" t="e">
        <f>E171*F171</f>
        <v>#REF!</v>
      </c>
    </row>
    <row r="172" spans="1:7" ht="15.75" thickBot="1" x14ac:dyDescent="0.3">
      <c r="A172" s="414" t="s">
        <v>103</v>
      </c>
      <c r="B172" s="415"/>
      <c r="C172" s="415"/>
      <c r="D172" s="415"/>
      <c r="E172" s="415"/>
      <c r="F172" s="416"/>
      <c r="G172" s="125" t="e">
        <f>ROUND(SUM(G170:G171),2)</f>
        <v>#REF!</v>
      </c>
    </row>
    <row r="173" spans="1:7" x14ac:dyDescent="0.25">
      <c r="A173" s="129"/>
      <c r="B173" s="129"/>
      <c r="C173" s="129"/>
      <c r="D173" s="130"/>
      <c r="E173" s="124"/>
      <c r="F173" s="109"/>
      <c r="G173" s="117"/>
    </row>
    <row r="174" spans="1:7" x14ac:dyDescent="0.25">
      <c r="A174" s="124"/>
      <c r="B174" s="124"/>
      <c r="C174" s="124"/>
      <c r="D174" s="124"/>
      <c r="E174" s="124"/>
      <c r="F174" s="109"/>
      <c r="G174" s="109"/>
    </row>
    <row r="175" spans="1:7" ht="15.75" thickBot="1" x14ac:dyDescent="0.3">
      <c r="A175" s="417" t="s">
        <v>201</v>
      </c>
      <c r="B175" s="417"/>
      <c r="C175" s="417"/>
      <c r="D175" s="417"/>
      <c r="E175" s="139"/>
      <c r="F175" s="126"/>
      <c r="G175" s="109"/>
    </row>
    <row r="176" spans="1:7" ht="51" x14ac:dyDescent="0.25">
      <c r="A176" s="114" t="s">
        <v>97</v>
      </c>
      <c r="B176" s="115" t="s">
        <v>98</v>
      </c>
      <c r="C176" s="116" t="s">
        <v>99</v>
      </c>
      <c r="D176" s="115" t="s">
        <v>100</v>
      </c>
      <c r="E176" s="126"/>
      <c r="F176" s="109"/>
      <c r="G176" s="117"/>
    </row>
    <row r="177" spans="1:8" x14ac:dyDescent="0.25">
      <c r="A177" s="136"/>
      <c r="B177" s="137" t="e">
        <f>#REF!</f>
        <v>#REF!</v>
      </c>
      <c r="C177" s="138"/>
      <c r="D177" s="137"/>
      <c r="E177" s="126"/>
      <c r="F177" s="109"/>
      <c r="G177" s="117"/>
    </row>
    <row r="178" spans="1:8" ht="15.75" thickBot="1" x14ac:dyDescent="0.3">
      <c r="A178" s="120" t="s">
        <v>101</v>
      </c>
      <c r="B178" s="121" t="s">
        <v>102</v>
      </c>
      <c r="C178" s="122">
        <f>D116</f>
        <v>0</v>
      </c>
      <c r="D178" s="123" t="e">
        <f>C178*1/B177</f>
        <v>#REF!</v>
      </c>
      <c r="E178" s="124"/>
      <c r="F178" s="109"/>
      <c r="G178" s="117"/>
    </row>
    <row r="179" spans="1:8" ht="15.75" thickBot="1" x14ac:dyDescent="0.3">
      <c r="A179" s="418" t="s">
        <v>103</v>
      </c>
      <c r="B179" s="419"/>
      <c r="C179" s="420"/>
      <c r="D179" s="125" t="e">
        <f>ROUND(SUM(D178:D178),2)</f>
        <v>#REF!</v>
      </c>
      <c r="E179" s="124"/>
      <c r="F179" s="109"/>
      <c r="G179" s="117"/>
    </row>
    <row r="183" spans="1:8" ht="15.75" thickBot="1" x14ac:dyDescent="0.3">
      <c r="A183" s="413" t="s">
        <v>343</v>
      </c>
      <c r="B183" s="413"/>
      <c r="C183" s="413"/>
      <c r="D183" s="413"/>
      <c r="E183" s="262"/>
      <c r="F183" s="239"/>
      <c r="G183" s="240"/>
      <c r="H183" s="240"/>
    </row>
    <row r="184" spans="1:8" ht="51.75" thickBot="1" x14ac:dyDescent="0.3">
      <c r="A184" s="241" t="s">
        <v>110</v>
      </c>
      <c r="B184" s="241" t="s">
        <v>337</v>
      </c>
      <c r="C184" s="242" t="s">
        <v>111</v>
      </c>
      <c r="D184" s="270" t="s">
        <v>112</v>
      </c>
      <c r="E184" s="244"/>
      <c r="F184" s="244"/>
      <c r="G184" s="240"/>
      <c r="H184" s="245"/>
    </row>
    <row r="185" spans="1:8" ht="15.75" x14ac:dyDescent="0.25">
      <c r="A185" s="255" t="str">
        <f>A119</f>
        <v>AI-1 - ÁREA INTERNA - PISOS FRIOS</v>
      </c>
      <c r="B185" s="246" t="e">
        <f>D124</f>
        <v>#REF!</v>
      </c>
      <c r="C185" s="266" t="e">
        <f>#REF!</f>
        <v>#REF!</v>
      </c>
      <c r="D185" s="269" t="e">
        <f t="shared" ref="D185:D192" si="0">ROUND(B185*C185,2)</f>
        <v>#REF!</v>
      </c>
      <c r="E185" s="248"/>
      <c r="F185" s="248"/>
      <c r="G185" s="240"/>
      <c r="H185" s="245"/>
    </row>
    <row r="186" spans="1:8" ht="15.75" x14ac:dyDescent="0.25">
      <c r="A186" s="256" t="str">
        <f>A127</f>
        <v>AI-2 - ÁREA INTERNA (ALMOXARIFADO, GALPÕES, ARQUIVOS )</v>
      </c>
      <c r="B186" s="249" t="e">
        <f>D132</f>
        <v>#REF!</v>
      </c>
      <c r="C186" s="267" t="e">
        <f>#REF!</f>
        <v>#REF!</v>
      </c>
      <c r="D186" s="247" t="e">
        <f t="shared" si="0"/>
        <v>#REF!</v>
      </c>
      <c r="E186" s="248"/>
      <c r="F186" s="248"/>
      <c r="G186" s="240"/>
      <c r="H186" s="245"/>
    </row>
    <row r="187" spans="1:8" ht="15.75" x14ac:dyDescent="0.25">
      <c r="A187" s="256" t="str">
        <f>A135</f>
        <v>AI-3 ÁREA INTERNA  ESPAÇOS LIVRES  (SAGUÃO, HALL, SALÃO)</v>
      </c>
      <c r="B187" s="250" t="e">
        <f>D140</f>
        <v>#REF!</v>
      </c>
      <c r="C187" s="267" t="e">
        <f>#REF!</f>
        <v>#REF!</v>
      </c>
      <c r="D187" s="247" t="e">
        <f t="shared" si="0"/>
        <v>#REF!</v>
      </c>
      <c r="E187" s="248"/>
      <c r="F187" s="248"/>
      <c r="G187" s="240"/>
      <c r="H187" s="245"/>
    </row>
    <row r="188" spans="1:8" ht="15.75" x14ac:dyDescent="0.25">
      <c r="A188" s="256" t="str">
        <f>A143</f>
        <v>AI-4 ÁREA INTERNA  BANHEIROS</v>
      </c>
      <c r="B188" s="250" t="e">
        <f>D148</f>
        <v>#REF!</v>
      </c>
      <c r="C188" s="267" t="e">
        <f>#REF!</f>
        <v>#REF!</v>
      </c>
      <c r="D188" s="247" t="e">
        <f t="shared" si="0"/>
        <v>#REF!</v>
      </c>
      <c r="E188" s="248"/>
      <c r="F188" s="248"/>
      <c r="G188" s="251"/>
      <c r="H188" s="245"/>
    </row>
    <row r="189" spans="1:8" ht="15.75" x14ac:dyDescent="0.25">
      <c r="A189" s="256" t="str">
        <f>A151</f>
        <v>AE-1 ÁREA  EXTERNA (PISOS PAVIMENTADOS, PÁTIOS)</v>
      </c>
      <c r="B189" s="250" t="e">
        <f>D156</f>
        <v>#REF!</v>
      </c>
      <c r="C189" s="267" t="e">
        <f>#REF!</f>
        <v>#REF!</v>
      </c>
      <c r="D189" s="247" t="e">
        <f t="shared" si="0"/>
        <v>#REF!</v>
      </c>
      <c r="E189" s="248"/>
      <c r="F189" s="248"/>
      <c r="G189" s="251"/>
      <c r="H189" s="245"/>
    </row>
    <row r="190" spans="1:8" ht="15.75" x14ac:dyDescent="0.25">
      <c r="A190" s="256" t="str">
        <f>A159</f>
        <v>AE-3 ÁREA  EXTERNA (COLETA DE DETRITOS  PÁTIOS/   ÀREAS VERDES)</v>
      </c>
      <c r="B190" s="250" t="e">
        <f>D164</f>
        <v>#REF!</v>
      </c>
      <c r="C190" s="267" t="e">
        <f>#REF!</f>
        <v>#REF!</v>
      </c>
      <c r="D190" s="247" t="e">
        <f t="shared" si="0"/>
        <v>#REF!</v>
      </c>
      <c r="E190" s="248"/>
      <c r="F190" s="248"/>
      <c r="G190" s="251"/>
      <c r="H190" s="245"/>
    </row>
    <row r="191" spans="1:8" ht="15.75" x14ac:dyDescent="0.25">
      <c r="A191" s="256" t="str">
        <f>A167</f>
        <v>ÁREA DE ESQUADRIAS - FACES</v>
      </c>
      <c r="B191" s="252" t="e">
        <f>G172</f>
        <v>#REF!</v>
      </c>
      <c r="C191" s="267" t="e">
        <f>#REF!+#REF!</f>
        <v>#REF!</v>
      </c>
      <c r="D191" s="247" t="e">
        <f t="shared" si="0"/>
        <v>#REF!</v>
      </c>
      <c r="E191" s="248"/>
      <c r="F191" s="248"/>
      <c r="G191" s="251"/>
      <c r="H191" s="245"/>
    </row>
    <row r="192" spans="1:8" ht="16.5" thickBot="1" x14ac:dyDescent="0.3">
      <c r="A192" s="257" t="str">
        <f>A175</f>
        <v>PERÍCIA MÉDICA/REAB/ASSIST SOCIAL Protocolo Covid-19</v>
      </c>
      <c r="B192" s="258" t="e">
        <f>D179</f>
        <v>#REF!</v>
      </c>
      <c r="C192" s="268" t="e">
        <f>#REF!</f>
        <v>#REF!</v>
      </c>
      <c r="D192" s="259" t="e">
        <f t="shared" si="0"/>
        <v>#REF!</v>
      </c>
      <c r="E192" s="248"/>
      <c r="F192" s="248"/>
      <c r="G192" s="251"/>
      <c r="H192" s="245"/>
    </row>
    <row r="193" spans="1:8" ht="16.5" thickBot="1" x14ac:dyDescent="0.3">
      <c r="A193" s="411" t="s">
        <v>339</v>
      </c>
      <c r="B193" s="411"/>
      <c r="C193" s="412"/>
      <c r="D193" s="260" t="e">
        <f>ROUND(SUM(D185:D192),2)</f>
        <v>#REF!</v>
      </c>
      <c r="E193" s="253"/>
      <c r="F193" s="253"/>
      <c r="G193" s="240"/>
      <c r="H193" s="245"/>
    </row>
    <row r="194" spans="1:8" ht="16.5" thickBot="1" x14ac:dyDescent="0.3">
      <c r="A194" s="408" t="s">
        <v>340</v>
      </c>
      <c r="B194" s="409"/>
      <c r="C194" s="410"/>
      <c r="D194" s="260" t="e">
        <f>D193*12</f>
        <v>#REF!</v>
      </c>
      <c r="E194" s="254"/>
      <c r="F194" s="254"/>
      <c r="G194" s="240"/>
      <c r="H194" s="245"/>
    </row>
    <row r="195" spans="1:8" ht="15.75" thickBot="1" x14ac:dyDescent="0.3">
      <c r="A195" s="413" t="s">
        <v>338</v>
      </c>
      <c r="B195" s="413"/>
      <c r="C195" s="413"/>
      <c r="D195" s="413"/>
      <c r="E195" s="262"/>
      <c r="F195" s="239"/>
      <c r="G195" s="240"/>
      <c r="H195" s="240"/>
    </row>
    <row r="196" spans="1:8" ht="51.75" thickBot="1" x14ac:dyDescent="0.3">
      <c r="A196" s="241" t="s">
        <v>110</v>
      </c>
      <c r="B196" s="241" t="s">
        <v>337</v>
      </c>
      <c r="C196" s="242" t="s">
        <v>111</v>
      </c>
      <c r="D196" s="243" t="s">
        <v>112</v>
      </c>
      <c r="E196" s="244"/>
      <c r="F196" s="244"/>
      <c r="G196" s="240"/>
      <c r="H196" s="245"/>
    </row>
    <row r="197" spans="1:8" ht="16.5" thickBot="1" x14ac:dyDescent="0.3">
      <c r="A197" s="263" t="str">
        <f>A159</f>
        <v>AE-3 ÁREA  EXTERNA (COLETA DE DETRITOS  PÁTIOS/   ÀREAS VERDES)</v>
      </c>
      <c r="B197" s="264">
        <f>'APSJVL+GEX'!$B$199</f>
        <v>0</v>
      </c>
      <c r="C197" s="261" t="e">
        <f>#REF!</f>
        <v>#REF!</v>
      </c>
      <c r="D197" s="265" t="e">
        <f>ROUND(B197*C197,2)</f>
        <v>#REF!</v>
      </c>
      <c r="E197" s="248"/>
      <c r="F197" s="248"/>
      <c r="G197" s="251"/>
      <c r="H197" s="245"/>
    </row>
    <row r="198" spans="1:8" ht="16.5" thickBot="1" x14ac:dyDescent="0.3">
      <c r="A198" s="411" t="s">
        <v>341</v>
      </c>
      <c r="B198" s="411"/>
      <c r="C198" s="412"/>
      <c r="D198" s="260" t="e">
        <f>D197</f>
        <v>#REF!</v>
      </c>
      <c r="E198" s="253"/>
      <c r="F198" s="253"/>
      <c r="G198" s="240"/>
      <c r="H198" s="245"/>
    </row>
    <row r="199" spans="1:8" ht="16.5" thickBot="1" x14ac:dyDescent="0.3">
      <c r="A199" s="408" t="s">
        <v>342</v>
      </c>
      <c r="B199" s="409"/>
      <c r="C199" s="410"/>
      <c r="D199" s="260" t="e">
        <f>D198*12</f>
        <v>#REF!</v>
      </c>
      <c r="E199" s="254"/>
      <c r="F199" s="254"/>
      <c r="G199" s="240"/>
      <c r="H199" s="245"/>
    </row>
  </sheetData>
  <sheetProtection selectLockedCells="1" selectUnlockedCells="1"/>
  <mergeCells count="42">
    <mergeCell ref="A198:C198"/>
    <mergeCell ref="A199:C199"/>
    <mergeCell ref="A172:F172"/>
    <mergeCell ref="A175:D175"/>
    <mergeCell ref="A179:C179"/>
    <mergeCell ref="A183:D183"/>
    <mergeCell ref="A193:C193"/>
    <mergeCell ref="A159:D159"/>
    <mergeCell ref="A164:C164"/>
    <mergeCell ref="A167:G167"/>
    <mergeCell ref="A194:C194"/>
    <mergeCell ref="A195:D195"/>
    <mergeCell ref="A140:C140"/>
    <mergeCell ref="A143:D143"/>
    <mergeCell ref="A148:C148"/>
    <mergeCell ref="A151:D151"/>
    <mergeCell ref="A156:C156"/>
    <mergeCell ref="A119:D119"/>
    <mergeCell ref="A124:C124"/>
    <mergeCell ref="A127:D127"/>
    <mergeCell ref="A132:C132"/>
    <mergeCell ref="A135:D135"/>
    <mergeCell ref="A115:B115"/>
    <mergeCell ref="A116:B116"/>
    <mergeCell ref="A109:B109"/>
    <mergeCell ref="A110:B110"/>
    <mergeCell ref="A111:B111"/>
    <mergeCell ref="A112:B112"/>
    <mergeCell ref="A113:B113"/>
    <mergeCell ref="A114:B114"/>
    <mergeCell ref="E14:F14"/>
    <mergeCell ref="A24:D24"/>
    <mergeCell ref="A108:B108"/>
    <mergeCell ref="A1:D1"/>
    <mergeCell ref="A2:D2"/>
    <mergeCell ref="A3:D3"/>
    <mergeCell ref="A13:D13"/>
    <mergeCell ref="A53:D53"/>
    <mergeCell ref="A63:D63"/>
    <mergeCell ref="A87:D87"/>
    <mergeCell ref="A95:D95"/>
    <mergeCell ref="A107:B107"/>
  </mergeCells>
  <pageMargins left="0.70833333333333337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9"/>
  <sheetViews>
    <sheetView topLeftCell="A94" workbookViewId="0">
      <selection activeCell="B97" sqref="B97:D103"/>
    </sheetView>
  </sheetViews>
  <sheetFormatPr defaultColWidth="8.7109375" defaultRowHeight="15" x14ac:dyDescent="0.25"/>
  <cols>
    <col min="1" max="1" width="57.7109375" customWidth="1"/>
    <col min="2" max="2" width="14.140625" customWidth="1"/>
    <col min="3" max="3" width="12.85546875" customWidth="1"/>
    <col min="4" max="4" width="16" customWidth="1"/>
    <col min="5" max="5" width="16.85546875" customWidth="1"/>
  </cols>
  <sheetData>
    <row r="1" spans="1:6" ht="22.5" x14ac:dyDescent="0.25">
      <c r="A1" s="398" t="s">
        <v>2</v>
      </c>
      <c r="B1" s="398"/>
      <c r="C1" s="398"/>
      <c r="D1" s="398"/>
      <c r="E1" s="1"/>
      <c r="F1" s="1"/>
    </row>
    <row r="2" spans="1:6" ht="22.5" x14ac:dyDescent="0.25">
      <c r="A2" s="398" t="s">
        <v>3</v>
      </c>
      <c r="B2" s="398"/>
      <c r="C2" s="398"/>
      <c r="D2" s="398"/>
      <c r="E2" s="1"/>
      <c r="F2" s="1"/>
    </row>
    <row r="3" spans="1:6" ht="18.75" x14ac:dyDescent="0.25">
      <c r="A3" s="399" t="s">
        <v>4</v>
      </c>
      <c r="B3" s="399"/>
      <c r="C3" s="399"/>
      <c r="D3" s="399"/>
      <c r="E3" s="1"/>
      <c r="F3" s="1"/>
    </row>
    <row r="4" spans="1:6" ht="15.75" thickBot="1" x14ac:dyDescent="0.3">
      <c r="A4" s="2"/>
      <c r="B4" s="3"/>
      <c r="C4" s="3"/>
      <c r="D4" s="3"/>
      <c r="E4" s="1"/>
      <c r="F4" s="1"/>
    </row>
    <row r="5" spans="1:6" ht="15.75" thickBot="1" x14ac:dyDescent="0.3">
      <c r="A5" s="4"/>
      <c r="B5" s="5" t="s">
        <v>5</v>
      </c>
      <c r="C5" s="6"/>
      <c r="D5" s="6"/>
      <c r="E5" s="1"/>
      <c r="F5" s="1"/>
    </row>
    <row r="6" spans="1:6" ht="15.75" thickBot="1" x14ac:dyDescent="0.3">
      <c r="A6" s="4"/>
      <c r="B6" s="5" t="s">
        <v>6</v>
      </c>
      <c r="C6" s="7"/>
      <c r="D6" s="7"/>
      <c r="E6" s="1"/>
      <c r="F6" s="1"/>
    </row>
    <row r="7" spans="1:6" ht="15.75" thickBot="1" x14ac:dyDescent="0.3">
      <c r="A7" s="4"/>
      <c r="B7" s="5" t="s">
        <v>7</v>
      </c>
      <c r="C7" s="8"/>
      <c r="D7" s="8"/>
      <c r="E7" s="1"/>
      <c r="F7" s="1"/>
    </row>
    <row r="8" spans="1:6" ht="15.75" thickBot="1" x14ac:dyDescent="0.3">
      <c r="A8" s="4"/>
      <c r="B8" s="5" t="s">
        <v>8</v>
      </c>
      <c r="C8" s="8"/>
      <c r="D8" s="8"/>
      <c r="E8" s="1"/>
      <c r="F8" s="1"/>
    </row>
    <row r="9" spans="1:6" x14ac:dyDescent="0.25">
      <c r="A9" s="4"/>
      <c r="B9" s="5"/>
      <c r="C9" s="9"/>
      <c r="D9" s="9"/>
      <c r="E9" s="1"/>
      <c r="F9" s="1"/>
    </row>
    <row r="10" spans="1:6" x14ac:dyDescent="0.25">
      <c r="A10" s="4"/>
      <c r="B10" s="5"/>
      <c r="C10" s="9"/>
      <c r="D10" s="9"/>
      <c r="E10" s="1"/>
      <c r="F10" s="1"/>
    </row>
    <row r="11" spans="1:6" ht="15.75" thickBot="1" x14ac:dyDescent="0.3">
      <c r="A11" s="10" t="s">
        <v>212</v>
      </c>
      <c r="B11" s="5"/>
      <c r="C11" s="9"/>
      <c r="D11" s="9"/>
      <c r="E11" s="1"/>
      <c r="F11" s="1"/>
    </row>
    <row r="12" spans="1:6" ht="39" thickBot="1" x14ac:dyDescent="0.3">
      <c r="A12" s="11" t="s">
        <v>9</v>
      </c>
      <c r="B12" s="12" t="s">
        <v>10</v>
      </c>
      <c r="C12" s="12" t="s">
        <v>11</v>
      </c>
      <c r="D12" s="12" t="s">
        <v>12</v>
      </c>
      <c r="E12" s="1"/>
      <c r="F12" s="1"/>
    </row>
    <row r="13" spans="1:6" ht="16.5" customHeight="1" thickBot="1" x14ac:dyDescent="0.3">
      <c r="A13" s="396" t="s">
        <v>14</v>
      </c>
      <c r="B13" s="396"/>
      <c r="C13" s="396"/>
      <c r="D13" s="396"/>
      <c r="E13" s="13"/>
      <c r="F13" s="13"/>
    </row>
    <row r="14" spans="1:6" ht="15.75" thickBot="1" x14ac:dyDescent="0.3">
      <c r="A14" s="14" t="s">
        <v>15</v>
      </c>
      <c r="B14" s="15" t="s">
        <v>16</v>
      </c>
      <c r="C14" s="16" t="s">
        <v>17</v>
      </c>
      <c r="D14" s="16" t="s">
        <v>17</v>
      </c>
      <c r="E14" s="395"/>
      <c r="F14" s="395"/>
    </row>
    <row r="15" spans="1:6" x14ac:dyDescent="0.25">
      <c r="A15" s="18" t="s">
        <v>18</v>
      </c>
      <c r="B15" s="19"/>
      <c r="C15" s="20"/>
      <c r="D15" s="20"/>
      <c r="E15" s="13"/>
      <c r="F15" s="17"/>
    </row>
    <row r="16" spans="1:6" x14ac:dyDescent="0.25">
      <c r="A16" s="18" t="s">
        <v>19</v>
      </c>
      <c r="B16" s="21"/>
      <c r="C16" s="22"/>
      <c r="D16" s="22"/>
      <c r="E16" s="23"/>
      <c r="F16" s="24"/>
    </row>
    <row r="17" spans="1:6" x14ac:dyDescent="0.25">
      <c r="A17" s="18" t="s">
        <v>20</v>
      </c>
      <c r="B17" s="25"/>
      <c r="C17" s="20"/>
      <c r="D17" s="20"/>
      <c r="E17" s="23"/>
      <c r="F17" s="24"/>
    </row>
    <row r="18" spans="1:6" x14ac:dyDescent="0.25">
      <c r="A18" s="18" t="s">
        <v>21</v>
      </c>
      <c r="B18" s="26"/>
      <c r="C18" s="20"/>
      <c r="D18" s="20"/>
      <c r="E18" s="23"/>
      <c r="F18" s="24"/>
    </row>
    <row r="19" spans="1:6" x14ac:dyDescent="0.25">
      <c r="A19" s="18" t="s">
        <v>22</v>
      </c>
      <c r="B19" s="26"/>
      <c r="C19" s="20"/>
      <c r="D19" s="27"/>
      <c r="E19" s="23"/>
      <c r="F19" s="24"/>
    </row>
    <row r="20" spans="1:6" x14ac:dyDescent="0.25">
      <c r="A20" s="18" t="s">
        <v>23</v>
      </c>
      <c r="B20" s="26"/>
      <c r="C20" s="20"/>
      <c r="D20" s="20"/>
      <c r="E20" s="23"/>
      <c r="F20" s="24"/>
    </row>
    <row r="21" spans="1:6" ht="15.75" thickBot="1" x14ac:dyDescent="0.3">
      <c r="A21" s="18" t="s">
        <v>24</v>
      </c>
      <c r="B21" s="28"/>
      <c r="C21" s="20"/>
      <c r="D21" s="20"/>
      <c r="E21" s="23"/>
      <c r="F21" s="29"/>
    </row>
    <row r="22" spans="1:6" ht="15.75" thickBot="1" x14ac:dyDescent="0.3">
      <c r="A22" s="30" t="s">
        <v>0</v>
      </c>
      <c r="B22" s="31"/>
      <c r="C22" s="32">
        <f>SUM(C15:C21)</f>
        <v>0</v>
      </c>
      <c r="D22" s="32">
        <f>SUM(D15:D21)</f>
        <v>0</v>
      </c>
      <c r="E22" s="23"/>
      <c r="F22" s="29"/>
    </row>
    <row r="23" spans="1:6" ht="15.75" thickBot="1" x14ac:dyDescent="0.3">
      <c r="A23" s="33"/>
      <c r="B23" s="34"/>
      <c r="C23" s="35"/>
      <c r="D23" s="35"/>
      <c r="E23" s="36"/>
      <c r="F23" s="37"/>
    </row>
    <row r="24" spans="1:6" ht="16.5" customHeight="1" thickBot="1" x14ac:dyDescent="0.3">
      <c r="A24" s="396" t="s">
        <v>25</v>
      </c>
      <c r="B24" s="396"/>
      <c r="C24" s="396"/>
      <c r="D24" s="396"/>
      <c r="E24" s="13"/>
      <c r="F24" s="13"/>
    </row>
    <row r="25" spans="1:6" ht="15.75" thickBot="1" x14ac:dyDescent="0.3">
      <c r="A25" s="38" t="s">
        <v>26</v>
      </c>
      <c r="B25" s="39" t="s">
        <v>16</v>
      </c>
      <c r="C25" s="39" t="s">
        <v>17</v>
      </c>
      <c r="D25" s="39" t="s">
        <v>17</v>
      </c>
      <c r="E25" s="1"/>
      <c r="F25" s="1"/>
    </row>
    <row r="26" spans="1:6" x14ac:dyDescent="0.25">
      <c r="A26" s="40" t="s">
        <v>27</v>
      </c>
      <c r="B26" s="41"/>
      <c r="C26" s="42"/>
      <c r="D26" s="42"/>
      <c r="E26" s="13"/>
      <c r="F26" s="13"/>
    </row>
    <row r="27" spans="1:6" ht="64.5" thickBot="1" x14ac:dyDescent="0.3">
      <c r="A27" s="18" t="s">
        <v>28</v>
      </c>
      <c r="B27" s="21"/>
      <c r="C27" s="43"/>
      <c r="D27" s="43"/>
      <c r="E27" s="13"/>
      <c r="F27" s="13"/>
    </row>
    <row r="28" spans="1:6" ht="15.75" thickBot="1" x14ac:dyDescent="0.3">
      <c r="A28" s="44" t="s">
        <v>29</v>
      </c>
      <c r="B28" s="45">
        <f>SUM(B26:B27)</f>
        <v>0</v>
      </c>
      <c r="C28" s="46">
        <f>SUM(C26:C27)</f>
        <v>0</v>
      </c>
      <c r="D28" s="46">
        <f>SUM(D26:D27)</f>
        <v>0</v>
      </c>
      <c r="E28" s="47"/>
      <c r="F28" s="48"/>
    </row>
    <row r="29" spans="1:6" ht="26.25" thickBot="1" x14ac:dyDescent="0.3">
      <c r="A29" s="49" t="s">
        <v>30</v>
      </c>
      <c r="B29" s="39" t="s">
        <v>16</v>
      </c>
      <c r="C29" s="39" t="s">
        <v>17</v>
      </c>
      <c r="D29" s="39" t="s">
        <v>17</v>
      </c>
      <c r="E29" s="1"/>
      <c r="F29" s="1"/>
    </row>
    <row r="30" spans="1:6" x14ac:dyDescent="0.25">
      <c r="A30" s="18" t="s">
        <v>31</v>
      </c>
      <c r="B30" s="21"/>
      <c r="C30" s="50"/>
      <c r="D30" s="50"/>
      <c r="E30" s="47"/>
      <c r="F30" s="51"/>
    </row>
    <row r="31" spans="1:6" x14ac:dyDescent="0.25">
      <c r="A31" s="18" t="s">
        <v>32</v>
      </c>
      <c r="B31" s="21"/>
      <c r="C31" s="50"/>
      <c r="D31" s="50"/>
      <c r="E31" s="1"/>
      <c r="F31" s="51"/>
    </row>
    <row r="32" spans="1:6" x14ac:dyDescent="0.25">
      <c r="A32" s="18" t="s">
        <v>33</v>
      </c>
      <c r="B32" s="21"/>
      <c r="C32" s="50"/>
      <c r="D32" s="50"/>
      <c r="E32" s="51"/>
      <c r="F32" s="51"/>
    </row>
    <row r="33" spans="1:6" x14ac:dyDescent="0.25">
      <c r="A33" s="18" t="s">
        <v>34</v>
      </c>
      <c r="B33" s="21"/>
      <c r="C33" s="50"/>
      <c r="D33" s="50"/>
      <c r="E33" s="51"/>
      <c r="F33" s="51"/>
    </row>
    <row r="34" spans="1:6" x14ac:dyDescent="0.25">
      <c r="A34" s="18" t="s">
        <v>35</v>
      </c>
      <c r="B34" s="21"/>
      <c r="C34" s="50"/>
      <c r="D34" s="50"/>
      <c r="E34" s="51"/>
      <c r="F34" s="51"/>
    </row>
    <row r="35" spans="1:6" x14ac:dyDescent="0.25">
      <c r="A35" s="18" t="s">
        <v>36</v>
      </c>
      <c r="B35" s="21"/>
      <c r="C35" s="50"/>
      <c r="D35" s="50"/>
      <c r="E35" s="51"/>
      <c r="F35" s="51"/>
    </row>
    <row r="36" spans="1:6" x14ac:dyDescent="0.25">
      <c r="A36" s="18" t="s">
        <v>37</v>
      </c>
      <c r="B36" s="21"/>
      <c r="C36" s="50"/>
      <c r="D36" s="50"/>
      <c r="E36" s="47"/>
      <c r="F36" s="48"/>
    </row>
    <row r="37" spans="1:6" ht="15.75" thickBot="1" x14ac:dyDescent="0.3">
      <c r="A37" s="18" t="s">
        <v>38</v>
      </c>
      <c r="B37" s="21"/>
      <c r="C37" s="50"/>
      <c r="D37" s="50"/>
      <c r="E37" s="1"/>
      <c r="F37" s="1"/>
    </row>
    <row r="38" spans="1:6" ht="15.75" thickBot="1" x14ac:dyDescent="0.3">
      <c r="A38" s="44" t="s">
        <v>29</v>
      </c>
      <c r="B38" s="45">
        <f>SUM(B30:B37)</f>
        <v>0</v>
      </c>
      <c r="C38" s="52">
        <f>SUM(C30:C37)</f>
        <v>0</v>
      </c>
      <c r="D38" s="52">
        <f>SUM(D30:D37)</f>
        <v>0</v>
      </c>
      <c r="E38" s="1"/>
      <c r="F38" s="1"/>
    </row>
    <row r="39" spans="1:6" ht="16.5" thickBot="1" x14ac:dyDescent="0.3">
      <c r="A39" s="53" t="s">
        <v>39</v>
      </c>
      <c r="B39" s="39" t="s">
        <v>40</v>
      </c>
      <c r="C39" s="54" t="s">
        <v>17</v>
      </c>
      <c r="D39" s="54" t="s">
        <v>17</v>
      </c>
      <c r="E39" s="55"/>
      <c r="F39" s="1"/>
    </row>
    <row r="40" spans="1:6" ht="38.25" x14ac:dyDescent="0.25">
      <c r="A40" s="18" t="s">
        <v>41</v>
      </c>
      <c r="B40" s="56"/>
      <c r="C40" s="57"/>
      <c r="D40" s="57"/>
      <c r="E40" s="1"/>
      <c r="F40" s="1"/>
    </row>
    <row r="41" spans="1:6" ht="25.5" x14ac:dyDescent="0.25">
      <c r="A41" s="18" t="s">
        <v>42</v>
      </c>
      <c r="B41" s="58"/>
      <c r="C41" s="43"/>
      <c r="D41" s="59"/>
      <c r="E41" s="1"/>
      <c r="F41" s="1"/>
    </row>
    <row r="42" spans="1:6" x14ac:dyDescent="0.25">
      <c r="A42" s="18" t="s">
        <v>43</v>
      </c>
      <c r="B42" s="58"/>
      <c r="C42" s="43"/>
      <c r="D42" s="43"/>
      <c r="E42" s="1"/>
      <c r="F42" s="1"/>
    </row>
    <row r="43" spans="1:6" x14ac:dyDescent="0.25">
      <c r="A43" s="18" t="s">
        <v>44</v>
      </c>
      <c r="B43" s="58"/>
      <c r="C43" s="43"/>
      <c r="D43" s="43"/>
      <c r="E43" s="1"/>
      <c r="F43" s="1"/>
    </row>
    <row r="44" spans="1:6" ht="25.5" x14ac:dyDescent="0.25">
      <c r="A44" s="18" t="s">
        <v>45</v>
      </c>
      <c r="B44" s="21"/>
      <c r="C44" s="43"/>
      <c r="D44" s="43"/>
      <c r="E44" s="1"/>
      <c r="F44" s="1"/>
    </row>
    <row r="45" spans="1:6" ht="15.75" thickBot="1" x14ac:dyDescent="0.3">
      <c r="A45" s="18"/>
      <c r="B45" s="58"/>
      <c r="C45" s="60"/>
      <c r="D45" s="60"/>
      <c r="E45" s="1"/>
      <c r="F45" s="1"/>
    </row>
    <row r="46" spans="1:6" ht="15.75" thickBot="1" x14ac:dyDescent="0.3">
      <c r="A46" s="44" t="s">
        <v>29</v>
      </c>
      <c r="B46" s="46"/>
      <c r="C46" s="52">
        <f>SUM(C40:C45)</f>
        <v>0</v>
      </c>
      <c r="D46" s="52">
        <f>SUM(D40:D45)</f>
        <v>0</v>
      </c>
      <c r="E46" s="1"/>
      <c r="F46" s="1"/>
    </row>
    <row r="47" spans="1:6" ht="15.75" thickBot="1" x14ac:dyDescent="0.3">
      <c r="A47" s="61" t="s">
        <v>46</v>
      </c>
      <c r="B47" s="16" t="s">
        <v>16</v>
      </c>
      <c r="C47" s="62" t="s">
        <v>17</v>
      </c>
      <c r="D47" s="62" t="s">
        <v>17</v>
      </c>
      <c r="E47" s="1"/>
      <c r="F47" s="1"/>
    </row>
    <row r="48" spans="1:6" x14ac:dyDescent="0.25">
      <c r="A48" s="63" t="s">
        <v>47</v>
      </c>
      <c r="B48" s="64"/>
      <c r="C48" s="42"/>
      <c r="D48" s="42"/>
      <c r="E48" s="1"/>
      <c r="F48" s="1"/>
    </row>
    <row r="49" spans="1:6" x14ac:dyDescent="0.25">
      <c r="A49" s="65" t="s">
        <v>48</v>
      </c>
      <c r="B49" s="66"/>
      <c r="C49" s="43"/>
      <c r="D49" s="43"/>
      <c r="E49" s="1"/>
      <c r="F49" s="1"/>
    </row>
    <row r="50" spans="1:6" ht="15.75" thickBot="1" x14ac:dyDescent="0.3">
      <c r="A50" s="65" t="s">
        <v>39</v>
      </c>
      <c r="B50" s="67"/>
      <c r="C50" s="43"/>
      <c r="D50" s="43"/>
      <c r="E50" s="1"/>
      <c r="F50" s="1"/>
    </row>
    <row r="51" spans="1:6" ht="15.75" thickBot="1" x14ac:dyDescent="0.3">
      <c r="A51" s="30" t="s">
        <v>0</v>
      </c>
      <c r="B51" s="68"/>
      <c r="C51" s="32">
        <f>SUM(C48:C50)</f>
        <v>0</v>
      </c>
      <c r="D51" s="32">
        <f>SUM(D48:D50)</f>
        <v>0</v>
      </c>
      <c r="E51" s="1"/>
      <c r="F51" s="1"/>
    </row>
    <row r="52" spans="1:6" ht="15.75" thickBot="1" x14ac:dyDescent="0.3">
      <c r="A52" s="69"/>
      <c r="B52" s="35"/>
      <c r="C52" s="35"/>
      <c r="D52" s="35"/>
      <c r="E52" s="1"/>
      <c r="F52" s="1"/>
    </row>
    <row r="53" spans="1:6" ht="16.5" customHeight="1" thickBot="1" x14ac:dyDescent="0.3">
      <c r="A53" s="396" t="s">
        <v>49</v>
      </c>
      <c r="B53" s="396"/>
      <c r="C53" s="396"/>
      <c r="D53" s="396"/>
      <c r="E53" s="51"/>
      <c r="F53" s="51"/>
    </row>
    <row r="54" spans="1:6" ht="15.75" thickBot="1" x14ac:dyDescent="0.3">
      <c r="A54" s="14" t="s">
        <v>50</v>
      </c>
      <c r="B54" s="16" t="s">
        <v>16</v>
      </c>
      <c r="C54" s="70" t="s">
        <v>17</v>
      </c>
      <c r="D54" s="70" t="s">
        <v>17</v>
      </c>
      <c r="E54" s="51"/>
      <c r="F54" s="51"/>
    </row>
    <row r="55" spans="1:6" x14ac:dyDescent="0.25">
      <c r="A55" s="18" t="s">
        <v>51</v>
      </c>
      <c r="B55" s="72"/>
      <c r="C55" s="42"/>
      <c r="D55" s="42"/>
      <c r="E55" s="51"/>
      <c r="F55" s="51"/>
    </row>
    <row r="56" spans="1:6" x14ac:dyDescent="0.25">
      <c r="A56" s="73" t="s">
        <v>52</v>
      </c>
      <c r="B56" s="72"/>
      <c r="C56" s="43"/>
      <c r="D56" s="43"/>
      <c r="E56" s="51"/>
      <c r="F56" s="51"/>
    </row>
    <row r="57" spans="1:6" ht="61.5" x14ac:dyDescent="0.25">
      <c r="A57" s="18" t="s">
        <v>53</v>
      </c>
      <c r="B57" s="72"/>
      <c r="C57" s="43"/>
      <c r="D57" s="43"/>
      <c r="E57" s="51"/>
      <c r="F57" s="51"/>
    </row>
    <row r="58" spans="1:6" ht="36.75" x14ac:dyDescent="0.25">
      <c r="A58" s="18" t="s">
        <v>54</v>
      </c>
      <c r="B58" s="72"/>
      <c r="C58" s="43"/>
      <c r="D58" s="43"/>
      <c r="E58" s="51"/>
      <c r="F58" s="51"/>
    </row>
    <row r="59" spans="1:6" x14ac:dyDescent="0.25">
      <c r="A59" s="18" t="s">
        <v>55</v>
      </c>
      <c r="B59" s="72"/>
      <c r="C59" s="43"/>
      <c r="D59" s="43"/>
      <c r="E59" s="47"/>
      <c r="F59" s="47"/>
    </row>
    <row r="60" spans="1:6" ht="26.25" thickBot="1" x14ac:dyDescent="0.3">
      <c r="A60" s="18" t="s">
        <v>56</v>
      </c>
      <c r="B60" s="72"/>
      <c r="C60" s="60"/>
      <c r="D60" s="60"/>
      <c r="E60" s="1"/>
      <c r="F60" s="1"/>
    </row>
    <row r="61" spans="1:6" ht="15.75" thickBot="1" x14ac:dyDescent="0.3">
      <c r="A61" s="74" t="s">
        <v>0</v>
      </c>
      <c r="B61" s="75">
        <f>SUM(B55:B60)</f>
        <v>0</v>
      </c>
      <c r="C61" s="32">
        <f>SUM(C55:C60)</f>
        <v>0</v>
      </c>
      <c r="D61" s="32">
        <f>SUM(D55:D60)</f>
        <v>0</v>
      </c>
      <c r="E61" s="1"/>
      <c r="F61" s="1"/>
    </row>
    <row r="62" spans="1:6" ht="15.75" thickBot="1" x14ac:dyDescent="0.3">
      <c r="A62" s="69"/>
      <c r="B62" s="35"/>
      <c r="C62" s="35"/>
      <c r="D62" s="35"/>
      <c r="E62" s="1"/>
      <c r="F62" s="1"/>
    </row>
    <row r="63" spans="1:6" ht="16.5" customHeight="1" thickBot="1" x14ac:dyDescent="0.3">
      <c r="A63" s="396" t="s">
        <v>57</v>
      </c>
      <c r="B63" s="396"/>
      <c r="C63" s="396"/>
      <c r="D63" s="396"/>
      <c r="E63" s="51"/>
      <c r="F63" s="51"/>
    </row>
    <row r="64" spans="1:6" ht="15.75" thickBot="1" x14ac:dyDescent="0.3">
      <c r="A64" s="53" t="s">
        <v>58</v>
      </c>
      <c r="B64" s="39" t="s">
        <v>16</v>
      </c>
      <c r="C64" s="39" t="s">
        <v>17</v>
      </c>
      <c r="D64" s="39" t="s">
        <v>17</v>
      </c>
      <c r="E64" s="51"/>
      <c r="F64" s="51"/>
    </row>
    <row r="65" spans="1:6" x14ac:dyDescent="0.25">
      <c r="A65" s="18" t="s">
        <v>59</v>
      </c>
      <c r="B65" s="21"/>
      <c r="C65" s="50"/>
      <c r="D65" s="50"/>
      <c r="E65" s="76"/>
      <c r="F65" s="51"/>
    </row>
    <row r="66" spans="1:6" x14ac:dyDescent="0.25">
      <c r="A66" s="18" t="s">
        <v>60</v>
      </c>
      <c r="B66" s="21"/>
      <c r="C66" s="50"/>
      <c r="D66" s="50"/>
      <c r="E66" s="78"/>
      <c r="F66" s="51"/>
    </row>
    <row r="67" spans="1:6" x14ac:dyDescent="0.25">
      <c r="A67" s="18" t="s">
        <v>61</v>
      </c>
      <c r="B67" s="21"/>
      <c r="C67" s="50"/>
      <c r="D67" s="50"/>
      <c r="E67" s="51"/>
      <c r="F67" s="51"/>
    </row>
    <row r="68" spans="1:6" x14ac:dyDescent="0.25">
      <c r="A68" s="18" t="s">
        <v>62</v>
      </c>
      <c r="B68" s="21"/>
      <c r="C68" s="50"/>
      <c r="D68" s="50"/>
      <c r="E68" s="47"/>
      <c r="F68" s="47"/>
    </row>
    <row r="69" spans="1:6" ht="15.75" thickBot="1" x14ac:dyDescent="0.3">
      <c r="A69" s="18" t="s">
        <v>24</v>
      </c>
      <c r="B69" s="21"/>
      <c r="C69" s="50"/>
      <c r="D69" s="50"/>
      <c r="E69" s="1"/>
      <c r="F69" s="1"/>
    </row>
    <row r="70" spans="1:6" ht="15.75" thickBot="1" x14ac:dyDescent="0.3">
      <c r="A70" s="44" t="s">
        <v>29</v>
      </c>
      <c r="B70" s="45">
        <f>SUM(B65:B69)</f>
        <v>0</v>
      </c>
      <c r="C70" s="52">
        <f>SUM(C65:C69)</f>
        <v>0</v>
      </c>
      <c r="D70" s="52">
        <f>SUM(D65:D69)</f>
        <v>0</v>
      </c>
      <c r="E70" s="51"/>
      <c r="F70" s="51"/>
    </row>
    <row r="71" spans="1:6" ht="15.75" thickBot="1" x14ac:dyDescent="0.3">
      <c r="A71" s="53" t="s">
        <v>63</v>
      </c>
      <c r="B71" s="79"/>
      <c r="C71" s="80" t="s">
        <v>17</v>
      </c>
      <c r="D71" s="80" t="s">
        <v>17</v>
      </c>
      <c r="E71" s="47"/>
      <c r="F71" s="47"/>
    </row>
    <row r="72" spans="1:6" ht="15.75" thickBot="1" x14ac:dyDescent="0.3">
      <c r="A72" s="18" t="s">
        <v>64</v>
      </c>
      <c r="B72" s="21"/>
      <c r="C72" s="50"/>
      <c r="D72" s="50"/>
      <c r="E72" s="1"/>
      <c r="F72" s="1"/>
    </row>
    <row r="73" spans="1:6" ht="15.75" thickBot="1" x14ac:dyDescent="0.3">
      <c r="A73" s="44" t="s">
        <v>29</v>
      </c>
      <c r="B73" s="45">
        <f>SUM(B72)</f>
        <v>0</v>
      </c>
      <c r="C73" s="52">
        <f>SUM(C72:C72)</f>
        <v>0</v>
      </c>
      <c r="D73" s="52">
        <f>SUM(D72:D72)</f>
        <v>0</v>
      </c>
      <c r="E73" s="51"/>
      <c r="F73" s="51"/>
    </row>
    <row r="74" spans="1:6" ht="26.25" thickBot="1" x14ac:dyDescent="0.3">
      <c r="A74" s="53" t="s">
        <v>65</v>
      </c>
      <c r="B74" s="79"/>
      <c r="C74" s="80" t="s">
        <v>17</v>
      </c>
      <c r="D74" s="80" t="s">
        <v>17</v>
      </c>
      <c r="E74" s="51"/>
      <c r="F74" s="51"/>
    </row>
    <row r="75" spans="1:6" ht="15.75" thickBot="1" x14ac:dyDescent="0.3">
      <c r="A75" s="18" t="s">
        <v>66</v>
      </c>
      <c r="B75" s="21"/>
      <c r="C75" s="50"/>
      <c r="D75" s="50"/>
      <c r="E75" s="51"/>
      <c r="F75" s="51"/>
    </row>
    <row r="76" spans="1:6" ht="15.75" thickBot="1" x14ac:dyDescent="0.3">
      <c r="A76" s="44" t="s">
        <v>0</v>
      </c>
      <c r="B76" s="45">
        <f>SUM(B75)</f>
        <v>0</v>
      </c>
      <c r="C76" s="52">
        <f>SUM(C75:C75)</f>
        <v>0</v>
      </c>
      <c r="D76" s="52">
        <f>SUM(D75:D75)</f>
        <v>0</v>
      </c>
      <c r="E76" s="51"/>
      <c r="F76" s="51"/>
    </row>
    <row r="77" spans="1:6" ht="15.75" thickBot="1" x14ac:dyDescent="0.3">
      <c r="A77" s="53" t="s">
        <v>67</v>
      </c>
      <c r="B77" s="79"/>
      <c r="C77" s="80" t="s">
        <v>17</v>
      </c>
      <c r="D77" s="80" t="s">
        <v>17</v>
      </c>
      <c r="E77" s="51"/>
      <c r="F77" s="51"/>
    </row>
    <row r="78" spans="1:6" ht="15.75" thickBot="1" x14ac:dyDescent="0.3">
      <c r="A78" s="18" t="s">
        <v>68</v>
      </c>
      <c r="B78" s="21"/>
      <c r="C78" s="50"/>
      <c r="D78" s="50"/>
      <c r="E78" s="51"/>
      <c r="F78" s="51"/>
    </row>
    <row r="79" spans="1:6" ht="15.75" thickBot="1" x14ac:dyDescent="0.3">
      <c r="A79" s="44" t="s">
        <v>0</v>
      </c>
      <c r="B79" s="45">
        <f>SUM(B78)</f>
        <v>0</v>
      </c>
      <c r="C79" s="52">
        <f>SUM(C78:C78)</f>
        <v>0</v>
      </c>
      <c r="D79" s="52">
        <f>SUM(D78:D78)</f>
        <v>0</v>
      </c>
      <c r="E79" s="51"/>
      <c r="F79" s="51"/>
    </row>
    <row r="80" spans="1:6" ht="15.75" thickBot="1" x14ac:dyDescent="0.3">
      <c r="A80" s="83" t="s">
        <v>69</v>
      </c>
      <c r="B80" s="16" t="s">
        <v>16</v>
      </c>
      <c r="C80" s="70" t="s">
        <v>17</v>
      </c>
      <c r="D80" s="70" t="s">
        <v>17</v>
      </c>
      <c r="E80" s="51"/>
      <c r="F80" s="51"/>
    </row>
    <row r="81" spans="1:6" x14ac:dyDescent="0.25">
      <c r="A81" s="84" t="s">
        <v>70</v>
      </c>
      <c r="B81" s="85"/>
      <c r="C81" s="42"/>
      <c r="D81" s="42"/>
      <c r="E81" s="51"/>
      <c r="F81" s="51"/>
    </row>
    <row r="82" spans="1:6" x14ac:dyDescent="0.25">
      <c r="A82" s="86" t="s">
        <v>71</v>
      </c>
      <c r="B82" s="85"/>
      <c r="C82" s="43"/>
      <c r="D82" s="43"/>
      <c r="E82" s="51"/>
      <c r="F82" s="51"/>
    </row>
    <row r="83" spans="1:6" x14ac:dyDescent="0.25">
      <c r="A83" s="86" t="s">
        <v>72</v>
      </c>
      <c r="B83" s="85"/>
      <c r="C83" s="43"/>
      <c r="D83" s="43"/>
      <c r="E83" s="51"/>
      <c r="F83" s="51"/>
    </row>
    <row r="84" spans="1:6" ht="15.75" thickBot="1" x14ac:dyDescent="0.3">
      <c r="A84" s="86" t="s">
        <v>73</v>
      </c>
      <c r="B84" s="85"/>
      <c r="C84" s="43"/>
      <c r="D84" s="43"/>
      <c r="E84" s="47"/>
      <c r="F84" s="47"/>
    </row>
    <row r="85" spans="1:6" ht="15.75" thickBot="1" x14ac:dyDescent="0.3">
      <c r="A85" s="30" t="s">
        <v>0</v>
      </c>
      <c r="B85" s="75"/>
      <c r="C85" s="32">
        <f>SUM(C81:C84)</f>
        <v>0</v>
      </c>
      <c r="D85" s="32">
        <f>SUM(D81:D84)</f>
        <v>0</v>
      </c>
      <c r="E85" s="1"/>
      <c r="F85" s="1"/>
    </row>
    <row r="86" spans="1:6" ht="15.75" thickBot="1" x14ac:dyDescent="0.3">
      <c r="A86" s="69"/>
      <c r="B86" s="87"/>
      <c r="C86" s="35"/>
      <c r="D86" s="35"/>
      <c r="E86" s="1"/>
      <c r="F86" s="1"/>
    </row>
    <row r="87" spans="1:6" ht="16.5" customHeight="1" thickBot="1" x14ac:dyDescent="0.3">
      <c r="A87" s="396" t="s">
        <v>74</v>
      </c>
      <c r="B87" s="396"/>
      <c r="C87" s="396"/>
      <c r="D87" s="396"/>
      <c r="E87" s="1"/>
      <c r="F87" s="1"/>
    </row>
    <row r="88" spans="1:6" ht="15.75" thickBot="1" x14ac:dyDescent="0.3">
      <c r="A88" s="88" t="s">
        <v>75</v>
      </c>
      <c r="B88" s="16" t="s">
        <v>40</v>
      </c>
      <c r="C88" s="70" t="s">
        <v>17</v>
      </c>
      <c r="D88" s="70" t="s">
        <v>17</v>
      </c>
      <c r="E88" s="1"/>
      <c r="F88" s="1"/>
    </row>
    <row r="89" spans="1:6" x14ac:dyDescent="0.25">
      <c r="A89" s="84" t="s">
        <v>306</v>
      </c>
      <c r="B89" s="89"/>
      <c r="C89" s="57"/>
      <c r="D89" s="57"/>
      <c r="E89" s="1"/>
      <c r="F89" s="1"/>
    </row>
    <row r="90" spans="1:6" x14ac:dyDescent="0.25">
      <c r="A90" s="86" t="s">
        <v>76</v>
      </c>
      <c r="B90" s="89"/>
      <c r="C90" s="27"/>
      <c r="D90" s="27"/>
      <c r="E90" s="1"/>
      <c r="F90" s="1"/>
    </row>
    <row r="91" spans="1:6" x14ac:dyDescent="0.25">
      <c r="A91" s="86" t="s">
        <v>77</v>
      </c>
      <c r="B91" s="89"/>
      <c r="C91" s="27"/>
      <c r="D91" s="27"/>
      <c r="E91" s="1"/>
      <c r="F91" s="1"/>
    </row>
    <row r="92" spans="1:6" ht="15.75" thickBot="1" x14ac:dyDescent="0.3">
      <c r="A92" s="86" t="s">
        <v>307</v>
      </c>
      <c r="B92" s="89"/>
      <c r="C92" s="27"/>
      <c r="D92" s="27"/>
      <c r="E92" s="1"/>
      <c r="F92" s="1"/>
    </row>
    <row r="93" spans="1:6" ht="15.75" thickBot="1" x14ac:dyDescent="0.3">
      <c r="A93" s="30" t="s">
        <v>0</v>
      </c>
      <c r="B93" s="90"/>
      <c r="C93" s="32">
        <f>SUM(C89:C92)</f>
        <v>0</v>
      </c>
      <c r="D93" s="32">
        <f>SUM(D89:D92)</f>
        <v>0</v>
      </c>
      <c r="E93" s="1"/>
      <c r="F93" s="1"/>
    </row>
    <row r="94" spans="1:6" ht="15.75" thickBot="1" x14ac:dyDescent="0.3">
      <c r="A94" s="69"/>
      <c r="B94" s="87"/>
      <c r="C94" s="35"/>
      <c r="D94" s="35"/>
      <c r="E94" s="1"/>
      <c r="F94" s="1"/>
    </row>
    <row r="95" spans="1:6" ht="16.5" customHeight="1" thickBot="1" x14ac:dyDescent="0.3">
      <c r="A95" s="396" t="s">
        <v>78</v>
      </c>
      <c r="B95" s="396"/>
      <c r="C95" s="396"/>
      <c r="D95" s="396"/>
      <c r="E95" s="1"/>
      <c r="F95" s="1"/>
    </row>
    <row r="96" spans="1:6" ht="15.75" thickBot="1" x14ac:dyDescent="0.3">
      <c r="A96" s="91" t="s">
        <v>79</v>
      </c>
      <c r="B96" s="92" t="s">
        <v>16</v>
      </c>
      <c r="C96" s="93" t="s">
        <v>17</v>
      </c>
      <c r="D96" s="93" t="s">
        <v>17</v>
      </c>
      <c r="E96" s="1"/>
      <c r="F96" s="1"/>
    </row>
    <row r="97" spans="1:6" ht="15.75" thickBot="1" x14ac:dyDescent="0.3">
      <c r="A97" s="94" t="s">
        <v>80</v>
      </c>
      <c r="B97" s="95"/>
      <c r="C97" s="81"/>
      <c r="D97" s="81"/>
      <c r="E97" s="1"/>
      <c r="F97" s="1"/>
    </row>
    <row r="98" spans="1:6" ht="15.75" thickBot="1" x14ac:dyDescent="0.3">
      <c r="A98" s="94" t="s">
        <v>81</v>
      </c>
      <c r="B98" s="95"/>
      <c r="C98" s="81"/>
      <c r="D98" s="81"/>
      <c r="E98" s="1"/>
      <c r="F98" s="1"/>
    </row>
    <row r="99" spans="1:6" ht="25.5" thickBot="1" x14ac:dyDescent="0.3">
      <c r="A99" s="94" t="s">
        <v>82</v>
      </c>
      <c r="B99" s="95"/>
      <c r="C99" s="81"/>
      <c r="D99" s="81"/>
      <c r="E99" s="1"/>
      <c r="F99" s="1"/>
    </row>
    <row r="100" spans="1:6" ht="15.75" thickBot="1" x14ac:dyDescent="0.3">
      <c r="A100" s="96" t="s">
        <v>83</v>
      </c>
      <c r="B100" s="97"/>
      <c r="C100" s="98"/>
      <c r="D100" s="98"/>
      <c r="E100" s="1"/>
      <c r="F100" s="1"/>
    </row>
    <row r="101" spans="1:6" ht="15.75" thickBot="1" x14ac:dyDescent="0.3">
      <c r="A101" s="96" t="s">
        <v>84</v>
      </c>
      <c r="B101" s="97"/>
      <c r="C101" s="98"/>
      <c r="D101" s="98"/>
      <c r="E101" s="1"/>
      <c r="F101" s="1"/>
    </row>
    <row r="102" spans="1:6" ht="15.75" thickBot="1" x14ac:dyDescent="0.3">
      <c r="A102" s="96" t="s">
        <v>85</v>
      </c>
      <c r="B102" s="97"/>
      <c r="C102" s="98"/>
      <c r="D102" s="98"/>
      <c r="E102" s="1"/>
      <c r="F102" s="1"/>
    </row>
    <row r="103" spans="1:6" ht="15.75" thickBot="1" x14ac:dyDescent="0.3">
      <c r="A103" s="96" t="s">
        <v>86</v>
      </c>
      <c r="B103" s="99"/>
      <c r="C103" s="100"/>
      <c r="D103" s="100"/>
      <c r="E103" s="48"/>
      <c r="F103" s="47"/>
    </row>
    <row r="104" spans="1:6" ht="15.75" thickBot="1" x14ac:dyDescent="0.3">
      <c r="A104" s="74" t="s">
        <v>0</v>
      </c>
      <c r="B104" s="90"/>
      <c r="C104" s="32">
        <f>SUM(C97:C99)</f>
        <v>0</v>
      </c>
      <c r="D104" s="32">
        <f>SUM(D97:D99)</f>
        <v>0</v>
      </c>
      <c r="E104" s="1"/>
      <c r="F104" s="1"/>
    </row>
    <row r="105" spans="1:6" x14ac:dyDescent="0.25">
      <c r="A105" s="69"/>
      <c r="B105" s="87"/>
      <c r="C105" s="35"/>
      <c r="D105" s="35"/>
      <c r="E105" s="1"/>
      <c r="F105" s="1"/>
    </row>
    <row r="106" spans="1:6" ht="15.75" thickBot="1" x14ac:dyDescent="0.3">
      <c r="A106" s="33"/>
      <c r="B106" s="34"/>
      <c r="C106" s="34"/>
      <c r="D106" s="34"/>
      <c r="E106" s="1"/>
      <c r="F106" s="1"/>
    </row>
    <row r="107" spans="1:6" ht="50.25" customHeight="1" thickBot="1" x14ac:dyDescent="0.3">
      <c r="A107" s="400" t="s">
        <v>87</v>
      </c>
      <c r="B107" s="400"/>
      <c r="C107" s="101" t="s">
        <v>11</v>
      </c>
      <c r="D107" s="101" t="s">
        <v>12</v>
      </c>
      <c r="E107" s="1"/>
      <c r="F107" s="1"/>
    </row>
    <row r="108" spans="1:6" ht="15.75" customHeight="1" thickBot="1" x14ac:dyDescent="0.3">
      <c r="A108" s="397" t="s">
        <v>88</v>
      </c>
      <c r="B108" s="397"/>
      <c r="C108" s="102" t="s">
        <v>17</v>
      </c>
      <c r="D108" s="102" t="s">
        <v>17</v>
      </c>
      <c r="E108" s="1"/>
      <c r="F108" s="1"/>
    </row>
    <row r="109" spans="1:6" ht="15" customHeight="1" x14ac:dyDescent="0.25">
      <c r="A109" s="403" t="s">
        <v>89</v>
      </c>
      <c r="B109" s="403"/>
      <c r="C109" s="103">
        <f>C22</f>
        <v>0</v>
      </c>
      <c r="D109" s="103">
        <f>D22</f>
        <v>0</v>
      </c>
      <c r="E109" s="1"/>
      <c r="F109" s="1"/>
    </row>
    <row r="110" spans="1:6" ht="15" customHeight="1" x14ac:dyDescent="0.25">
      <c r="A110" s="404" t="s">
        <v>90</v>
      </c>
      <c r="B110" s="404"/>
      <c r="C110" s="104">
        <f>C51</f>
        <v>0</v>
      </c>
      <c r="D110" s="104">
        <f>D51</f>
        <v>0</v>
      </c>
      <c r="E110" s="1"/>
      <c r="F110" s="1"/>
    </row>
    <row r="111" spans="1:6" ht="15" customHeight="1" x14ac:dyDescent="0.25">
      <c r="A111" s="404" t="s">
        <v>91</v>
      </c>
      <c r="B111" s="404"/>
      <c r="C111" s="104">
        <f>C61</f>
        <v>0</v>
      </c>
      <c r="D111" s="104">
        <f>D61</f>
        <v>0</v>
      </c>
      <c r="E111" s="1"/>
      <c r="F111" s="1"/>
    </row>
    <row r="112" spans="1:6" ht="15" customHeight="1" x14ac:dyDescent="0.25">
      <c r="A112" s="404" t="s">
        <v>92</v>
      </c>
      <c r="B112" s="404"/>
      <c r="C112" s="104">
        <f>C85</f>
        <v>0</v>
      </c>
      <c r="D112" s="104">
        <f>D85</f>
        <v>0</v>
      </c>
      <c r="E112" s="1"/>
      <c r="F112" s="1"/>
    </row>
    <row r="113" spans="1:7" ht="15" customHeight="1" x14ac:dyDescent="0.25">
      <c r="A113" s="404" t="s">
        <v>93</v>
      </c>
      <c r="B113" s="404"/>
      <c r="C113" s="104">
        <f>C93</f>
        <v>0</v>
      </c>
      <c r="D113" s="104">
        <f>D93</f>
        <v>0</v>
      </c>
      <c r="E113" s="1"/>
      <c r="F113" s="1"/>
    </row>
    <row r="114" spans="1:7" ht="15" customHeight="1" x14ac:dyDescent="0.25">
      <c r="A114" s="405" t="s">
        <v>94</v>
      </c>
      <c r="B114" s="405"/>
      <c r="C114" s="105">
        <f>SUM(C109:C113)</f>
        <v>0</v>
      </c>
      <c r="D114" s="105">
        <f>SUM(D109:D113)</f>
        <v>0</v>
      </c>
      <c r="E114" s="1"/>
      <c r="F114" s="1"/>
    </row>
    <row r="115" spans="1:7" ht="15.75" customHeight="1" thickBot="1" x14ac:dyDescent="0.3">
      <c r="A115" s="401" t="s">
        <v>95</v>
      </c>
      <c r="B115" s="401"/>
      <c r="C115" s="106">
        <f>C104</f>
        <v>0</v>
      </c>
      <c r="D115" s="106">
        <f>D104</f>
        <v>0</v>
      </c>
      <c r="E115" s="1"/>
      <c r="F115" s="1"/>
    </row>
    <row r="116" spans="1:7" ht="15.75" customHeight="1" thickBot="1" x14ac:dyDescent="0.3">
      <c r="A116" s="402" t="s">
        <v>96</v>
      </c>
      <c r="B116" s="402"/>
      <c r="C116" s="107">
        <f>ROUND(C109+C110+C111+C112+C113+C115,2)</f>
        <v>0</v>
      </c>
      <c r="D116" s="107">
        <f>ROUND(D109+D110+D111+D112+D113+D115,2)</f>
        <v>0</v>
      </c>
      <c r="E116" s="24"/>
      <c r="F116" s="13"/>
    </row>
    <row r="117" spans="1:7" x14ac:dyDescent="0.25">
      <c r="A117" s="33"/>
      <c r="B117" s="34"/>
      <c r="C117" s="108"/>
      <c r="D117" s="108"/>
      <c r="E117" s="109"/>
      <c r="F117" s="109"/>
    </row>
    <row r="118" spans="1:7" x14ac:dyDescent="0.25">
      <c r="A118" s="110"/>
      <c r="B118" s="110"/>
      <c r="C118" s="111"/>
      <c r="D118" s="111"/>
      <c r="E118" s="112"/>
      <c r="F118" s="109"/>
    </row>
    <row r="119" spans="1:7" ht="15.75" thickBot="1" x14ac:dyDescent="0.3">
      <c r="A119" s="406" t="s">
        <v>194</v>
      </c>
      <c r="B119" s="406"/>
      <c r="C119" s="406"/>
      <c r="D119" s="406"/>
      <c r="E119" s="139"/>
      <c r="F119" s="113"/>
      <c r="G119" s="109"/>
    </row>
    <row r="120" spans="1:7" ht="51" x14ac:dyDescent="0.25">
      <c r="A120" s="114" t="s">
        <v>97</v>
      </c>
      <c r="B120" s="115" t="s">
        <v>98</v>
      </c>
      <c r="C120" s="116" t="s">
        <v>99</v>
      </c>
      <c r="D120" s="115" t="s">
        <v>100</v>
      </c>
      <c r="E120" s="113"/>
      <c r="F120" s="109"/>
      <c r="G120" s="117"/>
    </row>
    <row r="121" spans="1:7" x14ac:dyDescent="0.25">
      <c r="A121" s="136"/>
      <c r="B121" s="137" t="e">
        <f>#REF!</f>
        <v>#REF!</v>
      </c>
      <c r="C121" s="138"/>
      <c r="D121" s="137"/>
      <c r="E121" s="113"/>
      <c r="F121" s="109"/>
      <c r="G121" s="117"/>
    </row>
    <row r="122" spans="1:7" x14ac:dyDescent="0.25">
      <c r="A122" s="229" t="s">
        <v>332</v>
      </c>
      <c r="B122" s="228" t="s">
        <v>330</v>
      </c>
      <c r="C122" s="230">
        <f>Encarregada!$C$118</f>
        <v>0</v>
      </c>
      <c r="D122" s="231" t="e">
        <f>C122*2/(34*B121)</f>
        <v>#REF!</v>
      </c>
      <c r="E122" s="113"/>
      <c r="F122" s="119"/>
      <c r="G122" s="117"/>
    </row>
    <row r="123" spans="1:7" ht="15.75" thickBot="1" x14ac:dyDescent="0.3">
      <c r="A123" s="232" t="s">
        <v>101</v>
      </c>
      <c r="B123" s="233" t="s">
        <v>102</v>
      </c>
      <c r="C123" s="234">
        <f>$C$116</f>
        <v>0</v>
      </c>
      <c r="D123" s="235" t="e">
        <f>C123*1/B121</f>
        <v>#REF!</v>
      </c>
      <c r="E123" s="124"/>
      <c r="F123" s="119"/>
      <c r="G123" s="117"/>
    </row>
    <row r="124" spans="1:7" ht="15.75" thickBot="1" x14ac:dyDescent="0.3">
      <c r="A124" s="407" t="s">
        <v>103</v>
      </c>
      <c r="B124" s="407"/>
      <c r="C124" s="407"/>
      <c r="D124" s="125" t="e">
        <f>ROUND(SUM(D122:D123),2)</f>
        <v>#REF!</v>
      </c>
      <c r="E124" s="124"/>
      <c r="F124" s="109"/>
      <c r="G124" s="117"/>
    </row>
    <row r="125" spans="1:7" x14ac:dyDescent="0.25">
      <c r="A125" s="124"/>
      <c r="B125" s="124"/>
      <c r="C125" s="124"/>
      <c r="D125" s="124"/>
      <c r="E125" s="124"/>
      <c r="F125" s="109"/>
      <c r="G125" s="109"/>
    </row>
    <row r="126" spans="1:7" x14ac:dyDescent="0.25">
      <c r="A126" s="124"/>
      <c r="B126" s="124"/>
      <c r="C126" s="124"/>
      <c r="D126" s="124"/>
      <c r="E126" s="124"/>
      <c r="F126" s="112"/>
      <c r="G126" s="109"/>
    </row>
    <row r="127" spans="1:7" ht="15.75" thickBot="1" x14ac:dyDescent="0.3">
      <c r="A127" s="406" t="s">
        <v>195</v>
      </c>
      <c r="B127" s="406"/>
      <c r="C127" s="406"/>
      <c r="D127" s="406"/>
      <c r="E127" s="139"/>
      <c r="F127" s="112"/>
      <c r="G127" s="109"/>
    </row>
    <row r="128" spans="1:7" ht="51" x14ac:dyDescent="0.25">
      <c r="A128" s="114" t="s">
        <v>97</v>
      </c>
      <c r="B128" s="115" t="s">
        <v>98</v>
      </c>
      <c r="C128" s="116" t="s">
        <v>99</v>
      </c>
      <c r="D128" s="115" t="s">
        <v>100</v>
      </c>
      <c r="E128" s="113"/>
      <c r="F128" s="112"/>
      <c r="G128" s="109"/>
    </row>
    <row r="129" spans="1:7" x14ac:dyDescent="0.25">
      <c r="A129" s="136"/>
      <c r="B129" s="137" t="e">
        <f>#REF!</f>
        <v>#REF!</v>
      </c>
      <c r="C129" s="138"/>
      <c r="D129" s="137"/>
      <c r="E129" s="113"/>
      <c r="F129" s="112"/>
      <c r="G129" s="109"/>
    </row>
    <row r="130" spans="1:7" x14ac:dyDescent="0.25">
      <c r="A130" s="229" t="s">
        <v>332</v>
      </c>
      <c r="B130" s="228" t="s">
        <v>330</v>
      </c>
      <c r="C130" s="230">
        <f>Encarregada!$C$118</f>
        <v>0</v>
      </c>
      <c r="D130" s="231" t="e">
        <f>C130*2/(34*B129)</f>
        <v>#REF!</v>
      </c>
      <c r="E130" s="113"/>
      <c r="F130" s="119"/>
      <c r="G130" s="117"/>
    </row>
    <row r="131" spans="1:7" ht="15.75" thickBot="1" x14ac:dyDescent="0.3">
      <c r="A131" s="232" t="s">
        <v>101</v>
      </c>
      <c r="B131" s="233" t="s">
        <v>102</v>
      </c>
      <c r="C131" s="234">
        <f>$C$116</f>
        <v>0</v>
      </c>
      <c r="D131" s="235" t="e">
        <f>C131*1/B129</f>
        <v>#REF!</v>
      </c>
      <c r="E131" s="124"/>
      <c r="F131" s="112"/>
      <c r="G131" s="109"/>
    </row>
    <row r="132" spans="1:7" ht="15.75" thickBot="1" x14ac:dyDescent="0.3">
      <c r="A132" s="407" t="s">
        <v>103</v>
      </c>
      <c r="B132" s="407"/>
      <c r="C132" s="407"/>
      <c r="D132" s="125" t="e">
        <f>ROUND(SUM(D130:D131),2)</f>
        <v>#REF!</v>
      </c>
      <c r="E132" s="124"/>
      <c r="F132" s="112"/>
      <c r="G132" s="109"/>
    </row>
    <row r="133" spans="1:7" x14ac:dyDescent="0.25">
      <c r="A133" s="124"/>
      <c r="B133" s="124"/>
      <c r="C133" s="124"/>
      <c r="D133" s="124"/>
      <c r="E133" s="124"/>
      <c r="F133" s="112"/>
      <c r="G133" s="109"/>
    </row>
    <row r="134" spans="1:7" x14ac:dyDescent="0.25">
      <c r="A134" s="124"/>
      <c r="B134" s="124"/>
      <c r="C134" s="124"/>
      <c r="D134" s="124"/>
      <c r="E134" s="124"/>
      <c r="F134" s="112"/>
      <c r="G134" s="109"/>
    </row>
    <row r="135" spans="1:7" ht="15.75" thickBot="1" x14ac:dyDescent="0.3">
      <c r="A135" s="406" t="s">
        <v>196</v>
      </c>
      <c r="B135" s="406"/>
      <c r="C135" s="406"/>
      <c r="D135" s="406"/>
      <c r="E135" s="139"/>
      <c r="F135" s="113"/>
      <c r="G135" s="109"/>
    </row>
    <row r="136" spans="1:7" ht="51" x14ac:dyDescent="0.25">
      <c r="A136" s="114" t="s">
        <v>97</v>
      </c>
      <c r="B136" s="115" t="s">
        <v>98</v>
      </c>
      <c r="C136" s="116" t="s">
        <v>99</v>
      </c>
      <c r="D136" s="115" t="s">
        <v>100</v>
      </c>
      <c r="E136" s="113"/>
      <c r="F136" s="109"/>
      <c r="G136" s="117"/>
    </row>
    <row r="137" spans="1:7" x14ac:dyDescent="0.25">
      <c r="A137" s="136"/>
      <c r="B137" s="137" t="e">
        <f>#REF!</f>
        <v>#REF!</v>
      </c>
      <c r="C137" s="138"/>
      <c r="D137" s="137"/>
      <c r="E137" s="113"/>
      <c r="F137" s="109"/>
      <c r="G137" s="117"/>
    </row>
    <row r="138" spans="1:7" x14ac:dyDescent="0.25">
      <c r="A138" s="229" t="s">
        <v>332</v>
      </c>
      <c r="B138" s="228" t="s">
        <v>330</v>
      </c>
      <c r="C138" s="230">
        <f>Encarregada!$C$118</f>
        <v>0</v>
      </c>
      <c r="D138" s="231" t="e">
        <f>C138*2/(34*B137)</f>
        <v>#REF!</v>
      </c>
      <c r="E138" s="113"/>
      <c r="F138" s="119"/>
      <c r="G138" s="117"/>
    </row>
    <row r="139" spans="1:7" ht="15.75" thickBot="1" x14ac:dyDescent="0.3">
      <c r="A139" s="120" t="s">
        <v>101</v>
      </c>
      <c r="B139" s="121" t="s">
        <v>102</v>
      </c>
      <c r="C139" s="234">
        <f>$C$116</f>
        <v>0</v>
      </c>
      <c r="D139" s="123" t="e">
        <f>C139*1/B137</f>
        <v>#REF!</v>
      </c>
      <c r="E139" s="124"/>
      <c r="F139" s="109"/>
      <c r="G139" s="117"/>
    </row>
    <row r="140" spans="1:7" ht="15.75" thickBot="1" x14ac:dyDescent="0.3">
      <c r="A140" s="407" t="s">
        <v>103</v>
      </c>
      <c r="B140" s="407"/>
      <c r="C140" s="407"/>
      <c r="D140" s="125" t="e">
        <f>ROUND(SUM(D138:D139),2)</f>
        <v>#REF!</v>
      </c>
      <c r="E140" s="124"/>
      <c r="F140" s="109"/>
      <c r="G140" s="117"/>
    </row>
    <row r="141" spans="1:7" x14ac:dyDescent="0.25">
      <c r="A141" s="124"/>
      <c r="B141" s="124"/>
      <c r="C141" s="124"/>
      <c r="D141" s="124"/>
      <c r="E141" s="124"/>
      <c r="F141" s="109"/>
      <c r="G141" s="109"/>
    </row>
    <row r="142" spans="1:7" x14ac:dyDescent="0.25">
      <c r="A142" s="124"/>
      <c r="B142" s="124"/>
      <c r="C142" s="124"/>
      <c r="D142" s="124"/>
      <c r="E142" s="124"/>
      <c r="F142" s="112"/>
      <c r="G142" s="109"/>
    </row>
    <row r="143" spans="1:7" ht="15.75" thickBot="1" x14ac:dyDescent="0.3">
      <c r="A143" s="406" t="s">
        <v>197</v>
      </c>
      <c r="B143" s="406"/>
      <c r="C143" s="406"/>
      <c r="D143" s="406"/>
      <c r="E143" s="139"/>
      <c r="F143" s="113"/>
      <c r="G143" s="109"/>
    </row>
    <row r="144" spans="1:7" ht="51" x14ac:dyDescent="0.25">
      <c r="A144" s="114" t="s">
        <v>97</v>
      </c>
      <c r="B144" s="115" t="s">
        <v>98</v>
      </c>
      <c r="C144" s="116" t="s">
        <v>99</v>
      </c>
      <c r="D144" s="115" t="s">
        <v>100</v>
      </c>
      <c r="E144" s="113"/>
      <c r="F144" s="109"/>
      <c r="G144" s="117"/>
    </row>
    <row r="145" spans="1:7" x14ac:dyDescent="0.25">
      <c r="A145" s="136"/>
      <c r="B145" s="137" t="e">
        <f>#REF!</f>
        <v>#REF!</v>
      </c>
      <c r="C145" s="138"/>
      <c r="D145" s="137"/>
      <c r="E145" s="113"/>
      <c r="F145" s="109"/>
      <c r="G145" s="117"/>
    </row>
    <row r="146" spans="1:7" x14ac:dyDescent="0.25">
      <c r="A146" s="229" t="s">
        <v>332</v>
      </c>
      <c r="B146" s="228" t="s">
        <v>330</v>
      </c>
      <c r="C146" s="230">
        <f>Encarregada!$C$118</f>
        <v>0</v>
      </c>
      <c r="D146" s="231" t="e">
        <f>C146*2/(34*B145)</f>
        <v>#REF!</v>
      </c>
      <c r="E146" s="113"/>
      <c r="F146" s="119"/>
      <c r="G146" s="117"/>
    </row>
    <row r="147" spans="1:7" ht="15.75" thickBot="1" x14ac:dyDescent="0.3">
      <c r="A147" s="120" t="s">
        <v>101</v>
      </c>
      <c r="B147" s="121" t="s">
        <v>102</v>
      </c>
      <c r="C147" s="234">
        <f>$C$116</f>
        <v>0</v>
      </c>
      <c r="D147" s="123" t="e">
        <f>C147*1/B145</f>
        <v>#REF!</v>
      </c>
      <c r="E147" s="126"/>
      <c r="F147" s="109"/>
      <c r="G147" s="117"/>
    </row>
    <row r="148" spans="1:7" ht="15.75" thickBot="1" x14ac:dyDescent="0.3">
      <c r="A148" s="407" t="s">
        <v>103</v>
      </c>
      <c r="B148" s="407"/>
      <c r="C148" s="407"/>
      <c r="D148" s="125" t="e">
        <f>ROUND(SUM(D146:D147),2)</f>
        <v>#REF!</v>
      </c>
      <c r="E148" s="127"/>
      <c r="F148" s="109"/>
      <c r="G148" s="117"/>
    </row>
    <row r="149" spans="1:7" ht="18.75" customHeight="1" x14ac:dyDescent="0.25">
      <c r="A149" s="126"/>
      <c r="B149" s="126"/>
      <c r="C149" s="126"/>
      <c r="D149" s="126"/>
      <c r="E149" s="128"/>
      <c r="F149" s="126"/>
      <c r="G149" s="109"/>
    </row>
    <row r="150" spans="1:7" x14ac:dyDescent="0.25">
      <c r="A150" s="124"/>
      <c r="B150" s="124"/>
      <c r="C150" s="124"/>
      <c r="D150" s="124"/>
      <c r="E150" s="124"/>
      <c r="F150" s="109"/>
      <c r="G150" s="109"/>
    </row>
    <row r="151" spans="1:7" ht="15.75" thickBot="1" x14ac:dyDescent="0.3">
      <c r="A151" s="406" t="s">
        <v>200</v>
      </c>
      <c r="B151" s="406"/>
      <c r="C151" s="406"/>
      <c r="D151" s="406"/>
      <c r="E151" s="139"/>
      <c r="F151" s="113"/>
      <c r="G151" s="109"/>
    </row>
    <row r="152" spans="1:7" ht="51" x14ac:dyDescent="0.25">
      <c r="A152" s="114" t="s">
        <v>97</v>
      </c>
      <c r="B152" s="115" t="s">
        <v>98</v>
      </c>
      <c r="C152" s="116" t="s">
        <v>99</v>
      </c>
      <c r="D152" s="115" t="s">
        <v>100</v>
      </c>
      <c r="E152" s="113"/>
      <c r="F152" s="109"/>
      <c r="G152" s="117"/>
    </row>
    <row r="153" spans="1:7" x14ac:dyDescent="0.25">
      <c r="A153" s="136"/>
      <c r="B153" s="137" t="e">
        <f>#REF!</f>
        <v>#REF!</v>
      </c>
      <c r="C153" s="138"/>
      <c r="D153" s="137"/>
      <c r="E153" s="113"/>
      <c r="F153" s="109"/>
      <c r="G153" s="117"/>
    </row>
    <row r="154" spans="1:7" x14ac:dyDescent="0.25">
      <c r="A154" s="229" t="s">
        <v>332</v>
      </c>
      <c r="B154" s="228" t="s">
        <v>330</v>
      </c>
      <c r="C154" s="230">
        <f>Encarregada!$C$118</f>
        <v>0</v>
      </c>
      <c r="D154" s="231" t="e">
        <f>C154*2/(34*B153)</f>
        <v>#REF!</v>
      </c>
      <c r="E154" s="113"/>
      <c r="F154" s="119"/>
      <c r="G154" s="117"/>
    </row>
    <row r="155" spans="1:7" ht="15.75" thickBot="1" x14ac:dyDescent="0.3">
      <c r="A155" s="120" t="s">
        <v>101</v>
      </c>
      <c r="B155" s="121" t="s">
        <v>102</v>
      </c>
      <c r="C155" s="234">
        <f>$C$116</f>
        <v>0</v>
      </c>
      <c r="D155" s="123" t="e">
        <f>C155*1/B153</f>
        <v>#REF!</v>
      </c>
      <c r="E155" s="124"/>
      <c r="F155" s="109"/>
      <c r="G155" s="117"/>
    </row>
    <row r="156" spans="1:7" ht="15.75" thickBot="1" x14ac:dyDescent="0.3">
      <c r="A156" s="407" t="s">
        <v>103</v>
      </c>
      <c r="B156" s="407"/>
      <c r="C156" s="407"/>
      <c r="D156" s="125" t="e">
        <f>ROUND(SUM(D154:D155),2)</f>
        <v>#REF!</v>
      </c>
      <c r="E156" s="124"/>
      <c r="F156" s="109"/>
      <c r="G156" s="117"/>
    </row>
    <row r="157" spans="1:7" x14ac:dyDescent="0.25">
      <c r="A157" s="124"/>
      <c r="B157" s="124"/>
      <c r="C157" s="124"/>
      <c r="D157" s="124"/>
      <c r="E157" s="124"/>
      <c r="F157" s="109"/>
      <c r="G157" s="109"/>
    </row>
    <row r="158" spans="1:7" x14ac:dyDescent="0.25">
      <c r="A158" s="124"/>
      <c r="B158" s="124"/>
      <c r="C158" s="124"/>
      <c r="D158" s="124"/>
      <c r="E158" s="124"/>
      <c r="F158" s="112"/>
      <c r="G158" s="109"/>
    </row>
    <row r="159" spans="1:7" ht="15.75" thickBot="1" x14ac:dyDescent="0.3">
      <c r="A159" s="406" t="s">
        <v>334</v>
      </c>
      <c r="B159" s="406"/>
      <c r="C159" s="406"/>
      <c r="D159" s="406"/>
      <c r="E159" s="139"/>
      <c r="F159" s="113"/>
      <c r="G159" s="109"/>
    </row>
    <row r="160" spans="1:7" ht="51" x14ac:dyDescent="0.25">
      <c r="A160" s="114" t="s">
        <v>97</v>
      </c>
      <c r="B160" s="115" t="s">
        <v>98</v>
      </c>
      <c r="C160" s="116" t="s">
        <v>99</v>
      </c>
      <c r="D160" s="115" t="s">
        <v>100</v>
      </c>
      <c r="E160" s="113"/>
      <c r="F160" s="109"/>
      <c r="G160" s="117"/>
    </row>
    <row r="161" spans="1:7" x14ac:dyDescent="0.25">
      <c r="A161" s="136"/>
      <c r="B161" s="137" t="e">
        <f>#REF!</f>
        <v>#REF!</v>
      </c>
      <c r="C161" s="138"/>
      <c r="D161" s="137"/>
      <c r="E161" s="113"/>
      <c r="F161" s="109"/>
      <c r="G161" s="117"/>
    </row>
    <row r="162" spans="1:7" x14ac:dyDescent="0.25">
      <c r="A162" s="229" t="s">
        <v>332</v>
      </c>
      <c r="B162" s="228" t="s">
        <v>330</v>
      </c>
      <c r="C162" s="230">
        <f>Encarregada!$C$118</f>
        <v>0</v>
      </c>
      <c r="D162" s="231" t="e">
        <f>C162*2/(34*B161)</f>
        <v>#REF!</v>
      </c>
      <c r="E162" s="113"/>
      <c r="F162" s="119"/>
      <c r="G162" s="117"/>
    </row>
    <row r="163" spans="1:7" ht="15.75" thickBot="1" x14ac:dyDescent="0.3">
      <c r="A163" s="120" t="s">
        <v>101</v>
      </c>
      <c r="B163" s="121" t="s">
        <v>102</v>
      </c>
      <c r="C163" s="234">
        <f>$C$116</f>
        <v>0</v>
      </c>
      <c r="D163" s="123" t="e">
        <f>C163*1/B161</f>
        <v>#REF!</v>
      </c>
      <c r="E163" s="124"/>
      <c r="F163" s="109"/>
      <c r="G163" s="117"/>
    </row>
    <row r="164" spans="1:7" ht="15.75" thickBot="1" x14ac:dyDescent="0.3">
      <c r="A164" s="407" t="s">
        <v>103</v>
      </c>
      <c r="B164" s="407"/>
      <c r="C164" s="407"/>
      <c r="D164" s="125" t="e">
        <f>ROUND(SUM(D162:D163),2)</f>
        <v>#REF!</v>
      </c>
      <c r="E164" s="124"/>
      <c r="F164" s="109"/>
      <c r="G164" s="117"/>
    </row>
    <row r="165" spans="1:7" x14ac:dyDescent="0.25">
      <c r="A165" s="129"/>
      <c r="B165" s="129"/>
      <c r="C165" s="129"/>
      <c r="D165" s="130"/>
      <c r="E165" s="124"/>
      <c r="F165" s="109"/>
      <c r="G165" s="117"/>
    </row>
    <row r="166" spans="1:7" x14ac:dyDescent="0.25">
      <c r="A166" s="124"/>
      <c r="B166" s="124"/>
      <c r="C166" s="124"/>
      <c r="D166" s="124"/>
      <c r="E166" s="124"/>
      <c r="F166" s="109"/>
      <c r="G166" s="109"/>
    </row>
    <row r="167" spans="1:7" ht="15.75" thickBot="1" x14ac:dyDescent="0.3">
      <c r="A167" s="406" t="s">
        <v>104</v>
      </c>
      <c r="B167" s="406"/>
      <c r="C167" s="406"/>
      <c r="D167" s="406"/>
      <c r="E167" s="406"/>
      <c r="F167" s="406"/>
      <c r="G167" s="406"/>
    </row>
    <row r="168" spans="1:7" ht="63.75" x14ac:dyDescent="0.25">
      <c r="A168" s="114" t="s">
        <v>97</v>
      </c>
      <c r="B168" s="115" t="s">
        <v>105</v>
      </c>
      <c r="C168" s="116" t="s">
        <v>106</v>
      </c>
      <c r="D168" s="115" t="s">
        <v>107</v>
      </c>
      <c r="E168" s="115" t="s">
        <v>108</v>
      </c>
      <c r="F168" s="237" t="s">
        <v>336</v>
      </c>
      <c r="G168" s="237" t="s">
        <v>109</v>
      </c>
    </row>
    <row r="169" spans="1:7" x14ac:dyDescent="0.25">
      <c r="A169" s="118"/>
      <c r="B169" s="271" t="e">
        <f>#REF!</f>
        <v>#REF!</v>
      </c>
      <c r="C169" s="236"/>
      <c r="D169" s="236"/>
      <c r="E169" s="236"/>
      <c r="F169" s="138"/>
      <c r="G169" s="238"/>
    </row>
    <row r="170" spans="1:7" x14ac:dyDescent="0.25">
      <c r="A170" s="229" t="s">
        <v>332</v>
      </c>
      <c r="B170" s="228" t="s">
        <v>330</v>
      </c>
      <c r="C170" s="236">
        <v>16</v>
      </c>
      <c r="D170" s="228" t="s">
        <v>335</v>
      </c>
      <c r="E170" s="228" t="e">
        <f>2/(34*B169)*C170*1/186</f>
        <v>#REF!</v>
      </c>
      <c r="F170" s="230">
        <f>Encarregada!$C$118</f>
        <v>0</v>
      </c>
      <c r="G170" s="231" t="e">
        <f>E170*F170</f>
        <v>#REF!</v>
      </c>
    </row>
    <row r="171" spans="1:7" ht="15.75" thickBot="1" x14ac:dyDescent="0.3">
      <c r="A171" s="120" t="s">
        <v>101</v>
      </c>
      <c r="B171" s="233" t="s">
        <v>102</v>
      </c>
      <c r="C171" s="233">
        <v>16</v>
      </c>
      <c r="D171" s="233" t="s">
        <v>335</v>
      </c>
      <c r="E171" s="233" t="e">
        <f>1/B169*C171*(1/188.86)</f>
        <v>#REF!</v>
      </c>
      <c r="F171" s="234">
        <f>$C$116</f>
        <v>0</v>
      </c>
      <c r="G171" s="235" t="e">
        <f>E171*F171</f>
        <v>#REF!</v>
      </c>
    </row>
    <row r="172" spans="1:7" ht="15.75" thickBot="1" x14ac:dyDescent="0.3">
      <c r="A172" s="414" t="s">
        <v>103</v>
      </c>
      <c r="B172" s="415"/>
      <c r="C172" s="415"/>
      <c r="D172" s="415"/>
      <c r="E172" s="415"/>
      <c r="F172" s="416"/>
      <c r="G172" s="125" t="e">
        <f>ROUND(SUM(G170:G171),2)</f>
        <v>#REF!</v>
      </c>
    </row>
    <row r="173" spans="1:7" x14ac:dyDescent="0.25">
      <c r="A173" s="129"/>
      <c r="B173" s="129"/>
      <c r="C173" s="129"/>
      <c r="D173" s="130"/>
      <c r="E173" s="124"/>
      <c r="F173" s="109"/>
      <c r="G173" s="117"/>
    </row>
    <row r="174" spans="1:7" x14ac:dyDescent="0.25">
      <c r="A174" s="124"/>
      <c r="B174" s="124"/>
      <c r="C174" s="124"/>
      <c r="D174" s="124"/>
      <c r="E174" s="124"/>
      <c r="F174" s="109"/>
      <c r="G174" s="109"/>
    </row>
    <row r="175" spans="1:7" ht="15.75" thickBot="1" x14ac:dyDescent="0.3">
      <c r="A175" s="417" t="s">
        <v>201</v>
      </c>
      <c r="B175" s="417"/>
      <c r="C175" s="417"/>
      <c r="D175" s="417"/>
      <c r="E175" s="139"/>
      <c r="F175" s="126"/>
      <c r="G175" s="109"/>
    </row>
    <row r="176" spans="1:7" ht="51" x14ac:dyDescent="0.25">
      <c r="A176" s="114" t="s">
        <v>97</v>
      </c>
      <c r="B176" s="115" t="s">
        <v>98</v>
      </c>
      <c r="C176" s="116" t="s">
        <v>99</v>
      </c>
      <c r="D176" s="115" t="s">
        <v>100</v>
      </c>
      <c r="E176" s="126"/>
      <c r="F176" s="109"/>
      <c r="G176" s="117"/>
    </row>
    <row r="177" spans="1:8" x14ac:dyDescent="0.25">
      <c r="A177" s="136"/>
      <c r="B177" s="137" t="e">
        <f>#REF!</f>
        <v>#REF!</v>
      </c>
      <c r="C177" s="138"/>
      <c r="D177" s="137"/>
      <c r="E177" s="126"/>
      <c r="F177" s="109"/>
      <c r="G177" s="117"/>
    </row>
    <row r="178" spans="1:8" ht="15.75" thickBot="1" x14ac:dyDescent="0.3">
      <c r="A178" s="120" t="s">
        <v>101</v>
      </c>
      <c r="B178" s="121" t="s">
        <v>102</v>
      </c>
      <c r="C178" s="122">
        <f>D116</f>
        <v>0</v>
      </c>
      <c r="D178" s="123" t="e">
        <f>C178*1/B177</f>
        <v>#REF!</v>
      </c>
      <c r="E178" s="124"/>
      <c r="F178" s="109"/>
      <c r="G178" s="117"/>
    </row>
    <row r="179" spans="1:8" ht="15.75" thickBot="1" x14ac:dyDescent="0.3">
      <c r="A179" s="418" t="s">
        <v>103</v>
      </c>
      <c r="B179" s="419"/>
      <c r="C179" s="420"/>
      <c r="D179" s="125" t="e">
        <f>ROUND(SUM(D178:D178),2)</f>
        <v>#REF!</v>
      </c>
      <c r="E179" s="124"/>
      <c r="F179" s="109"/>
      <c r="G179" s="117"/>
    </row>
    <row r="183" spans="1:8" ht="15.75" thickBot="1" x14ac:dyDescent="0.3">
      <c r="A183" s="413" t="s">
        <v>343</v>
      </c>
      <c r="B183" s="413"/>
      <c r="C183" s="413"/>
      <c r="D183" s="413"/>
      <c r="E183" s="262"/>
      <c r="F183" s="239"/>
      <c r="G183" s="240"/>
      <c r="H183" s="240"/>
    </row>
    <row r="184" spans="1:8" ht="51.75" thickBot="1" x14ac:dyDescent="0.3">
      <c r="A184" s="241" t="s">
        <v>110</v>
      </c>
      <c r="B184" s="241" t="s">
        <v>337</v>
      </c>
      <c r="C184" s="242" t="s">
        <v>111</v>
      </c>
      <c r="D184" s="270" t="s">
        <v>112</v>
      </c>
      <c r="E184" s="244"/>
      <c r="F184" s="244"/>
      <c r="G184" s="240"/>
      <c r="H184" s="245"/>
    </row>
    <row r="185" spans="1:8" ht="15.75" x14ac:dyDescent="0.25">
      <c r="A185" s="255" t="str">
        <f>A119</f>
        <v>AI-1 - ÁREA INTERNA - PISOS FRIOS</v>
      </c>
      <c r="B185" s="246" t="e">
        <f>D124</f>
        <v>#REF!</v>
      </c>
      <c r="C185" s="266" t="e">
        <f>#REF!</f>
        <v>#REF!</v>
      </c>
      <c r="D185" s="269" t="e">
        <f t="shared" ref="D185:D192" si="0">ROUND(B185*C185,2)</f>
        <v>#REF!</v>
      </c>
      <c r="E185" s="248"/>
      <c r="F185" s="248"/>
      <c r="G185" s="240"/>
      <c r="H185" s="245"/>
    </row>
    <row r="186" spans="1:8" ht="15.75" x14ac:dyDescent="0.25">
      <c r="A186" s="256" t="str">
        <f>A127</f>
        <v>AI-2 - ÁREA INTERNA (ALMOXARIFADO, GALPÕES, ARQUIVOS )</v>
      </c>
      <c r="B186" s="249" t="e">
        <f>D132</f>
        <v>#REF!</v>
      </c>
      <c r="C186" s="267" t="e">
        <f>#REF!</f>
        <v>#REF!</v>
      </c>
      <c r="D186" s="247" t="e">
        <f t="shared" si="0"/>
        <v>#REF!</v>
      </c>
      <c r="E186" s="248"/>
      <c r="F186" s="248"/>
      <c r="G186" s="240"/>
      <c r="H186" s="245"/>
    </row>
    <row r="187" spans="1:8" ht="15.75" x14ac:dyDescent="0.25">
      <c r="A187" s="256" t="str">
        <f>A135</f>
        <v>AI-3 ÁREA INTERNA  ESPAÇOS LIVRES  (SAGUÃO, HALL, SALÃO)</v>
      </c>
      <c r="B187" s="250" t="e">
        <f>D140</f>
        <v>#REF!</v>
      </c>
      <c r="C187" s="267" t="e">
        <f>#REF!</f>
        <v>#REF!</v>
      </c>
      <c r="D187" s="247" t="e">
        <f t="shared" si="0"/>
        <v>#REF!</v>
      </c>
      <c r="E187" s="248"/>
      <c r="F187" s="248"/>
      <c r="G187" s="240"/>
      <c r="H187" s="245"/>
    </row>
    <row r="188" spans="1:8" ht="15.75" x14ac:dyDescent="0.25">
      <c r="A188" s="256" t="str">
        <f>A143</f>
        <v>AI-4 ÁREA INTERNA  BANHEIROS</v>
      </c>
      <c r="B188" s="250" t="e">
        <f>D148</f>
        <v>#REF!</v>
      </c>
      <c r="C188" s="267" t="e">
        <f>#REF!</f>
        <v>#REF!</v>
      </c>
      <c r="D188" s="247" t="e">
        <f t="shared" si="0"/>
        <v>#REF!</v>
      </c>
      <c r="E188" s="248"/>
      <c r="F188" s="248"/>
      <c r="G188" s="251"/>
      <c r="H188" s="245"/>
    </row>
    <row r="189" spans="1:8" ht="15.75" x14ac:dyDescent="0.25">
      <c r="A189" s="256" t="str">
        <f>A151</f>
        <v>AE-1 ÁREA  EXTERNA (PISOS PAVIMENTADOS, PÁTIOS)</v>
      </c>
      <c r="B189" s="250" t="e">
        <f>D156</f>
        <v>#REF!</v>
      </c>
      <c r="C189" s="267" t="e">
        <f>#REF!</f>
        <v>#REF!</v>
      </c>
      <c r="D189" s="247" t="e">
        <f t="shared" si="0"/>
        <v>#REF!</v>
      </c>
      <c r="E189" s="248"/>
      <c r="F189" s="248"/>
      <c r="G189" s="251"/>
      <c r="H189" s="245"/>
    </row>
    <row r="190" spans="1:8" ht="15.75" x14ac:dyDescent="0.25">
      <c r="A190" s="256" t="str">
        <f>A159</f>
        <v>AE-3 ÁREA  EXTERNA (COLETA DE DETRITOS  PÁTIOS/   ÀREAS VERDES)</v>
      </c>
      <c r="B190" s="250" t="e">
        <f>D164</f>
        <v>#REF!</v>
      </c>
      <c r="C190" s="267" t="e">
        <f>#REF!</f>
        <v>#REF!</v>
      </c>
      <c r="D190" s="247" t="e">
        <f t="shared" si="0"/>
        <v>#REF!</v>
      </c>
      <c r="E190" s="248"/>
      <c r="F190" s="248"/>
      <c r="G190" s="251"/>
      <c r="H190" s="245"/>
    </row>
    <row r="191" spans="1:8" ht="15.75" x14ac:dyDescent="0.25">
      <c r="A191" s="256" t="str">
        <f>A167</f>
        <v>ÁREA DE ESQUADRIAS - FACES</v>
      </c>
      <c r="B191" s="252" t="e">
        <f>G172</f>
        <v>#REF!</v>
      </c>
      <c r="C191" s="267" t="e">
        <f>#REF!+#REF!</f>
        <v>#REF!</v>
      </c>
      <c r="D191" s="247" t="e">
        <f t="shared" si="0"/>
        <v>#REF!</v>
      </c>
      <c r="E191" s="248"/>
      <c r="F191" s="248"/>
      <c r="G191" s="251"/>
      <c r="H191" s="245"/>
    </row>
    <row r="192" spans="1:8" ht="16.5" thickBot="1" x14ac:dyDescent="0.3">
      <c r="A192" s="257" t="str">
        <f>A175</f>
        <v>PERÍCIA MÉDICA/REAB/ASSIST SOCIAL Protocolo Covid-19</v>
      </c>
      <c r="B192" s="258" t="e">
        <f>D179</f>
        <v>#REF!</v>
      </c>
      <c r="C192" s="268" t="e">
        <f>#REF!</f>
        <v>#REF!</v>
      </c>
      <c r="D192" s="259" t="e">
        <f t="shared" si="0"/>
        <v>#REF!</v>
      </c>
      <c r="E192" s="248"/>
      <c r="F192" s="248"/>
      <c r="G192" s="251"/>
      <c r="H192" s="245"/>
    </row>
    <row r="193" spans="1:8" ht="16.5" thickBot="1" x14ac:dyDescent="0.3">
      <c r="A193" s="411" t="s">
        <v>339</v>
      </c>
      <c r="B193" s="411"/>
      <c r="C193" s="412"/>
      <c r="D193" s="260" t="e">
        <f>ROUND(SUM(D185:D192),2)</f>
        <v>#REF!</v>
      </c>
      <c r="E193" s="253"/>
      <c r="F193" s="253"/>
      <c r="G193" s="240"/>
      <c r="H193" s="245"/>
    </row>
    <row r="194" spans="1:8" ht="16.5" thickBot="1" x14ac:dyDescent="0.3">
      <c r="A194" s="408" t="s">
        <v>340</v>
      </c>
      <c r="B194" s="409"/>
      <c r="C194" s="410"/>
      <c r="D194" s="260" t="e">
        <f>D193*12</f>
        <v>#REF!</v>
      </c>
      <c r="E194" s="254"/>
      <c r="F194" s="254"/>
      <c r="G194" s="240"/>
      <c r="H194" s="245"/>
    </row>
    <row r="195" spans="1:8" ht="15.75" thickBot="1" x14ac:dyDescent="0.3">
      <c r="A195" s="413" t="s">
        <v>338</v>
      </c>
      <c r="B195" s="413"/>
      <c r="C195" s="413"/>
      <c r="D195" s="413"/>
      <c r="E195" s="262"/>
      <c r="F195" s="239"/>
      <c r="G195" s="240"/>
      <c r="H195" s="240"/>
    </row>
    <row r="196" spans="1:8" ht="51.75" thickBot="1" x14ac:dyDescent="0.3">
      <c r="A196" s="241" t="s">
        <v>110</v>
      </c>
      <c r="B196" s="241" t="s">
        <v>337</v>
      </c>
      <c r="C196" s="242" t="s">
        <v>111</v>
      </c>
      <c r="D196" s="243" t="s">
        <v>112</v>
      </c>
      <c r="E196" s="244"/>
      <c r="F196" s="244"/>
      <c r="G196" s="240"/>
      <c r="H196" s="245"/>
    </row>
    <row r="197" spans="1:8" ht="16.5" thickBot="1" x14ac:dyDescent="0.3">
      <c r="A197" s="263" t="str">
        <f>A159</f>
        <v>AE-3 ÁREA  EXTERNA (COLETA DE DETRITOS  PÁTIOS/   ÀREAS VERDES)</v>
      </c>
      <c r="B197" s="264">
        <f>'APSJVL+GEX'!$B$199</f>
        <v>0</v>
      </c>
      <c r="C197" s="261" t="e">
        <f>#REF!</f>
        <v>#REF!</v>
      </c>
      <c r="D197" s="265" t="e">
        <f>ROUND(B197*C197,2)</f>
        <v>#REF!</v>
      </c>
      <c r="E197" s="248"/>
      <c r="F197" s="248"/>
      <c r="G197" s="251"/>
      <c r="H197" s="245"/>
    </row>
    <row r="198" spans="1:8" ht="16.5" thickBot="1" x14ac:dyDescent="0.3">
      <c r="A198" s="411" t="s">
        <v>341</v>
      </c>
      <c r="B198" s="411"/>
      <c r="C198" s="412"/>
      <c r="D198" s="260" t="e">
        <f>D197</f>
        <v>#REF!</v>
      </c>
      <c r="E198" s="253"/>
      <c r="F198" s="253"/>
      <c r="G198" s="240"/>
      <c r="H198" s="245"/>
    </row>
    <row r="199" spans="1:8" ht="16.5" thickBot="1" x14ac:dyDescent="0.3">
      <c r="A199" s="408" t="s">
        <v>342</v>
      </c>
      <c r="B199" s="409"/>
      <c r="C199" s="410"/>
      <c r="D199" s="260" t="e">
        <f>D198*12</f>
        <v>#REF!</v>
      </c>
      <c r="E199" s="254"/>
      <c r="F199" s="254"/>
      <c r="G199" s="240"/>
      <c r="H199" s="245"/>
    </row>
  </sheetData>
  <sheetProtection selectLockedCells="1" selectUnlockedCells="1"/>
  <mergeCells count="42">
    <mergeCell ref="A198:C198"/>
    <mergeCell ref="A199:C199"/>
    <mergeCell ref="A172:F172"/>
    <mergeCell ref="A175:D175"/>
    <mergeCell ref="A179:C179"/>
    <mergeCell ref="A183:D183"/>
    <mergeCell ref="A193:C193"/>
    <mergeCell ref="A159:D159"/>
    <mergeCell ref="A164:C164"/>
    <mergeCell ref="A167:G167"/>
    <mergeCell ref="A194:C194"/>
    <mergeCell ref="A195:D195"/>
    <mergeCell ref="A140:C140"/>
    <mergeCell ref="A143:D143"/>
    <mergeCell ref="A148:C148"/>
    <mergeCell ref="A151:D151"/>
    <mergeCell ref="A156:C156"/>
    <mergeCell ref="A119:D119"/>
    <mergeCell ref="A124:C124"/>
    <mergeCell ref="A127:D127"/>
    <mergeCell ref="A132:C132"/>
    <mergeCell ref="A135:D135"/>
    <mergeCell ref="A115:B115"/>
    <mergeCell ref="A116:B116"/>
    <mergeCell ref="A109:B109"/>
    <mergeCell ref="A110:B110"/>
    <mergeCell ref="A111:B111"/>
    <mergeCell ref="A112:B112"/>
    <mergeCell ref="A113:B113"/>
    <mergeCell ref="A114:B114"/>
    <mergeCell ref="E14:F14"/>
    <mergeCell ref="A24:D24"/>
    <mergeCell ref="A108:B108"/>
    <mergeCell ref="A1:D1"/>
    <mergeCell ref="A2:D2"/>
    <mergeCell ref="A3:D3"/>
    <mergeCell ref="A13:D13"/>
    <mergeCell ref="A53:D53"/>
    <mergeCell ref="A63:D63"/>
    <mergeCell ref="A87:D87"/>
    <mergeCell ref="A95:D95"/>
    <mergeCell ref="A107:B107"/>
  </mergeCells>
  <pageMargins left="0.70833333333333337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9"/>
  <sheetViews>
    <sheetView topLeftCell="A94" workbookViewId="0">
      <selection activeCell="C97" sqref="C97:D103"/>
    </sheetView>
  </sheetViews>
  <sheetFormatPr defaultColWidth="8.7109375" defaultRowHeight="15" x14ac:dyDescent="0.25"/>
  <cols>
    <col min="1" max="1" width="57.7109375" customWidth="1"/>
    <col min="2" max="2" width="14.140625" customWidth="1"/>
    <col min="3" max="3" width="12.85546875" customWidth="1"/>
    <col min="4" max="4" width="16" customWidth="1"/>
    <col min="5" max="5" width="16.85546875" customWidth="1"/>
    <col min="6" max="6" width="10.42578125" bestFit="1" customWidth="1"/>
  </cols>
  <sheetData>
    <row r="1" spans="1:6" ht="22.5" x14ac:dyDescent="0.25">
      <c r="A1" s="398" t="s">
        <v>2</v>
      </c>
      <c r="B1" s="398"/>
      <c r="C1" s="398"/>
      <c r="D1" s="398"/>
      <c r="E1" s="1"/>
      <c r="F1" s="1"/>
    </row>
    <row r="2" spans="1:6" ht="22.5" x14ac:dyDescent="0.25">
      <c r="A2" s="398" t="s">
        <v>3</v>
      </c>
      <c r="B2" s="398"/>
      <c r="C2" s="398"/>
      <c r="D2" s="398"/>
      <c r="E2" s="1"/>
      <c r="F2" s="1"/>
    </row>
    <row r="3" spans="1:6" ht="18.75" x14ac:dyDescent="0.25">
      <c r="A3" s="399" t="s">
        <v>4</v>
      </c>
      <c r="B3" s="399"/>
      <c r="C3" s="399"/>
      <c r="D3" s="399"/>
      <c r="E3" s="1"/>
      <c r="F3" s="1"/>
    </row>
    <row r="4" spans="1:6" ht="15.75" thickBot="1" x14ac:dyDescent="0.3">
      <c r="A4" s="2"/>
      <c r="B4" s="3"/>
      <c r="C4" s="3"/>
      <c r="D4" s="3"/>
      <c r="E4" s="1"/>
      <c r="F4" s="1"/>
    </row>
    <row r="5" spans="1:6" ht="15.75" thickBot="1" x14ac:dyDescent="0.3">
      <c r="A5" s="4"/>
      <c r="B5" s="5" t="s">
        <v>5</v>
      </c>
      <c r="C5" s="6"/>
      <c r="D5" s="6"/>
      <c r="E5" s="1"/>
      <c r="F5" s="1"/>
    </row>
    <row r="6" spans="1:6" ht="15.75" thickBot="1" x14ac:dyDescent="0.3">
      <c r="A6" s="4"/>
      <c r="B6" s="5" t="s">
        <v>6</v>
      </c>
      <c r="C6" s="7"/>
      <c r="D6" s="7"/>
      <c r="E6" s="1"/>
      <c r="F6" s="1"/>
    </row>
    <row r="7" spans="1:6" ht="15.75" thickBot="1" x14ac:dyDescent="0.3">
      <c r="A7" s="4"/>
      <c r="B7" s="5" t="s">
        <v>7</v>
      </c>
      <c r="C7" s="8"/>
      <c r="D7" s="8"/>
      <c r="E7" s="1"/>
      <c r="F7" s="1"/>
    </row>
    <row r="8" spans="1:6" ht="15.75" thickBot="1" x14ac:dyDescent="0.3">
      <c r="A8" s="4"/>
      <c r="B8" s="5" t="s">
        <v>8</v>
      </c>
      <c r="C8" s="8"/>
      <c r="D8" s="8"/>
      <c r="E8" s="1"/>
      <c r="F8" s="1"/>
    </row>
    <row r="9" spans="1:6" x14ac:dyDescent="0.25">
      <c r="A9" s="4"/>
      <c r="B9" s="5"/>
      <c r="C9" s="9"/>
      <c r="D9" s="9"/>
      <c r="E9" s="1"/>
      <c r="F9" s="1"/>
    </row>
    <row r="10" spans="1:6" x14ac:dyDescent="0.25">
      <c r="A10" s="4"/>
      <c r="B10" s="5"/>
      <c r="C10" s="9"/>
      <c r="D10" s="9"/>
      <c r="E10" s="1"/>
      <c r="F10" s="1"/>
    </row>
    <row r="11" spans="1:6" ht="15.75" thickBot="1" x14ac:dyDescent="0.3">
      <c r="A11" s="10" t="s">
        <v>213</v>
      </c>
      <c r="B11" s="5"/>
      <c r="C11" s="9"/>
      <c r="D11" s="9"/>
      <c r="E11" s="1"/>
      <c r="F11" s="1"/>
    </row>
    <row r="12" spans="1:6" ht="39" thickBot="1" x14ac:dyDescent="0.3">
      <c r="A12" s="11" t="s">
        <v>9</v>
      </c>
      <c r="B12" s="12" t="s">
        <v>10</v>
      </c>
      <c r="C12" s="12" t="s">
        <v>11</v>
      </c>
      <c r="D12" s="12" t="s">
        <v>12</v>
      </c>
      <c r="E12" s="1"/>
      <c r="F12" s="1"/>
    </row>
    <row r="13" spans="1:6" ht="16.5" customHeight="1" thickBot="1" x14ac:dyDescent="0.3">
      <c r="A13" s="396" t="s">
        <v>14</v>
      </c>
      <c r="B13" s="396"/>
      <c r="C13" s="396"/>
      <c r="D13" s="396"/>
      <c r="E13" s="13"/>
      <c r="F13" s="13"/>
    </row>
    <row r="14" spans="1:6" ht="15.75" thickBot="1" x14ac:dyDescent="0.3">
      <c r="A14" s="14" t="s">
        <v>15</v>
      </c>
      <c r="B14" s="15" t="s">
        <v>16</v>
      </c>
      <c r="C14" s="16" t="s">
        <v>17</v>
      </c>
      <c r="D14" s="16" t="s">
        <v>17</v>
      </c>
      <c r="E14" s="395"/>
      <c r="F14" s="395"/>
    </row>
    <row r="15" spans="1:6" x14ac:dyDescent="0.25">
      <c r="A15" s="18" t="s">
        <v>18</v>
      </c>
      <c r="B15" s="19"/>
      <c r="C15" s="20"/>
      <c r="D15" s="20"/>
      <c r="E15" s="13"/>
      <c r="F15" s="17"/>
    </row>
    <row r="16" spans="1:6" x14ac:dyDescent="0.25">
      <c r="A16" s="18" t="s">
        <v>19</v>
      </c>
      <c r="B16" s="21"/>
      <c r="C16" s="22"/>
      <c r="D16" s="22"/>
      <c r="E16" s="23"/>
      <c r="F16" s="24"/>
    </row>
    <row r="17" spans="1:6" x14ac:dyDescent="0.25">
      <c r="A17" s="18" t="s">
        <v>20</v>
      </c>
      <c r="B17" s="25"/>
      <c r="C17" s="20"/>
      <c r="D17" s="20"/>
      <c r="E17" s="23"/>
      <c r="F17" s="24"/>
    </row>
    <row r="18" spans="1:6" x14ac:dyDescent="0.25">
      <c r="A18" s="18" t="s">
        <v>21</v>
      </c>
      <c r="B18" s="26"/>
      <c r="C18" s="20"/>
      <c r="D18" s="20"/>
      <c r="E18" s="23"/>
      <c r="F18" s="24"/>
    </row>
    <row r="19" spans="1:6" x14ac:dyDescent="0.25">
      <c r="A19" s="18" t="s">
        <v>22</v>
      </c>
      <c r="B19" s="26"/>
      <c r="C19" s="20"/>
      <c r="D19" s="27"/>
      <c r="E19" s="23"/>
      <c r="F19" s="24"/>
    </row>
    <row r="20" spans="1:6" x14ac:dyDescent="0.25">
      <c r="A20" s="18" t="s">
        <v>23</v>
      </c>
      <c r="B20" s="26"/>
      <c r="C20" s="20"/>
      <c r="D20" s="20"/>
      <c r="E20" s="23"/>
      <c r="F20" s="24"/>
    </row>
    <row r="21" spans="1:6" ht="15.75" thickBot="1" x14ac:dyDescent="0.3">
      <c r="A21" s="18" t="s">
        <v>24</v>
      </c>
      <c r="B21" s="28"/>
      <c r="C21" s="20"/>
      <c r="D21" s="20"/>
      <c r="E21" s="23"/>
      <c r="F21" s="29"/>
    </row>
    <row r="22" spans="1:6" ht="15.75" thickBot="1" x14ac:dyDescent="0.3">
      <c r="A22" s="30" t="s">
        <v>0</v>
      </c>
      <c r="B22" s="31"/>
      <c r="C22" s="32">
        <f>SUM(C15:C21)</f>
        <v>0</v>
      </c>
      <c r="D22" s="32">
        <f>SUM(D15:D21)</f>
        <v>0</v>
      </c>
      <c r="E22" s="23"/>
      <c r="F22" s="29"/>
    </row>
    <row r="23" spans="1:6" ht="15.75" thickBot="1" x14ac:dyDescent="0.3">
      <c r="A23" s="33"/>
      <c r="B23" s="34"/>
      <c r="C23" s="35"/>
      <c r="D23" s="35"/>
      <c r="E23" s="36"/>
      <c r="F23" s="37"/>
    </row>
    <row r="24" spans="1:6" ht="16.5" customHeight="1" thickBot="1" x14ac:dyDescent="0.3">
      <c r="A24" s="396" t="s">
        <v>25</v>
      </c>
      <c r="B24" s="396"/>
      <c r="C24" s="396"/>
      <c r="D24" s="396"/>
      <c r="E24" s="13"/>
      <c r="F24" s="13"/>
    </row>
    <row r="25" spans="1:6" ht="15.75" thickBot="1" x14ac:dyDescent="0.3">
      <c r="A25" s="38" t="s">
        <v>26</v>
      </c>
      <c r="B25" s="39" t="s">
        <v>16</v>
      </c>
      <c r="C25" s="39" t="s">
        <v>17</v>
      </c>
      <c r="D25" s="39" t="s">
        <v>17</v>
      </c>
      <c r="E25" s="1"/>
      <c r="F25" s="1"/>
    </row>
    <row r="26" spans="1:6" x14ac:dyDescent="0.25">
      <c r="A26" s="40" t="s">
        <v>27</v>
      </c>
      <c r="B26" s="41"/>
      <c r="C26" s="42"/>
      <c r="D26" s="42"/>
      <c r="E26" s="13"/>
      <c r="F26" s="13"/>
    </row>
    <row r="27" spans="1:6" ht="64.5" thickBot="1" x14ac:dyDescent="0.3">
      <c r="A27" s="18" t="s">
        <v>28</v>
      </c>
      <c r="B27" s="21"/>
      <c r="C27" s="43"/>
      <c r="D27" s="43"/>
      <c r="E27" s="13"/>
      <c r="F27" s="13"/>
    </row>
    <row r="28" spans="1:6" ht="15.75" thickBot="1" x14ac:dyDescent="0.3">
      <c r="A28" s="44" t="s">
        <v>29</v>
      </c>
      <c r="B28" s="45">
        <f>SUM(B26:B27)</f>
        <v>0</v>
      </c>
      <c r="C28" s="46">
        <f>SUM(C26:C27)</f>
        <v>0</v>
      </c>
      <c r="D28" s="46">
        <f>SUM(D26:D27)</f>
        <v>0</v>
      </c>
      <c r="E28" s="47"/>
      <c r="F28" s="48"/>
    </row>
    <row r="29" spans="1:6" ht="26.25" thickBot="1" x14ac:dyDescent="0.3">
      <c r="A29" s="49" t="s">
        <v>30</v>
      </c>
      <c r="B29" s="39" t="s">
        <v>16</v>
      </c>
      <c r="C29" s="39" t="s">
        <v>17</v>
      </c>
      <c r="D29" s="39" t="s">
        <v>17</v>
      </c>
      <c r="E29" s="1"/>
      <c r="F29" s="1"/>
    </row>
    <row r="30" spans="1:6" x14ac:dyDescent="0.25">
      <c r="A30" s="18" t="s">
        <v>31</v>
      </c>
      <c r="B30" s="21"/>
      <c r="C30" s="50"/>
      <c r="D30" s="50"/>
      <c r="E30" s="47"/>
      <c r="F30" s="51"/>
    </row>
    <row r="31" spans="1:6" x14ac:dyDescent="0.25">
      <c r="A31" s="18" t="s">
        <v>32</v>
      </c>
      <c r="B31" s="21"/>
      <c r="C31" s="50"/>
      <c r="D31" s="50"/>
      <c r="E31" s="1"/>
      <c r="F31" s="51"/>
    </row>
    <row r="32" spans="1:6" x14ac:dyDescent="0.25">
      <c r="A32" s="18" t="s">
        <v>33</v>
      </c>
      <c r="B32" s="21"/>
      <c r="C32" s="50"/>
      <c r="D32" s="50"/>
      <c r="E32" s="51"/>
      <c r="F32" s="51"/>
    </row>
    <row r="33" spans="1:6" x14ac:dyDescent="0.25">
      <c r="A33" s="18" t="s">
        <v>34</v>
      </c>
      <c r="B33" s="21"/>
      <c r="C33" s="50"/>
      <c r="D33" s="50"/>
      <c r="E33" s="51"/>
      <c r="F33" s="51"/>
    </row>
    <row r="34" spans="1:6" x14ac:dyDescent="0.25">
      <c r="A34" s="18" t="s">
        <v>35</v>
      </c>
      <c r="B34" s="21"/>
      <c r="C34" s="50"/>
      <c r="D34" s="50"/>
      <c r="E34" s="51"/>
      <c r="F34" s="51"/>
    </row>
    <row r="35" spans="1:6" x14ac:dyDescent="0.25">
      <c r="A35" s="18" t="s">
        <v>36</v>
      </c>
      <c r="B35" s="21"/>
      <c r="C35" s="50"/>
      <c r="D35" s="50"/>
      <c r="E35" s="51"/>
      <c r="F35" s="51"/>
    </row>
    <row r="36" spans="1:6" x14ac:dyDescent="0.25">
      <c r="A36" s="18" t="s">
        <v>37</v>
      </c>
      <c r="B36" s="21"/>
      <c r="C36" s="50"/>
      <c r="D36" s="50"/>
      <c r="E36" s="47"/>
      <c r="F36" s="48"/>
    </row>
    <row r="37" spans="1:6" ht="15.75" thickBot="1" x14ac:dyDescent="0.3">
      <c r="A37" s="18" t="s">
        <v>38</v>
      </c>
      <c r="B37" s="21"/>
      <c r="C37" s="50"/>
      <c r="D37" s="50"/>
      <c r="E37" s="1"/>
      <c r="F37" s="1"/>
    </row>
    <row r="38" spans="1:6" ht="15.75" thickBot="1" x14ac:dyDescent="0.3">
      <c r="A38" s="44" t="s">
        <v>29</v>
      </c>
      <c r="B38" s="45">
        <f>SUM(B30:B37)</f>
        <v>0</v>
      </c>
      <c r="C38" s="52">
        <f>SUM(C30:C37)</f>
        <v>0</v>
      </c>
      <c r="D38" s="52">
        <f>SUM(D30:D37)</f>
        <v>0</v>
      </c>
      <c r="E38" s="1"/>
      <c r="F38" s="1"/>
    </row>
    <row r="39" spans="1:6" ht="16.5" thickBot="1" x14ac:dyDescent="0.3">
      <c r="A39" s="53" t="s">
        <v>39</v>
      </c>
      <c r="B39" s="39" t="s">
        <v>40</v>
      </c>
      <c r="C39" s="54" t="s">
        <v>17</v>
      </c>
      <c r="D39" s="54" t="s">
        <v>17</v>
      </c>
      <c r="E39" s="55"/>
      <c r="F39" s="1"/>
    </row>
    <row r="40" spans="1:6" ht="38.25" x14ac:dyDescent="0.25">
      <c r="A40" s="18" t="s">
        <v>41</v>
      </c>
      <c r="B40" s="56"/>
      <c r="C40" s="57"/>
      <c r="D40" s="57"/>
      <c r="E40" s="1"/>
      <c r="F40" s="1"/>
    </row>
    <row r="41" spans="1:6" ht="25.5" x14ac:dyDescent="0.25">
      <c r="A41" s="18" t="s">
        <v>42</v>
      </c>
      <c r="B41" s="58"/>
      <c r="C41" s="43"/>
      <c r="D41" s="59"/>
      <c r="E41" s="1"/>
      <c r="F41" s="1"/>
    </row>
    <row r="42" spans="1:6" x14ac:dyDescent="0.25">
      <c r="A42" s="18" t="s">
        <v>43</v>
      </c>
      <c r="B42" s="58"/>
      <c r="C42" s="43"/>
      <c r="D42" s="43"/>
      <c r="E42" s="1"/>
      <c r="F42" s="1"/>
    </row>
    <row r="43" spans="1:6" x14ac:dyDescent="0.25">
      <c r="A43" s="18" t="s">
        <v>44</v>
      </c>
      <c r="B43" s="58"/>
      <c r="C43" s="43"/>
      <c r="D43" s="43"/>
      <c r="E43" s="1"/>
      <c r="F43" s="1"/>
    </row>
    <row r="44" spans="1:6" ht="25.5" x14ac:dyDescent="0.25">
      <c r="A44" s="18" t="s">
        <v>45</v>
      </c>
      <c r="B44" s="21"/>
      <c r="C44" s="43"/>
      <c r="D44" s="43"/>
      <c r="E44" s="1"/>
      <c r="F44" s="1"/>
    </row>
    <row r="45" spans="1:6" ht="15.75" thickBot="1" x14ac:dyDescent="0.3">
      <c r="A45" s="18"/>
      <c r="B45" s="58"/>
      <c r="C45" s="60"/>
      <c r="D45" s="60"/>
      <c r="E45" s="1"/>
      <c r="F45" s="1"/>
    </row>
    <row r="46" spans="1:6" ht="15.75" thickBot="1" x14ac:dyDescent="0.3">
      <c r="A46" s="44" t="s">
        <v>29</v>
      </c>
      <c r="B46" s="46"/>
      <c r="C46" s="52">
        <f>SUM(C40:C45)</f>
        <v>0</v>
      </c>
      <c r="D46" s="52">
        <f>SUM(D40:D45)</f>
        <v>0</v>
      </c>
      <c r="E46" s="1"/>
      <c r="F46" s="1"/>
    </row>
    <row r="47" spans="1:6" ht="15.75" thickBot="1" x14ac:dyDescent="0.3">
      <c r="A47" s="61" t="s">
        <v>46</v>
      </c>
      <c r="B47" s="16" t="s">
        <v>16</v>
      </c>
      <c r="C47" s="62" t="s">
        <v>17</v>
      </c>
      <c r="D47" s="62" t="s">
        <v>17</v>
      </c>
      <c r="E47" s="1"/>
      <c r="F47" s="1"/>
    </row>
    <row r="48" spans="1:6" x14ac:dyDescent="0.25">
      <c r="A48" s="63" t="s">
        <v>47</v>
      </c>
      <c r="B48" s="64"/>
      <c r="C48" s="42"/>
      <c r="D48" s="42"/>
      <c r="E48" s="1"/>
      <c r="F48" s="1"/>
    </row>
    <row r="49" spans="1:6" x14ac:dyDescent="0.25">
      <c r="A49" s="65" t="s">
        <v>48</v>
      </c>
      <c r="B49" s="66"/>
      <c r="C49" s="43"/>
      <c r="D49" s="43"/>
      <c r="E49" s="1"/>
      <c r="F49" s="1"/>
    </row>
    <row r="50" spans="1:6" ht="15.75" thickBot="1" x14ac:dyDescent="0.3">
      <c r="A50" s="65" t="s">
        <v>39</v>
      </c>
      <c r="B50" s="67"/>
      <c r="C50" s="43"/>
      <c r="D50" s="43"/>
      <c r="E50" s="1"/>
      <c r="F50" s="1"/>
    </row>
    <row r="51" spans="1:6" ht="15.75" thickBot="1" x14ac:dyDescent="0.3">
      <c r="A51" s="30" t="s">
        <v>0</v>
      </c>
      <c r="B51" s="68"/>
      <c r="C51" s="32">
        <f>SUM(C48:C50)</f>
        <v>0</v>
      </c>
      <c r="D51" s="32">
        <f>SUM(D48:D50)</f>
        <v>0</v>
      </c>
      <c r="E51" s="1"/>
      <c r="F51" s="1"/>
    </row>
    <row r="52" spans="1:6" ht="15.75" thickBot="1" x14ac:dyDescent="0.3">
      <c r="A52" s="69"/>
      <c r="B52" s="35"/>
      <c r="C52" s="35"/>
      <c r="D52" s="35"/>
      <c r="E52" s="1"/>
      <c r="F52" s="1"/>
    </row>
    <row r="53" spans="1:6" ht="16.5" customHeight="1" thickBot="1" x14ac:dyDescent="0.3">
      <c r="A53" s="396" t="s">
        <v>49</v>
      </c>
      <c r="B53" s="396"/>
      <c r="C53" s="396"/>
      <c r="D53" s="396"/>
      <c r="E53" s="51"/>
      <c r="F53" s="51"/>
    </row>
    <row r="54" spans="1:6" ht="15.75" thickBot="1" x14ac:dyDescent="0.3">
      <c r="A54" s="14" t="s">
        <v>50</v>
      </c>
      <c r="B54" s="16" t="s">
        <v>16</v>
      </c>
      <c r="C54" s="70" t="s">
        <v>17</v>
      </c>
      <c r="D54" s="70" t="s">
        <v>17</v>
      </c>
      <c r="E54" s="51"/>
      <c r="F54" s="51"/>
    </row>
    <row r="55" spans="1:6" x14ac:dyDescent="0.25">
      <c r="A55" s="18" t="s">
        <v>51</v>
      </c>
      <c r="B55" s="72"/>
      <c r="C55" s="42"/>
      <c r="D55" s="42"/>
      <c r="E55" s="51"/>
      <c r="F55" s="51"/>
    </row>
    <row r="56" spans="1:6" x14ac:dyDescent="0.25">
      <c r="A56" s="73" t="s">
        <v>52</v>
      </c>
      <c r="B56" s="72"/>
      <c r="C56" s="43"/>
      <c r="D56" s="43"/>
      <c r="E56" s="51"/>
      <c r="F56" s="51"/>
    </row>
    <row r="57" spans="1:6" ht="61.5" x14ac:dyDescent="0.25">
      <c r="A57" s="18" t="s">
        <v>53</v>
      </c>
      <c r="B57" s="72"/>
      <c r="C57" s="43"/>
      <c r="D57" s="43"/>
      <c r="E57" s="51"/>
      <c r="F57" s="51"/>
    </row>
    <row r="58" spans="1:6" ht="36.75" x14ac:dyDescent="0.25">
      <c r="A58" s="18" t="s">
        <v>54</v>
      </c>
      <c r="B58" s="72"/>
      <c r="C58" s="43"/>
      <c r="D58" s="43"/>
      <c r="E58" s="51"/>
      <c r="F58" s="51"/>
    </row>
    <row r="59" spans="1:6" x14ac:dyDescent="0.25">
      <c r="A59" s="18" t="s">
        <v>55</v>
      </c>
      <c r="B59" s="72"/>
      <c r="C59" s="43"/>
      <c r="D59" s="43"/>
      <c r="E59" s="47"/>
      <c r="F59" s="47"/>
    </row>
    <row r="60" spans="1:6" ht="26.25" thickBot="1" x14ac:dyDescent="0.3">
      <c r="A60" s="18" t="s">
        <v>56</v>
      </c>
      <c r="B60" s="72"/>
      <c r="C60" s="60"/>
      <c r="D60" s="60"/>
      <c r="E60" s="1"/>
      <c r="F60" s="1"/>
    </row>
    <row r="61" spans="1:6" ht="15.75" thickBot="1" x14ac:dyDescent="0.3">
      <c r="A61" s="74" t="s">
        <v>0</v>
      </c>
      <c r="B61" s="75">
        <f>SUM(B55:B60)</f>
        <v>0</v>
      </c>
      <c r="C61" s="32">
        <f>SUM(C55:C60)</f>
        <v>0</v>
      </c>
      <c r="D61" s="32">
        <f>SUM(D55:D60)</f>
        <v>0</v>
      </c>
      <c r="E61" s="1"/>
      <c r="F61" s="1"/>
    </row>
    <row r="62" spans="1:6" ht="15.75" thickBot="1" x14ac:dyDescent="0.3">
      <c r="A62" s="69"/>
      <c r="B62" s="35"/>
      <c r="C62" s="35"/>
      <c r="D62" s="35"/>
      <c r="E62" s="1"/>
      <c r="F62" s="1"/>
    </row>
    <row r="63" spans="1:6" ht="16.5" customHeight="1" thickBot="1" x14ac:dyDescent="0.3">
      <c r="A63" s="396" t="s">
        <v>57</v>
      </c>
      <c r="B63" s="396"/>
      <c r="C63" s="396"/>
      <c r="D63" s="396"/>
      <c r="E63" s="51"/>
      <c r="F63" s="51"/>
    </row>
    <row r="64" spans="1:6" ht="15.75" thickBot="1" x14ac:dyDescent="0.3">
      <c r="A64" s="53" t="s">
        <v>58</v>
      </c>
      <c r="B64" s="39" t="s">
        <v>16</v>
      </c>
      <c r="C64" s="39" t="s">
        <v>17</v>
      </c>
      <c r="D64" s="39" t="s">
        <v>17</v>
      </c>
      <c r="E64" s="51"/>
      <c r="F64" s="51"/>
    </row>
    <row r="65" spans="1:6" x14ac:dyDescent="0.25">
      <c r="A65" s="18" t="s">
        <v>59</v>
      </c>
      <c r="B65" s="21"/>
      <c r="C65" s="50"/>
      <c r="D65" s="50"/>
      <c r="E65" s="76"/>
      <c r="F65" s="51"/>
    </row>
    <row r="66" spans="1:6" x14ac:dyDescent="0.25">
      <c r="A66" s="18" t="s">
        <v>60</v>
      </c>
      <c r="B66" s="21"/>
      <c r="C66" s="50"/>
      <c r="D66" s="50"/>
      <c r="E66" s="78"/>
      <c r="F66" s="51"/>
    </row>
    <row r="67" spans="1:6" x14ac:dyDescent="0.25">
      <c r="A67" s="18" t="s">
        <v>61</v>
      </c>
      <c r="B67" s="21"/>
      <c r="C67" s="50"/>
      <c r="D67" s="50"/>
      <c r="E67" s="51"/>
      <c r="F67" s="51"/>
    </row>
    <row r="68" spans="1:6" x14ac:dyDescent="0.25">
      <c r="A68" s="18" t="s">
        <v>62</v>
      </c>
      <c r="B68" s="21"/>
      <c r="C68" s="50"/>
      <c r="D68" s="50"/>
      <c r="E68" s="47"/>
      <c r="F68" s="47"/>
    </row>
    <row r="69" spans="1:6" ht="15.75" thickBot="1" x14ac:dyDescent="0.3">
      <c r="A69" s="18" t="s">
        <v>24</v>
      </c>
      <c r="B69" s="21"/>
      <c r="C69" s="50"/>
      <c r="D69" s="50"/>
      <c r="E69" s="1"/>
      <c r="F69" s="1"/>
    </row>
    <row r="70" spans="1:6" ht="15.75" thickBot="1" x14ac:dyDescent="0.3">
      <c r="A70" s="44" t="s">
        <v>29</v>
      </c>
      <c r="B70" s="45">
        <f>SUM(B65:B69)</f>
        <v>0</v>
      </c>
      <c r="C70" s="52">
        <f>SUM(C65:C69)</f>
        <v>0</v>
      </c>
      <c r="D70" s="52">
        <f>SUM(D65:D69)</f>
        <v>0</v>
      </c>
      <c r="E70" s="51"/>
      <c r="F70" s="51"/>
    </row>
    <row r="71" spans="1:6" ht="15.75" thickBot="1" x14ac:dyDescent="0.3">
      <c r="A71" s="53" t="s">
        <v>63</v>
      </c>
      <c r="B71" s="79"/>
      <c r="C71" s="80" t="s">
        <v>17</v>
      </c>
      <c r="D71" s="80" t="s">
        <v>17</v>
      </c>
      <c r="E71" s="47"/>
      <c r="F71" s="47"/>
    </row>
    <row r="72" spans="1:6" ht="15.75" thickBot="1" x14ac:dyDescent="0.3">
      <c r="A72" s="18" t="s">
        <v>64</v>
      </c>
      <c r="B72" s="21"/>
      <c r="C72" s="50"/>
      <c r="D72" s="50"/>
      <c r="E72" s="1"/>
      <c r="F72" s="1"/>
    </row>
    <row r="73" spans="1:6" ht="15.75" thickBot="1" x14ac:dyDescent="0.3">
      <c r="A73" s="44" t="s">
        <v>29</v>
      </c>
      <c r="B73" s="45">
        <f>SUM(B72)</f>
        <v>0</v>
      </c>
      <c r="C73" s="52">
        <f>SUM(C72:C72)</f>
        <v>0</v>
      </c>
      <c r="D73" s="52">
        <f>SUM(D72:D72)</f>
        <v>0</v>
      </c>
      <c r="E73" s="51"/>
      <c r="F73" s="51"/>
    </row>
    <row r="74" spans="1:6" ht="26.25" thickBot="1" x14ac:dyDescent="0.3">
      <c r="A74" s="53" t="s">
        <v>65</v>
      </c>
      <c r="B74" s="79"/>
      <c r="C74" s="80" t="s">
        <v>17</v>
      </c>
      <c r="D74" s="80" t="s">
        <v>17</v>
      </c>
      <c r="E74" s="51"/>
      <c r="F74" s="51"/>
    </row>
    <row r="75" spans="1:6" ht="15.75" thickBot="1" x14ac:dyDescent="0.3">
      <c r="A75" s="18" t="s">
        <v>66</v>
      </c>
      <c r="B75" s="21"/>
      <c r="C75" s="50"/>
      <c r="D75" s="50"/>
      <c r="E75" s="51"/>
      <c r="F75" s="51"/>
    </row>
    <row r="76" spans="1:6" ht="15.75" thickBot="1" x14ac:dyDescent="0.3">
      <c r="A76" s="44" t="s">
        <v>0</v>
      </c>
      <c r="B76" s="45">
        <f>SUM(B75)</f>
        <v>0</v>
      </c>
      <c r="C76" s="52">
        <f>SUM(C75:C75)</f>
        <v>0</v>
      </c>
      <c r="D76" s="52">
        <f>SUM(D75:D75)</f>
        <v>0</v>
      </c>
      <c r="E76" s="51"/>
      <c r="F76" s="51"/>
    </row>
    <row r="77" spans="1:6" ht="15.75" thickBot="1" x14ac:dyDescent="0.3">
      <c r="A77" s="53" t="s">
        <v>67</v>
      </c>
      <c r="B77" s="79"/>
      <c r="C77" s="80" t="s">
        <v>17</v>
      </c>
      <c r="D77" s="80" t="s">
        <v>17</v>
      </c>
      <c r="E77" s="51"/>
      <c r="F77" s="51"/>
    </row>
    <row r="78" spans="1:6" ht="15.75" thickBot="1" x14ac:dyDescent="0.3">
      <c r="A78" s="18" t="s">
        <v>68</v>
      </c>
      <c r="B78" s="21"/>
      <c r="C78" s="50"/>
      <c r="D78" s="50"/>
      <c r="E78" s="51"/>
      <c r="F78" s="51"/>
    </row>
    <row r="79" spans="1:6" ht="15.75" thickBot="1" x14ac:dyDescent="0.3">
      <c r="A79" s="44" t="s">
        <v>0</v>
      </c>
      <c r="B79" s="45">
        <f>SUM(B78)</f>
        <v>0</v>
      </c>
      <c r="C79" s="52">
        <f>SUM(C78:C78)</f>
        <v>0</v>
      </c>
      <c r="D79" s="52">
        <f>SUM(D78:D78)</f>
        <v>0</v>
      </c>
      <c r="E79" s="51"/>
      <c r="F79" s="51"/>
    </row>
    <row r="80" spans="1:6" ht="15.75" thickBot="1" x14ac:dyDescent="0.3">
      <c r="A80" s="83" t="s">
        <v>69</v>
      </c>
      <c r="B80" s="16" t="s">
        <v>16</v>
      </c>
      <c r="C80" s="70" t="s">
        <v>17</v>
      </c>
      <c r="D80" s="70" t="s">
        <v>17</v>
      </c>
      <c r="E80" s="51"/>
      <c r="F80" s="51"/>
    </row>
    <row r="81" spans="1:6" x14ac:dyDescent="0.25">
      <c r="A81" s="84" t="s">
        <v>70</v>
      </c>
      <c r="B81" s="85"/>
      <c r="C81" s="42"/>
      <c r="D81" s="42"/>
      <c r="E81" s="51"/>
      <c r="F81" s="51"/>
    </row>
    <row r="82" spans="1:6" x14ac:dyDescent="0.25">
      <c r="A82" s="86" t="s">
        <v>71</v>
      </c>
      <c r="B82" s="85"/>
      <c r="C82" s="43"/>
      <c r="D82" s="43"/>
      <c r="E82" s="51"/>
      <c r="F82" s="51"/>
    </row>
    <row r="83" spans="1:6" x14ac:dyDescent="0.25">
      <c r="A83" s="86" t="s">
        <v>72</v>
      </c>
      <c r="B83" s="85"/>
      <c r="C83" s="43"/>
      <c r="D83" s="43"/>
      <c r="E83" s="51"/>
      <c r="F83" s="51"/>
    </row>
    <row r="84" spans="1:6" ht="15.75" thickBot="1" x14ac:dyDescent="0.3">
      <c r="A84" s="86" t="s">
        <v>73</v>
      </c>
      <c r="B84" s="85"/>
      <c r="C84" s="43"/>
      <c r="D84" s="43"/>
      <c r="E84" s="47"/>
      <c r="F84" s="47"/>
    </row>
    <row r="85" spans="1:6" ht="15.75" thickBot="1" x14ac:dyDescent="0.3">
      <c r="A85" s="30" t="s">
        <v>0</v>
      </c>
      <c r="B85" s="75"/>
      <c r="C85" s="32">
        <f>SUM(C81:C84)</f>
        <v>0</v>
      </c>
      <c r="D85" s="32">
        <f>SUM(D81:D84)</f>
        <v>0</v>
      </c>
      <c r="E85" s="1"/>
      <c r="F85" s="1"/>
    </row>
    <row r="86" spans="1:6" ht="15.75" thickBot="1" x14ac:dyDescent="0.3">
      <c r="A86" s="69"/>
      <c r="B86" s="87"/>
      <c r="C86" s="35"/>
      <c r="D86" s="35"/>
      <c r="E86" s="1"/>
      <c r="F86" s="1"/>
    </row>
    <row r="87" spans="1:6" ht="16.5" customHeight="1" thickBot="1" x14ac:dyDescent="0.3">
      <c r="A87" s="396" t="s">
        <v>74</v>
      </c>
      <c r="B87" s="396"/>
      <c r="C87" s="396"/>
      <c r="D87" s="396"/>
      <c r="E87" s="1"/>
      <c r="F87" s="1"/>
    </row>
    <row r="88" spans="1:6" ht="15.75" thickBot="1" x14ac:dyDescent="0.3">
      <c r="A88" s="88" t="s">
        <v>75</v>
      </c>
      <c r="B88" s="16" t="s">
        <v>40</v>
      </c>
      <c r="C88" s="70" t="s">
        <v>17</v>
      </c>
      <c r="D88" s="70" t="s">
        <v>17</v>
      </c>
      <c r="E88" s="1"/>
      <c r="F88" s="1"/>
    </row>
    <row r="89" spans="1:6" x14ac:dyDescent="0.25">
      <c r="A89" s="84" t="s">
        <v>306</v>
      </c>
      <c r="B89" s="89"/>
      <c r="C89" s="57"/>
      <c r="D89" s="57"/>
      <c r="E89" s="1"/>
      <c r="F89" s="1"/>
    </row>
    <row r="90" spans="1:6" x14ac:dyDescent="0.25">
      <c r="A90" s="86" t="s">
        <v>76</v>
      </c>
      <c r="B90" s="89"/>
      <c r="C90" s="27"/>
      <c r="D90" s="27"/>
      <c r="E90" s="1"/>
      <c r="F90" s="1"/>
    </row>
    <row r="91" spans="1:6" x14ac:dyDescent="0.25">
      <c r="A91" s="86" t="s">
        <v>77</v>
      </c>
      <c r="B91" s="89"/>
      <c r="C91" s="27"/>
      <c r="D91" s="27"/>
      <c r="E91" s="1"/>
      <c r="F91" s="1"/>
    </row>
    <row r="92" spans="1:6" ht="15.75" thickBot="1" x14ac:dyDescent="0.3">
      <c r="A92" s="86" t="s">
        <v>307</v>
      </c>
      <c r="B92" s="89"/>
      <c r="C92" s="27"/>
      <c r="D92" s="27"/>
      <c r="E92" s="1"/>
      <c r="F92" s="1"/>
    </row>
    <row r="93" spans="1:6" ht="15.75" thickBot="1" x14ac:dyDescent="0.3">
      <c r="A93" s="30" t="s">
        <v>0</v>
      </c>
      <c r="B93" s="90"/>
      <c r="C93" s="32">
        <f>SUM(C89:C92)</f>
        <v>0</v>
      </c>
      <c r="D93" s="32">
        <f>SUM(D89:D92)</f>
        <v>0</v>
      </c>
      <c r="E93" s="1"/>
      <c r="F93" s="1"/>
    </row>
    <row r="94" spans="1:6" ht="15.75" thickBot="1" x14ac:dyDescent="0.3">
      <c r="A94" s="69"/>
      <c r="B94" s="87"/>
      <c r="C94" s="35"/>
      <c r="D94" s="35"/>
      <c r="E94" s="1"/>
      <c r="F94" s="1"/>
    </row>
    <row r="95" spans="1:6" ht="16.5" customHeight="1" thickBot="1" x14ac:dyDescent="0.3">
      <c r="A95" s="396" t="s">
        <v>78</v>
      </c>
      <c r="B95" s="396"/>
      <c r="C95" s="396"/>
      <c r="D95" s="396"/>
      <c r="E95" s="1"/>
      <c r="F95" s="1"/>
    </row>
    <row r="96" spans="1:6" ht="15.75" thickBot="1" x14ac:dyDescent="0.3">
      <c r="A96" s="91" t="s">
        <v>79</v>
      </c>
      <c r="B96" s="92" t="s">
        <v>16</v>
      </c>
      <c r="C96" s="93" t="s">
        <v>17</v>
      </c>
      <c r="D96" s="93" t="s">
        <v>17</v>
      </c>
      <c r="E96" s="1"/>
      <c r="F96" s="1"/>
    </row>
    <row r="97" spans="1:6" ht="15.75" thickBot="1" x14ac:dyDescent="0.3">
      <c r="A97" s="94" t="s">
        <v>80</v>
      </c>
      <c r="B97" s="95"/>
      <c r="C97" s="81"/>
      <c r="D97" s="81"/>
      <c r="E97" s="1"/>
      <c r="F97" s="1"/>
    </row>
    <row r="98" spans="1:6" ht="15.75" thickBot="1" x14ac:dyDescent="0.3">
      <c r="A98" s="94" t="s">
        <v>81</v>
      </c>
      <c r="B98" s="95"/>
      <c r="C98" s="81"/>
      <c r="D98" s="81"/>
      <c r="E98" s="1"/>
      <c r="F98" s="1"/>
    </row>
    <row r="99" spans="1:6" ht="25.5" thickBot="1" x14ac:dyDescent="0.3">
      <c r="A99" s="94" t="s">
        <v>82</v>
      </c>
      <c r="B99" s="95"/>
      <c r="C99" s="81"/>
      <c r="D99" s="81"/>
      <c r="E99" s="1"/>
      <c r="F99" s="1"/>
    </row>
    <row r="100" spans="1:6" ht="15.75" thickBot="1" x14ac:dyDescent="0.3">
      <c r="A100" s="96" t="s">
        <v>83</v>
      </c>
      <c r="B100" s="97"/>
      <c r="C100" s="98"/>
      <c r="D100" s="98"/>
      <c r="E100" s="1"/>
      <c r="F100" s="1"/>
    </row>
    <row r="101" spans="1:6" ht="15.75" thickBot="1" x14ac:dyDescent="0.3">
      <c r="A101" s="96" t="s">
        <v>84</v>
      </c>
      <c r="B101" s="97"/>
      <c r="C101" s="98"/>
      <c r="D101" s="98"/>
      <c r="E101" s="1"/>
      <c r="F101" s="1"/>
    </row>
    <row r="102" spans="1:6" ht="15.75" thickBot="1" x14ac:dyDescent="0.3">
      <c r="A102" s="96" t="s">
        <v>85</v>
      </c>
      <c r="B102" s="97"/>
      <c r="C102" s="98"/>
      <c r="D102" s="98"/>
      <c r="E102" s="1"/>
      <c r="F102" s="1"/>
    </row>
    <row r="103" spans="1:6" ht="15.75" thickBot="1" x14ac:dyDescent="0.3">
      <c r="A103" s="96" t="s">
        <v>86</v>
      </c>
      <c r="B103" s="99"/>
      <c r="C103" s="100"/>
      <c r="D103" s="100"/>
      <c r="E103" s="48"/>
      <c r="F103" s="47"/>
    </row>
    <row r="104" spans="1:6" ht="15.75" thickBot="1" x14ac:dyDescent="0.3">
      <c r="A104" s="74" t="s">
        <v>0</v>
      </c>
      <c r="B104" s="90"/>
      <c r="C104" s="32">
        <f>SUM(C97:C99)</f>
        <v>0</v>
      </c>
      <c r="D104" s="32">
        <f>SUM(D97:D99)</f>
        <v>0</v>
      </c>
      <c r="E104" s="1"/>
      <c r="F104" s="1"/>
    </row>
    <row r="105" spans="1:6" x14ac:dyDescent="0.25">
      <c r="A105" s="69"/>
      <c r="B105" s="87"/>
      <c r="C105" s="35"/>
      <c r="D105" s="35"/>
      <c r="E105" s="1"/>
      <c r="F105" s="1"/>
    </row>
    <row r="106" spans="1:6" ht="15.75" thickBot="1" x14ac:dyDescent="0.3">
      <c r="A106" s="33"/>
      <c r="B106" s="34"/>
      <c r="C106" s="34"/>
      <c r="D106" s="34"/>
      <c r="E106" s="1"/>
      <c r="F106" s="1"/>
    </row>
    <row r="107" spans="1:6" ht="50.25" customHeight="1" thickBot="1" x14ac:dyDescent="0.3">
      <c r="A107" s="400" t="s">
        <v>87</v>
      </c>
      <c r="B107" s="400"/>
      <c r="C107" s="101" t="s">
        <v>11</v>
      </c>
      <c r="D107" s="101" t="s">
        <v>12</v>
      </c>
      <c r="E107" s="1"/>
      <c r="F107" s="1"/>
    </row>
    <row r="108" spans="1:6" ht="15.75" customHeight="1" thickBot="1" x14ac:dyDescent="0.3">
      <c r="A108" s="397" t="s">
        <v>88</v>
      </c>
      <c r="B108" s="397"/>
      <c r="C108" s="102" t="s">
        <v>17</v>
      </c>
      <c r="D108" s="102" t="s">
        <v>17</v>
      </c>
      <c r="E108" s="1"/>
      <c r="F108" s="1"/>
    </row>
    <row r="109" spans="1:6" ht="15" customHeight="1" x14ac:dyDescent="0.25">
      <c r="A109" s="403" t="s">
        <v>89</v>
      </c>
      <c r="B109" s="403"/>
      <c r="C109" s="103">
        <f>C22</f>
        <v>0</v>
      </c>
      <c r="D109" s="103">
        <f>D22</f>
        <v>0</v>
      </c>
      <c r="E109" s="1"/>
      <c r="F109" s="1"/>
    </row>
    <row r="110" spans="1:6" ht="15" customHeight="1" x14ac:dyDescent="0.25">
      <c r="A110" s="404" t="s">
        <v>90</v>
      </c>
      <c r="B110" s="404"/>
      <c r="C110" s="104">
        <f>C51</f>
        <v>0</v>
      </c>
      <c r="D110" s="104">
        <f>D51</f>
        <v>0</v>
      </c>
      <c r="E110" s="1"/>
      <c r="F110" s="1"/>
    </row>
    <row r="111" spans="1:6" ht="15" customHeight="1" x14ac:dyDescent="0.25">
      <c r="A111" s="404" t="s">
        <v>91</v>
      </c>
      <c r="B111" s="404"/>
      <c r="C111" s="104">
        <f>C61</f>
        <v>0</v>
      </c>
      <c r="D111" s="104">
        <f>D61</f>
        <v>0</v>
      </c>
      <c r="E111" s="1"/>
      <c r="F111" s="1"/>
    </row>
    <row r="112" spans="1:6" ht="15" customHeight="1" x14ac:dyDescent="0.25">
      <c r="A112" s="404" t="s">
        <v>92</v>
      </c>
      <c r="B112" s="404"/>
      <c r="C112" s="104">
        <f>C85</f>
        <v>0</v>
      </c>
      <c r="D112" s="104">
        <f>D85</f>
        <v>0</v>
      </c>
      <c r="E112" s="1"/>
      <c r="F112" s="1"/>
    </row>
    <row r="113" spans="1:7" ht="15" customHeight="1" x14ac:dyDescent="0.25">
      <c r="A113" s="404" t="s">
        <v>93</v>
      </c>
      <c r="B113" s="404"/>
      <c r="C113" s="104">
        <f>C93</f>
        <v>0</v>
      </c>
      <c r="D113" s="104">
        <f>D93</f>
        <v>0</v>
      </c>
      <c r="E113" s="1"/>
      <c r="F113" s="1"/>
    </row>
    <row r="114" spans="1:7" ht="15" customHeight="1" x14ac:dyDescent="0.25">
      <c r="A114" s="405" t="s">
        <v>94</v>
      </c>
      <c r="B114" s="405"/>
      <c r="C114" s="105">
        <f>SUM(C109:C113)</f>
        <v>0</v>
      </c>
      <c r="D114" s="105">
        <f>SUM(D109:D113)</f>
        <v>0</v>
      </c>
      <c r="E114" s="1"/>
      <c r="F114" s="1"/>
    </row>
    <row r="115" spans="1:7" ht="15.75" customHeight="1" thickBot="1" x14ac:dyDescent="0.3">
      <c r="A115" s="401" t="s">
        <v>95</v>
      </c>
      <c r="B115" s="401"/>
      <c r="C115" s="106">
        <f>C104</f>
        <v>0</v>
      </c>
      <c r="D115" s="106">
        <f>D104</f>
        <v>0</v>
      </c>
      <c r="E115" s="1"/>
      <c r="F115" s="1"/>
    </row>
    <row r="116" spans="1:7" ht="15.75" customHeight="1" thickBot="1" x14ac:dyDescent="0.3">
      <c r="A116" s="402" t="s">
        <v>96</v>
      </c>
      <c r="B116" s="402"/>
      <c r="C116" s="107">
        <f>ROUND(C109+C110+C111+C112+C113+C115,2)</f>
        <v>0</v>
      </c>
      <c r="D116" s="107">
        <f>ROUND(D109+D110+D111+D112+D113+D115,2)</f>
        <v>0</v>
      </c>
      <c r="E116" s="24"/>
      <c r="F116" s="13"/>
    </row>
    <row r="117" spans="1:7" x14ac:dyDescent="0.25">
      <c r="A117" s="33"/>
      <c r="B117" s="34"/>
      <c r="C117" s="108"/>
      <c r="D117" s="108"/>
      <c r="E117" s="109"/>
      <c r="F117" s="109"/>
    </row>
    <row r="118" spans="1:7" x14ac:dyDescent="0.25">
      <c r="A118" s="110"/>
      <c r="B118" s="110"/>
      <c r="C118" s="111"/>
      <c r="D118" s="111"/>
      <c r="E118" s="112"/>
      <c r="F118" s="109"/>
    </row>
    <row r="119" spans="1:7" ht="15.75" thickBot="1" x14ac:dyDescent="0.3">
      <c r="A119" s="406" t="s">
        <v>194</v>
      </c>
      <c r="B119" s="406"/>
      <c r="C119" s="406"/>
      <c r="D119" s="406"/>
      <c r="E119" s="139"/>
      <c r="F119" s="113"/>
      <c r="G119" s="109"/>
    </row>
    <row r="120" spans="1:7" ht="51" x14ac:dyDescent="0.25">
      <c r="A120" s="114" t="s">
        <v>97</v>
      </c>
      <c r="B120" s="115" t="s">
        <v>98</v>
      </c>
      <c r="C120" s="116" t="s">
        <v>99</v>
      </c>
      <c r="D120" s="115" t="s">
        <v>100</v>
      </c>
      <c r="E120" s="113"/>
      <c r="F120" s="109"/>
      <c r="G120" s="117"/>
    </row>
    <row r="121" spans="1:7" x14ac:dyDescent="0.25">
      <c r="A121" s="136"/>
      <c r="B121" s="137" t="e">
        <f>#REF!</f>
        <v>#REF!</v>
      </c>
      <c r="C121" s="138"/>
      <c r="D121" s="137"/>
      <c r="E121" s="113"/>
      <c r="F121" s="109"/>
      <c r="G121" s="117"/>
    </row>
    <row r="122" spans="1:7" x14ac:dyDescent="0.25">
      <c r="A122" s="229" t="s">
        <v>332</v>
      </c>
      <c r="B122" s="228" t="s">
        <v>330</v>
      </c>
      <c r="C122" s="230">
        <f>Encarregada!$C$118</f>
        <v>0</v>
      </c>
      <c r="D122" s="231" t="e">
        <f>C122*2/(34*B121)</f>
        <v>#REF!</v>
      </c>
      <c r="E122" s="113"/>
      <c r="F122" s="119"/>
      <c r="G122" s="117"/>
    </row>
    <row r="123" spans="1:7" ht="15.75" thickBot="1" x14ac:dyDescent="0.3">
      <c r="A123" s="232" t="s">
        <v>101</v>
      </c>
      <c r="B123" s="233" t="s">
        <v>102</v>
      </c>
      <c r="C123" s="234">
        <f>$C$116</f>
        <v>0</v>
      </c>
      <c r="D123" s="235" t="e">
        <f>C123*1/B121</f>
        <v>#REF!</v>
      </c>
      <c r="E123" s="124"/>
      <c r="F123" s="119"/>
      <c r="G123" s="117"/>
    </row>
    <row r="124" spans="1:7" ht="15.75" thickBot="1" x14ac:dyDescent="0.3">
      <c r="A124" s="407" t="s">
        <v>103</v>
      </c>
      <c r="B124" s="407"/>
      <c r="C124" s="407"/>
      <c r="D124" s="125" t="e">
        <f>ROUND(SUM(D122:D123),2)</f>
        <v>#REF!</v>
      </c>
      <c r="E124" s="124"/>
      <c r="F124" s="109"/>
      <c r="G124" s="117"/>
    </row>
    <row r="125" spans="1:7" x14ac:dyDescent="0.25">
      <c r="A125" s="124"/>
      <c r="B125" s="124"/>
      <c r="C125" s="124"/>
      <c r="D125" s="124"/>
      <c r="E125" s="124"/>
      <c r="F125" s="109"/>
      <c r="G125" s="109"/>
    </row>
    <row r="126" spans="1:7" x14ac:dyDescent="0.25">
      <c r="A126" s="124"/>
      <c r="B126" s="124"/>
      <c r="C126" s="124"/>
      <c r="D126" s="124"/>
      <c r="E126" s="124"/>
      <c r="F126" s="112"/>
      <c r="G126" s="109"/>
    </row>
    <row r="127" spans="1:7" ht="15.75" thickBot="1" x14ac:dyDescent="0.3">
      <c r="A127" s="406" t="s">
        <v>195</v>
      </c>
      <c r="B127" s="406"/>
      <c r="C127" s="406"/>
      <c r="D127" s="406"/>
      <c r="E127" s="139"/>
      <c r="F127" s="112"/>
      <c r="G127" s="109"/>
    </row>
    <row r="128" spans="1:7" ht="51" x14ac:dyDescent="0.25">
      <c r="A128" s="114" t="s">
        <v>97</v>
      </c>
      <c r="B128" s="115" t="s">
        <v>98</v>
      </c>
      <c r="C128" s="116" t="s">
        <v>99</v>
      </c>
      <c r="D128" s="115" t="s">
        <v>100</v>
      </c>
      <c r="E128" s="113"/>
      <c r="F128" s="112"/>
      <c r="G128" s="109"/>
    </row>
    <row r="129" spans="1:7" x14ac:dyDescent="0.25">
      <c r="A129" s="136"/>
      <c r="B129" s="137" t="e">
        <f>#REF!</f>
        <v>#REF!</v>
      </c>
      <c r="C129" s="138"/>
      <c r="D129" s="137"/>
      <c r="E129" s="113"/>
      <c r="F129" s="112"/>
      <c r="G129" s="109"/>
    </row>
    <row r="130" spans="1:7" x14ac:dyDescent="0.25">
      <c r="A130" s="229" t="s">
        <v>332</v>
      </c>
      <c r="B130" s="228" t="s">
        <v>330</v>
      </c>
      <c r="C130" s="230">
        <f>Encarregada!$C$118</f>
        <v>0</v>
      </c>
      <c r="D130" s="231" t="e">
        <f>C130*2/(34*B129)</f>
        <v>#REF!</v>
      </c>
      <c r="E130" s="113"/>
      <c r="F130" s="119"/>
      <c r="G130" s="117"/>
    </row>
    <row r="131" spans="1:7" ht="15.75" thickBot="1" x14ac:dyDescent="0.3">
      <c r="A131" s="232" t="s">
        <v>101</v>
      </c>
      <c r="B131" s="233" t="s">
        <v>102</v>
      </c>
      <c r="C131" s="234">
        <f>$C$116</f>
        <v>0</v>
      </c>
      <c r="D131" s="235" t="e">
        <f>C131*1/B129</f>
        <v>#REF!</v>
      </c>
      <c r="E131" s="124"/>
      <c r="F131" s="112"/>
      <c r="G131" s="109"/>
    </row>
    <row r="132" spans="1:7" ht="15.75" thickBot="1" x14ac:dyDescent="0.3">
      <c r="A132" s="407" t="s">
        <v>103</v>
      </c>
      <c r="B132" s="407"/>
      <c r="C132" s="407"/>
      <c r="D132" s="125" t="e">
        <f>ROUND(SUM(D130:D131),2)</f>
        <v>#REF!</v>
      </c>
      <c r="E132" s="124"/>
      <c r="F132" s="112"/>
      <c r="G132" s="109"/>
    </row>
    <row r="133" spans="1:7" x14ac:dyDescent="0.25">
      <c r="A133" s="124"/>
      <c r="B133" s="124"/>
      <c r="C133" s="124"/>
      <c r="D133" s="124"/>
      <c r="E133" s="124"/>
      <c r="F133" s="112"/>
      <c r="G133" s="109"/>
    </row>
    <row r="134" spans="1:7" x14ac:dyDescent="0.25">
      <c r="A134" s="124"/>
      <c r="B134" s="124"/>
      <c r="C134" s="124"/>
      <c r="D134" s="124"/>
      <c r="E134" s="124"/>
      <c r="F134" s="112"/>
      <c r="G134" s="109"/>
    </row>
    <row r="135" spans="1:7" ht="15.75" thickBot="1" x14ac:dyDescent="0.3">
      <c r="A135" s="406" t="s">
        <v>196</v>
      </c>
      <c r="B135" s="406"/>
      <c r="C135" s="406"/>
      <c r="D135" s="406"/>
      <c r="E135" s="139"/>
      <c r="F135" s="113"/>
      <c r="G135" s="109"/>
    </row>
    <row r="136" spans="1:7" ht="51" x14ac:dyDescent="0.25">
      <c r="A136" s="114" t="s">
        <v>97</v>
      </c>
      <c r="B136" s="115" t="s">
        <v>98</v>
      </c>
      <c r="C136" s="116" t="s">
        <v>99</v>
      </c>
      <c r="D136" s="115" t="s">
        <v>100</v>
      </c>
      <c r="E136" s="113"/>
      <c r="F136" s="109"/>
      <c r="G136" s="117"/>
    </row>
    <row r="137" spans="1:7" x14ac:dyDescent="0.25">
      <c r="A137" s="136"/>
      <c r="B137" s="137" t="e">
        <f>#REF!</f>
        <v>#REF!</v>
      </c>
      <c r="C137" s="138"/>
      <c r="D137" s="137"/>
      <c r="E137" s="113"/>
      <c r="F137" s="109"/>
      <c r="G137" s="117"/>
    </row>
    <row r="138" spans="1:7" x14ac:dyDescent="0.25">
      <c r="A138" s="229" t="s">
        <v>332</v>
      </c>
      <c r="B138" s="228" t="s">
        <v>330</v>
      </c>
      <c r="C138" s="230">
        <f>Encarregada!$C$118</f>
        <v>0</v>
      </c>
      <c r="D138" s="231" t="e">
        <f>C138*2/(34*B137)</f>
        <v>#REF!</v>
      </c>
      <c r="E138" s="113"/>
      <c r="F138" s="119"/>
      <c r="G138" s="117"/>
    </row>
    <row r="139" spans="1:7" ht="15.75" thickBot="1" x14ac:dyDescent="0.3">
      <c r="A139" s="120" t="s">
        <v>101</v>
      </c>
      <c r="B139" s="121" t="s">
        <v>102</v>
      </c>
      <c r="C139" s="234">
        <f>$C$116</f>
        <v>0</v>
      </c>
      <c r="D139" s="123" t="e">
        <f>C139*1/B137</f>
        <v>#REF!</v>
      </c>
      <c r="E139" s="124"/>
      <c r="F139" s="109"/>
      <c r="G139" s="117"/>
    </row>
    <row r="140" spans="1:7" ht="15.75" thickBot="1" x14ac:dyDescent="0.3">
      <c r="A140" s="407" t="s">
        <v>103</v>
      </c>
      <c r="B140" s="407"/>
      <c r="C140" s="407"/>
      <c r="D140" s="125" t="e">
        <f>ROUND(SUM(D138:D139),2)</f>
        <v>#REF!</v>
      </c>
      <c r="E140" s="124"/>
      <c r="F140" s="109"/>
      <c r="G140" s="117"/>
    </row>
    <row r="141" spans="1:7" x14ac:dyDescent="0.25">
      <c r="A141" s="124"/>
      <c r="B141" s="124"/>
      <c r="C141" s="124"/>
      <c r="D141" s="124"/>
      <c r="E141" s="124"/>
      <c r="F141" s="109"/>
      <c r="G141" s="109"/>
    </row>
    <row r="142" spans="1:7" x14ac:dyDescent="0.25">
      <c r="A142" s="124"/>
      <c r="B142" s="124"/>
      <c r="C142" s="124"/>
      <c r="D142" s="124"/>
      <c r="E142" s="124"/>
      <c r="F142" s="112"/>
      <c r="G142" s="109"/>
    </row>
    <row r="143" spans="1:7" ht="15.75" thickBot="1" x14ac:dyDescent="0.3">
      <c r="A143" s="406" t="s">
        <v>197</v>
      </c>
      <c r="B143" s="406"/>
      <c r="C143" s="406"/>
      <c r="D143" s="406"/>
      <c r="E143" s="139"/>
      <c r="F143" s="113"/>
      <c r="G143" s="109"/>
    </row>
    <row r="144" spans="1:7" ht="51" x14ac:dyDescent="0.25">
      <c r="A144" s="114" t="s">
        <v>97</v>
      </c>
      <c r="B144" s="115" t="s">
        <v>98</v>
      </c>
      <c r="C144" s="116" t="s">
        <v>99</v>
      </c>
      <c r="D144" s="115" t="s">
        <v>100</v>
      </c>
      <c r="E144" s="113"/>
      <c r="F144" s="109"/>
      <c r="G144" s="117"/>
    </row>
    <row r="145" spans="1:7" x14ac:dyDescent="0.25">
      <c r="A145" s="136"/>
      <c r="B145" s="137" t="e">
        <f>#REF!</f>
        <v>#REF!</v>
      </c>
      <c r="C145" s="138"/>
      <c r="D145" s="137"/>
      <c r="E145" s="113"/>
      <c r="F145" s="109"/>
      <c r="G145" s="117"/>
    </row>
    <row r="146" spans="1:7" x14ac:dyDescent="0.25">
      <c r="A146" s="229" t="s">
        <v>332</v>
      </c>
      <c r="B146" s="228" t="s">
        <v>330</v>
      </c>
      <c r="C146" s="230">
        <f>Encarregada!$C$118</f>
        <v>0</v>
      </c>
      <c r="D146" s="231" t="e">
        <f>C146*2/(34*B145)</f>
        <v>#REF!</v>
      </c>
      <c r="E146" s="113"/>
      <c r="F146" s="119"/>
      <c r="G146" s="117"/>
    </row>
    <row r="147" spans="1:7" ht="15.75" thickBot="1" x14ac:dyDescent="0.3">
      <c r="A147" s="120" t="s">
        <v>101</v>
      </c>
      <c r="B147" s="121" t="s">
        <v>102</v>
      </c>
      <c r="C147" s="234">
        <f>$C$116</f>
        <v>0</v>
      </c>
      <c r="D147" s="123" t="e">
        <f>C147*1/B145</f>
        <v>#REF!</v>
      </c>
      <c r="E147" s="126"/>
      <c r="F147" s="109"/>
      <c r="G147" s="117"/>
    </row>
    <row r="148" spans="1:7" ht="15.75" thickBot="1" x14ac:dyDescent="0.3">
      <c r="A148" s="407" t="s">
        <v>103</v>
      </c>
      <c r="B148" s="407"/>
      <c r="C148" s="407"/>
      <c r="D148" s="125" t="e">
        <f>ROUND(SUM(D146:D147),2)</f>
        <v>#REF!</v>
      </c>
      <c r="E148" s="127"/>
      <c r="F148" s="109"/>
      <c r="G148" s="117"/>
    </row>
    <row r="149" spans="1:7" ht="18.75" customHeight="1" x14ac:dyDescent="0.25">
      <c r="A149" s="126"/>
      <c r="B149" s="126"/>
      <c r="C149" s="126"/>
      <c r="D149" s="126"/>
      <c r="E149" s="128"/>
      <c r="F149" s="126"/>
      <c r="G149" s="109"/>
    </row>
    <row r="150" spans="1:7" x14ac:dyDescent="0.25">
      <c r="A150" s="124"/>
      <c r="B150" s="124"/>
      <c r="C150" s="124"/>
      <c r="D150" s="124"/>
      <c r="E150" s="124"/>
      <c r="F150" s="109"/>
      <c r="G150" s="109"/>
    </row>
    <row r="151" spans="1:7" ht="15.75" thickBot="1" x14ac:dyDescent="0.3">
      <c r="A151" s="406" t="s">
        <v>200</v>
      </c>
      <c r="B151" s="406"/>
      <c r="C151" s="406"/>
      <c r="D151" s="406"/>
      <c r="E151" s="139"/>
      <c r="F151" s="113"/>
      <c r="G151" s="109"/>
    </row>
    <row r="152" spans="1:7" ht="51" x14ac:dyDescent="0.25">
      <c r="A152" s="114" t="s">
        <v>97</v>
      </c>
      <c r="B152" s="115" t="s">
        <v>98</v>
      </c>
      <c r="C152" s="116" t="s">
        <v>99</v>
      </c>
      <c r="D152" s="115" t="s">
        <v>100</v>
      </c>
      <c r="E152" s="113"/>
      <c r="F152" s="109"/>
      <c r="G152" s="117"/>
    </row>
    <row r="153" spans="1:7" x14ac:dyDescent="0.25">
      <c r="A153" s="136"/>
      <c r="B153" s="137" t="e">
        <f>#REF!</f>
        <v>#REF!</v>
      </c>
      <c r="C153" s="138"/>
      <c r="D153" s="137"/>
      <c r="E153" s="113"/>
      <c r="F153" s="109"/>
      <c r="G153" s="117"/>
    </row>
    <row r="154" spans="1:7" x14ac:dyDescent="0.25">
      <c r="A154" s="229" t="s">
        <v>332</v>
      </c>
      <c r="B154" s="228" t="s">
        <v>330</v>
      </c>
      <c r="C154" s="230">
        <f>Encarregada!$C$118</f>
        <v>0</v>
      </c>
      <c r="D154" s="231" t="e">
        <f>C154*2/(34*B153)</f>
        <v>#REF!</v>
      </c>
      <c r="E154" s="113"/>
      <c r="F154" s="119"/>
      <c r="G154" s="117"/>
    </row>
    <row r="155" spans="1:7" ht="15.75" thickBot="1" x14ac:dyDescent="0.3">
      <c r="A155" s="120" t="s">
        <v>101</v>
      </c>
      <c r="B155" s="121" t="s">
        <v>102</v>
      </c>
      <c r="C155" s="234">
        <f>$C$116</f>
        <v>0</v>
      </c>
      <c r="D155" s="123" t="e">
        <f>C155*1/B153</f>
        <v>#REF!</v>
      </c>
      <c r="E155" s="124"/>
      <c r="F155" s="109"/>
      <c r="G155" s="117"/>
    </row>
    <row r="156" spans="1:7" ht="15.75" thickBot="1" x14ac:dyDescent="0.3">
      <c r="A156" s="407" t="s">
        <v>103</v>
      </c>
      <c r="B156" s="407"/>
      <c r="C156" s="407"/>
      <c r="D156" s="125" t="e">
        <f>ROUND(SUM(D154:D155),2)</f>
        <v>#REF!</v>
      </c>
      <c r="E156" s="124"/>
      <c r="F156" s="109"/>
      <c r="G156" s="117"/>
    </row>
    <row r="157" spans="1:7" x14ac:dyDescent="0.25">
      <c r="A157" s="124"/>
      <c r="B157" s="124"/>
      <c r="C157" s="124"/>
      <c r="D157" s="124"/>
      <c r="E157" s="124"/>
      <c r="F157" s="109"/>
      <c r="G157" s="109"/>
    </row>
    <row r="158" spans="1:7" x14ac:dyDescent="0.25">
      <c r="A158" s="124"/>
      <c r="B158" s="124"/>
      <c r="C158" s="124"/>
      <c r="D158" s="124"/>
      <c r="E158" s="124"/>
      <c r="F158" s="112"/>
      <c r="G158" s="109"/>
    </row>
    <row r="159" spans="1:7" ht="15.75" thickBot="1" x14ac:dyDescent="0.3">
      <c r="A159" s="406" t="s">
        <v>334</v>
      </c>
      <c r="B159" s="406"/>
      <c r="C159" s="406"/>
      <c r="D159" s="406"/>
      <c r="E159" s="139"/>
      <c r="F159" s="113"/>
      <c r="G159" s="109"/>
    </row>
    <row r="160" spans="1:7" ht="51" x14ac:dyDescent="0.25">
      <c r="A160" s="114" t="s">
        <v>97</v>
      </c>
      <c r="B160" s="115" t="s">
        <v>98</v>
      </c>
      <c r="C160" s="116" t="s">
        <v>99</v>
      </c>
      <c r="D160" s="115" t="s">
        <v>100</v>
      </c>
      <c r="E160" s="113"/>
      <c r="F160" s="109"/>
      <c r="G160" s="117"/>
    </row>
    <row r="161" spans="1:7" x14ac:dyDescent="0.25">
      <c r="A161" s="136"/>
      <c r="B161" s="137" t="e">
        <f>#REF!</f>
        <v>#REF!</v>
      </c>
      <c r="C161" s="138"/>
      <c r="D161" s="137"/>
      <c r="E161" s="113"/>
      <c r="F161" s="109"/>
      <c r="G161" s="117"/>
    </row>
    <row r="162" spans="1:7" x14ac:dyDescent="0.25">
      <c r="A162" s="229" t="s">
        <v>332</v>
      </c>
      <c r="B162" s="228" t="s">
        <v>330</v>
      </c>
      <c r="C162" s="230">
        <f>Encarregada!$C$118</f>
        <v>0</v>
      </c>
      <c r="D162" s="231" t="e">
        <f>C162*2/(34*B161)</f>
        <v>#REF!</v>
      </c>
      <c r="E162" s="113"/>
      <c r="F162" s="119"/>
      <c r="G162" s="117"/>
    </row>
    <row r="163" spans="1:7" ht="15.75" thickBot="1" x14ac:dyDescent="0.3">
      <c r="A163" s="120" t="s">
        <v>101</v>
      </c>
      <c r="B163" s="121" t="s">
        <v>102</v>
      </c>
      <c r="C163" s="234">
        <f>$C$116</f>
        <v>0</v>
      </c>
      <c r="D163" s="123" t="e">
        <f>C163*1/B161</f>
        <v>#REF!</v>
      </c>
      <c r="E163" s="124"/>
      <c r="F163" s="109"/>
      <c r="G163" s="117"/>
    </row>
    <row r="164" spans="1:7" ht="15.75" thickBot="1" x14ac:dyDescent="0.3">
      <c r="A164" s="407" t="s">
        <v>103</v>
      </c>
      <c r="B164" s="407"/>
      <c r="C164" s="407"/>
      <c r="D164" s="125" t="e">
        <f>ROUND(SUM(D162:D163),2)</f>
        <v>#REF!</v>
      </c>
      <c r="E164" s="124"/>
      <c r="F164" s="109"/>
      <c r="G164" s="117"/>
    </row>
    <row r="165" spans="1:7" x14ac:dyDescent="0.25">
      <c r="A165" s="129"/>
      <c r="B165" s="129"/>
      <c r="C165" s="129"/>
      <c r="D165" s="130"/>
      <c r="E165" s="124"/>
      <c r="F165" s="109"/>
      <c r="G165" s="117"/>
    </row>
    <row r="166" spans="1:7" x14ac:dyDescent="0.25">
      <c r="A166" s="124"/>
      <c r="B166" s="124"/>
      <c r="C166" s="124"/>
      <c r="D166" s="124"/>
      <c r="E166" s="124"/>
      <c r="F166" s="109"/>
      <c r="G166" s="109"/>
    </row>
    <row r="167" spans="1:7" ht="15.75" thickBot="1" x14ac:dyDescent="0.3">
      <c r="A167" s="406" t="s">
        <v>104</v>
      </c>
      <c r="B167" s="406"/>
      <c r="C167" s="406"/>
      <c r="D167" s="406"/>
      <c r="E167" s="406"/>
      <c r="F167" s="406"/>
      <c r="G167" s="406"/>
    </row>
    <row r="168" spans="1:7" ht="63.75" x14ac:dyDescent="0.25">
      <c r="A168" s="114" t="s">
        <v>97</v>
      </c>
      <c r="B168" s="115" t="s">
        <v>105</v>
      </c>
      <c r="C168" s="116" t="s">
        <v>106</v>
      </c>
      <c r="D168" s="115" t="s">
        <v>107</v>
      </c>
      <c r="E168" s="115" t="s">
        <v>108</v>
      </c>
      <c r="F168" s="237" t="s">
        <v>336</v>
      </c>
      <c r="G168" s="237" t="s">
        <v>109</v>
      </c>
    </row>
    <row r="169" spans="1:7" x14ac:dyDescent="0.25">
      <c r="A169" s="118"/>
      <c r="B169" s="271" t="e">
        <f>#REF!</f>
        <v>#REF!</v>
      </c>
      <c r="C169" s="236"/>
      <c r="D169" s="236"/>
      <c r="E169" s="236"/>
      <c r="F169" s="138"/>
      <c r="G169" s="238"/>
    </row>
    <row r="170" spans="1:7" x14ac:dyDescent="0.25">
      <c r="A170" s="229" t="s">
        <v>332</v>
      </c>
      <c r="B170" s="228" t="s">
        <v>330</v>
      </c>
      <c r="C170" s="236">
        <v>16</v>
      </c>
      <c r="D170" s="228" t="s">
        <v>335</v>
      </c>
      <c r="E170" s="228" t="e">
        <f>2/(34*B169)*C170*1/186</f>
        <v>#REF!</v>
      </c>
      <c r="F170" s="230">
        <f>Encarregada!$C$118</f>
        <v>0</v>
      </c>
      <c r="G170" s="231" t="e">
        <f>E170*F170</f>
        <v>#REF!</v>
      </c>
    </row>
    <row r="171" spans="1:7" ht="15.75" thickBot="1" x14ac:dyDescent="0.3">
      <c r="A171" s="120" t="s">
        <v>101</v>
      </c>
      <c r="B171" s="233" t="s">
        <v>102</v>
      </c>
      <c r="C171" s="233">
        <v>16</v>
      </c>
      <c r="D171" s="233" t="s">
        <v>335</v>
      </c>
      <c r="E171" s="233" t="e">
        <f>1/B169*C171*(1/188.86)</f>
        <v>#REF!</v>
      </c>
      <c r="F171" s="234">
        <f>$C$116</f>
        <v>0</v>
      </c>
      <c r="G171" s="235" t="e">
        <f>E171*F171</f>
        <v>#REF!</v>
      </c>
    </row>
    <row r="172" spans="1:7" ht="15.75" thickBot="1" x14ac:dyDescent="0.3">
      <c r="A172" s="414" t="s">
        <v>103</v>
      </c>
      <c r="B172" s="415"/>
      <c r="C172" s="415"/>
      <c r="D172" s="415"/>
      <c r="E172" s="415"/>
      <c r="F172" s="416"/>
      <c r="G172" s="125" t="e">
        <f>ROUND(SUM(G170:G171),2)</f>
        <v>#REF!</v>
      </c>
    </row>
    <row r="173" spans="1:7" x14ac:dyDescent="0.25">
      <c r="A173" s="129"/>
      <c r="B173" s="129"/>
      <c r="C173" s="129"/>
      <c r="D173" s="130"/>
      <c r="E173" s="124"/>
      <c r="F173" s="109"/>
      <c r="G173" s="117"/>
    </row>
    <row r="174" spans="1:7" x14ac:dyDescent="0.25">
      <c r="A174" s="124"/>
      <c r="B174" s="124"/>
      <c r="C174" s="124"/>
      <c r="D174" s="124"/>
      <c r="E174" s="124"/>
      <c r="F174" s="109"/>
      <c r="G174" s="109"/>
    </row>
    <row r="175" spans="1:7" ht="15.75" thickBot="1" x14ac:dyDescent="0.3">
      <c r="A175" s="417" t="s">
        <v>201</v>
      </c>
      <c r="B175" s="417"/>
      <c r="C175" s="417"/>
      <c r="D175" s="417"/>
      <c r="E175" s="139"/>
      <c r="F175" s="126"/>
      <c r="G175" s="109"/>
    </row>
    <row r="176" spans="1:7" ht="51" x14ac:dyDescent="0.25">
      <c r="A176" s="114" t="s">
        <v>97</v>
      </c>
      <c r="B176" s="115" t="s">
        <v>98</v>
      </c>
      <c r="C176" s="116" t="s">
        <v>99</v>
      </c>
      <c r="D176" s="115" t="s">
        <v>100</v>
      </c>
      <c r="E176" s="126"/>
      <c r="F176" s="109"/>
      <c r="G176" s="117"/>
    </row>
    <row r="177" spans="1:8" x14ac:dyDescent="0.25">
      <c r="A177" s="136"/>
      <c r="B177" s="137" t="e">
        <f>#REF!</f>
        <v>#REF!</v>
      </c>
      <c r="C177" s="138"/>
      <c r="D177" s="137"/>
      <c r="E177" s="126"/>
      <c r="F177" s="109"/>
      <c r="G177" s="117"/>
    </row>
    <row r="178" spans="1:8" ht="15.75" thickBot="1" x14ac:dyDescent="0.3">
      <c r="A178" s="120" t="s">
        <v>101</v>
      </c>
      <c r="B178" s="121" t="s">
        <v>102</v>
      </c>
      <c r="C178" s="122">
        <f>D116</f>
        <v>0</v>
      </c>
      <c r="D178" s="123" t="e">
        <f>C178*1/B177</f>
        <v>#REF!</v>
      </c>
      <c r="E178" s="124"/>
      <c r="F178" s="109"/>
      <c r="G178" s="117"/>
    </row>
    <row r="179" spans="1:8" ht="15.75" thickBot="1" x14ac:dyDescent="0.3">
      <c r="A179" s="418" t="s">
        <v>103</v>
      </c>
      <c r="B179" s="419"/>
      <c r="C179" s="420"/>
      <c r="D179" s="125" t="e">
        <f>ROUND(SUM(D178:D178),2)</f>
        <v>#REF!</v>
      </c>
      <c r="E179" s="124"/>
      <c r="F179" s="109"/>
      <c r="G179" s="117"/>
    </row>
    <row r="183" spans="1:8" ht="15.75" thickBot="1" x14ac:dyDescent="0.3">
      <c r="A183" s="413" t="s">
        <v>343</v>
      </c>
      <c r="B183" s="413"/>
      <c r="C183" s="413"/>
      <c r="D183" s="413"/>
      <c r="E183" s="262"/>
      <c r="F183" s="239"/>
      <c r="G183" s="240"/>
      <c r="H183" s="240"/>
    </row>
    <row r="184" spans="1:8" ht="51.75" thickBot="1" x14ac:dyDescent="0.3">
      <c r="A184" s="241" t="s">
        <v>110</v>
      </c>
      <c r="B184" s="241" t="s">
        <v>337</v>
      </c>
      <c r="C184" s="242" t="s">
        <v>111</v>
      </c>
      <c r="D184" s="270" t="s">
        <v>112</v>
      </c>
      <c r="E184" s="244"/>
      <c r="F184" s="244"/>
      <c r="G184" s="240"/>
      <c r="H184" s="245"/>
    </row>
    <row r="185" spans="1:8" ht="15.75" x14ac:dyDescent="0.25">
      <c r="A185" s="255" t="str">
        <f>A119</f>
        <v>AI-1 - ÁREA INTERNA - PISOS FRIOS</v>
      </c>
      <c r="B185" s="246" t="e">
        <f>D124</f>
        <v>#REF!</v>
      </c>
      <c r="C185" s="266" t="e">
        <f>#REF!</f>
        <v>#REF!</v>
      </c>
      <c r="D185" s="269" t="e">
        <f t="shared" ref="D185:D192" si="0">ROUND(B185*C185,2)</f>
        <v>#REF!</v>
      </c>
      <c r="E185" s="248"/>
      <c r="F185" s="248"/>
      <c r="G185" s="240"/>
      <c r="H185" s="245"/>
    </row>
    <row r="186" spans="1:8" ht="15.75" x14ac:dyDescent="0.25">
      <c r="A186" s="256" t="str">
        <f>A127</f>
        <v>AI-2 - ÁREA INTERNA (ALMOXARIFADO, GALPÕES, ARQUIVOS )</v>
      </c>
      <c r="B186" s="249" t="e">
        <f>D132</f>
        <v>#REF!</v>
      </c>
      <c r="C186" s="267" t="e">
        <f>#REF!</f>
        <v>#REF!</v>
      </c>
      <c r="D186" s="247" t="e">
        <f t="shared" si="0"/>
        <v>#REF!</v>
      </c>
      <c r="E186" s="248"/>
      <c r="F186" s="248"/>
      <c r="G186" s="240"/>
      <c r="H186" s="245"/>
    </row>
    <row r="187" spans="1:8" ht="15.75" x14ac:dyDescent="0.25">
      <c r="A187" s="256" t="str">
        <f>A135</f>
        <v>AI-3 ÁREA INTERNA  ESPAÇOS LIVRES  (SAGUÃO, HALL, SALÃO)</v>
      </c>
      <c r="B187" s="250" t="e">
        <f>D140</f>
        <v>#REF!</v>
      </c>
      <c r="C187" s="267" t="e">
        <f>#REF!</f>
        <v>#REF!</v>
      </c>
      <c r="D187" s="247" t="e">
        <f t="shared" si="0"/>
        <v>#REF!</v>
      </c>
      <c r="E187" s="248"/>
      <c r="F187" s="248"/>
      <c r="G187" s="240"/>
      <c r="H187" s="245"/>
    </row>
    <row r="188" spans="1:8" ht="15.75" x14ac:dyDescent="0.25">
      <c r="A188" s="256" t="str">
        <f>A143</f>
        <v>AI-4 ÁREA INTERNA  BANHEIROS</v>
      </c>
      <c r="B188" s="250" t="e">
        <f>D148</f>
        <v>#REF!</v>
      </c>
      <c r="C188" s="267" t="e">
        <f>#REF!</f>
        <v>#REF!</v>
      </c>
      <c r="D188" s="247" t="e">
        <f t="shared" si="0"/>
        <v>#REF!</v>
      </c>
      <c r="E188" s="248"/>
      <c r="F188" s="248"/>
      <c r="G188" s="251"/>
      <c r="H188" s="245"/>
    </row>
    <row r="189" spans="1:8" ht="15.75" x14ac:dyDescent="0.25">
      <c r="A189" s="256" t="str">
        <f>A151</f>
        <v>AE-1 ÁREA  EXTERNA (PISOS PAVIMENTADOS, PÁTIOS)</v>
      </c>
      <c r="B189" s="250" t="e">
        <f>D156</f>
        <v>#REF!</v>
      </c>
      <c r="C189" s="267" t="e">
        <f>#REF!</f>
        <v>#REF!</v>
      </c>
      <c r="D189" s="247" t="e">
        <f t="shared" si="0"/>
        <v>#REF!</v>
      </c>
      <c r="E189" s="248"/>
      <c r="F189" s="248"/>
      <c r="G189" s="251"/>
      <c r="H189" s="245"/>
    </row>
    <row r="190" spans="1:8" ht="15.75" x14ac:dyDescent="0.25">
      <c r="A190" s="256" t="str">
        <f>A159</f>
        <v>AE-3 ÁREA  EXTERNA (COLETA DE DETRITOS  PÁTIOS/   ÀREAS VERDES)</v>
      </c>
      <c r="B190" s="250" t="e">
        <f>D164</f>
        <v>#REF!</v>
      </c>
      <c r="C190" s="267" t="e">
        <f>#REF!</f>
        <v>#REF!</v>
      </c>
      <c r="D190" s="247" t="e">
        <f t="shared" si="0"/>
        <v>#REF!</v>
      </c>
      <c r="E190" s="248"/>
      <c r="F190" s="248"/>
      <c r="G190" s="251"/>
      <c r="H190" s="245"/>
    </row>
    <row r="191" spans="1:8" ht="15.75" x14ac:dyDescent="0.25">
      <c r="A191" s="256" t="str">
        <f>A167</f>
        <v>ÁREA DE ESQUADRIAS - FACES</v>
      </c>
      <c r="B191" s="252" t="e">
        <f>G172</f>
        <v>#REF!</v>
      </c>
      <c r="C191" s="267" t="e">
        <f>#REF!+#REF!</f>
        <v>#REF!</v>
      </c>
      <c r="D191" s="247" t="e">
        <f t="shared" si="0"/>
        <v>#REF!</v>
      </c>
      <c r="E191" s="248"/>
      <c r="F191" s="248"/>
      <c r="G191" s="251"/>
      <c r="H191" s="245"/>
    </row>
    <row r="192" spans="1:8" ht="16.5" thickBot="1" x14ac:dyDescent="0.3">
      <c r="A192" s="257" t="str">
        <f>A175</f>
        <v>PERÍCIA MÉDICA/REAB/ASSIST SOCIAL Protocolo Covid-19</v>
      </c>
      <c r="B192" s="258" t="e">
        <f>D179</f>
        <v>#REF!</v>
      </c>
      <c r="C192" s="268" t="e">
        <f>#REF!</f>
        <v>#REF!</v>
      </c>
      <c r="D192" s="259" t="e">
        <f t="shared" si="0"/>
        <v>#REF!</v>
      </c>
      <c r="E192" s="248"/>
      <c r="F192" s="248"/>
      <c r="G192" s="251"/>
      <c r="H192" s="245"/>
    </row>
    <row r="193" spans="1:8" ht="16.5" thickBot="1" x14ac:dyDescent="0.3">
      <c r="A193" s="411" t="s">
        <v>339</v>
      </c>
      <c r="B193" s="411"/>
      <c r="C193" s="412"/>
      <c r="D193" s="260" t="e">
        <f>ROUND(SUM(D185:D192),2)</f>
        <v>#REF!</v>
      </c>
      <c r="E193" s="253"/>
      <c r="F193" s="253"/>
      <c r="G193" s="240"/>
      <c r="H193" s="245"/>
    </row>
    <row r="194" spans="1:8" ht="16.5" thickBot="1" x14ac:dyDescent="0.3">
      <c r="A194" s="408" t="s">
        <v>340</v>
      </c>
      <c r="B194" s="409"/>
      <c r="C194" s="410"/>
      <c r="D194" s="260" t="e">
        <f>D193*12</f>
        <v>#REF!</v>
      </c>
      <c r="E194" s="254"/>
      <c r="F194" s="254"/>
      <c r="G194" s="240"/>
      <c r="H194" s="245"/>
    </row>
    <row r="195" spans="1:8" ht="15.75" thickBot="1" x14ac:dyDescent="0.3">
      <c r="A195" s="413" t="s">
        <v>338</v>
      </c>
      <c r="B195" s="413"/>
      <c r="C195" s="413"/>
      <c r="D195" s="413"/>
      <c r="E195" s="262"/>
      <c r="F195" s="239"/>
      <c r="G195" s="240"/>
      <c r="H195" s="240"/>
    </row>
    <row r="196" spans="1:8" ht="51.75" thickBot="1" x14ac:dyDescent="0.3">
      <c r="A196" s="241" t="s">
        <v>110</v>
      </c>
      <c r="B196" s="241" t="s">
        <v>337</v>
      </c>
      <c r="C196" s="242" t="s">
        <v>111</v>
      </c>
      <c r="D196" s="243" t="s">
        <v>112</v>
      </c>
      <c r="E196" s="244"/>
      <c r="F196" s="244"/>
      <c r="G196" s="240"/>
      <c r="H196" s="245"/>
    </row>
    <row r="197" spans="1:8" ht="16.5" thickBot="1" x14ac:dyDescent="0.3">
      <c r="A197" s="263" t="str">
        <f>A159</f>
        <v>AE-3 ÁREA  EXTERNA (COLETA DE DETRITOS  PÁTIOS/   ÀREAS VERDES)</v>
      </c>
      <c r="B197" s="264">
        <f>'APSJVL+GEX'!$B$199</f>
        <v>0</v>
      </c>
      <c r="C197" s="261" t="e">
        <f>#REF!</f>
        <v>#REF!</v>
      </c>
      <c r="D197" s="265" t="e">
        <f>ROUND(B197*C197,2)</f>
        <v>#REF!</v>
      </c>
      <c r="E197" s="248"/>
      <c r="F197" s="248"/>
      <c r="G197" s="251"/>
      <c r="H197" s="245"/>
    </row>
    <row r="198" spans="1:8" ht="16.5" thickBot="1" x14ac:dyDescent="0.3">
      <c r="A198" s="411" t="s">
        <v>341</v>
      </c>
      <c r="B198" s="411"/>
      <c r="C198" s="412"/>
      <c r="D198" s="260" t="e">
        <f>D197</f>
        <v>#REF!</v>
      </c>
      <c r="E198" s="253"/>
      <c r="F198" s="253"/>
      <c r="G198" s="240"/>
      <c r="H198" s="245"/>
    </row>
    <row r="199" spans="1:8" ht="16.5" thickBot="1" x14ac:dyDescent="0.3">
      <c r="A199" s="408" t="s">
        <v>342</v>
      </c>
      <c r="B199" s="409"/>
      <c r="C199" s="410"/>
      <c r="D199" s="260" t="e">
        <f>D198*12</f>
        <v>#REF!</v>
      </c>
      <c r="E199" s="254"/>
      <c r="F199" s="254"/>
      <c r="G199" s="240"/>
      <c r="H199" s="245"/>
    </row>
  </sheetData>
  <sheetProtection selectLockedCells="1" selectUnlockedCells="1"/>
  <mergeCells count="42">
    <mergeCell ref="A198:C198"/>
    <mergeCell ref="A199:C199"/>
    <mergeCell ref="A172:F172"/>
    <mergeCell ref="A175:D175"/>
    <mergeCell ref="A179:C179"/>
    <mergeCell ref="A183:D183"/>
    <mergeCell ref="A193:C193"/>
    <mergeCell ref="A159:D159"/>
    <mergeCell ref="A164:C164"/>
    <mergeCell ref="A167:G167"/>
    <mergeCell ref="A194:C194"/>
    <mergeCell ref="A195:D195"/>
    <mergeCell ref="A140:C140"/>
    <mergeCell ref="A143:D143"/>
    <mergeCell ref="A148:C148"/>
    <mergeCell ref="A151:D151"/>
    <mergeCell ref="A156:C156"/>
    <mergeCell ref="A119:D119"/>
    <mergeCell ref="A124:C124"/>
    <mergeCell ref="A127:D127"/>
    <mergeCell ref="A132:C132"/>
    <mergeCell ref="A135:D135"/>
    <mergeCell ref="A115:B115"/>
    <mergeCell ref="A116:B116"/>
    <mergeCell ref="A109:B109"/>
    <mergeCell ref="A110:B110"/>
    <mergeCell ref="A111:B111"/>
    <mergeCell ref="A112:B112"/>
    <mergeCell ref="A113:B113"/>
    <mergeCell ref="A114:B114"/>
    <mergeCell ref="E14:F14"/>
    <mergeCell ref="A24:D24"/>
    <mergeCell ref="A108:B108"/>
    <mergeCell ref="A1:D1"/>
    <mergeCell ref="A2:D2"/>
    <mergeCell ref="A3:D3"/>
    <mergeCell ref="A13:D13"/>
    <mergeCell ref="A53:D53"/>
    <mergeCell ref="A63:D63"/>
    <mergeCell ref="A87:D87"/>
    <mergeCell ref="A95:D95"/>
    <mergeCell ref="A107:B107"/>
  </mergeCells>
  <pageMargins left="0.70833333333333337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9"/>
  <sheetViews>
    <sheetView topLeftCell="A94" workbookViewId="0">
      <selection activeCell="C97" sqref="C97:D103"/>
    </sheetView>
  </sheetViews>
  <sheetFormatPr defaultColWidth="8.7109375" defaultRowHeight="15" x14ac:dyDescent="0.25"/>
  <cols>
    <col min="1" max="1" width="57.7109375" customWidth="1"/>
    <col min="2" max="2" width="14.140625" customWidth="1"/>
    <col min="3" max="3" width="12.85546875" customWidth="1"/>
    <col min="4" max="4" width="16" customWidth="1"/>
    <col min="5" max="5" width="16.85546875" customWidth="1"/>
  </cols>
  <sheetData>
    <row r="1" spans="1:6" ht="22.5" x14ac:dyDescent="0.25">
      <c r="A1" s="398" t="s">
        <v>2</v>
      </c>
      <c r="B1" s="398"/>
      <c r="C1" s="398"/>
      <c r="D1" s="398"/>
      <c r="E1" s="1"/>
      <c r="F1" s="1"/>
    </row>
    <row r="2" spans="1:6" ht="22.5" x14ac:dyDescent="0.25">
      <c r="A2" s="398" t="s">
        <v>3</v>
      </c>
      <c r="B2" s="398"/>
      <c r="C2" s="398"/>
      <c r="D2" s="398"/>
      <c r="E2" s="1"/>
      <c r="F2" s="1"/>
    </row>
    <row r="3" spans="1:6" ht="18.75" x14ac:dyDescent="0.25">
      <c r="A3" s="399" t="s">
        <v>4</v>
      </c>
      <c r="B3" s="399"/>
      <c r="C3" s="399"/>
      <c r="D3" s="399"/>
      <c r="E3" s="1"/>
      <c r="F3" s="1"/>
    </row>
    <row r="4" spans="1:6" ht="15.75" thickBot="1" x14ac:dyDescent="0.3">
      <c r="A4" s="2"/>
      <c r="B4" s="3"/>
      <c r="C4" s="3"/>
      <c r="D4" s="3"/>
      <c r="E4" s="1"/>
      <c r="F4" s="1"/>
    </row>
    <row r="5" spans="1:6" ht="15.75" thickBot="1" x14ac:dyDescent="0.3">
      <c r="A5" s="4"/>
      <c r="B5" s="5" t="s">
        <v>5</v>
      </c>
      <c r="C5" s="6"/>
      <c r="D5" s="6"/>
      <c r="E5" s="1"/>
      <c r="F5" s="1"/>
    </row>
    <row r="6" spans="1:6" ht="15.75" thickBot="1" x14ac:dyDescent="0.3">
      <c r="A6" s="4"/>
      <c r="B6" s="5" t="s">
        <v>6</v>
      </c>
      <c r="C6" s="7"/>
      <c r="D6" s="7"/>
      <c r="E6" s="1"/>
      <c r="F6" s="1"/>
    </row>
    <row r="7" spans="1:6" ht="15.75" thickBot="1" x14ac:dyDescent="0.3">
      <c r="A7" s="4"/>
      <c r="B7" s="5" t="s">
        <v>7</v>
      </c>
      <c r="C7" s="8"/>
      <c r="D7" s="8"/>
      <c r="E7" s="1"/>
      <c r="F7" s="1"/>
    </row>
    <row r="8" spans="1:6" ht="15.75" thickBot="1" x14ac:dyDescent="0.3">
      <c r="A8" s="4"/>
      <c r="B8" s="5" t="s">
        <v>8</v>
      </c>
      <c r="C8" s="8"/>
      <c r="D8" s="8"/>
      <c r="E8" s="1"/>
      <c r="F8" s="1"/>
    </row>
    <row r="9" spans="1:6" x14ac:dyDescent="0.25">
      <c r="A9" s="4"/>
      <c r="B9" s="5"/>
      <c r="C9" s="9"/>
      <c r="D9" s="9"/>
      <c r="E9" s="1"/>
      <c r="F9" s="1"/>
    </row>
    <row r="10" spans="1:6" x14ac:dyDescent="0.25">
      <c r="A10" s="4"/>
      <c r="B10" s="5"/>
      <c r="C10" s="9"/>
      <c r="D10" s="9"/>
      <c r="E10" s="1"/>
      <c r="F10" s="1"/>
    </row>
    <row r="11" spans="1:6" ht="15.75" thickBot="1" x14ac:dyDescent="0.3">
      <c r="A11" s="10" t="s">
        <v>214</v>
      </c>
      <c r="B11" s="5"/>
      <c r="C11" s="9"/>
      <c r="D11" s="9"/>
      <c r="E11" s="1"/>
      <c r="F11" s="1"/>
    </row>
    <row r="12" spans="1:6" ht="39" thickBot="1" x14ac:dyDescent="0.3">
      <c r="A12" s="11" t="s">
        <v>9</v>
      </c>
      <c r="B12" s="12" t="s">
        <v>10</v>
      </c>
      <c r="C12" s="12" t="s">
        <v>11</v>
      </c>
      <c r="D12" s="12" t="s">
        <v>12</v>
      </c>
      <c r="E12" s="1"/>
      <c r="F12" s="1"/>
    </row>
    <row r="13" spans="1:6" ht="16.5" customHeight="1" thickBot="1" x14ac:dyDescent="0.3">
      <c r="A13" s="396" t="s">
        <v>14</v>
      </c>
      <c r="B13" s="396"/>
      <c r="C13" s="396"/>
      <c r="D13" s="396"/>
      <c r="E13" s="13"/>
      <c r="F13" s="13"/>
    </row>
    <row r="14" spans="1:6" ht="15.75" thickBot="1" x14ac:dyDescent="0.3">
      <c r="A14" s="14" t="s">
        <v>15</v>
      </c>
      <c r="B14" s="15" t="s">
        <v>16</v>
      </c>
      <c r="C14" s="16" t="s">
        <v>17</v>
      </c>
      <c r="D14" s="16" t="s">
        <v>17</v>
      </c>
      <c r="E14" s="395"/>
      <c r="F14" s="395"/>
    </row>
    <row r="15" spans="1:6" x14ac:dyDescent="0.25">
      <c r="A15" s="18" t="s">
        <v>18</v>
      </c>
      <c r="B15" s="19"/>
      <c r="C15" s="20"/>
      <c r="D15" s="20"/>
      <c r="E15" s="13"/>
      <c r="F15" s="17"/>
    </row>
    <row r="16" spans="1:6" x14ac:dyDescent="0.25">
      <c r="A16" s="18" t="s">
        <v>19</v>
      </c>
      <c r="B16" s="21"/>
      <c r="C16" s="22"/>
      <c r="D16" s="22"/>
      <c r="E16" s="23"/>
      <c r="F16" s="24"/>
    </row>
    <row r="17" spans="1:6" x14ac:dyDescent="0.25">
      <c r="A17" s="18" t="s">
        <v>20</v>
      </c>
      <c r="B17" s="25"/>
      <c r="C17" s="20"/>
      <c r="D17" s="20"/>
      <c r="E17" s="23"/>
      <c r="F17" s="24"/>
    </row>
    <row r="18" spans="1:6" x14ac:dyDescent="0.25">
      <c r="A18" s="18" t="s">
        <v>21</v>
      </c>
      <c r="B18" s="26"/>
      <c r="C18" s="20"/>
      <c r="D18" s="20"/>
      <c r="E18" s="23"/>
      <c r="F18" s="24"/>
    </row>
    <row r="19" spans="1:6" x14ac:dyDescent="0.25">
      <c r="A19" s="18" t="s">
        <v>22</v>
      </c>
      <c r="B19" s="26"/>
      <c r="C19" s="20"/>
      <c r="D19" s="27"/>
      <c r="E19" s="23"/>
      <c r="F19" s="24"/>
    </row>
    <row r="20" spans="1:6" x14ac:dyDescent="0.25">
      <c r="A20" s="18" t="s">
        <v>23</v>
      </c>
      <c r="B20" s="26"/>
      <c r="C20" s="20"/>
      <c r="D20" s="20"/>
      <c r="E20" s="23"/>
      <c r="F20" s="24"/>
    </row>
    <row r="21" spans="1:6" ht="15.75" thickBot="1" x14ac:dyDescent="0.3">
      <c r="A21" s="18" t="s">
        <v>24</v>
      </c>
      <c r="B21" s="28"/>
      <c r="C21" s="20"/>
      <c r="D21" s="20"/>
      <c r="E21" s="23"/>
      <c r="F21" s="29"/>
    </row>
    <row r="22" spans="1:6" ht="15.75" thickBot="1" x14ac:dyDescent="0.3">
      <c r="A22" s="30" t="s">
        <v>0</v>
      </c>
      <c r="B22" s="31"/>
      <c r="C22" s="32">
        <f>SUM(C15:C21)</f>
        <v>0</v>
      </c>
      <c r="D22" s="32">
        <f>SUM(D15:D21)</f>
        <v>0</v>
      </c>
      <c r="E22" s="23"/>
      <c r="F22" s="29"/>
    </row>
    <row r="23" spans="1:6" ht="15.75" thickBot="1" x14ac:dyDescent="0.3">
      <c r="A23" s="33"/>
      <c r="B23" s="34"/>
      <c r="C23" s="35"/>
      <c r="D23" s="35"/>
      <c r="E23" s="36"/>
      <c r="F23" s="37"/>
    </row>
    <row r="24" spans="1:6" ht="16.5" customHeight="1" thickBot="1" x14ac:dyDescent="0.3">
      <c r="A24" s="396" t="s">
        <v>25</v>
      </c>
      <c r="B24" s="396"/>
      <c r="C24" s="396"/>
      <c r="D24" s="396"/>
      <c r="E24" s="13"/>
      <c r="F24" s="13"/>
    </row>
    <row r="25" spans="1:6" ht="15.75" thickBot="1" x14ac:dyDescent="0.3">
      <c r="A25" s="38" t="s">
        <v>26</v>
      </c>
      <c r="B25" s="39" t="s">
        <v>16</v>
      </c>
      <c r="C25" s="39" t="s">
        <v>17</v>
      </c>
      <c r="D25" s="39" t="s">
        <v>17</v>
      </c>
      <c r="E25" s="1"/>
      <c r="F25" s="1"/>
    </row>
    <row r="26" spans="1:6" x14ac:dyDescent="0.25">
      <c r="A26" s="40" t="s">
        <v>27</v>
      </c>
      <c r="B26" s="41"/>
      <c r="C26" s="42"/>
      <c r="D26" s="42"/>
      <c r="E26" s="13"/>
      <c r="F26" s="13"/>
    </row>
    <row r="27" spans="1:6" ht="64.5" thickBot="1" x14ac:dyDescent="0.3">
      <c r="A27" s="18" t="s">
        <v>28</v>
      </c>
      <c r="B27" s="21"/>
      <c r="C27" s="43"/>
      <c r="D27" s="43"/>
      <c r="E27" s="13"/>
      <c r="F27" s="13"/>
    </row>
    <row r="28" spans="1:6" ht="15.75" thickBot="1" x14ac:dyDescent="0.3">
      <c r="A28" s="44" t="s">
        <v>29</v>
      </c>
      <c r="B28" s="45">
        <f>SUM(B26:B27)</f>
        <v>0</v>
      </c>
      <c r="C28" s="46">
        <f>SUM(C26:C27)</f>
        <v>0</v>
      </c>
      <c r="D28" s="46">
        <f>SUM(D26:D27)</f>
        <v>0</v>
      </c>
      <c r="E28" s="47"/>
      <c r="F28" s="48"/>
    </row>
    <row r="29" spans="1:6" ht="26.25" thickBot="1" x14ac:dyDescent="0.3">
      <c r="A29" s="49" t="s">
        <v>30</v>
      </c>
      <c r="B29" s="39" t="s">
        <v>16</v>
      </c>
      <c r="C29" s="39" t="s">
        <v>17</v>
      </c>
      <c r="D29" s="39" t="s">
        <v>17</v>
      </c>
      <c r="E29" s="1"/>
      <c r="F29" s="1"/>
    </row>
    <row r="30" spans="1:6" x14ac:dyDescent="0.25">
      <c r="A30" s="18" t="s">
        <v>31</v>
      </c>
      <c r="B30" s="21"/>
      <c r="C30" s="50"/>
      <c r="D30" s="50"/>
      <c r="E30" s="47"/>
      <c r="F30" s="51"/>
    </row>
    <row r="31" spans="1:6" x14ac:dyDescent="0.25">
      <c r="A31" s="18" t="s">
        <v>32</v>
      </c>
      <c r="B31" s="21"/>
      <c r="C31" s="50"/>
      <c r="D31" s="50"/>
      <c r="E31" s="1"/>
      <c r="F31" s="51"/>
    </row>
    <row r="32" spans="1:6" x14ac:dyDescent="0.25">
      <c r="A32" s="18" t="s">
        <v>33</v>
      </c>
      <c r="B32" s="21"/>
      <c r="C32" s="50"/>
      <c r="D32" s="50"/>
      <c r="E32" s="51"/>
      <c r="F32" s="51"/>
    </row>
    <row r="33" spans="1:6" x14ac:dyDescent="0.25">
      <c r="A33" s="18" t="s">
        <v>34</v>
      </c>
      <c r="B33" s="21"/>
      <c r="C33" s="50"/>
      <c r="D33" s="50"/>
      <c r="E33" s="51"/>
      <c r="F33" s="51"/>
    </row>
    <row r="34" spans="1:6" x14ac:dyDescent="0.25">
      <c r="A34" s="18" t="s">
        <v>35</v>
      </c>
      <c r="B34" s="21"/>
      <c r="C34" s="50"/>
      <c r="D34" s="50"/>
      <c r="E34" s="51"/>
      <c r="F34" s="51"/>
    </row>
    <row r="35" spans="1:6" x14ac:dyDescent="0.25">
      <c r="A35" s="18" t="s">
        <v>36</v>
      </c>
      <c r="B35" s="21"/>
      <c r="C35" s="50"/>
      <c r="D35" s="50"/>
      <c r="E35" s="51"/>
      <c r="F35" s="51"/>
    </row>
    <row r="36" spans="1:6" x14ac:dyDescent="0.25">
      <c r="A36" s="18" t="s">
        <v>37</v>
      </c>
      <c r="B36" s="21"/>
      <c r="C36" s="50"/>
      <c r="D36" s="50"/>
      <c r="E36" s="47"/>
      <c r="F36" s="48"/>
    </row>
    <row r="37" spans="1:6" ht="15.75" thickBot="1" x14ac:dyDescent="0.3">
      <c r="A37" s="18" t="s">
        <v>38</v>
      </c>
      <c r="B37" s="21"/>
      <c r="C37" s="50"/>
      <c r="D37" s="50"/>
      <c r="E37" s="1"/>
      <c r="F37" s="1"/>
    </row>
    <row r="38" spans="1:6" ht="15.75" thickBot="1" x14ac:dyDescent="0.3">
      <c r="A38" s="44" t="s">
        <v>29</v>
      </c>
      <c r="B38" s="45">
        <f>SUM(B30:B37)</f>
        <v>0</v>
      </c>
      <c r="C38" s="52">
        <f>SUM(C30:C37)</f>
        <v>0</v>
      </c>
      <c r="D38" s="52">
        <f>SUM(D30:D37)</f>
        <v>0</v>
      </c>
      <c r="E38" s="1"/>
      <c r="F38" s="1"/>
    </row>
    <row r="39" spans="1:6" ht="16.5" thickBot="1" x14ac:dyDescent="0.3">
      <c r="A39" s="53" t="s">
        <v>39</v>
      </c>
      <c r="B39" s="39" t="s">
        <v>40</v>
      </c>
      <c r="C39" s="54" t="s">
        <v>17</v>
      </c>
      <c r="D39" s="54" t="s">
        <v>17</v>
      </c>
      <c r="E39" s="55"/>
      <c r="F39" s="1"/>
    </row>
    <row r="40" spans="1:6" ht="38.25" x14ac:dyDescent="0.25">
      <c r="A40" s="18" t="s">
        <v>218</v>
      </c>
      <c r="B40" s="56"/>
      <c r="C40" s="57"/>
      <c r="D40" s="57"/>
      <c r="E40" s="1"/>
      <c r="F40" s="1"/>
    </row>
    <row r="41" spans="1:6" ht="25.5" x14ac:dyDescent="0.25">
      <c r="A41" s="18" t="s">
        <v>215</v>
      </c>
      <c r="B41" s="58"/>
      <c r="C41" s="43"/>
      <c r="D41" s="59"/>
      <c r="E41" s="1"/>
      <c r="F41" s="1"/>
    </row>
    <row r="42" spans="1:6" x14ac:dyDescent="0.25">
      <c r="A42" s="18" t="s">
        <v>216</v>
      </c>
      <c r="B42" s="58"/>
      <c r="C42" s="43"/>
      <c r="D42" s="43"/>
      <c r="E42" s="1"/>
      <c r="F42" s="1"/>
    </row>
    <row r="43" spans="1:6" x14ac:dyDescent="0.25">
      <c r="A43" s="18" t="s">
        <v>44</v>
      </c>
      <c r="B43" s="58"/>
      <c r="C43" s="43"/>
      <c r="D43" s="43"/>
      <c r="E43" s="1"/>
      <c r="F43" s="1"/>
    </row>
    <row r="44" spans="1:6" x14ac:dyDescent="0.25">
      <c r="A44" s="18" t="s">
        <v>217</v>
      </c>
      <c r="B44" s="58"/>
      <c r="C44" s="43"/>
      <c r="D44" s="43"/>
      <c r="E44" s="1"/>
      <c r="F44" s="1"/>
    </row>
    <row r="45" spans="1:6" ht="15.75" thickBot="1" x14ac:dyDescent="0.3">
      <c r="A45" s="18"/>
      <c r="B45" s="58"/>
      <c r="C45" s="60"/>
      <c r="D45" s="60"/>
      <c r="E45" s="1"/>
      <c r="F45" s="1"/>
    </row>
    <row r="46" spans="1:6" ht="15.75" thickBot="1" x14ac:dyDescent="0.3">
      <c r="A46" s="44" t="s">
        <v>29</v>
      </c>
      <c r="B46" s="46"/>
      <c r="C46" s="52">
        <f>SUM(C40:C45)</f>
        <v>0</v>
      </c>
      <c r="D46" s="52">
        <f>SUM(D40:D45)</f>
        <v>0</v>
      </c>
      <c r="E46" s="1"/>
      <c r="F46" s="1"/>
    </row>
    <row r="47" spans="1:6" ht="15.75" thickBot="1" x14ac:dyDescent="0.3">
      <c r="A47" s="61" t="s">
        <v>46</v>
      </c>
      <c r="B47" s="16" t="s">
        <v>16</v>
      </c>
      <c r="C47" s="62" t="s">
        <v>17</v>
      </c>
      <c r="D47" s="62" t="s">
        <v>17</v>
      </c>
      <c r="E47" s="1"/>
      <c r="F47" s="1"/>
    </row>
    <row r="48" spans="1:6" x14ac:dyDescent="0.25">
      <c r="A48" s="63" t="s">
        <v>47</v>
      </c>
      <c r="B48" s="64"/>
      <c r="C48" s="42"/>
      <c r="D48" s="42"/>
      <c r="E48" s="1"/>
      <c r="F48" s="1"/>
    </row>
    <row r="49" spans="1:6" x14ac:dyDescent="0.25">
      <c r="A49" s="65" t="s">
        <v>48</v>
      </c>
      <c r="B49" s="66"/>
      <c r="C49" s="43"/>
      <c r="D49" s="43"/>
      <c r="E49" s="1"/>
      <c r="F49" s="1"/>
    </row>
    <row r="50" spans="1:6" ht="15.75" thickBot="1" x14ac:dyDescent="0.3">
      <c r="A50" s="65" t="s">
        <v>39</v>
      </c>
      <c r="B50" s="67"/>
      <c r="C50" s="43"/>
      <c r="D50" s="43"/>
      <c r="E50" s="1"/>
      <c r="F50" s="1"/>
    </row>
    <row r="51" spans="1:6" ht="15.75" thickBot="1" x14ac:dyDescent="0.3">
      <c r="A51" s="30" t="s">
        <v>0</v>
      </c>
      <c r="B51" s="68"/>
      <c r="C51" s="32">
        <f>SUM(C48:C50)</f>
        <v>0</v>
      </c>
      <c r="D51" s="32">
        <f>SUM(D48:D50)</f>
        <v>0</v>
      </c>
      <c r="E51" s="1"/>
      <c r="F51" s="1"/>
    </row>
    <row r="52" spans="1:6" ht="15.75" thickBot="1" x14ac:dyDescent="0.3">
      <c r="A52" s="69"/>
      <c r="B52" s="35"/>
      <c r="C52" s="35"/>
      <c r="D52" s="35"/>
      <c r="E52" s="1"/>
      <c r="F52" s="1"/>
    </row>
    <row r="53" spans="1:6" ht="16.5" customHeight="1" thickBot="1" x14ac:dyDescent="0.3">
      <c r="A53" s="396" t="s">
        <v>49</v>
      </c>
      <c r="B53" s="396"/>
      <c r="C53" s="396"/>
      <c r="D53" s="396"/>
      <c r="E53" s="51"/>
      <c r="F53" s="51"/>
    </row>
    <row r="54" spans="1:6" ht="15.75" thickBot="1" x14ac:dyDescent="0.3">
      <c r="A54" s="14" t="s">
        <v>50</v>
      </c>
      <c r="B54" s="16" t="s">
        <v>16</v>
      </c>
      <c r="C54" s="70" t="s">
        <v>17</v>
      </c>
      <c r="D54" s="70" t="s">
        <v>17</v>
      </c>
      <c r="E54" s="51"/>
      <c r="F54" s="51"/>
    </row>
    <row r="55" spans="1:6" x14ac:dyDescent="0.25">
      <c r="A55" s="18" t="s">
        <v>51</v>
      </c>
      <c r="B55" s="72"/>
      <c r="C55" s="42"/>
      <c r="D55" s="42"/>
      <c r="E55" s="51"/>
      <c r="F55" s="51"/>
    </row>
    <row r="56" spans="1:6" x14ac:dyDescent="0.25">
      <c r="A56" s="73" t="s">
        <v>52</v>
      </c>
      <c r="B56" s="72"/>
      <c r="C56" s="43"/>
      <c r="D56" s="43"/>
      <c r="E56" s="51"/>
      <c r="F56" s="51"/>
    </row>
    <row r="57" spans="1:6" ht="61.5" x14ac:dyDescent="0.25">
      <c r="A57" s="18" t="s">
        <v>53</v>
      </c>
      <c r="B57" s="72"/>
      <c r="C57" s="43"/>
      <c r="D57" s="43"/>
      <c r="E57" s="51"/>
      <c r="F57" s="51"/>
    </row>
    <row r="58" spans="1:6" ht="36.75" x14ac:dyDescent="0.25">
      <c r="A58" s="18" t="s">
        <v>54</v>
      </c>
      <c r="B58" s="72"/>
      <c r="C58" s="43"/>
      <c r="D58" s="43"/>
      <c r="E58" s="51"/>
      <c r="F58" s="51"/>
    </row>
    <row r="59" spans="1:6" x14ac:dyDescent="0.25">
      <c r="A59" s="18" t="s">
        <v>55</v>
      </c>
      <c r="B59" s="72"/>
      <c r="C59" s="43"/>
      <c r="D59" s="43"/>
      <c r="E59" s="47"/>
      <c r="F59" s="47"/>
    </row>
    <row r="60" spans="1:6" ht="26.25" thickBot="1" x14ac:dyDescent="0.3">
      <c r="A60" s="18" t="s">
        <v>56</v>
      </c>
      <c r="B60" s="72"/>
      <c r="C60" s="60"/>
      <c r="D60" s="60"/>
      <c r="E60" s="1"/>
      <c r="F60" s="1"/>
    </row>
    <row r="61" spans="1:6" ht="15.75" thickBot="1" x14ac:dyDescent="0.3">
      <c r="A61" s="74" t="s">
        <v>0</v>
      </c>
      <c r="B61" s="75">
        <f>SUM(B55:B60)</f>
        <v>0</v>
      </c>
      <c r="C61" s="32">
        <f>SUM(C55:C60)</f>
        <v>0</v>
      </c>
      <c r="D61" s="32">
        <f>SUM(D55:D60)</f>
        <v>0</v>
      </c>
      <c r="E61" s="1"/>
      <c r="F61" s="1"/>
    </row>
    <row r="62" spans="1:6" ht="15.75" thickBot="1" x14ac:dyDescent="0.3">
      <c r="A62" s="69"/>
      <c r="B62" s="35"/>
      <c r="C62" s="35"/>
      <c r="D62" s="35"/>
      <c r="E62" s="1"/>
      <c r="F62" s="1"/>
    </row>
    <row r="63" spans="1:6" ht="16.5" customHeight="1" thickBot="1" x14ac:dyDescent="0.3">
      <c r="A63" s="396" t="s">
        <v>57</v>
      </c>
      <c r="B63" s="396"/>
      <c r="C63" s="396"/>
      <c r="D63" s="396"/>
      <c r="E63" s="51"/>
      <c r="F63" s="51"/>
    </row>
    <row r="64" spans="1:6" ht="15.75" thickBot="1" x14ac:dyDescent="0.3">
      <c r="A64" s="53" t="s">
        <v>58</v>
      </c>
      <c r="B64" s="39" t="s">
        <v>16</v>
      </c>
      <c r="C64" s="39" t="s">
        <v>17</v>
      </c>
      <c r="D64" s="39" t="s">
        <v>17</v>
      </c>
      <c r="E64" s="51"/>
      <c r="F64" s="51"/>
    </row>
    <row r="65" spans="1:6" x14ac:dyDescent="0.25">
      <c r="A65" s="18" t="s">
        <v>59</v>
      </c>
      <c r="B65" s="21"/>
      <c r="C65" s="50"/>
      <c r="D65" s="50"/>
      <c r="E65" s="76"/>
      <c r="F65" s="51"/>
    </row>
    <row r="66" spans="1:6" x14ac:dyDescent="0.25">
      <c r="A66" s="18" t="s">
        <v>60</v>
      </c>
      <c r="B66" s="21"/>
      <c r="C66" s="50"/>
      <c r="D66" s="50"/>
      <c r="E66" s="78"/>
      <c r="F66" s="51"/>
    </row>
    <row r="67" spans="1:6" x14ac:dyDescent="0.25">
      <c r="A67" s="18" t="s">
        <v>61</v>
      </c>
      <c r="B67" s="21"/>
      <c r="C67" s="50"/>
      <c r="D67" s="50"/>
      <c r="E67" s="51"/>
      <c r="F67" s="51"/>
    </row>
    <row r="68" spans="1:6" x14ac:dyDescent="0.25">
      <c r="A68" s="18" t="s">
        <v>62</v>
      </c>
      <c r="B68" s="21"/>
      <c r="C68" s="50"/>
      <c r="D68" s="50"/>
      <c r="E68" s="47"/>
      <c r="F68" s="47"/>
    </row>
    <row r="69" spans="1:6" ht="15.75" thickBot="1" x14ac:dyDescent="0.3">
      <c r="A69" s="18" t="s">
        <v>24</v>
      </c>
      <c r="B69" s="21"/>
      <c r="C69" s="50"/>
      <c r="D69" s="50"/>
      <c r="E69" s="1"/>
      <c r="F69" s="1"/>
    </row>
    <row r="70" spans="1:6" ht="15.75" thickBot="1" x14ac:dyDescent="0.3">
      <c r="A70" s="44" t="s">
        <v>29</v>
      </c>
      <c r="B70" s="45">
        <f>SUM(B65:B69)</f>
        <v>0</v>
      </c>
      <c r="C70" s="52">
        <f>SUM(C65:C69)</f>
        <v>0</v>
      </c>
      <c r="D70" s="52">
        <f>SUM(D65:D69)</f>
        <v>0</v>
      </c>
      <c r="E70" s="51"/>
      <c r="F70" s="51"/>
    </row>
    <row r="71" spans="1:6" ht="15.75" thickBot="1" x14ac:dyDescent="0.3">
      <c r="A71" s="53" t="s">
        <v>63</v>
      </c>
      <c r="B71" s="79"/>
      <c r="C71" s="80" t="s">
        <v>17</v>
      </c>
      <c r="D71" s="80" t="s">
        <v>17</v>
      </c>
      <c r="E71" s="47"/>
      <c r="F71" s="47"/>
    </row>
    <row r="72" spans="1:6" ht="15.75" thickBot="1" x14ac:dyDescent="0.3">
      <c r="A72" s="18" t="s">
        <v>64</v>
      </c>
      <c r="B72" s="21"/>
      <c r="C72" s="50"/>
      <c r="D72" s="50"/>
      <c r="E72" s="1"/>
      <c r="F72" s="1"/>
    </row>
    <row r="73" spans="1:6" ht="15.75" thickBot="1" x14ac:dyDescent="0.3">
      <c r="A73" s="44" t="s">
        <v>29</v>
      </c>
      <c r="B73" s="45">
        <f>SUM(B72)</f>
        <v>0</v>
      </c>
      <c r="C73" s="52">
        <f>SUM(C72:C72)</f>
        <v>0</v>
      </c>
      <c r="D73" s="52">
        <f>SUM(D72:D72)</f>
        <v>0</v>
      </c>
      <c r="E73" s="51"/>
      <c r="F73" s="51"/>
    </row>
    <row r="74" spans="1:6" ht="26.25" thickBot="1" x14ac:dyDescent="0.3">
      <c r="A74" s="53" t="s">
        <v>65</v>
      </c>
      <c r="B74" s="79"/>
      <c r="C74" s="80" t="s">
        <v>17</v>
      </c>
      <c r="D74" s="80" t="s">
        <v>17</v>
      </c>
      <c r="E74" s="51"/>
      <c r="F74" s="51"/>
    </row>
    <row r="75" spans="1:6" ht="15.75" thickBot="1" x14ac:dyDescent="0.3">
      <c r="A75" s="18" t="s">
        <v>66</v>
      </c>
      <c r="B75" s="21">
        <f>B38*(B70+B73)</f>
        <v>0</v>
      </c>
      <c r="C75" s="50">
        <f>$B75*C22</f>
        <v>0</v>
      </c>
      <c r="D75" s="50">
        <f>$B75*D22</f>
        <v>0</v>
      </c>
      <c r="E75" s="51"/>
      <c r="F75" s="51"/>
    </row>
    <row r="76" spans="1:6" ht="15.75" thickBot="1" x14ac:dyDescent="0.3">
      <c r="A76" s="44" t="s">
        <v>0</v>
      </c>
      <c r="B76" s="45">
        <f>SUM(B75)</f>
        <v>0</v>
      </c>
      <c r="C76" s="52">
        <f>SUM(C75:C75)</f>
        <v>0</v>
      </c>
      <c r="D76" s="52">
        <f>SUM(D75:D75)</f>
        <v>0</v>
      </c>
      <c r="E76" s="51"/>
      <c r="F76" s="51"/>
    </row>
    <row r="77" spans="1:6" ht="15.75" thickBot="1" x14ac:dyDescent="0.3">
      <c r="A77" s="53" t="s">
        <v>67</v>
      </c>
      <c r="B77" s="79"/>
      <c r="C77" s="80" t="s">
        <v>17</v>
      </c>
      <c r="D77" s="80" t="s">
        <v>17</v>
      </c>
      <c r="E77" s="51"/>
      <c r="F77" s="51"/>
    </row>
    <row r="78" spans="1:6" ht="15.75" thickBot="1" x14ac:dyDescent="0.3">
      <c r="A78" s="18" t="s">
        <v>68</v>
      </c>
      <c r="B78" s="21"/>
      <c r="C78" s="50"/>
      <c r="D78" s="50"/>
      <c r="E78" s="51"/>
      <c r="F78" s="51"/>
    </row>
    <row r="79" spans="1:6" ht="15.75" thickBot="1" x14ac:dyDescent="0.3">
      <c r="A79" s="44" t="s">
        <v>0</v>
      </c>
      <c r="B79" s="45">
        <f>SUM(B78)</f>
        <v>0</v>
      </c>
      <c r="C79" s="52">
        <f>SUM(C78:C78)</f>
        <v>0</v>
      </c>
      <c r="D79" s="52">
        <f>SUM(D78:D78)</f>
        <v>0</v>
      </c>
      <c r="E79" s="51"/>
      <c r="F79" s="51"/>
    </row>
    <row r="80" spans="1:6" ht="15.75" thickBot="1" x14ac:dyDescent="0.3">
      <c r="A80" s="83" t="s">
        <v>69</v>
      </c>
      <c r="B80" s="16" t="s">
        <v>16</v>
      </c>
      <c r="C80" s="70" t="s">
        <v>17</v>
      </c>
      <c r="D80" s="70" t="s">
        <v>17</v>
      </c>
      <c r="E80" s="51"/>
      <c r="F80" s="51"/>
    </row>
    <row r="81" spans="1:6" x14ac:dyDescent="0.25">
      <c r="A81" s="84" t="s">
        <v>70</v>
      </c>
      <c r="B81" s="85"/>
      <c r="C81" s="42"/>
      <c r="D81" s="42"/>
      <c r="E81" s="51"/>
      <c r="F81" s="51"/>
    </row>
    <row r="82" spans="1:6" x14ac:dyDescent="0.25">
      <c r="A82" s="86" t="s">
        <v>71</v>
      </c>
      <c r="B82" s="85"/>
      <c r="C82" s="43"/>
      <c r="D82" s="43"/>
      <c r="E82" s="51"/>
      <c r="F82" s="51"/>
    </row>
    <row r="83" spans="1:6" x14ac:dyDescent="0.25">
      <c r="A83" s="86" t="s">
        <v>72</v>
      </c>
      <c r="B83" s="85"/>
      <c r="C83" s="43"/>
      <c r="D83" s="43"/>
      <c r="E83" s="51"/>
      <c r="F83" s="51"/>
    </row>
    <row r="84" spans="1:6" ht="15.75" thickBot="1" x14ac:dyDescent="0.3">
      <c r="A84" s="86" t="s">
        <v>73</v>
      </c>
      <c r="B84" s="85"/>
      <c r="C84" s="43"/>
      <c r="D84" s="43"/>
      <c r="E84" s="47"/>
      <c r="F84" s="47"/>
    </row>
    <row r="85" spans="1:6" ht="15.75" thickBot="1" x14ac:dyDescent="0.3">
      <c r="A85" s="30" t="s">
        <v>0</v>
      </c>
      <c r="B85" s="75"/>
      <c r="C85" s="32">
        <f>SUM(C81:C84)</f>
        <v>0</v>
      </c>
      <c r="D85" s="32">
        <f>SUM(D81:D84)</f>
        <v>0</v>
      </c>
      <c r="E85" s="1"/>
      <c r="F85" s="1"/>
    </row>
    <row r="86" spans="1:6" ht="15.75" thickBot="1" x14ac:dyDescent="0.3">
      <c r="A86" s="69"/>
      <c r="B86" s="87"/>
      <c r="C86" s="35"/>
      <c r="D86" s="35"/>
      <c r="E86" s="1"/>
      <c r="F86" s="1"/>
    </row>
    <row r="87" spans="1:6" ht="16.5" customHeight="1" thickBot="1" x14ac:dyDescent="0.3">
      <c r="A87" s="396" t="s">
        <v>74</v>
      </c>
      <c r="B87" s="396"/>
      <c r="C87" s="396"/>
      <c r="D87" s="396"/>
      <c r="E87" s="1"/>
      <c r="F87" s="1"/>
    </row>
    <row r="88" spans="1:6" ht="15.75" thickBot="1" x14ac:dyDescent="0.3">
      <c r="A88" s="88" t="s">
        <v>75</v>
      </c>
      <c r="B88" s="16" t="s">
        <v>40</v>
      </c>
      <c r="C88" s="70" t="s">
        <v>17</v>
      </c>
      <c r="D88" s="70" t="s">
        <v>17</v>
      </c>
      <c r="E88" s="1"/>
      <c r="F88" s="1"/>
    </row>
    <row r="89" spans="1:6" x14ac:dyDescent="0.25">
      <c r="A89" s="84" t="s">
        <v>306</v>
      </c>
      <c r="B89" s="89"/>
      <c r="C89" s="57"/>
      <c r="D89" s="57"/>
      <c r="E89" s="1"/>
      <c r="F89" s="1"/>
    </row>
    <row r="90" spans="1:6" x14ac:dyDescent="0.25">
      <c r="A90" s="86" t="s">
        <v>76</v>
      </c>
      <c r="B90" s="89"/>
      <c r="C90" s="27"/>
      <c r="D90" s="27"/>
      <c r="E90" s="1"/>
      <c r="F90" s="1"/>
    </row>
    <row r="91" spans="1:6" x14ac:dyDescent="0.25">
      <c r="A91" s="86" t="s">
        <v>77</v>
      </c>
      <c r="B91" s="89"/>
      <c r="C91" s="27"/>
      <c r="D91" s="27"/>
      <c r="E91" s="1"/>
      <c r="F91" s="1"/>
    </row>
    <row r="92" spans="1:6" ht="15.75" thickBot="1" x14ac:dyDescent="0.3">
      <c r="A92" s="86" t="s">
        <v>307</v>
      </c>
      <c r="B92" s="89"/>
      <c r="C92" s="27"/>
      <c r="D92" s="27"/>
      <c r="E92" s="1"/>
      <c r="F92" s="1"/>
    </row>
    <row r="93" spans="1:6" ht="15.75" thickBot="1" x14ac:dyDescent="0.3">
      <c r="A93" s="30" t="s">
        <v>0</v>
      </c>
      <c r="B93" s="90"/>
      <c r="C93" s="32">
        <f>SUM(C89:C92)</f>
        <v>0</v>
      </c>
      <c r="D93" s="32">
        <f>SUM(D89:D92)</f>
        <v>0</v>
      </c>
      <c r="E93" s="1"/>
      <c r="F93" s="1"/>
    </row>
    <row r="94" spans="1:6" ht="15.75" thickBot="1" x14ac:dyDescent="0.3">
      <c r="A94" s="69"/>
      <c r="B94" s="87"/>
      <c r="C94" s="35"/>
      <c r="D94" s="35"/>
      <c r="E94" s="1"/>
      <c r="F94" s="1"/>
    </row>
    <row r="95" spans="1:6" ht="16.5" customHeight="1" thickBot="1" x14ac:dyDescent="0.3">
      <c r="A95" s="396" t="s">
        <v>78</v>
      </c>
      <c r="B95" s="396"/>
      <c r="C95" s="396"/>
      <c r="D95" s="396"/>
      <c r="E95" s="1"/>
      <c r="F95" s="1"/>
    </row>
    <row r="96" spans="1:6" ht="15.75" thickBot="1" x14ac:dyDescent="0.3">
      <c r="A96" s="91" t="s">
        <v>79</v>
      </c>
      <c r="B96" s="92" t="s">
        <v>16</v>
      </c>
      <c r="C96" s="93" t="s">
        <v>17</v>
      </c>
      <c r="D96" s="93" t="s">
        <v>17</v>
      </c>
      <c r="E96" s="1"/>
      <c r="F96" s="1"/>
    </row>
    <row r="97" spans="1:6" ht="15.75" thickBot="1" x14ac:dyDescent="0.3">
      <c r="A97" s="94" t="s">
        <v>80</v>
      </c>
      <c r="B97" s="95"/>
      <c r="C97" s="81"/>
      <c r="D97" s="81"/>
      <c r="E97" s="1"/>
      <c r="F97" s="1"/>
    </row>
    <row r="98" spans="1:6" ht="15.75" thickBot="1" x14ac:dyDescent="0.3">
      <c r="A98" s="94" t="s">
        <v>81</v>
      </c>
      <c r="B98" s="95"/>
      <c r="C98" s="81"/>
      <c r="D98" s="81"/>
      <c r="E98" s="1"/>
      <c r="F98" s="1"/>
    </row>
    <row r="99" spans="1:6" ht="25.5" thickBot="1" x14ac:dyDescent="0.3">
      <c r="A99" s="94" t="s">
        <v>82</v>
      </c>
      <c r="B99" s="95"/>
      <c r="C99" s="81"/>
      <c r="D99" s="81"/>
      <c r="E99" s="1"/>
      <c r="F99" s="1"/>
    </row>
    <row r="100" spans="1:6" ht="15.75" thickBot="1" x14ac:dyDescent="0.3">
      <c r="A100" s="96" t="s">
        <v>83</v>
      </c>
      <c r="B100" s="97"/>
      <c r="C100" s="98"/>
      <c r="D100" s="98"/>
      <c r="E100" s="1"/>
      <c r="F100" s="1"/>
    </row>
    <row r="101" spans="1:6" ht="15.75" thickBot="1" x14ac:dyDescent="0.3">
      <c r="A101" s="96" t="s">
        <v>84</v>
      </c>
      <c r="B101" s="97"/>
      <c r="C101" s="98"/>
      <c r="D101" s="98"/>
      <c r="E101" s="1"/>
      <c r="F101" s="1"/>
    </row>
    <row r="102" spans="1:6" ht="15.75" thickBot="1" x14ac:dyDescent="0.3">
      <c r="A102" s="96" t="s">
        <v>85</v>
      </c>
      <c r="B102" s="97"/>
      <c r="C102" s="98"/>
      <c r="D102" s="98"/>
      <c r="E102" s="1"/>
      <c r="F102" s="1"/>
    </row>
    <row r="103" spans="1:6" ht="15.75" thickBot="1" x14ac:dyDescent="0.3">
      <c r="A103" s="96" t="s">
        <v>86</v>
      </c>
      <c r="B103" s="99"/>
      <c r="C103" s="100"/>
      <c r="D103" s="100"/>
      <c r="E103" s="48"/>
      <c r="F103" s="47"/>
    </row>
    <row r="104" spans="1:6" ht="15.75" thickBot="1" x14ac:dyDescent="0.3">
      <c r="A104" s="74" t="s">
        <v>0</v>
      </c>
      <c r="B104" s="90"/>
      <c r="C104" s="32">
        <f>SUM(C97:C99)</f>
        <v>0</v>
      </c>
      <c r="D104" s="32">
        <f>SUM(D97:D99)</f>
        <v>0</v>
      </c>
      <c r="E104" s="1"/>
      <c r="F104" s="1"/>
    </row>
    <row r="105" spans="1:6" x14ac:dyDescent="0.25">
      <c r="A105" s="69"/>
      <c r="B105" s="87"/>
      <c r="C105" s="35"/>
      <c r="D105" s="35"/>
      <c r="E105" s="1"/>
      <c r="F105" s="1"/>
    </row>
    <row r="106" spans="1:6" ht="15.75" thickBot="1" x14ac:dyDescent="0.3">
      <c r="A106" s="33"/>
      <c r="B106" s="34"/>
      <c r="C106" s="34"/>
      <c r="D106" s="34"/>
      <c r="E106" s="1"/>
      <c r="F106" s="1"/>
    </row>
    <row r="107" spans="1:6" ht="50.25" customHeight="1" thickBot="1" x14ac:dyDescent="0.3">
      <c r="A107" s="400" t="s">
        <v>87</v>
      </c>
      <c r="B107" s="400"/>
      <c r="C107" s="101" t="s">
        <v>11</v>
      </c>
      <c r="D107" s="101" t="s">
        <v>12</v>
      </c>
      <c r="E107" s="1"/>
      <c r="F107" s="1"/>
    </row>
    <row r="108" spans="1:6" ht="15.75" customHeight="1" thickBot="1" x14ac:dyDescent="0.3">
      <c r="A108" s="397" t="s">
        <v>88</v>
      </c>
      <c r="B108" s="397"/>
      <c r="C108" s="102" t="s">
        <v>17</v>
      </c>
      <c r="D108" s="102" t="s">
        <v>17</v>
      </c>
      <c r="E108" s="1"/>
      <c r="F108" s="1"/>
    </row>
    <row r="109" spans="1:6" ht="15" customHeight="1" x14ac:dyDescent="0.25">
      <c r="A109" s="403" t="s">
        <v>89</v>
      </c>
      <c r="B109" s="403"/>
      <c r="C109" s="103">
        <f>C22</f>
        <v>0</v>
      </c>
      <c r="D109" s="103">
        <f>D22</f>
        <v>0</v>
      </c>
      <c r="E109" s="1"/>
      <c r="F109" s="1"/>
    </row>
    <row r="110" spans="1:6" ht="15" customHeight="1" x14ac:dyDescent="0.25">
      <c r="A110" s="404" t="s">
        <v>90</v>
      </c>
      <c r="B110" s="404"/>
      <c r="C110" s="104">
        <f>C51</f>
        <v>0</v>
      </c>
      <c r="D110" s="104">
        <f>D51</f>
        <v>0</v>
      </c>
      <c r="E110" s="1"/>
      <c r="F110" s="1"/>
    </row>
    <row r="111" spans="1:6" ht="15" customHeight="1" x14ac:dyDescent="0.25">
      <c r="A111" s="404" t="s">
        <v>91</v>
      </c>
      <c r="B111" s="404"/>
      <c r="C111" s="104">
        <f>C61</f>
        <v>0</v>
      </c>
      <c r="D111" s="104">
        <f>D61</f>
        <v>0</v>
      </c>
      <c r="E111" s="1"/>
      <c r="F111" s="1"/>
    </row>
    <row r="112" spans="1:6" ht="15" customHeight="1" x14ac:dyDescent="0.25">
      <c r="A112" s="404" t="s">
        <v>92</v>
      </c>
      <c r="B112" s="404"/>
      <c r="C112" s="104">
        <f>C85</f>
        <v>0</v>
      </c>
      <c r="D112" s="104">
        <f>D85</f>
        <v>0</v>
      </c>
      <c r="E112" s="1"/>
      <c r="F112" s="1"/>
    </row>
    <row r="113" spans="1:7" ht="15" customHeight="1" x14ac:dyDescent="0.25">
      <c r="A113" s="404" t="s">
        <v>93</v>
      </c>
      <c r="B113" s="404"/>
      <c r="C113" s="104">
        <f>C93</f>
        <v>0</v>
      </c>
      <c r="D113" s="104">
        <f>D93</f>
        <v>0</v>
      </c>
      <c r="E113" s="1"/>
      <c r="F113" s="1"/>
    </row>
    <row r="114" spans="1:7" ht="15" customHeight="1" x14ac:dyDescent="0.25">
      <c r="A114" s="405" t="s">
        <v>94</v>
      </c>
      <c r="B114" s="405"/>
      <c r="C114" s="105">
        <f>SUM(C109:C113)</f>
        <v>0</v>
      </c>
      <c r="D114" s="105">
        <f>SUM(D109:D113)</f>
        <v>0</v>
      </c>
      <c r="E114" s="1"/>
      <c r="F114" s="1"/>
    </row>
    <row r="115" spans="1:7" ht="15.75" customHeight="1" thickBot="1" x14ac:dyDescent="0.3">
      <c r="A115" s="401" t="s">
        <v>95</v>
      </c>
      <c r="B115" s="401"/>
      <c r="C115" s="106">
        <f>C104</f>
        <v>0</v>
      </c>
      <c r="D115" s="106">
        <f>D104</f>
        <v>0</v>
      </c>
      <c r="E115" s="1"/>
      <c r="F115" s="1"/>
    </row>
    <row r="116" spans="1:7" ht="15.75" customHeight="1" thickBot="1" x14ac:dyDescent="0.3">
      <c r="A116" s="402" t="s">
        <v>96</v>
      </c>
      <c r="B116" s="402"/>
      <c r="C116" s="107">
        <f>ROUND(C109+C110+C111+C112+C113+C115,2)</f>
        <v>0</v>
      </c>
      <c r="D116" s="107">
        <f>ROUND(D109+D110+D111+D112+D113+D115,2)</f>
        <v>0</v>
      </c>
      <c r="E116" s="24"/>
      <c r="F116" s="13"/>
    </row>
    <row r="117" spans="1:7" x14ac:dyDescent="0.25">
      <c r="A117" s="33"/>
      <c r="B117" s="34"/>
      <c r="C117" s="108"/>
      <c r="D117" s="108"/>
      <c r="E117" s="109"/>
      <c r="F117" s="109"/>
    </row>
    <row r="118" spans="1:7" x14ac:dyDescent="0.25">
      <c r="A118" s="110"/>
      <c r="B118" s="110"/>
      <c r="C118" s="111"/>
      <c r="D118" s="111"/>
      <c r="E118" s="112"/>
      <c r="F118" s="109"/>
    </row>
    <row r="119" spans="1:7" ht="15.75" thickBot="1" x14ac:dyDescent="0.3">
      <c r="A119" s="406" t="s">
        <v>194</v>
      </c>
      <c r="B119" s="406"/>
      <c r="C119" s="406"/>
      <c r="D119" s="406"/>
      <c r="E119" s="139"/>
      <c r="F119" s="113"/>
      <c r="G119" s="109"/>
    </row>
    <row r="120" spans="1:7" ht="51" x14ac:dyDescent="0.25">
      <c r="A120" s="114" t="s">
        <v>97</v>
      </c>
      <c r="B120" s="115" t="s">
        <v>98</v>
      </c>
      <c r="C120" s="116" t="s">
        <v>99</v>
      </c>
      <c r="D120" s="115" t="s">
        <v>100</v>
      </c>
      <c r="E120" s="113"/>
      <c r="F120" s="109"/>
      <c r="G120" s="117"/>
    </row>
    <row r="121" spans="1:7" x14ac:dyDescent="0.25">
      <c r="A121" s="136"/>
      <c r="B121" s="137" t="e">
        <f>#REF!</f>
        <v>#REF!</v>
      </c>
      <c r="C121" s="138"/>
      <c r="D121" s="137"/>
      <c r="E121" s="113"/>
      <c r="F121" s="109"/>
      <c r="G121" s="117"/>
    </row>
    <row r="122" spans="1:7" x14ac:dyDescent="0.25">
      <c r="A122" s="229" t="s">
        <v>332</v>
      </c>
      <c r="B122" s="228" t="s">
        <v>330</v>
      </c>
      <c r="C122" s="230">
        <f>Encarregada!$C$118</f>
        <v>0</v>
      </c>
      <c r="D122" s="231" t="e">
        <f>C122*2/(34*B121)</f>
        <v>#REF!</v>
      </c>
      <c r="E122" s="113"/>
      <c r="F122" s="119"/>
      <c r="G122" s="117"/>
    </row>
    <row r="123" spans="1:7" ht="15.75" thickBot="1" x14ac:dyDescent="0.3">
      <c r="A123" s="232" t="s">
        <v>101</v>
      </c>
      <c r="B123" s="233" t="s">
        <v>102</v>
      </c>
      <c r="C123" s="234">
        <f>$C$116</f>
        <v>0</v>
      </c>
      <c r="D123" s="235" t="e">
        <f>C123*1/B121</f>
        <v>#REF!</v>
      </c>
      <c r="E123" s="124"/>
      <c r="F123" s="119"/>
      <c r="G123" s="117"/>
    </row>
    <row r="124" spans="1:7" ht="15.75" thickBot="1" x14ac:dyDescent="0.3">
      <c r="A124" s="407" t="s">
        <v>103</v>
      </c>
      <c r="B124" s="407"/>
      <c r="C124" s="407"/>
      <c r="D124" s="125" t="e">
        <f>ROUND(SUM(D122:D123),2)</f>
        <v>#REF!</v>
      </c>
      <c r="E124" s="124"/>
      <c r="F124" s="109"/>
      <c r="G124" s="117"/>
    </row>
    <row r="125" spans="1:7" x14ac:dyDescent="0.25">
      <c r="A125" s="124"/>
      <c r="B125" s="124"/>
      <c r="C125" s="124"/>
      <c r="D125" s="124"/>
      <c r="E125" s="124"/>
      <c r="F125" s="109"/>
      <c r="G125" s="109"/>
    </row>
    <row r="126" spans="1:7" x14ac:dyDescent="0.25">
      <c r="A126" s="124"/>
      <c r="B126" s="124"/>
      <c r="C126" s="124"/>
      <c r="D126" s="124"/>
      <c r="E126" s="124"/>
      <c r="F126" s="112"/>
      <c r="G126" s="109"/>
    </row>
    <row r="127" spans="1:7" ht="15.75" thickBot="1" x14ac:dyDescent="0.3">
      <c r="A127" s="406" t="s">
        <v>195</v>
      </c>
      <c r="B127" s="406"/>
      <c r="C127" s="406"/>
      <c r="D127" s="406"/>
      <c r="E127" s="139"/>
      <c r="F127" s="112"/>
      <c r="G127" s="109"/>
    </row>
    <row r="128" spans="1:7" ht="51" x14ac:dyDescent="0.25">
      <c r="A128" s="114" t="s">
        <v>97</v>
      </c>
      <c r="B128" s="115" t="s">
        <v>98</v>
      </c>
      <c r="C128" s="116" t="s">
        <v>99</v>
      </c>
      <c r="D128" s="115" t="s">
        <v>100</v>
      </c>
      <c r="E128" s="113"/>
      <c r="F128" s="112"/>
      <c r="G128" s="109"/>
    </row>
    <row r="129" spans="1:7" x14ac:dyDescent="0.25">
      <c r="A129" s="136"/>
      <c r="B129" s="137" t="e">
        <f>#REF!</f>
        <v>#REF!</v>
      </c>
      <c r="C129" s="138"/>
      <c r="D129" s="137"/>
      <c r="E129" s="113"/>
      <c r="F129" s="112"/>
      <c r="G129" s="109"/>
    </row>
    <row r="130" spans="1:7" x14ac:dyDescent="0.25">
      <c r="A130" s="229" t="s">
        <v>332</v>
      </c>
      <c r="B130" s="228" t="s">
        <v>330</v>
      </c>
      <c r="C130" s="230">
        <f>Encarregada!$C$118</f>
        <v>0</v>
      </c>
      <c r="D130" s="231" t="e">
        <f>C130*2/(34*B129)</f>
        <v>#REF!</v>
      </c>
      <c r="E130" s="113"/>
      <c r="F130" s="119"/>
      <c r="G130" s="117"/>
    </row>
    <row r="131" spans="1:7" ht="15.75" thickBot="1" x14ac:dyDescent="0.3">
      <c r="A131" s="232" t="s">
        <v>101</v>
      </c>
      <c r="B131" s="233" t="s">
        <v>102</v>
      </c>
      <c r="C131" s="234">
        <f>$C$116</f>
        <v>0</v>
      </c>
      <c r="D131" s="235" t="e">
        <f>C131*1/B129</f>
        <v>#REF!</v>
      </c>
      <c r="E131" s="124"/>
      <c r="F131" s="112"/>
      <c r="G131" s="109"/>
    </row>
    <row r="132" spans="1:7" ht="15.75" thickBot="1" x14ac:dyDescent="0.3">
      <c r="A132" s="407" t="s">
        <v>103</v>
      </c>
      <c r="B132" s="407"/>
      <c r="C132" s="407"/>
      <c r="D132" s="125" t="e">
        <f>ROUND(SUM(D130:D131),2)</f>
        <v>#REF!</v>
      </c>
      <c r="E132" s="124"/>
      <c r="F132" s="112"/>
      <c r="G132" s="109"/>
    </row>
    <row r="133" spans="1:7" x14ac:dyDescent="0.25">
      <c r="A133" s="124"/>
      <c r="B133" s="124"/>
      <c r="C133" s="124"/>
      <c r="D133" s="124"/>
      <c r="E133" s="124"/>
      <c r="F133" s="112"/>
      <c r="G133" s="109"/>
    </row>
    <row r="134" spans="1:7" x14ac:dyDescent="0.25">
      <c r="A134" s="124"/>
      <c r="B134" s="124"/>
      <c r="C134" s="124"/>
      <c r="D134" s="124"/>
      <c r="E134" s="124"/>
      <c r="F134" s="112"/>
      <c r="G134" s="109"/>
    </row>
    <row r="135" spans="1:7" ht="15.75" thickBot="1" x14ac:dyDescent="0.3">
      <c r="A135" s="406" t="s">
        <v>196</v>
      </c>
      <c r="B135" s="406"/>
      <c r="C135" s="406"/>
      <c r="D135" s="406"/>
      <c r="E135" s="139"/>
      <c r="F135" s="113"/>
      <c r="G135" s="109"/>
    </row>
    <row r="136" spans="1:7" ht="51" x14ac:dyDescent="0.25">
      <c r="A136" s="114" t="s">
        <v>97</v>
      </c>
      <c r="B136" s="115" t="s">
        <v>98</v>
      </c>
      <c r="C136" s="116" t="s">
        <v>99</v>
      </c>
      <c r="D136" s="115" t="s">
        <v>100</v>
      </c>
      <c r="E136" s="113"/>
      <c r="F136" s="109"/>
      <c r="G136" s="117"/>
    </row>
    <row r="137" spans="1:7" x14ac:dyDescent="0.25">
      <c r="A137" s="136"/>
      <c r="B137" s="137" t="e">
        <f>#REF!</f>
        <v>#REF!</v>
      </c>
      <c r="C137" s="138"/>
      <c r="D137" s="137"/>
      <c r="E137" s="113"/>
      <c r="F137" s="109"/>
      <c r="G137" s="117"/>
    </row>
    <row r="138" spans="1:7" x14ac:dyDescent="0.25">
      <c r="A138" s="229" t="s">
        <v>332</v>
      </c>
      <c r="B138" s="228" t="s">
        <v>330</v>
      </c>
      <c r="C138" s="230">
        <f>Encarregada!$C$118</f>
        <v>0</v>
      </c>
      <c r="D138" s="231" t="e">
        <f>C138*2/(34*B137)</f>
        <v>#REF!</v>
      </c>
      <c r="E138" s="113"/>
      <c r="F138" s="119"/>
      <c r="G138" s="117"/>
    </row>
    <row r="139" spans="1:7" ht="15.75" thickBot="1" x14ac:dyDescent="0.3">
      <c r="A139" s="120" t="s">
        <v>101</v>
      </c>
      <c r="B139" s="121" t="s">
        <v>102</v>
      </c>
      <c r="C139" s="234">
        <f>$C$116</f>
        <v>0</v>
      </c>
      <c r="D139" s="123" t="e">
        <f>C139*1/B137</f>
        <v>#REF!</v>
      </c>
      <c r="E139" s="124"/>
      <c r="F139" s="109"/>
      <c r="G139" s="117"/>
    </row>
    <row r="140" spans="1:7" ht="15.75" thickBot="1" x14ac:dyDescent="0.3">
      <c r="A140" s="407" t="s">
        <v>103</v>
      </c>
      <c r="B140" s="407"/>
      <c r="C140" s="407"/>
      <c r="D140" s="125" t="e">
        <f>ROUND(SUM(D138:D139),2)</f>
        <v>#REF!</v>
      </c>
      <c r="E140" s="124"/>
      <c r="F140" s="109"/>
      <c r="G140" s="117"/>
    </row>
    <row r="141" spans="1:7" x14ac:dyDescent="0.25">
      <c r="A141" s="124"/>
      <c r="B141" s="124"/>
      <c r="C141" s="124"/>
      <c r="D141" s="124"/>
      <c r="E141" s="124"/>
      <c r="F141" s="109"/>
      <c r="G141" s="109"/>
    </row>
    <row r="142" spans="1:7" x14ac:dyDescent="0.25">
      <c r="A142" s="124"/>
      <c r="B142" s="124"/>
      <c r="C142" s="124"/>
      <c r="D142" s="124"/>
      <c r="E142" s="124"/>
      <c r="F142" s="112"/>
      <c r="G142" s="109"/>
    </row>
    <row r="143" spans="1:7" ht="15.75" thickBot="1" x14ac:dyDescent="0.3">
      <c r="A143" s="406" t="s">
        <v>197</v>
      </c>
      <c r="B143" s="406"/>
      <c r="C143" s="406"/>
      <c r="D143" s="406"/>
      <c r="E143" s="139"/>
      <c r="F143" s="113"/>
      <c r="G143" s="109"/>
    </row>
    <row r="144" spans="1:7" ht="51" x14ac:dyDescent="0.25">
      <c r="A144" s="114" t="s">
        <v>97</v>
      </c>
      <c r="B144" s="115" t="s">
        <v>98</v>
      </c>
      <c r="C144" s="116" t="s">
        <v>99</v>
      </c>
      <c r="D144" s="115" t="s">
        <v>100</v>
      </c>
      <c r="E144" s="113"/>
      <c r="F144" s="109"/>
      <c r="G144" s="117"/>
    </row>
    <row r="145" spans="1:7" x14ac:dyDescent="0.25">
      <c r="A145" s="136"/>
      <c r="B145" s="137" t="e">
        <f>#REF!</f>
        <v>#REF!</v>
      </c>
      <c r="C145" s="138"/>
      <c r="D145" s="137"/>
      <c r="E145" s="113"/>
      <c r="F145" s="109"/>
      <c r="G145" s="117"/>
    </row>
    <row r="146" spans="1:7" x14ac:dyDescent="0.25">
      <c r="A146" s="229" t="s">
        <v>332</v>
      </c>
      <c r="B146" s="228" t="s">
        <v>330</v>
      </c>
      <c r="C146" s="230">
        <f>Encarregada!$C$118</f>
        <v>0</v>
      </c>
      <c r="D146" s="231" t="e">
        <f>C146*2/(34*B145)</f>
        <v>#REF!</v>
      </c>
      <c r="E146" s="113"/>
      <c r="F146" s="119"/>
      <c r="G146" s="117"/>
    </row>
    <row r="147" spans="1:7" ht="15.75" thickBot="1" x14ac:dyDescent="0.3">
      <c r="A147" s="120" t="s">
        <v>101</v>
      </c>
      <c r="B147" s="121" t="s">
        <v>102</v>
      </c>
      <c r="C147" s="234">
        <f>$C$116</f>
        <v>0</v>
      </c>
      <c r="D147" s="123" t="e">
        <f>C147*1/B145</f>
        <v>#REF!</v>
      </c>
      <c r="E147" s="126"/>
      <c r="F147" s="109"/>
      <c r="G147" s="117"/>
    </row>
    <row r="148" spans="1:7" ht="15.75" thickBot="1" x14ac:dyDescent="0.3">
      <c r="A148" s="407" t="s">
        <v>103</v>
      </c>
      <c r="B148" s="407"/>
      <c r="C148" s="407"/>
      <c r="D148" s="125" t="e">
        <f>ROUND(SUM(D147:D147),2)</f>
        <v>#REF!</v>
      </c>
      <c r="E148" s="127"/>
      <c r="F148" s="109"/>
      <c r="G148" s="117"/>
    </row>
    <row r="149" spans="1:7" ht="18.75" customHeight="1" x14ac:dyDescent="0.25">
      <c r="A149" s="126"/>
      <c r="B149" s="126"/>
      <c r="C149" s="126"/>
      <c r="D149" s="126"/>
      <c r="E149" s="128"/>
      <c r="F149" s="126"/>
      <c r="G149" s="109"/>
    </row>
    <row r="150" spans="1:7" x14ac:dyDescent="0.25">
      <c r="A150" s="124"/>
      <c r="B150" s="124"/>
      <c r="C150" s="124"/>
      <c r="D150" s="124"/>
      <c r="E150" s="124"/>
      <c r="F150" s="109"/>
      <c r="G150" s="109"/>
    </row>
    <row r="151" spans="1:7" ht="15.75" thickBot="1" x14ac:dyDescent="0.3">
      <c r="A151" s="406" t="s">
        <v>200</v>
      </c>
      <c r="B151" s="406"/>
      <c r="C151" s="406"/>
      <c r="D151" s="406"/>
      <c r="E151" s="139"/>
      <c r="F151" s="113"/>
      <c r="G151" s="109"/>
    </row>
    <row r="152" spans="1:7" ht="51" x14ac:dyDescent="0.25">
      <c r="A152" s="114" t="s">
        <v>97</v>
      </c>
      <c r="B152" s="115" t="s">
        <v>98</v>
      </c>
      <c r="C152" s="116" t="s">
        <v>99</v>
      </c>
      <c r="D152" s="115" t="s">
        <v>100</v>
      </c>
      <c r="E152" s="113"/>
      <c r="F152" s="109"/>
      <c r="G152" s="117"/>
    </row>
    <row r="153" spans="1:7" x14ac:dyDescent="0.25">
      <c r="A153" s="136"/>
      <c r="B153" s="137" t="e">
        <f>#REF!</f>
        <v>#REF!</v>
      </c>
      <c r="C153" s="138"/>
      <c r="D153" s="137"/>
      <c r="E153" s="113"/>
      <c r="F153" s="109"/>
      <c r="G153" s="117"/>
    </row>
    <row r="154" spans="1:7" x14ac:dyDescent="0.25">
      <c r="A154" s="229" t="s">
        <v>332</v>
      </c>
      <c r="B154" s="228" t="s">
        <v>330</v>
      </c>
      <c r="C154" s="230">
        <f>Encarregada!$C$118</f>
        <v>0</v>
      </c>
      <c r="D154" s="231" t="e">
        <f>C154*2/(34*B153)</f>
        <v>#REF!</v>
      </c>
      <c r="E154" s="113"/>
      <c r="F154" s="119"/>
      <c r="G154" s="117"/>
    </row>
    <row r="155" spans="1:7" ht="15.75" thickBot="1" x14ac:dyDescent="0.3">
      <c r="A155" s="120" t="s">
        <v>101</v>
      </c>
      <c r="B155" s="121" t="s">
        <v>102</v>
      </c>
      <c r="C155" s="234">
        <f>$C$116</f>
        <v>0</v>
      </c>
      <c r="D155" s="123" t="e">
        <f>C155*1/B153</f>
        <v>#REF!</v>
      </c>
      <c r="E155" s="124"/>
      <c r="F155" s="109"/>
      <c r="G155" s="117"/>
    </row>
    <row r="156" spans="1:7" ht="15.75" thickBot="1" x14ac:dyDescent="0.3">
      <c r="A156" s="407" t="s">
        <v>103</v>
      </c>
      <c r="B156" s="407"/>
      <c r="C156" s="407"/>
      <c r="D156" s="125" t="e">
        <f>ROUND(SUM(D154:D155),2)</f>
        <v>#REF!</v>
      </c>
      <c r="E156" s="124"/>
      <c r="F156" s="109"/>
      <c r="G156" s="117"/>
    </row>
    <row r="157" spans="1:7" x14ac:dyDescent="0.25">
      <c r="A157" s="124"/>
      <c r="B157" s="124"/>
      <c r="C157" s="124"/>
      <c r="D157" s="124"/>
      <c r="E157" s="124"/>
      <c r="F157" s="109"/>
      <c r="G157" s="109"/>
    </row>
    <row r="158" spans="1:7" x14ac:dyDescent="0.25">
      <c r="A158" s="124"/>
      <c r="B158" s="124"/>
      <c r="C158" s="124"/>
      <c r="D158" s="124"/>
      <c r="E158" s="124"/>
      <c r="F158" s="112"/>
      <c r="G158" s="109"/>
    </row>
    <row r="159" spans="1:7" ht="15.75" thickBot="1" x14ac:dyDescent="0.3">
      <c r="A159" s="406" t="s">
        <v>334</v>
      </c>
      <c r="B159" s="406"/>
      <c r="C159" s="406"/>
      <c r="D159" s="406"/>
      <c r="E159" s="139"/>
      <c r="F159" s="113"/>
      <c r="G159" s="109"/>
    </row>
    <row r="160" spans="1:7" ht="51" x14ac:dyDescent="0.25">
      <c r="A160" s="114" t="s">
        <v>97</v>
      </c>
      <c r="B160" s="115" t="s">
        <v>98</v>
      </c>
      <c r="C160" s="116" t="s">
        <v>99</v>
      </c>
      <c r="D160" s="115" t="s">
        <v>100</v>
      </c>
      <c r="E160" s="113"/>
      <c r="F160" s="109"/>
      <c r="G160" s="117"/>
    </row>
    <row r="161" spans="1:7" x14ac:dyDescent="0.25">
      <c r="A161" s="136"/>
      <c r="B161" s="137" t="e">
        <f>#REF!</f>
        <v>#REF!</v>
      </c>
      <c r="C161" s="138"/>
      <c r="D161" s="137"/>
      <c r="E161" s="113"/>
      <c r="F161" s="109"/>
      <c r="G161" s="117"/>
    </row>
    <row r="162" spans="1:7" x14ac:dyDescent="0.25">
      <c r="A162" s="229" t="s">
        <v>332</v>
      </c>
      <c r="B162" s="228" t="s">
        <v>330</v>
      </c>
      <c r="C162" s="230">
        <f>Encarregada!$C$118</f>
        <v>0</v>
      </c>
      <c r="D162" s="231" t="e">
        <f>C162*2/(34*B161)</f>
        <v>#REF!</v>
      </c>
      <c r="E162" s="113"/>
      <c r="F162" s="119"/>
      <c r="G162" s="117"/>
    </row>
    <row r="163" spans="1:7" ht="15.75" thickBot="1" x14ac:dyDescent="0.3">
      <c r="A163" s="120" t="s">
        <v>101</v>
      </c>
      <c r="B163" s="121" t="s">
        <v>102</v>
      </c>
      <c r="C163" s="234">
        <f>$C$116</f>
        <v>0</v>
      </c>
      <c r="D163" s="123" t="e">
        <f>C163*1/B161</f>
        <v>#REF!</v>
      </c>
      <c r="E163" s="124"/>
      <c r="F163" s="109"/>
      <c r="G163" s="117"/>
    </row>
    <row r="164" spans="1:7" ht="15.75" thickBot="1" x14ac:dyDescent="0.3">
      <c r="A164" s="407" t="s">
        <v>103</v>
      </c>
      <c r="B164" s="407"/>
      <c r="C164" s="407"/>
      <c r="D164" s="125" t="e">
        <f>ROUND(SUM(D162:D163),2)</f>
        <v>#REF!</v>
      </c>
      <c r="E164" s="124"/>
      <c r="F164" s="109"/>
      <c r="G164" s="117"/>
    </row>
    <row r="165" spans="1:7" x14ac:dyDescent="0.25">
      <c r="A165" s="129"/>
      <c r="B165" s="129"/>
      <c r="C165" s="129"/>
      <c r="D165" s="130"/>
      <c r="E165" s="124"/>
      <c r="F165" s="109"/>
      <c r="G165" s="117"/>
    </row>
    <row r="166" spans="1:7" x14ac:dyDescent="0.25">
      <c r="A166" s="124"/>
      <c r="B166" s="124"/>
      <c r="C166" s="124"/>
      <c r="D166" s="124"/>
      <c r="E166" s="124"/>
      <c r="F166" s="109"/>
      <c r="G166" s="109"/>
    </row>
    <row r="167" spans="1:7" ht="15.75" thickBot="1" x14ac:dyDescent="0.3">
      <c r="A167" s="406" t="s">
        <v>104</v>
      </c>
      <c r="B167" s="406"/>
      <c r="C167" s="406"/>
      <c r="D167" s="406"/>
      <c r="E167" s="406"/>
      <c r="F167" s="406"/>
      <c r="G167" s="406"/>
    </row>
    <row r="168" spans="1:7" ht="63.75" x14ac:dyDescent="0.25">
      <c r="A168" s="114" t="s">
        <v>97</v>
      </c>
      <c r="B168" s="115" t="s">
        <v>105</v>
      </c>
      <c r="C168" s="116" t="s">
        <v>106</v>
      </c>
      <c r="D168" s="115" t="s">
        <v>107</v>
      </c>
      <c r="E168" s="115" t="s">
        <v>108</v>
      </c>
      <c r="F168" s="237" t="s">
        <v>336</v>
      </c>
      <c r="G168" s="237" t="s">
        <v>109</v>
      </c>
    </row>
    <row r="169" spans="1:7" x14ac:dyDescent="0.25">
      <c r="A169" s="118"/>
      <c r="B169" s="271" t="e">
        <f>#REF!</f>
        <v>#REF!</v>
      </c>
      <c r="C169" s="236"/>
      <c r="D169" s="236"/>
      <c r="E169" s="236"/>
      <c r="F169" s="138"/>
      <c r="G169" s="238"/>
    </row>
    <row r="170" spans="1:7" x14ac:dyDescent="0.25">
      <c r="A170" s="229" t="s">
        <v>332</v>
      </c>
      <c r="B170" s="228" t="s">
        <v>330</v>
      </c>
      <c r="C170" s="236">
        <v>16</v>
      </c>
      <c r="D170" s="228" t="s">
        <v>335</v>
      </c>
      <c r="E170" s="228" t="e">
        <f>2/(34*B169)*C170*1/186</f>
        <v>#REF!</v>
      </c>
      <c r="F170" s="230">
        <f>Encarregada!$C$118</f>
        <v>0</v>
      </c>
      <c r="G170" s="231" t="e">
        <f>E170*F170</f>
        <v>#REF!</v>
      </c>
    </row>
    <row r="171" spans="1:7" ht="15.75" thickBot="1" x14ac:dyDescent="0.3">
      <c r="A171" s="120" t="s">
        <v>101</v>
      </c>
      <c r="B171" s="233" t="s">
        <v>102</v>
      </c>
      <c r="C171" s="233">
        <v>16</v>
      </c>
      <c r="D171" s="233" t="s">
        <v>335</v>
      </c>
      <c r="E171" s="233" t="e">
        <f>1/B169*C171*(1/188.86)</f>
        <v>#REF!</v>
      </c>
      <c r="F171" s="234">
        <f>$C$116</f>
        <v>0</v>
      </c>
      <c r="G171" s="235" t="e">
        <f>E171*F171</f>
        <v>#REF!</v>
      </c>
    </row>
    <row r="172" spans="1:7" ht="15.75" thickBot="1" x14ac:dyDescent="0.3">
      <c r="A172" s="414" t="s">
        <v>103</v>
      </c>
      <c r="B172" s="415"/>
      <c r="C172" s="415"/>
      <c r="D172" s="415"/>
      <c r="E172" s="415"/>
      <c r="F172" s="416"/>
      <c r="G172" s="125" t="e">
        <f>ROUND(SUM(G170:G171),2)</f>
        <v>#REF!</v>
      </c>
    </row>
    <row r="173" spans="1:7" x14ac:dyDescent="0.25">
      <c r="A173" s="129"/>
      <c r="B173" s="129"/>
      <c r="C173" s="129"/>
      <c r="D173" s="130"/>
      <c r="E173" s="124"/>
      <c r="F173" s="109"/>
      <c r="G173" s="117"/>
    </row>
    <row r="174" spans="1:7" x14ac:dyDescent="0.25">
      <c r="A174" s="124"/>
      <c r="B174" s="124"/>
      <c r="C174" s="124"/>
      <c r="D174" s="124"/>
      <c r="E174" s="124"/>
      <c r="F174" s="109"/>
      <c r="G174" s="109"/>
    </row>
    <row r="175" spans="1:7" ht="15.75" thickBot="1" x14ac:dyDescent="0.3">
      <c r="A175" s="417" t="s">
        <v>201</v>
      </c>
      <c r="B175" s="417"/>
      <c r="C175" s="417"/>
      <c r="D175" s="417"/>
      <c r="E175" s="139"/>
      <c r="F175" s="126"/>
      <c r="G175" s="109"/>
    </row>
    <row r="176" spans="1:7" ht="51" x14ac:dyDescent="0.25">
      <c r="A176" s="114" t="s">
        <v>97</v>
      </c>
      <c r="B176" s="115" t="s">
        <v>98</v>
      </c>
      <c r="C176" s="116" t="s">
        <v>99</v>
      </c>
      <c r="D176" s="115" t="s">
        <v>100</v>
      </c>
      <c r="E176" s="126"/>
      <c r="F176" s="109"/>
      <c r="G176" s="117"/>
    </row>
    <row r="177" spans="1:8" x14ac:dyDescent="0.25">
      <c r="A177" s="136"/>
      <c r="B177" s="137" t="e">
        <f>#REF!</f>
        <v>#REF!</v>
      </c>
      <c r="C177" s="138"/>
      <c r="D177" s="137"/>
      <c r="E177" s="126"/>
      <c r="F177" s="109"/>
      <c r="G177" s="117"/>
    </row>
    <row r="178" spans="1:8" ht="15.75" thickBot="1" x14ac:dyDescent="0.3">
      <c r="A178" s="120" t="s">
        <v>101</v>
      </c>
      <c r="B178" s="121" t="s">
        <v>102</v>
      </c>
      <c r="C178" s="122">
        <f>D116</f>
        <v>0</v>
      </c>
      <c r="D178" s="123" t="e">
        <f>C178*1/B177</f>
        <v>#REF!</v>
      </c>
      <c r="E178" s="124"/>
      <c r="F178" s="109"/>
      <c r="G178" s="117"/>
    </row>
    <row r="179" spans="1:8" ht="15.75" thickBot="1" x14ac:dyDescent="0.3">
      <c r="A179" s="418" t="s">
        <v>103</v>
      </c>
      <c r="B179" s="419"/>
      <c r="C179" s="420"/>
      <c r="D179" s="125" t="e">
        <f>ROUND(SUM(D178:D178),2)</f>
        <v>#REF!</v>
      </c>
      <c r="E179" s="124"/>
      <c r="F179" s="109"/>
      <c r="G179" s="117"/>
    </row>
    <row r="183" spans="1:8" ht="15.75" thickBot="1" x14ac:dyDescent="0.3">
      <c r="A183" s="413" t="s">
        <v>343</v>
      </c>
      <c r="B183" s="413"/>
      <c r="C183" s="413"/>
      <c r="D183" s="413"/>
      <c r="E183" s="262"/>
      <c r="F183" s="239"/>
      <c r="G183" s="240"/>
      <c r="H183" s="240"/>
    </row>
    <row r="184" spans="1:8" ht="51.75" thickBot="1" x14ac:dyDescent="0.3">
      <c r="A184" s="241" t="s">
        <v>110</v>
      </c>
      <c r="B184" s="241" t="s">
        <v>337</v>
      </c>
      <c r="C184" s="242" t="s">
        <v>111</v>
      </c>
      <c r="D184" s="270" t="s">
        <v>112</v>
      </c>
      <c r="E184" s="244"/>
      <c r="F184" s="244"/>
      <c r="G184" s="240"/>
      <c r="H184" s="245"/>
    </row>
    <row r="185" spans="1:8" ht="15.75" x14ac:dyDescent="0.25">
      <c r="A185" s="255" t="str">
        <f>A119</f>
        <v>AI-1 - ÁREA INTERNA - PISOS FRIOS</v>
      </c>
      <c r="B185" s="246" t="e">
        <f>D124</f>
        <v>#REF!</v>
      </c>
      <c r="C185" s="266" t="e">
        <f>#REF!</f>
        <v>#REF!</v>
      </c>
      <c r="D185" s="269" t="e">
        <f t="shared" ref="D185:D192" si="0">ROUND(B185*C185,2)</f>
        <v>#REF!</v>
      </c>
      <c r="E185" s="248"/>
      <c r="F185" s="248"/>
      <c r="G185" s="240"/>
      <c r="H185" s="245"/>
    </row>
    <row r="186" spans="1:8" ht="15.75" x14ac:dyDescent="0.25">
      <c r="A186" s="256" t="str">
        <f>A127</f>
        <v>AI-2 - ÁREA INTERNA (ALMOXARIFADO, GALPÕES, ARQUIVOS )</v>
      </c>
      <c r="B186" s="249" t="e">
        <f>D132</f>
        <v>#REF!</v>
      </c>
      <c r="C186" s="267" t="e">
        <f>#REF!</f>
        <v>#REF!</v>
      </c>
      <c r="D186" s="247" t="e">
        <f t="shared" si="0"/>
        <v>#REF!</v>
      </c>
      <c r="E186" s="248"/>
      <c r="F186" s="248"/>
      <c r="G186" s="240"/>
      <c r="H186" s="245"/>
    </row>
    <row r="187" spans="1:8" ht="15.75" x14ac:dyDescent="0.25">
      <c r="A187" s="256" t="str">
        <f>A135</f>
        <v>AI-3 ÁREA INTERNA  ESPAÇOS LIVRES  (SAGUÃO, HALL, SALÃO)</v>
      </c>
      <c r="B187" s="250" t="e">
        <f>D140</f>
        <v>#REF!</v>
      </c>
      <c r="C187" s="267" t="e">
        <f>#REF!</f>
        <v>#REF!</v>
      </c>
      <c r="D187" s="247" t="e">
        <f t="shared" si="0"/>
        <v>#REF!</v>
      </c>
      <c r="E187" s="248"/>
      <c r="F187" s="248"/>
      <c r="G187" s="240"/>
      <c r="H187" s="245"/>
    </row>
    <row r="188" spans="1:8" ht="15.75" x14ac:dyDescent="0.25">
      <c r="A188" s="256" t="str">
        <f>A143</f>
        <v>AI-4 ÁREA INTERNA  BANHEIROS</v>
      </c>
      <c r="B188" s="250" t="e">
        <f>D148</f>
        <v>#REF!</v>
      </c>
      <c r="C188" s="267" t="e">
        <f>#REF!</f>
        <v>#REF!</v>
      </c>
      <c r="D188" s="247" t="e">
        <f t="shared" si="0"/>
        <v>#REF!</v>
      </c>
      <c r="E188" s="248"/>
      <c r="F188" s="248"/>
      <c r="G188" s="251"/>
      <c r="H188" s="245"/>
    </row>
    <row r="189" spans="1:8" ht="15.75" x14ac:dyDescent="0.25">
      <c r="A189" s="256" t="str">
        <f>A151</f>
        <v>AE-1 ÁREA  EXTERNA (PISOS PAVIMENTADOS, PÁTIOS)</v>
      </c>
      <c r="B189" s="250" t="e">
        <f>D156</f>
        <v>#REF!</v>
      </c>
      <c r="C189" s="267" t="e">
        <f>#REF!</f>
        <v>#REF!</v>
      </c>
      <c r="D189" s="247" t="e">
        <f t="shared" si="0"/>
        <v>#REF!</v>
      </c>
      <c r="E189" s="248"/>
      <c r="F189" s="248"/>
      <c r="G189" s="251"/>
      <c r="H189" s="245"/>
    </row>
    <row r="190" spans="1:8" ht="15.75" x14ac:dyDescent="0.25">
      <c r="A190" s="256" t="str">
        <f>A159</f>
        <v>AE-3 ÁREA  EXTERNA (COLETA DE DETRITOS  PÁTIOS/   ÀREAS VERDES)</v>
      </c>
      <c r="B190" s="250" t="e">
        <f>D164</f>
        <v>#REF!</v>
      </c>
      <c r="C190" s="267" t="e">
        <f>#REF!</f>
        <v>#REF!</v>
      </c>
      <c r="D190" s="247" t="e">
        <f t="shared" si="0"/>
        <v>#REF!</v>
      </c>
      <c r="E190" s="248"/>
      <c r="F190" s="248"/>
      <c r="G190" s="251"/>
      <c r="H190" s="245"/>
    </row>
    <row r="191" spans="1:8" ht="15.75" x14ac:dyDescent="0.25">
      <c r="A191" s="256" t="str">
        <f>A167</f>
        <v>ÁREA DE ESQUADRIAS - FACES</v>
      </c>
      <c r="B191" s="252" t="e">
        <f>G172</f>
        <v>#REF!</v>
      </c>
      <c r="C191" s="267" t="e">
        <f>#REF!+#REF!</f>
        <v>#REF!</v>
      </c>
      <c r="D191" s="247" t="e">
        <f t="shared" si="0"/>
        <v>#REF!</v>
      </c>
      <c r="E191" s="248"/>
      <c r="F191" s="248"/>
      <c r="G191" s="251"/>
      <c r="H191" s="245"/>
    </row>
    <row r="192" spans="1:8" ht="16.5" thickBot="1" x14ac:dyDescent="0.3">
      <c r="A192" s="257" t="str">
        <f>A175</f>
        <v>PERÍCIA MÉDICA/REAB/ASSIST SOCIAL Protocolo Covid-19</v>
      </c>
      <c r="B192" s="258" t="e">
        <f>D179</f>
        <v>#REF!</v>
      </c>
      <c r="C192" s="268" t="e">
        <f>#REF!</f>
        <v>#REF!</v>
      </c>
      <c r="D192" s="259" t="e">
        <f t="shared" si="0"/>
        <v>#REF!</v>
      </c>
      <c r="E192" s="248"/>
      <c r="F192" s="248"/>
      <c r="G192" s="251"/>
      <c r="H192" s="245"/>
    </row>
    <row r="193" spans="1:8" ht="16.5" thickBot="1" x14ac:dyDescent="0.3">
      <c r="A193" s="411" t="s">
        <v>339</v>
      </c>
      <c r="B193" s="411"/>
      <c r="C193" s="412"/>
      <c r="D193" s="260" t="e">
        <f>ROUND(SUM(D185:D192),2)</f>
        <v>#REF!</v>
      </c>
      <c r="E193" s="253"/>
      <c r="F193" s="253"/>
      <c r="G193" s="240"/>
      <c r="H193" s="245"/>
    </row>
    <row r="194" spans="1:8" ht="16.5" thickBot="1" x14ac:dyDescent="0.3">
      <c r="A194" s="408" t="s">
        <v>340</v>
      </c>
      <c r="B194" s="409"/>
      <c r="C194" s="410"/>
      <c r="D194" s="260" t="e">
        <f>D193*12</f>
        <v>#REF!</v>
      </c>
      <c r="E194" s="254"/>
      <c r="F194" s="254"/>
      <c r="G194" s="240"/>
      <c r="H194" s="245"/>
    </row>
    <row r="195" spans="1:8" ht="15.75" thickBot="1" x14ac:dyDescent="0.3">
      <c r="A195" s="413" t="s">
        <v>338</v>
      </c>
      <c r="B195" s="413"/>
      <c r="C195" s="413"/>
      <c r="D195" s="413"/>
      <c r="E195" s="262"/>
      <c r="F195" s="239"/>
      <c r="G195" s="240"/>
      <c r="H195" s="240"/>
    </row>
    <row r="196" spans="1:8" ht="51.75" thickBot="1" x14ac:dyDescent="0.3">
      <c r="A196" s="241" t="s">
        <v>110</v>
      </c>
      <c r="B196" s="241" t="s">
        <v>337</v>
      </c>
      <c r="C196" s="242" t="s">
        <v>111</v>
      </c>
      <c r="D196" s="243" t="s">
        <v>112</v>
      </c>
      <c r="E196" s="244"/>
      <c r="F196" s="244"/>
      <c r="G196" s="240"/>
      <c r="H196" s="245"/>
    </row>
    <row r="197" spans="1:8" ht="16.5" thickBot="1" x14ac:dyDescent="0.3">
      <c r="A197" s="263" t="str">
        <f>A159</f>
        <v>AE-3 ÁREA  EXTERNA (COLETA DE DETRITOS  PÁTIOS/   ÀREAS VERDES)</v>
      </c>
      <c r="B197" s="264">
        <f>'APSJVL+GEX'!$B$199</f>
        <v>0</v>
      </c>
      <c r="C197" s="261" t="e">
        <f>#REF!</f>
        <v>#REF!</v>
      </c>
      <c r="D197" s="265" t="e">
        <f>ROUND(B197*C197,2)</f>
        <v>#REF!</v>
      </c>
      <c r="E197" s="248"/>
      <c r="F197" s="248"/>
      <c r="G197" s="251"/>
      <c r="H197" s="245"/>
    </row>
    <row r="198" spans="1:8" ht="16.5" thickBot="1" x14ac:dyDescent="0.3">
      <c r="A198" s="411" t="s">
        <v>341</v>
      </c>
      <c r="B198" s="411"/>
      <c r="C198" s="412"/>
      <c r="D198" s="260" t="e">
        <f>D197</f>
        <v>#REF!</v>
      </c>
      <c r="E198" s="253"/>
      <c r="F198" s="253"/>
      <c r="G198" s="240"/>
      <c r="H198" s="245"/>
    </row>
    <row r="199" spans="1:8" ht="16.5" thickBot="1" x14ac:dyDescent="0.3">
      <c r="A199" s="408" t="s">
        <v>342</v>
      </c>
      <c r="B199" s="409"/>
      <c r="C199" s="410"/>
      <c r="D199" s="260" t="e">
        <f>D198*12</f>
        <v>#REF!</v>
      </c>
      <c r="E199" s="254"/>
      <c r="F199" s="254"/>
      <c r="G199" s="240"/>
      <c r="H199" s="245"/>
    </row>
  </sheetData>
  <sheetProtection selectLockedCells="1" selectUnlockedCells="1"/>
  <mergeCells count="42">
    <mergeCell ref="A198:C198"/>
    <mergeCell ref="A199:C199"/>
    <mergeCell ref="A172:F172"/>
    <mergeCell ref="A175:D175"/>
    <mergeCell ref="A179:C179"/>
    <mergeCell ref="A183:D183"/>
    <mergeCell ref="A193:C193"/>
    <mergeCell ref="A159:D159"/>
    <mergeCell ref="A164:C164"/>
    <mergeCell ref="A167:G167"/>
    <mergeCell ref="A194:C194"/>
    <mergeCell ref="A195:D195"/>
    <mergeCell ref="A140:C140"/>
    <mergeCell ref="A143:D143"/>
    <mergeCell ref="A148:C148"/>
    <mergeCell ref="A151:D151"/>
    <mergeCell ref="A156:C156"/>
    <mergeCell ref="A119:D119"/>
    <mergeCell ref="A124:C124"/>
    <mergeCell ref="A127:D127"/>
    <mergeCell ref="A132:C132"/>
    <mergeCell ref="A135:D135"/>
    <mergeCell ref="A115:B115"/>
    <mergeCell ref="A116:B116"/>
    <mergeCell ref="A109:B109"/>
    <mergeCell ref="A110:B110"/>
    <mergeCell ref="A111:B111"/>
    <mergeCell ref="A112:B112"/>
    <mergeCell ref="A113:B113"/>
    <mergeCell ref="A114:B114"/>
    <mergeCell ref="E14:F14"/>
    <mergeCell ref="A24:D24"/>
    <mergeCell ref="A108:B108"/>
    <mergeCell ref="A1:D1"/>
    <mergeCell ref="A2:D2"/>
    <mergeCell ref="A3:D3"/>
    <mergeCell ref="A13:D13"/>
    <mergeCell ref="A53:D53"/>
    <mergeCell ref="A63:D63"/>
    <mergeCell ref="A87:D87"/>
    <mergeCell ref="A95:D95"/>
    <mergeCell ref="A107:B107"/>
  </mergeCells>
  <pageMargins left="0.70833333333333337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99"/>
  <sheetViews>
    <sheetView zoomScale="85" zoomScaleNormal="85" workbookViewId="0">
      <pane xSplit="3" ySplit="5" topLeftCell="D57" activePane="bottomRight" state="frozen"/>
      <selection pane="topRight" activeCell="D1" sqref="D1"/>
      <selection pane="bottomLeft" activeCell="A6" sqref="A6"/>
      <selection pane="bottomRight" activeCell="F69" sqref="F69"/>
    </sheetView>
  </sheetViews>
  <sheetFormatPr defaultRowHeight="15" x14ac:dyDescent="0.25"/>
  <cols>
    <col min="1" max="1" width="71.7109375" bestFit="1" customWidth="1"/>
    <col min="2" max="2" width="12.42578125" bestFit="1" customWidth="1"/>
    <col min="3" max="3" width="23.140625" bestFit="1" customWidth="1"/>
    <col min="4" max="4" width="36.7109375" bestFit="1" customWidth="1"/>
    <col min="5" max="5" width="9.5703125" bestFit="1" customWidth="1"/>
    <col min="6" max="6" width="10.42578125" customWidth="1"/>
  </cols>
  <sheetData>
    <row r="2" spans="1:6" x14ac:dyDescent="0.25">
      <c r="A2" s="163"/>
    </row>
    <row r="3" spans="1:6" x14ac:dyDescent="0.25">
      <c r="A3" s="421" t="s">
        <v>113</v>
      </c>
      <c r="B3" s="422"/>
      <c r="C3" s="422"/>
      <c r="D3" s="422"/>
    </row>
    <row r="4" spans="1:6" x14ac:dyDescent="0.25">
      <c r="A4" s="423" t="s">
        <v>1</v>
      </c>
      <c r="B4" s="423" t="s">
        <v>114</v>
      </c>
      <c r="C4" s="424" t="s">
        <v>360</v>
      </c>
      <c r="D4" s="424" t="s">
        <v>359</v>
      </c>
      <c r="E4" s="424" t="s">
        <v>281</v>
      </c>
      <c r="F4" s="424" t="s">
        <v>288</v>
      </c>
    </row>
    <row r="5" spans="1:6" x14ac:dyDescent="0.25">
      <c r="A5" s="423"/>
      <c r="B5" s="423"/>
      <c r="C5" s="424"/>
      <c r="D5" s="424"/>
      <c r="E5" s="425"/>
      <c r="F5" s="425"/>
    </row>
    <row r="6" spans="1:6" x14ac:dyDescent="0.25">
      <c r="A6" s="164" t="s">
        <v>116</v>
      </c>
      <c r="B6" s="165" t="s">
        <v>117</v>
      </c>
      <c r="C6" s="165">
        <v>1</v>
      </c>
      <c r="D6" s="173">
        <v>36</v>
      </c>
      <c r="E6" s="174"/>
      <c r="F6" s="174">
        <f t="shared" ref="F6:F40" si="0">E6*D6/C6</f>
        <v>0</v>
      </c>
    </row>
    <row r="7" spans="1:6" x14ac:dyDescent="0.25">
      <c r="A7" s="167" t="s">
        <v>118</v>
      </c>
      <c r="B7" s="165" t="s">
        <v>117</v>
      </c>
      <c r="C7" s="165">
        <v>1</v>
      </c>
      <c r="D7" s="173">
        <v>61</v>
      </c>
      <c r="E7" s="174"/>
      <c r="F7" s="174">
        <f t="shared" si="0"/>
        <v>0</v>
      </c>
    </row>
    <row r="8" spans="1:6" x14ac:dyDescent="0.25">
      <c r="A8" s="167" t="s">
        <v>245</v>
      </c>
      <c r="B8" s="165" t="s">
        <v>117</v>
      </c>
      <c r="C8" s="165">
        <v>1</v>
      </c>
      <c r="D8" s="173">
        <v>52</v>
      </c>
      <c r="E8" s="174"/>
      <c r="F8" s="174">
        <f t="shared" si="0"/>
        <v>0</v>
      </c>
    </row>
    <row r="9" spans="1:6" x14ac:dyDescent="0.25">
      <c r="A9" s="167" t="s">
        <v>246</v>
      </c>
      <c r="B9" s="165" t="s">
        <v>117</v>
      </c>
      <c r="C9" s="165">
        <v>1</v>
      </c>
      <c r="D9" s="173">
        <v>42</v>
      </c>
      <c r="E9" s="174"/>
      <c r="F9" s="174">
        <f t="shared" si="0"/>
        <v>0</v>
      </c>
    </row>
    <row r="10" spans="1:6" x14ac:dyDescent="0.25">
      <c r="A10" s="167" t="s">
        <v>120</v>
      </c>
      <c r="B10" s="165" t="s">
        <v>249</v>
      </c>
      <c r="C10" s="165">
        <v>1</v>
      </c>
      <c r="D10" s="173">
        <v>9</v>
      </c>
      <c r="E10" s="174"/>
      <c r="F10" s="174">
        <f t="shared" si="0"/>
        <v>0</v>
      </c>
    </row>
    <row r="11" spans="1:6" x14ac:dyDescent="0.25">
      <c r="A11" s="167" t="s">
        <v>121</v>
      </c>
      <c r="B11" s="165" t="s">
        <v>122</v>
      </c>
      <c r="C11" s="165">
        <v>1</v>
      </c>
      <c r="D11" s="173">
        <v>27</v>
      </c>
      <c r="E11" s="174"/>
      <c r="F11" s="174">
        <f t="shared" si="0"/>
        <v>0</v>
      </c>
    </row>
    <row r="12" spans="1:6" x14ac:dyDescent="0.25">
      <c r="A12" s="167" t="s">
        <v>123</v>
      </c>
      <c r="B12" s="165" t="s">
        <v>250</v>
      </c>
      <c r="C12" s="165">
        <v>1</v>
      </c>
      <c r="D12" s="173">
        <v>46</v>
      </c>
      <c r="E12" s="174"/>
      <c r="F12" s="174">
        <f t="shared" si="0"/>
        <v>0</v>
      </c>
    </row>
    <row r="13" spans="1:6" x14ac:dyDescent="0.25">
      <c r="A13" s="167" t="s">
        <v>124</v>
      </c>
      <c r="B13" s="165" t="s">
        <v>122</v>
      </c>
      <c r="C13" s="165">
        <v>1</v>
      </c>
      <c r="D13" s="173">
        <v>15</v>
      </c>
      <c r="E13" s="174"/>
      <c r="F13" s="174">
        <f t="shared" si="0"/>
        <v>0</v>
      </c>
    </row>
    <row r="14" spans="1:6" x14ac:dyDescent="0.25">
      <c r="A14" s="167" t="s">
        <v>125</v>
      </c>
      <c r="B14" s="165" t="s">
        <v>117</v>
      </c>
      <c r="C14" s="165">
        <v>1</v>
      </c>
      <c r="D14" s="173">
        <v>9</v>
      </c>
      <c r="E14" s="174"/>
      <c r="F14" s="174">
        <f t="shared" si="0"/>
        <v>0</v>
      </c>
    </row>
    <row r="15" spans="1:6" ht="15.75" customHeight="1" x14ac:dyDescent="0.25">
      <c r="A15" s="167" t="s">
        <v>126</v>
      </c>
      <c r="B15" s="168" t="s">
        <v>251</v>
      </c>
      <c r="C15" s="165">
        <v>1</v>
      </c>
      <c r="D15" s="173">
        <v>1</v>
      </c>
      <c r="E15" s="174"/>
      <c r="F15" s="174">
        <f t="shared" si="0"/>
        <v>0</v>
      </c>
    </row>
    <row r="16" spans="1:6" x14ac:dyDescent="0.25">
      <c r="A16" s="167" t="s">
        <v>129</v>
      </c>
      <c r="B16" s="168" t="s">
        <v>119</v>
      </c>
      <c r="C16" s="165">
        <v>1</v>
      </c>
      <c r="D16" s="173">
        <v>90</v>
      </c>
      <c r="E16" s="174"/>
      <c r="F16" s="174">
        <f t="shared" si="0"/>
        <v>0</v>
      </c>
    </row>
    <row r="17" spans="1:6" x14ac:dyDescent="0.25">
      <c r="A17" s="167" t="s">
        <v>130</v>
      </c>
      <c r="B17" s="168" t="s">
        <v>119</v>
      </c>
      <c r="C17" s="165">
        <v>1</v>
      </c>
      <c r="D17" s="173">
        <v>35</v>
      </c>
      <c r="E17" s="174"/>
      <c r="F17" s="174">
        <f t="shared" si="0"/>
        <v>0</v>
      </c>
    </row>
    <row r="18" spans="1:6" x14ac:dyDescent="0.25">
      <c r="A18" s="167" t="s">
        <v>131</v>
      </c>
      <c r="B18" s="168" t="s">
        <v>119</v>
      </c>
      <c r="C18" s="165">
        <v>2</v>
      </c>
      <c r="D18" s="173">
        <v>57</v>
      </c>
      <c r="E18" s="174"/>
      <c r="F18" s="174">
        <f t="shared" si="0"/>
        <v>0</v>
      </c>
    </row>
    <row r="19" spans="1:6" x14ac:dyDescent="0.25">
      <c r="A19" s="167" t="s">
        <v>132</v>
      </c>
      <c r="B19" s="165" t="s">
        <v>133</v>
      </c>
      <c r="C19" s="165">
        <v>3</v>
      </c>
      <c r="D19" s="173">
        <v>41</v>
      </c>
      <c r="E19" s="174"/>
      <c r="F19" s="174">
        <f t="shared" si="0"/>
        <v>0</v>
      </c>
    </row>
    <row r="20" spans="1:6" x14ac:dyDescent="0.25">
      <c r="A20" s="167" t="s">
        <v>253</v>
      </c>
      <c r="B20" s="165" t="s">
        <v>254</v>
      </c>
      <c r="C20" s="165">
        <v>1</v>
      </c>
      <c r="D20" s="173">
        <v>16</v>
      </c>
      <c r="E20" s="174"/>
      <c r="F20" s="174">
        <f t="shared" si="0"/>
        <v>0</v>
      </c>
    </row>
    <row r="21" spans="1:6" x14ac:dyDescent="0.25">
      <c r="A21" s="167" t="s">
        <v>134</v>
      </c>
      <c r="B21" s="165" t="s">
        <v>122</v>
      </c>
      <c r="C21" s="165">
        <v>1</v>
      </c>
      <c r="D21" s="173">
        <v>12</v>
      </c>
      <c r="E21" s="174"/>
      <c r="F21" s="174">
        <f t="shared" si="0"/>
        <v>0</v>
      </c>
    </row>
    <row r="22" spans="1:6" x14ac:dyDescent="0.25">
      <c r="A22" s="167" t="s">
        <v>135</v>
      </c>
      <c r="B22" s="165" t="s">
        <v>255</v>
      </c>
      <c r="C22" s="165">
        <v>1</v>
      </c>
      <c r="D22" s="173">
        <v>47</v>
      </c>
      <c r="E22" s="174"/>
      <c r="F22" s="174">
        <f t="shared" si="0"/>
        <v>0</v>
      </c>
    </row>
    <row r="23" spans="1:6" x14ac:dyDescent="0.25">
      <c r="A23" s="167" t="s">
        <v>256</v>
      </c>
      <c r="B23" s="165" t="s">
        <v>255</v>
      </c>
      <c r="C23" s="165">
        <v>1</v>
      </c>
      <c r="D23" s="173">
        <v>64</v>
      </c>
      <c r="E23" s="174"/>
      <c r="F23" s="174">
        <f t="shared" si="0"/>
        <v>0</v>
      </c>
    </row>
    <row r="24" spans="1:6" x14ac:dyDescent="0.25">
      <c r="A24" s="167" t="s">
        <v>136</v>
      </c>
      <c r="B24" s="165" t="s">
        <v>257</v>
      </c>
      <c r="C24" s="165">
        <v>6</v>
      </c>
      <c r="D24" s="173">
        <v>45</v>
      </c>
      <c r="E24" s="174"/>
      <c r="F24" s="174">
        <f t="shared" si="0"/>
        <v>0</v>
      </c>
    </row>
    <row r="25" spans="1:6" x14ac:dyDescent="0.25">
      <c r="A25" s="167" t="s">
        <v>137</v>
      </c>
      <c r="B25" s="165" t="s">
        <v>138</v>
      </c>
      <c r="C25" s="165">
        <v>1</v>
      </c>
      <c r="D25" s="173">
        <v>50</v>
      </c>
      <c r="E25" s="174"/>
      <c r="F25" s="174">
        <f t="shared" si="0"/>
        <v>0</v>
      </c>
    </row>
    <row r="26" spans="1:6" x14ac:dyDescent="0.25">
      <c r="A26" s="167" t="s">
        <v>139</v>
      </c>
      <c r="B26" s="168" t="s">
        <v>119</v>
      </c>
      <c r="C26" s="165">
        <v>1</v>
      </c>
      <c r="D26" s="173">
        <v>55</v>
      </c>
      <c r="E26" s="174"/>
      <c r="F26" s="174">
        <f t="shared" si="0"/>
        <v>0</v>
      </c>
    </row>
    <row r="27" spans="1:6" x14ac:dyDescent="0.25">
      <c r="A27" s="167" t="s">
        <v>259</v>
      </c>
      <c r="B27" s="165" t="s">
        <v>260</v>
      </c>
      <c r="C27" s="165">
        <v>1</v>
      </c>
      <c r="D27" s="173">
        <v>37</v>
      </c>
      <c r="E27" s="174"/>
      <c r="F27" s="174">
        <f t="shared" si="0"/>
        <v>0</v>
      </c>
    </row>
    <row r="28" spans="1:6" x14ac:dyDescent="0.25">
      <c r="A28" s="167" t="s">
        <v>140</v>
      </c>
      <c r="B28" s="165" t="s">
        <v>261</v>
      </c>
      <c r="C28" s="165">
        <v>1</v>
      </c>
      <c r="D28" s="173">
        <v>24</v>
      </c>
      <c r="E28" s="174"/>
      <c r="F28" s="174">
        <f t="shared" si="0"/>
        <v>0</v>
      </c>
    </row>
    <row r="29" spans="1:6" x14ac:dyDescent="0.25">
      <c r="A29" s="167" t="s">
        <v>141</v>
      </c>
      <c r="B29" s="165" t="s">
        <v>262</v>
      </c>
      <c r="C29" s="165">
        <v>1</v>
      </c>
      <c r="D29" s="173">
        <v>159</v>
      </c>
      <c r="E29" s="174"/>
      <c r="F29" s="174">
        <f t="shared" si="0"/>
        <v>0</v>
      </c>
    </row>
    <row r="30" spans="1:6" x14ac:dyDescent="0.25">
      <c r="A30" s="167" t="s">
        <v>263</v>
      </c>
      <c r="B30" s="168" t="s">
        <v>119</v>
      </c>
      <c r="C30" s="165">
        <v>1</v>
      </c>
      <c r="D30" s="173">
        <v>150</v>
      </c>
      <c r="E30" s="174"/>
      <c r="F30" s="174">
        <f t="shared" si="0"/>
        <v>0</v>
      </c>
    </row>
    <row r="31" spans="1:6" x14ac:dyDescent="0.25">
      <c r="A31" s="167" t="s">
        <v>143</v>
      </c>
      <c r="B31" s="165" t="s">
        <v>267</v>
      </c>
      <c r="C31" s="165">
        <v>1</v>
      </c>
      <c r="D31" s="173">
        <v>11</v>
      </c>
      <c r="E31" s="174"/>
      <c r="F31" s="174">
        <f t="shared" si="0"/>
        <v>0</v>
      </c>
    </row>
    <row r="32" spans="1:6" x14ac:dyDescent="0.25">
      <c r="A32" s="167" t="s">
        <v>144</v>
      </c>
      <c r="B32" s="165" t="s">
        <v>268</v>
      </c>
      <c r="C32" s="165">
        <v>1</v>
      </c>
      <c r="D32" s="173">
        <v>15</v>
      </c>
      <c r="E32" s="174"/>
      <c r="F32" s="174">
        <f t="shared" si="0"/>
        <v>0</v>
      </c>
    </row>
    <row r="33" spans="1:6" x14ac:dyDescent="0.25">
      <c r="A33" s="167" t="s">
        <v>145</v>
      </c>
      <c r="B33" s="165" t="s">
        <v>122</v>
      </c>
      <c r="C33" s="165">
        <v>1</v>
      </c>
      <c r="D33" s="173">
        <v>18</v>
      </c>
      <c r="E33" s="174"/>
      <c r="F33" s="174">
        <f t="shared" si="0"/>
        <v>0</v>
      </c>
    </row>
    <row r="34" spans="1:6" x14ac:dyDescent="0.25">
      <c r="A34" s="167" t="s">
        <v>146</v>
      </c>
      <c r="B34" s="168" t="s">
        <v>269</v>
      </c>
      <c r="C34" s="165">
        <v>12</v>
      </c>
      <c r="D34" s="173">
        <v>18</v>
      </c>
      <c r="E34" s="174"/>
      <c r="F34" s="174">
        <f t="shared" si="0"/>
        <v>0</v>
      </c>
    </row>
    <row r="35" spans="1:6" x14ac:dyDescent="0.25">
      <c r="A35" s="167" t="s">
        <v>147</v>
      </c>
      <c r="B35" s="165" t="s">
        <v>270</v>
      </c>
      <c r="C35" s="165">
        <v>1</v>
      </c>
      <c r="D35" s="173">
        <v>14</v>
      </c>
      <c r="E35" s="174"/>
      <c r="F35" s="174">
        <f t="shared" si="0"/>
        <v>0</v>
      </c>
    </row>
    <row r="36" spans="1:6" x14ac:dyDescent="0.25">
      <c r="A36" s="167" t="s">
        <v>148</v>
      </c>
      <c r="B36" s="165" t="s">
        <v>270</v>
      </c>
      <c r="C36" s="165">
        <v>1</v>
      </c>
      <c r="D36" s="173">
        <v>14</v>
      </c>
      <c r="E36" s="174"/>
      <c r="F36" s="174">
        <f t="shared" si="0"/>
        <v>0</v>
      </c>
    </row>
    <row r="37" spans="1:6" x14ac:dyDescent="0.25">
      <c r="A37" s="167" t="s">
        <v>149</v>
      </c>
      <c r="B37" s="165" t="s">
        <v>270</v>
      </c>
      <c r="C37" s="165">
        <v>1</v>
      </c>
      <c r="D37" s="173">
        <v>13</v>
      </c>
      <c r="E37" s="174"/>
      <c r="F37" s="174">
        <f t="shared" si="0"/>
        <v>0</v>
      </c>
    </row>
    <row r="38" spans="1:6" x14ac:dyDescent="0.25">
      <c r="A38" s="167" t="s">
        <v>293</v>
      </c>
      <c r="B38" s="165" t="s">
        <v>270</v>
      </c>
      <c r="C38" s="165">
        <v>1</v>
      </c>
      <c r="D38" s="173">
        <v>7.25</v>
      </c>
      <c r="E38" s="174"/>
      <c r="F38" s="174">
        <f t="shared" si="0"/>
        <v>0</v>
      </c>
    </row>
    <row r="39" spans="1:6" x14ac:dyDescent="0.25">
      <c r="A39" s="167" t="s">
        <v>294</v>
      </c>
      <c r="B39" s="165" t="s">
        <v>270</v>
      </c>
      <c r="C39" s="165">
        <v>1</v>
      </c>
      <c r="D39" s="173">
        <v>4.25</v>
      </c>
      <c r="E39" s="174"/>
      <c r="F39" s="174">
        <f t="shared" si="0"/>
        <v>0</v>
      </c>
    </row>
    <row r="40" spans="1:6" x14ac:dyDescent="0.25">
      <c r="A40" s="167" t="s">
        <v>271</v>
      </c>
      <c r="B40" s="165" t="s">
        <v>272</v>
      </c>
      <c r="C40" s="165">
        <v>1</v>
      </c>
      <c r="D40" s="173">
        <v>40</v>
      </c>
      <c r="E40" s="174"/>
      <c r="F40" s="174">
        <f t="shared" si="0"/>
        <v>0</v>
      </c>
    </row>
    <row r="41" spans="1:6" x14ac:dyDescent="0.25">
      <c r="A41" s="429" t="s">
        <v>298</v>
      </c>
      <c r="B41" s="430"/>
      <c r="C41" s="430"/>
      <c r="D41" s="430"/>
      <c r="E41" s="431"/>
      <c r="F41" s="185">
        <f>SUM(F6:F40)</f>
        <v>0</v>
      </c>
    </row>
    <row r="42" spans="1:6" x14ac:dyDescent="0.25">
      <c r="A42" s="434"/>
      <c r="B42" s="434"/>
      <c r="C42" s="434"/>
      <c r="D42" s="166"/>
      <c r="E42" s="166"/>
      <c r="F42" s="166"/>
    </row>
    <row r="43" spans="1:6" x14ac:dyDescent="0.25">
      <c r="A43" s="421" t="s">
        <v>282</v>
      </c>
      <c r="B43" s="421"/>
      <c r="C43" s="421"/>
      <c r="D43" s="421"/>
    </row>
    <row r="44" spans="1:6" ht="15" customHeight="1" x14ac:dyDescent="0.25">
      <c r="A44" s="423" t="s">
        <v>1</v>
      </c>
      <c r="B44" s="423" t="s">
        <v>114</v>
      </c>
      <c r="C44" s="424" t="s">
        <v>360</v>
      </c>
      <c r="D44" s="424" t="s">
        <v>359</v>
      </c>
      <c r="E44" s="424" t="s">
        <v>281</v>
      </c>
      <c r="F44" s="424" t="s">
        <v>281</v>
      </c>
    </row>
    <row r="45" spans="1:6" x14ac:dyDescent="0.25">
      <c r="A45" s="423"/>
      <c r="B45" s="423"/>
      <c r="C45" s="424"/>
      <c r="D45" s="424"/>
      <c r="E45" s="425"/>
      <c r="F45" s="425"/>
    </row>
    <row r="46" spans="1:6" x14ac:dyDescent="0.25">
      <c r="A46" s="167" t="s">
        <v>247</v>
      </c>
      <c r="B46" s="168" t="s">
        <v>119</v>
      </c>
      <c r="C46" s="165">
        <v>4</v>
      </c>
      <c r="D46" s="173">
        <v>20</v>
      </c>
      <c r="E46" s="174"/>
      <c r="F46" s="174">
        <f t="shared" ref="F46:F58" si="1">E46*D46/C46</f>
        <v>0</v>
      </c>
    </row>
    <row r="47" spans="1:6" x14ac:dyDescent="0.25">
      <c r="A47" s="167" t="s">
        <v>248</v>
      </c>
      <c r="B47" s="168" t="s">
        <v>119</v>
      </c>
      <c r="C47" s="165">
        <v>4</v>
      </c>
      <c r="D47" s="173">
        <v>16</v>
      </c>
      <c r="E47" s="174"/>
      <c r="F47" s="174">
        <f t="shared" si="1"/>
        <v>0</v>
      </c>
    </row>
    <row r="48" spans="1:6" x14ac:dyDescent="0.25">
      <c r="A48" s="167" t="s">
        <v>283</v>
      </c>
      <c r="B48" s="168" t="s">
        <v>119</v>
      </c>
      <c r="C48" s="165">
        <v>2</v>
      </c>
      <c r="D48" s="173">
        <v>16</v>
      </c>
      <c r="E48" s="174"/>
      <c r="F48" s="174">
        <f t="shared" si="1"/>
        <v>0</v>
      </c>
    </row>
    <row r="49" spans="1:6" x14ac:dyDescent="0.25">
      <c r="A49" s="167" t="s">
        <v>127</v>
      </c>
      <c r="B49" s="168" t="s">
        <v>119</v>
      </c>
      <c r="C49" s="165">
        <v>3</v>
      </c>
      <c r="D49" s="173">
        <v>19</v>
      </c>
      <c r="E49" s="174"/>
      <c r="F49" s="174">
        <f t="shared" si="1"/>
        <v>0</v>
      </c>
    </row>
    <row r="50" spans="1:6" x14ac:dyDescent="0.25">
      <c r="A50" s="167" t="s">
        <v>128</v>
      </c>
      <c r="B50" s="168" t="s">
        <v>119</v>
      </c>
      <c r="C50" s="165">
        <v>4</v>
      </c>
      <c r="D50" s="173">
        <v>35</v>
      </c>
      <c r="E50" s="174"/>
      <c r="F50" s="174">
        <f t="shared" si="1"/>
        <v>0</v>
      </c>
    </row>
    <row r="51" spans="1:6" x14ac:dyDescent="0.25">
      <c r="A51" s="167" t="s">
        <v>252</v>
      </c>
      <c r="B51" s="168" t="s">
        <v>119</v>
      </c>
      <c r="C51" s="165">
        <v>12</v>
      </c>
      <c r="D51" s="173">
        <v>20</v>
      </c>
      <c r="E51" s="174"/>
      <c r="F51" s="174">
        <f t="shared" si="1"/>
        <v>0</v>
      </c>
    </row>
    <row r="52" spans="1:6" x14ac:dyDescent="0.25">
      <c r="A52" s="167" t="s">
        <v>258</v>
      </c>
      <c r="B52" s="168" t="s">
        <v>119</v>
      </c>
      <c r="C52" s="165">
        <v>12</v>
      </c>
      <c r="D52" s="173">
        <v>32</v>
      </c>
      <c r="E52" s="174"/>
      <c r="F52" s="174">
        <f t="shared" si="1"/>
        <v>0</v>
      </c>
    </row>
    <row r="53" spans="1:6" x14ac:dyDescent="0.25">
      <c r="A53" s="167" t="s">
        <v>264</v>
      </c>
      <c r="B53" s="168" t="s">
        <v>119</v>
      </c>
      <c r="C53" s="165">
        <v>4</v>
      </c>
      <c r="D53" s="173">
        <v>19</v>
      </c>
      <c r="E53" s="174"/>
      <c r="F53" s="174">
        <f t="shared" si="1"/>
        <v>0</v>
      </c>
    </row>
    <row r="54" spans="1:6" x14ac:dyDescent="0.25">
      <c r="A54" s="167" t="s">
        <v>265</v>
      </c>
      <c r="B54" s="168" t="s">
        <v>119</v>
      </c>
      <c r="C54" s="165">
        <v>4</v>
      </c>
      <c r="D54" s="173">
        <v>19</v>
      </c>
      <c r="E54" s="174"/>
      <c r="F54" s="174">
        <f t="shared" si="1"/>
        <v>0</v>
      </c>
    </row>
    <row r="55" spans="1:6" x14ac:dyDescent="0.25">
      <c r="A55" s="167" t="s">
        <v>142</v>
      </c>
      <c r="B55" s="168" t="s">
        <v>119</v>
      </c>
      <c r="C55" s="165">
        <v>4</v>
      </c>
      <c r="D55" s="173">
        <v>19</v>
      </c>
      <c r="E55" s="174"/>
      <c r="F55" s="174">
        <f t="shared" si="1"/>
        <v>0</v>
      </c>
    </row>
    <row r="56" spans="1:6" x14ac:dyDescent="0.25">
      <c r="A56" s="169" t="s">
        <v>266</v>
      </c>
      <c r="B56" s="168" t="s">
        <v>119</v>
      </c>
      <c r="C56" s="165">
        <v>4</v>
      </c>
      <c r="D56" s="173">
        <v>19</v>
      </c>
      <c r="E56" s="174"/>
      <c r="F56" s="174">
        <f t="shared" si="1"/>
        <v>0</v>
      </c>
    </row>
    <row r="57" spans="1:6" x14ac:dyDescent="0.25">
      <c r="A57" s="167" t="s">
        <v>273</v>
      </c>
      <c r="B57" s="168" t="s">
        <v>119</v>
      </c>
      <c r="C57" s="165">
        <v>2</v>
      </c>
      <c r="D57" s="173">
        <v>23</v>
      </c>
      <c r="E57" s="174"/>
      <c r="F57" s="174">
        <f t="shared" si="1"/>
        <v>0</v>
      </c>
    </row>
    <row r="58" spans="1:6" x14ac:dyDescent="0.25">
      <c r="A58" s="167" t="s">
        <v>274</v>
      </c>
      <c r="B58" s="168" t="s">
        <v>119</v>
      </c>
      <c r="C58" s="165">
        <v>2</v>
      </c>
      <c r="D58" s="173">
        <v>17</v>
      </c>
      <c r="E58" s="174"/>
      <c r="F58" s="174">
        <f t="shared" si="1"/>
        <v>0</v>
      </c>
    </row>
    <row r="59" spans="1:6" x14ac:dyDescent="0.25">
      <c r="A59" s="429" t="s">
        <v>299</v>
      </c>
      <c r="B59" s="430"/>
      <c r="C59" s="430"/>
      <c r="D59" s="430"/>
      <c r="E59" s="431"/>
      <c r="F59" s="185">
        <f>SUM(F46:F58)</f>
        <v>0</v>
      </c>
    </row>
    <row r="60" spans="1:6" x14ac:dyDescent="0.25">
      <c r="A60" s="186"/>
      <c r="B60" s="187"/>
      <c r="C60" s="187"/>
      <c r="D60" s="187"/>
      <c r="E60" s="188"/>
      <c r="F60" s="189"/>
    </row>
    <row r="61" spans="1:6" x14ac:dyDescent="0.25">
      <c r="A61" s="421" t="s">
        <v>150</v>
      </c>
      <c r="B61" s="421"/>
      <c r="C61" s="421"/>
      <c r="D61" s="421"/>
    </row>
    <row r="62" spans="1:6" ht="15" customHeight="1" x14ac:dyDescent="0.25">
      <c r="A62" s="423" t="s">
        <v>1</v>
      </c>
      <c r="B62" s="423" t="s">
        <v>114</v>
      </c>
      <c r="C62" s="424" t="s">
        <v>360</v>
      </c>
      <c r="D62" s="424" t="s">
        <v>362</v>
      </c>
      <c r="E62" s="424" t="s">
        <v>281</v>
      </c>
      <c r="F62" s="424" t="s">
        <v>281</v>
      </c>
    </row>
    <row r="63" spans="1:6" x14ac:dyDescent="0.25">
      <c r="A63" s="423"/>
      <c r="B63" s="423"/>
      <c r="C63" s="424"/>
      <c r="D63" s="424"/>
      <c r="E63" s="425"/>
      <c r="F63" s="425"/>
    </row>
    <row r="64" spans="1:6" x14ac:dyDescent="0.25">
      <c r="A64" s="167" t="s">
        <v>275</v>
      </c>
      <c r="B64" s="170" t="s">
        <v>119</v>
      </c>
      <c r="C64" s="165">
        <v>60</v>
      </c>
      <c r="D64" s="173">
        <v>10</v>
      </c>
      <c r="E64" s="174"/>
      <c r="F64" s="174">
        <f t="shared" ref="F64:F73" si="2">E64*D64/C64</f>
        <v>0</v>
      </c>
    </row>
    <row r="65" spans="1:6" x14ac:dyDescent="0.25">
      <c r="A65" s="167" t="s">
        <v>308</v>
      </c>
      <c r="B65" s="170" t="s">
        <v>119</v>
      </c>
      <c r="C65" s="165">
        <v>60</v>
      </c>
      <c r="D65" s="173">
        <v>10</v>
      </c>
      <c r="E65" s="174"/>
      <c r="F65" s="174">
        <f t="shared" si="2"/>
        <v>0</v>
      </c>
    </row>
    <row r="66" spans="1:6" x14ac:dyDescent="0.25">
      <c r="A66" s="167" t="s">
        <v>276</v>
      </c>
      <c r="B66" s="170" t="s">
        <v>119</v>
      </c>
      <c r="C66" s="165">
        <v>60</v>
      </c>
      <c r="D66" s="173">
        <v>11</v>
      </c>
      <c r="E66" s="174"/>
      <c r="F66" s="174">
        <f t="shared" si="2"/>
        <v>0</v>
      </c>
    </row>
    <row r="67" spans="1:6" x14ac:dyDescent="0.25">
      <c r="A67" s="167" t="s">
        <v>152</v>
      </c>
      <c r="B67" s="170" t="s">
        <v>119</v>
      </c>
      <c r="C67" s="165">
        <v>60</v>
      </c>
      <c r="D67" s="173">
        <v>3</v>
      </c>
      <c r="E67" s="174"/>
      <c r="F67" s="174">
        <f t="shared" si="2"/>
        <v>0</v>
      </c>
    </row>
    <row r="68" spans="1:6" x14ac:dyDescent="0.25">
      <c r="A68" s="167" t="s">
        <v>153</v>
      </c>
      <c r="B68" s="170" t="s">
        <v>119</v>
      </c>
      <c r="C68" s="165">
        <v>60</v>
      </c>
      <c r="D68" s="173">
        <v>10</v>
      </c>
      <c r="E68" s="174"/>
      <c r="F68" s="174">
        <f t="shared" si="2"/>
        <v>0</v>
      </c>
    </row>
    <row r="69" spans="1:6" x14ac:dyDescent="0.25">
      <c r="A69" s="167" t="s">
        <v>388</v>
      </c>
      <c r="B69" s="170" t="s">
        <v>119</v>
      </c>
      <c r="C69" s="165">
        <v>60</v>
      </c>
      <c r="D69" s="173">
        <v>10</v>
      </c>
      <c r="E69" s="312"/>
      <c r="F69" s="174">
        <f t="shared" si="2"/>
        <v>0</v>
      </c>
    </row>
    <row r="70" spans="1:6" x14ac:dyDescent="0.25">
      <c r="A70" s="167" t="s">
        <v>277</v>
      </c>
      <c r="B70" s="170" t="s">
        <v>119</v>
      </c>
      <c r="C70" s="165">
        <v>60</v>
      </c>
      <c r="D70" s="173">
        <v>7</v>
      </c>
      <c r="E70" s="174"/>
      <c r="F70" s="174">
        <f t="shared" si="2"/>
        <v>0</v>
      </c>
    </row>
    <row r="71" spans="1:6" x14ac:dyDescent="0.25">
      <c r="A71" s="167" t="s">
        <v>278</v>
      </c>
      <c r="B71" s="170" t="s">
        <v>119</v>
      </c>
      <c r="C71" s="165">
        <v>60</v>
      </c>
      <c r="D71" s="173">
        <v>8</v>
      </c>
      <c r="E71" s="174"/>
      <c r="F71" s="174">
        <f t="shared" si="2"/>
        <v>0</v>
      </c>
    </row>
    <row r="72" spans="1:6" x14ac:dyDescent="0.25">
      <c r="A72" s="167" t="s">
        <v>154</v>
      </c>
      <c r="B72" s="170" t="s">
        <v>119</v>
      </c>
      <c r="C72" s="165">
        <v>60</v>
      </c>
      <c r="D72" s="173">
        <v>21</v>
      </c>
      <c r="E72" s="174"/>
      <c r="F72" s="174">
        <f t="shared" si="2"/>
        <v>0</v>
      </c>
    </row>
    <row r="73" spans="1:6" x14ac:dyDescent="0.25">
      <c r="A73" s="167" t="s">
        <v>155</v>
      </c>
      <c r="B73" s="170" t="s">
        <v>119</v>
      </c>
      <c r="C73" s="165">
        <v>60</v>
      </c>
      <c r="D73" s="173">
        <v>6</v>
      </c>
      <c r="E73" s="174"/>
      <c r="F73" s="174">
        <f t="shared" si="2"/>
        <v>0</v>
      </c>
    </row>
    <row r="74" spans="1:6" x14ac:dyDescent="0.25">
      <c r="A74" s="429" t="s">
        <v>361</v>
      </c>
      <c r="B74" s="430"/>
      <c r="C74" s="430"/>
      <c r="D74" s="430"/>
      <c r="E74" s="431"/>
      <c r="F74" s="185">
        <f>SUM(F64:F73)</f>
        <v>0</v>
      </c>
    </row>
    <row r="77" spans="1:6" ht="45" x14ac:dyDescent="0.25">
      <c r="A77" s="190" t="s">
        <v>300</v>
      </c>
      <c r="B77" s="193" t="s">
        <v>304</v>
      </c>
      <c r="C77" s="196" t="s">
        <v>303</v>
      </c>
      <c r="D77" s="196" t="s">
        <v>305</v>
      </c>
    </row>
    <row r="78" spans="1:6" x14ac:dyDescent="0.25">
      <c r="A78" s="194" t="s">
        <v>113</v>
      </c>
      <c r="B78" s="191">
        <f>F41</f>
        <v>0</v>
      </c>
      <c r="C78" s="432">
        <f>'Resumo Postos'!D18</f>
        <v>0</v>
      </c>
      <c r="D78" s="197"/>
    </row>
    <row r="79" spans="1:6" x14ac:dyDescent="0.25">
      <c r="A79" s="194" t="s">
        <v>282</v>
      </c>
      <c r="B79" s="191">
        <f>F59</f>
        <v>0</v>
      </c>
      <c r="C79" s="432"/>
      <c r="D79" s="197"/>
    </row>
    <row r="80" spans="1:6" x14ac:dyDescent="0.25">
      <c r="A80" s="190" t="s">
        <v>302</v>
      </c>
      <c r="B80" s="195">
        <f>B79+B78</f>
        <v>0</v>
      </c>
      <c r="C80" s="432"/>
      <c r="D80" s="192"/>
    </row>
    <row r="81" spans="1:4" x14ac:dyDescent="0.25">
      <c r="A81" s="190" t="s">
        <v>301</v>
      </c>
      <c r="B81" s="195">
        <f>F74</f>
        <v>0</v>
      </c>
      <c r="C81" s="433"/>
      <c r="D81" s="192"/>
    </row>
    <row r="85" spans="1:4" ht="45" x14ac:dyDescent="0.25">
      <c r="A85" s="190" t="s">
        <v>318</v>
      </c>
      <c r="B85" s="193" t="s">
        <v>304</v>
      </c>
      <c r="C85" s="213" t="s">
        <v>319</v>
      </c>
    </row>
    <row r="86" spans="1:4" x14ac:dyDescent="0.25">
      <c r="A86" s="212" t="s">
        <v>189</v>
      </c>
      <c r="B86" s="211"/>
      <c r="C86" s="211"/>
    </row>
    <row r="87" spans="1:4" x14ac:dyDescent="0.25">
      <c r="A87" s="212" t="s">
        <v>185</v>
      </c>
      <c r="B87" s="211"/>
      <c r="C87" s="211"/>
    </row>
    <row r="88" spans="1:4" x14ac:dyDescent="0.25">
      <c r="A88" s="212" t="s">
        <v>191</v>
      </c>
      <c r="B88" s="211"/>
      <c r="C88" s="211"/>
    </row>
    <row r="89" spans="1:4" x14ac:dyDescent="0.25">
      <c r="A89" s="212" t="s">
        <v>187</v>
      </c>
      <c r="B89" s="211"/>
      <c r="C89" s="211"/>
    </row>
    <row r="90" spans="1:4" x14ac:dyDescent="0.25">
      <c r="A90" s="212" t="s">
        <v>244</v>
      </c>
      <c r="B90" s="211"/>
      <c r="C90" s="211"/>
    </row>
    <row r="91" spans="1:4" x14ac:dyDescent="0.25">
      <c r="A91" s="212" t="s">
        <v>184</v>
      </c>
      <c r="B91" s="211"/>
      <c r="C91" s="211"/>
    </row>
    <row r="92" spans="1:4" x14ac:dyDescent="0.25">
      <c r="A92" s="212" t="s">
        <v>188</v>
      </c>
      <c r="B92" s="211"/>
      <c r="C92" s="211"/>
    </row>
    <row r="93" spans="1:4" x14ac:dyDescent="0.25">
      <c r="A93" s="215" t="s">
        <v>326</v>
      </c>
      <c r="B93" s="215"/>
      <c r="C93" s="214"/>
    </row>
    <row r="94" spans="1:4" x14ac:dyDescent="0.25">
      <c r="A94" s="215" t="s">
        <v>327</v>
      </c>
      <c r="B94" s="215"/>
      <c r="C94" s="211"/>
    </row>
    <row r="96" spans="1:4" ht="30" x14ac:dyDescent="0.25">
      <c r="A96" s="190" t="s">
        <v>320</v>
      </c>
      <c r="B96" s="193" t="s">
        <v>325</v>
      </c>
      <c r="C96" s="213" t="s">
        <v>324</v>
      </c>
    </row>
    <row r="97" spans="1:3" x14ac:dyDescent="0.25">
      <c r="A97" s="212" t="s">
        <v>321</v>
      </c>
      <c r="B97" s="211"/>
      <c r="C97" s="426"/>
    </row>
    <row r="98" spans="1:3" x14ac:dyDescent="0.25">
      <c r="A98" s="212" t="s">
        <v>322</v>
      </c>
      <c r="B98" s="211"/>
      <c r="C98" s="427"/>
    </row>
    <row r="99" spans="1:3" x14ac:dyDescent="0.25">
      <c r="A99" s="212" t="s">
        <v>323</v>
      </c>
      <c r="B99" s="211"/>
      <c r="C99" s="428"/>
    </row>
  </sheetData>
  <mergeCells count="27">
    <mergeCell ref="C97:C99"/>
    <mergeCell ref="A59:E59"/>
    <mergeCell ref="A41:E41"/>
    <mergeCell ref="A74:E74"/>
    <mergeCell ref="C78:C81"/>
    <mergeCell ref="A61:D61"/>
    <mergeCell ref="A62:A63"/>
    <mergeCell ref="B62:B63"/>
    <mergeCell ref="C62:C63"/>
    <mergeCell ref="D62:D63"/>
    <mergeCell ref="A42:C42"/>
    <mergeCell ref="A43:D43"/>
    <mergeCell ref="A44:A45"/>
    <mergeCell ref="B44:B45"/>
    <mergeCell ref="C44:C45"/>
    <mergeCell ref="D44:D45"/>
    <mergeCell ref="F4:F5"/>
    <mergeCell ref="F44:F45"/>
    <mergeCell ref="F62:F63"/>
    <mergeCell ref="E62:E63"/>
    <mergeCell ref="E4:E5"/>
    <mergeCell ref="E44:E45"/>
    <mergeCell ref="A3:D3"/>
    <mergeCell ref="A4:A5"/>
    <mergeCell ref="B4:B5"/>
    <mergeCell ref="C4:C5"/>
    <mergeCell ref="D4:D5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23" workbookViewId="0">
      <selection activeCell="E31" sqref="E31:E41"/>
    </sheetView>
  </sheetViews>
  <sheetFormatPr defaultRowHeight="14.25" x14ac:dyDescent="0.2"/>
  <cols>
    <col min="1" max="1" width="58.140625" style="161" customWidth="1"/>
    <col min="2" max="2" width="12.140625" style="161" customWidth="1"/>
    <col min="3" max="3" width="15.140625" style="162" customWidth="1"/>
    <col min="4" max="246" width="9.140625" style="161"/>
    <col min="247" max="247" width="58.140625" style="161" customWidth="1"/>
    <col min="248" max="248" width="12.140625" style="161" customWidth="1"/>
    <col min="249" max="249" width="15.140625" style="161" customWidth="1"/>
    <col min="250" max="250" width="12.140625" style="161" customWidth="1"/>
    <col min="251" max="251" width="18.7109375" style="161" customWidth="1"/>
    <col min="252" max="502" width="9.140625" style="161"/>
    <col min="503" max="503" width="58.140625" style="161" customWidth="1"/>
    <col min="504" max="504" width="12.140625" style="161" customWidth="1"/>
    <col min="505" max="505" width="15.140625" style="161" customWidth="1"/>
    <col min="506" max="506" width="12.140625" style="161" customWidth="1"/>
    <col min="507" max="507" width="18.7109375" style="161" customWidth="1"/>
    <col min="508" max="758" width="9.140625" style="161"/>
    <col min="759" max="759" width="58.140625" style="161" customWidth="1"/>
    <col min="760" max="760" width="12.140625" style="161" customWidth="1"/>
    <col min="761" max="761" width="15.140625" style="161" customWidth="1"/>
    <col min="762" max="762" width="12.140625" style="161" customWidth="1"/>
    <col min="763" max="763" width="18.7109375" style="161" customWidth="1"/>
    <col min="764" max="1014" width="9.140625" style="161"/>
    <col min="1015" max="1015" width="58.140625" style="161" customWidth="1"/>
    <col min="1016" max="1016" width="12.140625" style="161" customWidth="1"/>
    <col min="1017" max="1017" width="15.140625" style="161" customWidth="1"/>
    <col min="1018" max="1018" width="12.140625" style="161" customWidth="1"/>
    <col min="1019" max="1019" width="18.7109375" style="161" customWidth="1"/>
    <col min="1020" max="1270" width="9.140625" style="161"/>
    <col min="1271" max="1271" width="58.140625" style="161" customWidth="1"/>
    <col min="1272" max="1272" width="12.140625" style="161" customWidth="1"/>
    <col min="1273" max="1273" width="15.140625" style="161" customWidth="1"/>
    <col min="1274" max="1274" width="12.140625" style="161" customWidth="1"/>
    <col min="1275" max="1275" width="18.7109375" style="161" customWidth="1"/>
    <col min="1276" max="1526" width="9.140625" style="161"/>
    <col min="1527" max="1527" width="58.140625" style="161" customWidth="1"/>
    <col min="1528" max="1528" width="12.140625" style="161" customWidth="1"/>
    <col min="1529" max="1529" width="15.140625" style="161" customWidth="1"/>
    <col min="1530" max="1530" width="12.140625" style="161" customWidth="1"/>
    <col min="1531" max="1531" width="18.7109375" style="161" customWidth="1"/>
    <col min="1532" max="1782" width="9.140625" style="161"/>
    <col min="1783" max="1783" width="58.140625" style="161" customWidth="1"/>
    <col min="1784" max="1784" width="12.140625" style="161" customWidth="1"/>
    <col min="1785" max="1785" width="15.140625" style="161" customWidth="1"/>
    <col min="1786" max="1786" width="12.140625" style="161" customWidth="1"/>
    <col min="1787" max="1787" width="18.7109375" style="161" customWidth="1"/>
    <col min="1788" max="2038" width="9.140625" style="161"/>
    <col min="2039" max="2039" width="58.140625" style="161" customWidth="1"/>
    <col min="2040" max="2040" width="12.140625" style="161" customWidth="1"/>
    <col min="2041" max="2041" width="15.140625" style="161" customWidth="1"/>
    <col min="2042" max="2042" width="12.140625" style="161" customWidth="1"/>
    <col min="2043" max="2043" width="18.7109375" style="161" customWidth="1"/>
    <col min="2044" max="2294" width="9.140625" style="161"/>
    <col min="2295" max="2295" width="58.140625" style="161" customWidth="1"/>
    <col min="2296" max="2296" width="12.140625" style="161" customWidth="1"/>
    <col min="2297" max="2297" width="15.140625" style="161" customWidth="1"/>
    <col min="2298" max="2298" width="12.140625" style="161" customWidth="1"/>
    <col min="2299" max="2299" width="18.7109375" style="161" customWidth="1"/>
    <col min="2300" max="2550" width="9.140625" style="161"/>
    <col min="2551" max="2551" width="58.140625" style="161" customWidth="1"/>
    <col min="2552" max="2552" width="12.140625" style="161" customWidth="1"/>
    <col min="2553" max="2553" width="15.140625" style="161" customWidth="1"/>
    <col min="2554" max="2554" width="12.140625" style="161" customWidth="1"/>
    <col min="2555" max="2555" width="18.7109375" style="161" customWidth="1"/>
    <col min="2556" max="2806" width="9.140625" style="161"/>
    <col min="2807" max="2807" width="58.140625" style="161" customWidth="1"/>
    <col min="2808" max="2808" width="12.140625" style="161" customWidth="1"/>
    <col min="2809" max="2809" width="15.140625" style="161" customWidth="1"/>
    <col min="2810" max="2810" width="12.140625" style="161" customWidth="1"/>
    <col min="2811" max="2811" width="18.7109375" style="161" customWidth="1"/>
    <col min="2812" max="3062" width="9.140625" style="161"/>
    <col min="3063" max="3063" width="58.140625" style="161" customWidth="1"/>
    <col min="3064" max="3064" width="12.140625" style="161" customWidth="1"/>
    <col min="3065" max="3065" width="15.140625" style="161" customWidth="1"/>
    <col min="3066" max="3066" width="12.140625" style="161" customWidth="1"/>
    <col min="3067" max="3067" width="18.7109375" style="161" customWidth="1"/>
    <col min="3068" max="3318" width="9.140625" style="161"/>
    <col min="3319" max="3319" width="58.140625" style="161" customWidth="1"/>
    <col min="3320" max="3320" width="12.140625" style="161" customWidth="1"/>
    <col min="3321" max="3321" width="15.140625" style="161" customWidth="1"/>
    <col min="3322" max="3322" width="12.140625" style="161" customWidth="1"/>
    <col min="3323" max="3323" width="18.7109375" style="161" customWidth="1"/>
    <col min="3324" max="3574" width="9.140625" style="161"/>
    <col min="3575" max="3575" width="58.140625" style="161" customWidth="1"/>
    <col min="3576" max="3576" width="12.140625" style="161" customWidth="1"/>
    <col min="3577" max="3577" width="15.140625" style="161" customWidth="1"/>
    <col min="3578" max="3578" width="12.140625" style="161" customWidth="1"/>
    <col min="3579" max="3579" width="18.7109375" style="161" customWidth="1"/>
    <col min="3580" max="3830" width="9.140625" style="161"/>
    <col min="3831" max="3831" width="58.140625" style="161" customWidth="1"/>
    <col min="3832" max="3832" width="12.140625" style="161" customWidth="1"/>
    <col min="3833" max="3833" width="15.140625" style="161" customWidth="1"/>
    <col min="3834" max="3834" width="12.140625" style="161" customWidth="1"/>
    <col min="3835" max="3835" width="18.7109375" style="161" customWidth="1"/>
    <col min="3836" max="4086" width="9.140625" style="161"/>
    <col min="4087" max="4087" width="58.140625" style="161" customWidth="1"/>
    <col min="4088" max="4088" width="12.140625" style="161" customWidth="1"/>
    <col min="4089" max="4089" width="15.140625" style="161" customWidth="1"/>
    <col min="4090" max="4090" width="12.140625" style="161" customWidth="1"/>
    <col min="4091" max="4091" width="18.7109375" style="161" customWidth="1"/>
    <col min="4092" max="4342" width="9.140625" style="161"/>
    <col min="4343" max="4343" width="58.140625" style="161" customWidth="1"/>
    <col min="4344" max="4344" width="12.140625" style="161" customWidth="1"/>
    <col min="4345" max="4345" width="15.140625" style="161" customWidth="1"/>
    <col min="4346" max="4346" width="12.140625" style="161" customWidth="1"/>
    <col min="4347" max="4347" width="18.7109375" style="161" customWidth="1"/>
    <col min="4348" max="4598" width="9.140625" style="161"/>
    <col min="4599" max="4599" width="58.140625" style="161" customWidth="1"/>
    <col min="4600" max="4600" width="12.140625" style="161" customWidth="1"/>
    <col min="4601" max="4601" width="15.140625" style="161" customWidth="1"/>
    <col min="4602" max="4602" width="12.140625" style="161" customWidth="1"/>
    <col min="4603" max="4603" width="18.7109375" style="161" customWidth="1"/>
    <col min="4604" max="4854" width="9.140625" style="161"/>
    <col min="4855" max="4855" width="58.140625" style="161" customWidth="1"/>
    <col min="4856" max="4856" width="12.140625" style="161" customWidth="1"/>
    <col min="4857" max="4857" width="15.140625" style="161" customWidth="1"/>
    <col min="4858" max="4858" width="12.140625" style="161" customWidth="1"/>
    <col min="4859" max="4859" width="18.7109375" style="161" customWidth="1"/>
    <col min="4860" max="5110" width="9.140625" style="161"/>
    <col min="5111" max="5111" width="58.140625" style="161" customWidth="1"/>
    <col min="5112" max="5112" width="12.140625" style="161" customWidth="1"/>
    <col min="5113" max="5113" width="15.140625" style="161" customWidth="1"/>
    <col min="5114" max="5114" width="12.140625" style="161" customWidth="1"/>
    <col min="5115" max="5115" width="18.7109375" style="161" customWidth="1"/>
    <col min="5116" max="5366" width="9.140625" style="161"/>
    <col min="5367" max="5367" width="58.140625" style="161" customWidth="1"/>
    <col min="5368" max="5368" width="12.140625" style="161" customWidth="1"/>
    <col min="5369" max="5369" width="15.140625" style="161" customWidth="1"/>
    <col min="5370" max="5370" width="12.140625" style="161" customWidth="1"/>
    <col min="5371" max="5371" width="18.7109375" style="161" customWidth="1"/>
    <col min="5372" max="5622" width="9.140625" style="161"/>
    <col min="5623" max="5623" width="58.140625" style="161" customWidth="1"/>
    <col min="5624" max="5624" width="12.140625" style="161" customWidth="1"/>
    <col min="5625" max="5625" width="15.140625" style="161" customWidth="1"/>
    <col min="5626" max="5626" width="12.140625" style="161" customWidth="1"/>
    <col min="5627" max="5627" width="18.7109375" style="161" customWidth="1"/>
    <col min="5628" max="5878" width="9.140625" style="161"/>
    <col min="5879" max="5879" width="58.140625" style="161" customWidth="1"/>
    <col min="5880" max="5880" width="12.140625" style="161" customWidth="1"/>
    <col min="5881" max="5881" width="15.140625" style="161" customWidth="1"/>
    <col min="5882" max="5882" width="12.140625" style="161" customWidth="1"/>
    <col min="5883" max="5883" width="18.7109375" style="161" customWidth="1"/>
    <col min="5884" max="6134" width="9.140625" style="161"/>
    <col min="6135" max="6135" width="58.140625" style="161" customWidth="1"/>
    <col min="6136" max="6136" width="12.140625" style="161" customWidth="1"/>
    <col min="6137" max="6137" width="15.140625" style="161" customWidth="1"/>
    <col min="6138" max="6138" width="12.140625" style="161" customWidth="1"/>
    <col min="6139" max="6139" width="18.7109375" style="161" customWidth="1"/>
    <col min="6140" max="6390" width="9.140625" style="161"/>
    <col min="6391" max="6391" width="58.140625" style="161" customWidth="1"/>
    <col min="6392" max="6392" width="12.140625" style="161" customWidth="1"/>
    <col min="6393" max="6393" width="15.140625" style="161" customWidth="1"/>
    <col min="6394" max="6394" width="12.140625" style="161" customWidth="1"/>
    <col min="6395" max="6395" width="18.7109375" style="161" customWidth="1"/>
    <col min="6396" max="6646" width="9.140625" style="161"/>
    <col min="6647" max="6647" width="58.140625" style="161" customWidth="1"/>
    <col min="6648" max="6648" width="12.140625" style="161" customWidth="1"/>
    <col min="6649" max="6649" width="15.140625" style="161" customWidth="1"/>
    <col min="6650" max="6650" width="12.140625" style="161" customWidth="1"/>
    <col min="6651" max="6651" width="18.7109375" style="161" customWidth="1"/>
    <col min="6652" max="6902" width="9.140625" style="161"/>
    <col min="6903" max="6903" width="58.140625" style="161" customWidth="1"/>
    <col min="6904" max="6904" width="12.140625" style="161" customWidth="1"/>
    <col min="6905" max="6905" width="15.140625" style="161" customWidth="1"/>
    <col min="6906" max="6906" width="12.140625" style="161" customWidth="1"/>
    <col min="6907" max="6907" width="18.7109375" style="161" customWidth="1"/>
    <col min="6908" max="7158" width="9.140625" style="161"/>
    <col min="7159" max="7159" width="58.140625" style="161" customWidth="1"/>
    <col min="7160" max="7160" width="12.140625" style="161" customWidth="1"/>
    <col min="7161" max="7161" width="15.140625" style="161" customWidth="1"/>
    <col min="7162" max="7162" width="12.140625" style="161" customWidth="1"/>
    <col min="7163" max="7163" width="18.7109375" style="161" customWidth="1"/>
    <col min="7164" max="7414" width="9.140625" style="161"/>
    <col min="7415" max="7415" width="58.140625" style="161" customWidth="1"/>
    <col min="7416" max="7416" width="12.140625" style="161" customWidth="1"/>
    <col min="7417" max="7417" width="15.140625" style="161" customWidth="1"/>
    <col min="7418" max="7418" width="12.140625" style="161" customWidth="1"/>
    <col min="7419" max="7419" width="18.7109375" style="161" customWidth="1"/>
    <col min="7420" max="7670" width="9.140625" style="161"/>
    <col min="7671" max="7671" width="58.140625" style="161" customWidth="1"/>
    <col min="7672" max="7672" width="12.140625" style="161" customWidth="1"/>
    <col min="7673" max="7673" width="15.140625" style="161" customWidth="1"/>
    <col min="7674" max="7674" width="12.140625" style="161" customWidth="1"/>
    <col min="7675" max="7675" width="18.7109375" style="161" customWidth="1"/>
    <col min="7676" max="7926" width="9.140625" style="161"/>
    <col min="7927" max="7927" width="58.140625" style="161" customWidth="1"/>
    <col min="7928" max="7928" width="12.140625" style="161" customWidth="1"/>
    <col min="7929" max="7929" width="15.140625" style="161" customWidth="1"/>
    <col min="7930" max="7930" width="12.140625" style="161" customWidth="1"/>
    <col min="7931" max="7931" width="18.7109375" style="161" customWidth="1"/>
    <col min="7932" max="8182" width="9.140625" style="161"/>
    <col min="8183" max="8183" width="58.140625" style="161" customWidth="1"/>
    <col min="8184" max="8184" width="12.140625" style="161" customWidth="1"/>
    <col min="8185" max="8185" width="15.140625" style="161" customWidth="1"/>
    <col min="8186" max="8186" width="12.140625" style="161" customWidth="1"/>
    <col min="8187" max="8187" width="18.7109375" style="161" customWidth="1"/>
    <col min="8188" max="8438" width="9.140625" style="161"/>
    <col min="8439" max="8439" width="58.140625" style="161" customWidth="1"/>
    <col min="8440" max="8440" width="12.140625" style="161" customWidth="1"/>
    <col min="8441" max="8441" width="15.140625" style="161" customWidth="1"/>
    <col min="8442" max="8442" width="12.140625" style="161" customWidth="1"/>
    <col min="8443" max="8443" width="18.7109375" style="161" customWidth="1"/>
    <col min="8444" max="8694" width="9.140625" style="161"/>
    <col min="8695" max="8695" width="58.140625" style="161" customWidth="1"/>
    <col min="8696" max="8696" width="12.140625" style="161" customWidth="1"/>
    <col min="8697" max="8697" width="15.140625" style="161" customWidth="1"/>
    <col min="8698" max="8698" width="12.140625" style="161" customWidth="1"/>
    <col min="8699" max="8699" width="18.7109375" style="161" customWidth="1"/>
    <col min="8700" max="8950" width="9.140625" style="161"/>
    <col min="8951" max="8951" width="58.140625" style="161" customWidth="1"/>
    <col min="8952" max="8952" width="12.140625" style="161" customWidth="1"/>
    <col min="8953" max="8953" width="15.140625" style="161" customWidth="1"/>
    <col min="8954" max="8954" width="12.140625" style="161" customWidth="1"/>
    <col min="8955" max="8955" width="18.7109375" style="161" customWidth="1"/>
    <col min="8956" max="9206" width="9.140625" style="161"/>
    <col min="9207" max="9207" width="58.140625" style="161" customWidth="1"/>
    <col min="9208" max="9208" width="12.140625" style="161" customWidth="1"/>
    <col min="9209" max="9209" width="15.140625" style="161" customWidth="1"/>
    <col min="9210" max="9210" width="12.140625" style="161" customWidth="1"/>
    <col min="9211" max="9211" width="18.7109375" style="161" customWidth="1"/>
    <col min="9212" max="9462" width="9.140625" style="161"/>
    <col min="9463" max="9463" width="58.140625" style="161" customWidth="1"/>
    <col min="9464" max="9464" width="12.140625" style="161" customWidth="1"/>
    <col min="9465" max="9465" width="15.140625" style="161" customWidth="1"/>
    <col min="9466" max="9466" width="12.140625" style="161" customWidth="1"/>
    <col min="9467" max="9467" width="18.7109375" style="161" customWidth="1"/>
    <col min="9468" max="9718" width="9.140625" style="161"/>
    <col min="9719" max="9719" width="58.140625" style="161" customWidth="1"/>
    <col min="9720" max="9720" width="12.140625" style="161" customWidth="1"/>
    <col min="9721" max="9721" width="15.140625" style="161" customWidth="1"/>
    <col min="9722" max="9722" width="12.140625" style="161" customWidth="1"/>
    <col min="9723" max="9723" width="18.7109375" style="161" customWidth="1"/>
    <col min="9724" max="9974" width="9.140625" style="161"/>
    <col min="9975" max="9975" width="58.140625" style="161" customWidth="1"/>
    <col min="9976" max="9976" width="12.140625" style="161" customWidth="1"/>
    <col min="9977" max="9977" width="15.140625" style="161" customWidth="1"/>
    <col min="9978" max="9978" width="12.140625" style="161" customWidth="1"/>
    <col min="9979" max="9979" width="18.7109375" style="161" customWidth="1"/>
    <col min="9980" max="10230" width="9.140625" style="161"/>
    <col min="10231" max="10231" width="58.140625" style="161" customWidth="1"/>
    <col min="10232" max="10232" width="12.140625" style="161" customWidth="1"/>
    <col min="10233" max="10233" width="15.140625" style="161" customWidth="1"/>
    <col min="10234" max="10234" width="12.140625" style="161" customWidth="1"/>
    <col min="10235" max="10235" width="18.7109375" style="161" customWidth="1"/>
    <col min="10236" max="10486" width="9.140625" style="161"/>
    <col min="10487" max="10487" width="58.140625" style="161" customWidth="1"/>
    <col min="10488" max="10488" width="12.140625" style="161" customWidth="1"/>
    <col min="10489" max="10489" width="15.140625" style="161" customWidth="1"/>
    <col min="10490" max="10490" width="12.140625" style="161" customWidth="1"/>
    <col min="10491" max="10491" width="18.7109375" style="161" customWidth="1"/>
    <col min="10492" max="10742" width="9.140625" style="161"/>
    <col min="10743" max="10743" width="58.140625" style="161" customWidth="1"/>
    <col min="10744" max="10744" width="12.140625" style="161" customWidth="1"/>
    <col min="10745" max="10745" width="15.140625" style="161" customWidth="1"/>
    <col min="10746" max="10746" width="12.140625" style="161" customWidth="1"/>
    <col min="10747" max="10747" width="18.7109375" style="161" customWidth="1"/>
    <col min="10748" max="10998" width="9.140625" style="161"/>
    <col min="10999" max="10999" width="58.140625" style="161" customWidth="1"/>
    <col min="11000" max="11000" width="12.140625" style="161" customWidth="1"/>
    <col min="11001" max="11001" width="15.140625" style="161" customWidth="1"/>
    <col min="11002" max="11002" width="12.140625" style="161" customWidth="1"/>
    <col min="11003" max="11003" width="18.7109375" style="161" customWidth="1"/>
    <col min="11004" max="11254" width="9.140625" style="161"/>
    <col min="11255" max="11255" width="58.140625" style="161" customWidth="1"/>
    <col min="11256" max="11256" width="12.140625" style="161" customWidth="1"/>
    <col min="11257" max="11257" width="15.140625" style="161" customWidth="1"/>
    <col min="11258" max="11258" width="12.140625" style="161" customWidth="1"/>
    <col min="11259" max="11259" width="18.7109375" style="161" customWidth="1"/>
    <col min="11260" max="11510" width="9.140625" style="161"/>
    <col min="11511" max="11511" width="58.140625" style="161" customWidth="1"/>
    <col min="11512" max="11512" width="12.140625" style="161" customWidth="1"/>
    <col min="11513" max="11513" width="15.140625" style="161" customWidth="1"/>
    <col min="11514" max="11514" width="12.140625" style="161" customWidth="1"/>
    <col min="11515" max="11515" width="18.7109375" style="161" customWidth="1"/>
    <col min="11516" max="11766" width="9.140625" style="161"/>
    <col min="11767" max="11767" width="58.140625" style="161" customWidth="1"/>
    <col min="11768" max="11768" width="12.140625" style="161" customWidth="1"/>
    <col min="11769" max="11769" width="15.140625" style="161" customWidth="1"/>
    <col min="11770" max="11770" width="12.140625" style="161" customWidth="1"/>
    <col min="11771" max="11771" width="18.7109375" style="161" customWidth="1"/>
    <col min="11772" max="12022" width="9.140625" style="161"/>
    <col min="12023" max="12023" width="58.140625" style="161" customWidth="1"/>
    <col min="12024" max="12024" width="12.140625" style="161" customWidth="1"/>
    <col min="12025" max="12025" width="15.140625" style="161" customWidth="1"/>
    <col min="12026" max="12026" width="12.140625" style="161" customWidth="1"/>
    <col min="12027" max="12027" width="18.7109375" style="161" customWidth="1"/>
    <col min="12028" max="12278" width="9.140625" style="161"/>
    <col min="12279" max="12279" width="58.140625" style="161" customWidth="1"/>
    <col min="12280" max="12280" width="12.140625" style="161" customWidth="1"/>
    <col min="12281" max="12281" width="15.140625" style="161" customWidth="1"/>
    <col min="12282" max="12282" width="12.140625" style="161" customWidth="1"/>
    <col min="12283" max="12283" width="18.7109375" style="161" customWidth="1"/>
    <col min="12284" max="12534" width="9.140625" style="161"/>
    <col min="12535" max="12535" width="58.140625" style="161" customWidth="1"/>
    <col min="12536" max="12536" width="12.140625" style="161" customWidth="1"/>
    <col min="12537" max="12537" width="15.140625" style="161" customWidth="1"/>
    <col min="12538" max="12538" width="12.140625" style="161" customWidth="1"/>
    <col min="12539" max="12539" width="18.7109375" style="161" customWidth="1"/>
    <col min="12540" max="12790" width="9.140625" style="161"/>
    <col min="12791" max="12791" width="58.140625" style="161" customWidth="1"/>
    <col min="12792" max="12792" width="12.140625" style="161" customWidth="1"/>
    <col min="12793" max="12793" width="15.140625" style="161" customWidth="1"/>
    <col min="12794" max="12794" width="12.140625" style="161" customWidth="1"/>
    <col min="12795" max="12795" width="18.7109375" style="161" customWidth="1"/>
    <col min="12796" max="13046" width="9.140625" style="161"/>
    <col min="13047" max="13047" width="58.140625" style="161" customWidth="1"/>
    <col min="13048" max="13048" width="12.140625" style="161" customWidth="1"/>
    <col min="13049" max="13049" width="15.140625" style="161" customWidth="1"/>
    <col min="13050" max="13050" width="12.140625" style="161" customWidth="1"/>
    <col min="13051" max="13051" width="18.7109375" style="161" customWidth="1"/>
    <col min="13052" max="13302" width="9.140625" style="161"/>
    <col min="13303" max="13303" width="58.140625" style="161" customWidth="1"/>
    <col min="13304" max="13304" width="12.140625" style="161" customWidth="1"/>
    <col min="13305" max="13305" width="15.140625" style="161" customWidth="1"/>
    <col min="13306" max="13306" width="12.140625" style="161" customWidth="1"/>
    <col min="13307" max="13307" width="18.7109375" style="161" customWidth="1"/>
    <col min="13308" max="13558" width="9.140625" style="161"/>
    <col min="13559" max="13559" width="58.140625" style="161" customWidth="1"/>
    <col min="13560" max="13560" width="12.140625" style="161" customWidth="1"/>
    <col min="13561" max="13561" width="15.140625" style="161" customWidth="1"/>
    <col min="13562" max="13562" width="12.140625" style="161" customWidth="1"/>
    <col min="13563" max="13563" width="18.7109375" style="161" customWidth="1"/>
    <col min="13564" max="13814" width="9.140625" style="161"/>
    <col min="13815" max="13815" width="58.140625" style="161" customWidth="1"/>
    <col min="13816" max="13816" width="12.140625" style="161" customWidth="1"/>
    <col min="13817" max="13817" width="15.140625" style="161" customWidth="1"/>
    <col min="13818" max="13818" width="12.140625" style="161" customWidth="1"/>
    <col min="13819" max="13819" width="18.7109375" style="161" customWidth="1"/>
    <col min="13820" max="14070" width="9.140625" style="161"/>
    <col min="14071" max="14071" width="58.140625" style="161" customWidth="1"/>
    <col min="14072" max="14072" width="12.140625" style="161" customWidth="1"/>
    <col min="14073" max="14073" width="15.140625" style="161" customWidth="1"/>
    <col min="14074" max="14074" width="12.140625" style="161" customWidth="1"/>
    <col min="14075" max="14075" width="18.7109375" style="161" customWidth="1"/>
    <col min="14076" max="14326" width="9.140625" style="161"/>
    <col min="14327" max="14327" width="58.140625" style="161" customWidth="1"/>
    <col min="14328" max="14328" width="12.140625" style="161" customWidth="1"/>
    <col min="14329" max="14329" width="15.140625" style="161" customWidth="1"/>
    <col min="14330" max="14330" width="12.140625" style="161" customWidth="1"/>
    <col min="14331" max="14331" width="18.7109375" style="161" customWidth="1"/>
    <col min="14332" max="14582" width="9.140625" style="161"/>
    <col min="14583" max="14583" width="58.140625" style="161" customWidth="1"/>
    <col min="14584" max="14584" width="12.140625" style="161" customWidth="1"/>
    <col min="14585" max="14585" width="15.140625" style="161" customWidth="1"/>
    <col min="14586" max="14586" width="12.140625" style="161" customWidth="1"/>
    <col min="14587" max="14587" width="18.7109375" style="161" customWidth="1"/>
    <col min="14588" max="14838" width="9.140625" style="161"/>
    <col min="14839" max="14839" width="58.140625" style="161" customWidth="1"/>
    <col min="14840" max="14840" width="12.140625" style="161" customWidth="1"/>
    <col min="14841" max="14841" width="15.140625" style="161" customWidth="1"/>
    <col min="14842" max="14842" width="12.140625" style="161" customWidth="1"/>
    <col min="14843" max="14843" width="18.7109375" style="161" customWidth="1"/>
    <col min="14844" max="15094" width="9.140625" style="161"/>
    <col min="15095" max="15095" width="58.140625" style="161" customWidth="1"/>
    <col min="15096" max="15096" width="12.140625" style="161" customWidth="1"/>
    <col min="15097" max="15097" width="15.140625" style="161" customWidth="1"/>
    <col min="15098" max="15098" width="12.140625" style="161" customWidth="1"/>
    <col min="15099" max="15099" width="18.7109375" style="161" customWidth="1"/>
    <col min="15100" max="15350" width="9.140625" style="161"/>
    <col min="15351" max="15351" width="58.140625" style="161" customWidth="1"/>
    <col min="15352" max="15352" width="12.140625" style="161" customWidth="1"/>
    <col min="15353" max="15353" width="15.140625" style="161" customWidth="1"/>
    <col min="15354" max="15354" width="12.140625" style="161" customWidth="1"/>
    <col min="15355" max="15355" width="18.7109375" style="161" customWidth="1"/>
    <col min="15356" max="15606" width="9.140625" style="161"/>
    <col min="15607" max="15607" width="58.140625" style="161" customWidth="1"/>
    <col min="15608" max="15608" width="12.140625" style="161" customWidth="1"/>
    <col min="15609" max="15609" width="15.140625" style="161" customWidth="1"/>
    <col min="15610" max="15610" width="12.140625" style="161" customWidth="1"/>
    <col min="15611" max="15611" width="18.7109375" style="161" customWidth="1"/>
    <col min="15612" max="15862" width="9.140625" style="161"/>
    <col min="15863" max="15863" width="58.140625" style="161" customWidth="1"/>
    <col min="15864" max="15864" width="12.140625" style="161" customWidth="1"/>
    <col min="15865" max="15865" width="15.140625" style="161" customWidth="1"/>
    <col min="15866" max="15866" width="12.140625" style="161" customWidth="1"/>
    <col min="15867" max="15867" width="18.7109375" style="161" customWidth="1"/>
    <col min="15868" max="16118" width="9.140625" style="161"/>
    <col min="16119" max="16119" width="58.140625" style="161" customWidth="1"/>
    <col min="16120" max="16120" width="12.140625" style="161" customWidth="1"/>
    <col min="16121" max="16121" width="15.140625" style="161" customWidth="1"/>
    <col min="16122" max="16122" width="12.140625" style="161" customWidth="1"/>
    <col min="16123" max="16123" width="18.7109375" style="161" customWidth="1"/>
    <col min="16124" max="16384" width="9.140625" style="161"/>
  </cols>
  <sheetData>
    <row r="1" spans="1:6" customFormat="1" ht="15" x14ac:dyDescent="0.25">
      <c r="A1" s="421" t="s">
        <v>328</v>
      </c>
      <c r="B1" s="421"/>
      <c r="C1" s="421"/>
      <c r="D1" s="421"/>
    </row>
    <row r="2" spans="1:6" customFormat="1" ht="15" customHeight="1" x14ac:dyDescent="0.25">
      <c r="A2" s="423" t="s">
        <v>1</v>
      </c>
      <c r="B2" s="423" t="s">
        <v>114</v>
      </c>
      <c r="C2" s="424" t="s">
        <v>151</v>
      </c>
      <c r="D2" s="424" t="s">
        <v>289</v>
      </c>
      <c r="E2" s="424" t="s">
        <v>281</v>
      </c>
      <c r="F2" s="424" t="s">
        <v>281</v>
      </c>
    </row>
    <row r="3" spans="1:6" customFormat="1" ht="33" customHeight="1" x14ac:dyDescent="0.25">
      <c r="A3" s="423"/>
      <c r="B3" s="423"/>
      <c r="C3" s="424"/>
      <c r="D3" s="424"/>
      <c r="E3" s="425"/>
      <c r="F3" s="425"/>
    </row>
    <row r="4" spans="1:6" customFormat="1" ht="15" x14ac:dyDescent="0.25">
      <c r="A4" s="171" t="s">
        <v>363</v>
      </c>
      <c r="B4" s="168" t="s">
        <v>119</v>
      </c>
      <c r="C4" s="165">
        <v>12</v>
      </c>
      <c r="D4" s="173">
        <v>4</v>
      </c>
      <c r="E4" s="174"/>
      <c r="F4" s="174">
        <f t="shared" ref="F4:F14" si="0">E4*D4/C4</f>
        <v>0</v>
      </c>
    </row>
    <row r="5" spans="1:6" customFormat="1" ht="15" x14ac:dyDescent="0.25">
      <c r="A5" s="171" t="s">
        <v>291</v>
      </c>
      <c r="B5" s="168" t="s">
        <v>119</v>
      </c>
      <c r="C5" s="165">
        <v>12</v>
      </c>
      <c r="D5" s="173">
        <v>2</v>
      </c>
      <c r="E5" s="174"/>
      <c r="F5" s="174">
        <f t="shared" si="0"/>
        <v>0</v>
      </c>
    </row>
    <row r="6" spans="1:6" customFormat="1" ht="15" x14ac:dyDescent="0.25">
      <c r="A6" s="171" t="s">
        <v>157</v>
      </c>
      <c r="B6" s="168" t="s">
        <v>119</v>
      </c>
      <c r="C6" s="165">
        <v>12</v>
      </c>
      <c r="D6" s="173">
        <v>1</v>
      </c>
      <c r="E6" s="174"/>
      <c r="F6" s="174">
        <f t="shared" si="0"/>
        <v>0</v>
      </c>
    </row>
    <row r="7" spans="1:6" customFormat="1" ht="15" x14ac:dyDescent="0.25">
      <c r="A7" s="171" t="s">
        <v>158</v>
      </c>
      <c r="B7" s="165" t="s">
        <v>159</v>
      </c>
      <c r="C7" s="165">
        <v>12</v>
      </c>
      <c r="D7" s="173">
        <v>1</v>
      </c>
      <c r="E7" s="174"/>
      <c r="F7" s="174">
        <f t="shared" si="0"/>
        <v>0</v>
      </c>
    </row>
    <row r="8" spans="1:6" customFormat="1" ht="15" x14ac:dyDescent="0.25">
      <c r="A8" s="171" t="s">
        <v>162</v>
      </c>
      <c r="B8" s="165" t="s">
        <v>159</v>
      </c>
      <c r="C8" s="165">
        <v>12</v>
      </c>
      <c r="D8" s="173">
        <v>1</v>
      </c>
      <c r="E8" s="174"/>
      <c r="F8" s="174">
        <f t="shared" si="0"/>
        <v>0</v>
      </c>
    </row>
    <row r="9" spans="1:6" customFormat="1" ht="15" x14ac:dyDescent="0.25">
      <c r="A9" s="171" t="s">
        <v>156</v>
      </c>
      <c r="B9" s="168" t="s">
        <v>119</v>
      </c>
      <c r="C9" s="165">
        <v>12</v>
      </c>
      <c r="D9" s="173">
        <v>1</v>
      </c>
      <c r="E9" s="174"/>
      <c r="F9" s="174">
        <f>E9*D9/C9</f>
        <v>0</v>
      </c>
    </row>
    <row r="10" spans="1:6" customFormat="1" ht="15" x14ac:dyDescent="0.25">
      <c r="A10" s="177" t="s">
        <v>290</v>
      </c>
      <c r="B10" s="178" t="s">
        <v>119</v>
      </c>
      <c r="C10" s="179">
        <v>12</v>
      </c>
      <c r="D10" s="180">
        <v>1</v>
      </c>
      <c r="E10" s="181"/>
      <c r="F10" s="174">
        <f>E10*D10/C10</f>
        <v>0</v>
      </c>
    </row>
    <row r="11" spans="1:6" customFormat="1" ht="15" x14ac:dyDescent="0.25">
      <c r="A11" s="171" t="s">
        <v>279</v>
      </c>
      <c r="B11" s="168" t="s">
        <v>119</v>
      </c>
      <c r="C11" s="165">
        <v>12</v>
      </c>
      <c r="D11" s="173">
        <v>1</v>
      </c>
      <c r="E11" s="174"/>
      <c r="F11" s="174">
        <f t="shared" si="0"/>
        <v>0</v>
      </c>
    </row>
    <row r="12" spans="1:6" customFormat="1" ht="15" hidden="1" x14ac:dyDescent="0.25">
      <c r="A12" s="171" t="s">
        <v>280</v>
      </c>
      <c r="B12" s="165" t="s">
        <v>159</v>
      </c>
      <c r="C12" s="165">
        <v>12</v>
      </c>
      <c r="D12" s="173">
        <v>0</v>
      </c>
      <c r="E12" s="174"/>
      <c r="F12" s="174">
        <f t="shared" si="0"/>
        <v>0</v>
      </c>
    </row>
    <row r="13" spans="1:6" customFormat="1" ht="15" hidden="1" x14ac:dyDescent="0.25">
      <c r="A13" s="171" t="s">
        <v>161</v>
      </c>
      <c r="B13" s="168" t="s">
        <v>119</v>
      </c>
      <c r="C13" s="165">
        <v>12</v>
      </c>
      <c r="D13" s="173">
        <v>0</v>
      </c>
      <c r="E13" s="174"/>
      <c r="F13" s="174">
        <f t="shared" si="0"/>
        <v>0</v>
      </c>
    </row>
    <row r="14" spans="1:6" customFormat="1" ht="15" x14ac:dyDescent="0.25">
      <c r="A14" s="171" t="s">
        <v>292</v>
      </c>
      <c r="B14" s="168" t="s">
        <v>119</v>
      </c>
      <c r="C14" s="165">
        <v>12</v>
      </c>
      <c r="D14" s="173">
        <f>2*12/1.5</f>
        <v>16</v>
      </c>
      <c r="E14" s="174"/>
      <c r="F14" s="174">
        <f t="shared" si="0"/>
        <v>0</v>
      </c>
    </row>
    <row r="15" spans="1:6" customFormat="1" ht="15" x14ac:dyDescent="0.25">
      <c r="A15" s="436" t="s">
        <v>296</v>
      </c>
      <c r="B15" s="436"/>
      <c r="C15" s="436"/>
      <c r="D15" s="436"/>
      <c r="E15" s="436"/>
      <c r="F15" s="174">
        <f>SUM(F4:F14)</f>
        <v>0</v>
      </c>
    </row>
    <row r="16" spans="1:6" customFormat="1" ht="15" x14ac:dyDescent="0.25">
      <c r="A16" s="435"/>
      <c r="B16" s="435"/>
      <c r="C16" s="435"/>
      <c r="D16" s="172"/>
      <c r="E16" s="172"/>
      <c r="F16" s="172"/>
    </row>
    <row r="17" spans="1:6" customFormat="1" ht="15" x14ac:dyDescent="0.25">
      <c r="A17" s="421" t="s">
        <v>329</v>
      </c>
      <c r="B17" s="421"/>
      <c r="C17" s="421"/>
      <c r="D17" s="421"/>
    </row>
    <row r="18" spans="1:6" customFormat="1" ht="15" customHeight="1" x14ac:dyDescent="0.25">
      <c r="A18" s="423" t="s">
        <v>1</v>
      </c>
      <c r="B18" s="423" t="s">
        <v>114</v>
      </c>
      <c r="C18" s="424" t="s">
        <v>151</v>
      </c>
      <c r="D18" s="424" t="s">
        <v>289</v>
      </c>
      <c r="E18" s="424" t="s">
        <v>281</v>
      </c>
      <c r="F18" s="424" t="s">
        <v>281</v>
      </c>
    </row>
    <row r="19" spans="1:6" customFormat="1" ht="33" customHeight="1" x14ac:dyDescent="0.25">
      <c r="A19" s="423"/>
      <c r="B19" s="423"/>
      <c r="C19" s="424"/>
      <c r="D19" s="424"/>
      <c r="E19" s="425"/>
      <c r="F19" s="425"/>
    </row>
    <row r="20" spans="1:6" customFormat="1" ht="15" x14ac:dyDescent="0.25">
      <c r="A20" s="171" t="s">
        <v>160</v>
      </c>
      <c r="B20" s="168" t="s">
        <v>119</v>
      </c>
      <c r="C20" s="165">
        <v>12</v>
      </c>
      <c r="D20" s="173">
        <v>4</v>
      </c>
      <c r="E20" s="174"/>
      <c r="F20" s="174">
        <f t="shared" ref="F20:F25" si="1">E20*D20/C20</f>
        <v>0</v>
      </c>
    </row>
    <row r="21" spans="1:6" customFormat="1" ht="15" x14ac:dyDescent="0.25">
      <c r="A21" s="171" t="s">
        <v>291</v>
      </c>
      <c r="B21" s="168" t="s">
        <v>119</v>
      </c>
      <c r="C21" s="165">
        <v>12</v>
      </c>
      <c r="D21" s="173">
        <v>2</v>
      </c>
      <c r="E21" s="174"/>
      <c r="F21" s="174">
        <f t="shared" si="1"/>
        <v>0</v>
      </c>
    </row>
    <row r="22" spans="1:6" customFormat="1" ht="15" x14ac:dyDescent="0.25">
      <c r="A22" s="171" t="s">
        <v>162</v>
      </c>
      <c r="B22" s="165" t="s">
        <v>159</v>
      </c>
      <c r="C22" s="165">
        <v>12</v>
      </c>
      <c r="D22" s="173">
        <v>1</v>
      </c>
      <c r="E22" s="174"/>
      <c r="F22" s="174">
        <f t="shared" si="1"/>
        <v>0</v>
      </c>
    </row>
    <row r="23" spans="1:6" customFormat="1" ht="15" x14ac:dyDescent="0.25">
      <c r="A23" s="171" t="s">
        <v>279</v>
      </c>
      <c r="B23" s="168" t="s">
        <v>119</v>
      </c>
      <c r="C23" s="165">
        <v>12</v>
      </c>
      <c r="D23" s="173">
        <v>1</v>
      </c>
      <c r="E23" s="174"/>
      <c r="F23" s="174">
        <f t="shared" si="1"/>
        <v>0</v>
      </c>
    </row>
    <row r="24" spans="1:6" customFormat="1" ht="15" x14ac:dyDescent="0.25">
      <c r="A24" s="171" t="s">
        <v>292</v>
      </c>
      <c r="B24" s="168" t="s">
        <v>119</v>
      </c>
      <c r="C24" s="165">
        <v>12</v>
      </c>
      <c r="D24" s="173">
        <f>12*2</f>
        <v>24</v>
      </c>
      <c r="E24" s="174"/>
      <c r="F24" s="174">
        <f t="shared" si="1"/>
        <v>0</v>
      </c>
    </row>
    <row r="25" spans="1:6" customFormat="1" ht="15" x14ac:dyDescent="0.25">
      <c r="A25" s="177" t="s">
        <v>290</v>
      </c>
      <c r="B25" s="178" t="s">
        <v>119</v>
      </c>
      <c r="C25" s="179">
        <v>12</v>
      </c>
      <c r="D25" s="180">
        <v>1</v>
      </c>
      <c r="E25" s="181"/>
      <c r="F25" s="174">
        <f t="shared" si="1"/>
        <v>0</v>
      </c>
    </row>
    <row r="26" spans="1:6" customFormat="1" ht="15" x14ac:dyDescent="0.25">
      <c r="A26" s="436" t="s">
        <v>296</v>
      </c>
      <c r="B26" s="436"/>
      <c r="C26" s="436"/>
      <c r="D26" s="436"/>
      <c r="E26" s="436"/>
      <c r="F26" s="174">
        <f>SUM(F20:F25)</f>
        <v>0</v>
      </c>
    </row>
    <row r="27" spans="1:6" customFormat="1" ht="15" x14ac:dyDescent="0.25">
      <c r="A27" s="435"/>
      <c r="B27" s="435"/>
      <c r="C27" s="435"/>
      <c r="D27" s="172"/>
      <c r="E27" s="172"/>
      <c r="F27" s="172"/>
    </row>
    <row r="28" spans="1:6" customFormat="1" ht="15" x14ac:dyDescent="0.25">
      <c r="A28" s="421" t="s">
        <v>295</v>
      </c>
      <c r="B28" s="421"/>
      <c r="C28" s="421"/>
      <c r="D28" s="421"/>
    </row>
    <row r="29" spans="1:6" customFormat="1" ht="15" customHeight="1" x14ac:dyDescent="0.25">
      <c r="A29" s="423" t="s">
        <v>1</v>
      </c>
      <c r="B29" s="423" t="s">
        <v>114</v>
      </c>
      <c r="C29" s="424" t="s">
        <v>151</v>
      </c>
      <c r="D29" s="424" t="s">
        <v>115</v>
      </c>
      <c r="E29" s="424" t="s">
        <v>281</v>
      </c>
      <c r="F29" s="424" t="s">
        <v>281</v>
      </c>
    </row>
    <row r="30" spans="1:6" customFormat="1" ht="15" x14ac:dyDescent="0.25">
      <c r="A30" s="423"/>
      <c r="B30" s="423"/>
      <c r="C30" s="424"/>
      <c r="D30" s="424"/>
      <c r="E30" s="425"/>
      <c r="F30" s="425"/>
    </row>
    <row r="31" spans="1:6" customFormat="1" ht="15" x14ac:dyDescent="0.25">
      <c r="A31" s="171" t="s">
        <v>160</v>
      </c>
      <c r="B31" s="168" t="s">
        <v>119</v>
      </c>
      <c r="C31" s="165">
        <v>12</v>
      </c>
      <c r="D31" s="173">
        <v>3</v>
      </c>
      <c r="E31" s="174"/>
      <c r="F31" s="174">
        <f t="shared" ref="F31:F37" si="2">E31*D31/C31</f>
        <v>0</v>
      </c>
    </row>
    <row r="32" spans="1:6" customFormat="1" ht="15" x14ac:dyDescent="0.25">
      <c r="A32" s="171" t="s">
        <v>291</v>
      </c>
      <c r="B32" s="168" t="s">
        <v>119</v>
      </c>
      <c r="C32" s="165">
        <v>12</v>
      </c>
      <c r="D32" s="173">
        <v>2</v>
      </c>
      <c r="E32" s="174"/>
      <c r="F32" s="174">
        <f t="shared" si="2"/>
        <v>0</v>
      </c>
    </row>
    <row r="33" spans="1:6" customFormat="1" ht="15" x14ac:dyDescent="0.25">
      <c r="A33" s="171" t="s">
        <v>157</v>
      </c>
      <c r="B33" s="168" t="s">
        <v>119</v>
      </c>
      <c r="C33" s="165">
        <v>12</v>
      </c>
      <c r="D33" s="173">
        <v>1</v>
      </c>
      <c r="E33" s="174"/>
      <c r="F33" s="174">
        <f t="shared" si="2"/>
        <v>0</v>
      </c>
    </row>
    <row r="34" spans="1:6" customFormat="1" ht="15" x14ac:dyDescent="0.25">
      <c r="A34" s="171" t="s">
        <v>162</v>
      </c>
      <c r="B34" s="165" t="s">
        <v>159</v>
      </c>
      <c r="C34" s="165">
        <v>12</v>
      </c>
      <c r="D34" s="173">
        <v>1</v>
      </c>
      <c r="E34" s="174"/>
      <c r="F34" s="174">
        <f t="shared" si="2"/>
        <v>0</v>
      </c>
    </row>
    <row r="35" spans="1:6" customFormat="1" ht="15" x14ac:dyDescent="0.25">
      <c r="A35" s="171" t="s">
        <v>279</v>
      </c>
      <c r="B35" s="168" t="s">
        <v>119</v>
      </c>
      <c r="C35" s="165">
        <v>12</v>
      </c>
      <c r="D35" s="173">
        <v>1</v>
      </c>
      <c r="E35" s="174"/>
      <c r="F35" s="174">
        <f t="shared" si="2"/>
        <v>0</v>
      </c>
    </row>
    <row r="36" spans="1:6" customFormat="1" ht="15" x14ac:dyDescent="0.25">
      <c r="A36" s="171" t="s">
        <v>161</v>
      </c>
      <c r="B36" s="168" t="s">
        <v>119</v>
      </c>
      <c r="C36" s="165">
        <v>12</v>
      </c>
      <c r="D36" s="173">
        <v>1</v>
      </c>
      <c r="E36" s="174"/>
      <c r="F36" s="174">
        <f t="shared" si="2"/>
        <v>0</v>
      </c>
    </row>
    <row r="37" spans="1:6" customFormat="1" ht="15" x14ac:dyDescent="0.25">
      <c r="A37" s="171" t="s">
        <v>292</v>
      </c>
      <c r="B37" s="168" t="s">
        <v>119</v>
      </c>
      <c r="C37" s="165">
        <v>1</v>
      </c>
      <c r="D37" s="173">
        <v>5</v>
      </c>
      <c r="E37" s="174"/>
      <c r="F37" s="174">
        <f t="shared" si="2"/>
        <v>0</v>
      </c>
    </row>
    <row r="38" spans="1:6" customFormat="1" ht="15" x14ac:dyDescent="0.25">
      <c r="A38" s="171" t="s">
        <v>284</v>
      </c>
      <c r="B38" s="168" t="s">
        <v>119</v>
      </c>
      <c r="C38" s="165">
        <v>1</v>
      </c>
      <c r="D38" s="173">
        <v>22</v>
      </c>
      <c r="E38" s="167"/>
      <c r="F38" s="174">
        <f>E38*D38/C38</f>
        <v>0</v>
      </c>
    </row>
    <row r="39" spans="1:6" customFormat="1" ht="15" x14ac:dyDescent="0.25">
      <c r="A39" s="171" t="s">
        <v>285</v>
      </c>
      <c r="B39" s="168" t="s">
        <v>119</v>
      </c>
      <c r="C39" s="165">
        <v>1</v>
      </c>
      <c r="D39" s="173">
        <v>22</v>
      </c>
      <c r="E39" s="167"/>
      <c r="F39" s="174">
        <f>E39*D39/C39</f>
        <v>0</v>
      </c>
    </row>
    <row r="40" spans="1:6" customFormat="1" ht="15" x14ac:dyDescent="0.25">
      <c r="A40" s="171" t="s">
        <v>286</v>
      </c>
      <c r="B40" s="168" t="s">
        <v>119</v>
      </c>
      <c r="C40" s="165">
        <v>6</v>
      </c>
      <c r="D40" s="173">
        <v>1</v>
      </c>
      <c r="E40" s="167"/>
      <c r="F40" s="174">
        <f>E40*D40/C40</f>
        <v>0</v>
      </c>
    </row>
    <row r="41" spans="1:6" customFormat="1" ht="15" x14ac:dyDescent="0.25">
      <c r="A41" s="171" t="s">
        <v>287</v>
      </c>
      <c r="B41" s="165" t="s">
        <v>159</v>
      </c>
      <c r="C41" s="165">
        <v>1</v>
      </c>
      <c r="D41" s="173">
        <f>22*3</f>
        <v>66</v>
      </c>
      <c r="E41" s="167"/>
      <c r="F41" s="174">
        <f>E41*D41/C41</f>
        <v>0</v>
      </c>
    </row>
    <row r="42" spans="1:6" customFormat="1" ht="15" x14ac:dyDescent="0.25">
      <c r="A42" s="183"/>
      <c r="B42" s="184"/>
      <c r="C42" s="184"/>
      <c r="D42" s="176"/>
      <c r="E42" s="175"/>
      <c r="F42" s="174"/>
    </row>
    <row r="43" spans="1:6" customFormat="1" ht="15" x14ac:dyDescent="0.25">
      <c r="A43" s="436" t="s">
        <v>297</v>
      </c>
      <c r="B43" s="436"/>
      <c r="C43" s="436"/>
      <c r="D43" s="436"/>
      <c r="E43" s="436"/>
      <c r="F43" s="174">
        <f>SUM(F31:F41)</f>
        <v>0</v>
      </c>
    </row>
    <row r="45" spans="1:6" s="162" customFormat="1" x14ac:dyDescent="0.2">
      <c r="A45" s="161"/>
      <c r="B45" s="161"/>
    </row>
    <row r="46" spans="1:6" s="162" customFormat="1" x14ac:dyDescent="0.2">
      <c r="A46" s="161"/>
      <c r="B46" s="161"/>
    </row>
    <row r="47" spans="1:6" s="162" customFormat="1" x14ac:dyDescent="0.2">
      <c r="A47" s="161"/>
      <c r="B47" s="161"/>
    </row>
    <row r="48" spans="1:6" s="162" customFormat="1" x14ac:dyDescent="0.2">
      <c r="A48" s="161"/>
      <c r="B48" s="161"/>
    </row>
    <row r="49" spans="1:2" s="162" customFormat="1" x14ac:dyDescent="0.2">
      <c r="A49" s="161"/>
      <c r="B49" s="161"/>
    </row>
    <row r="50" spans="1:2" s="162" customFormat="1" x14ac:dyDescent="0.2">
      <c r="A50" s="161"/>
      <c r="B50" s="161"/>
    </row>
    <row r="51" spans="1:2" s="162" customFormat="1" x14ac:dyDescent="0.2">
      <c r="A51" s="161"/>
      <c r="B51" s="161"/>
    </row>
    <row r="52" spans="1:2" s="162" customFormat="1" x14ac:dyDescent="0.2">
      <c r="A52" s="161"/>
      <c r="B52" s="161"/>
    </row>
    <row r="53" spans="1:2" s="162" customFormat="1" x14ac:dyDescent="0.2">
      <c r="A53" s="161"/>
      <c r="B53" s="161"/>
    </row>
    <row r="54" spans="1:2" s="162" customFormat="1" x14ac:dyDescent="0.2">
      <c r="A54" s="161"/>
      <c r="B54" s="161"/>
    </row>
    <row r="55" spans="1:2" s="162" customFormat="1" x14ac:dyDescent="0.2">
      <c r="A55" s="161"/>
      <c r="B55" s="161"/>
    </row>
    <row r="56" spans="1:2" s="162" customFormat="1" x14ac:dyDescent="0.2">
      <c r="A56" s="161"/>
      <c r="B56" s="161"/>
    </row>
    <row r="57" spans="1:2" s="162" customFormat="1" x14ac:dyDescent="0.2">
      <c r="A57" s="161"/>
      <c r="B57" s="161"/>
    </row>
    <row r="58" spans="1:2" s="162" customFormat="1" x14ac:dyDescent="0.2">
      <c r="A58" s="161"/>
      <c r="B58" s="161"/>
    </row>
    <row r="59" spans="1:2" s="162" customFormat="1" x14ac:dyDescent="0.2">
      <c r="A59" s="161"/>
      <c r="B59" s="161"/>
    </row>
    <row r="60" spans="1:2" s="162" customFormat="1" x14ac:dyDescent="0.2">
      <c r="A60" s="161"/>
      <c r="B60" s="161"/>
    </row>
    <row r="61" spans="1:2" s="162" customFormat="1" x14ac:dyDescent="0.2">
      <c r="A61" s="161"/>
      <c r="B61" s="161"/>
    </row>
    <row r="62" spans="1:2" s="162" customFormat="1" x14ac:dyDescent="0.2">
      <c r="A62" s="161"/>
      <c r="B62" s="161"/>
    </row>
    <row r="63" spans="1:2" s="162" customFormat="1" x14ac:dyDescent="0.2">
      <c r="A63" s="161"/>
      <c r="B63" s="161"/>
    </row>
    <row r="64" spans="1:2" s="162" customFormat="1" x14ac:dyDescent="0.2">
      <c r="A64" s="161"/>
      <c r="B64" s="161"/>
    </row>
    <row r="65" spans="1:2" s="162" customFormat="1" x14ac:dyDescent="0.2">
      <c r="A65" s="161"/>
      <c r="B65" s="161"/>
    </row>
    <row r="66" spans="1:2" s="162" customFormat="1" x14ac:dyDescent="0.2">
      <c r="A66" s="161"/>
      <c r="B66" s="161"/>
    </row>
    <row r="67" spans="1:2" s="162" customFormat="1" x14ac:dyDescent="0.2">
      <c r="A67" s="161"/>
      <c r="B67" s="161"/>
    </row>
    <row r="68" spans="1:2" s="162" customFormat="1" x14ac:dyDescent="0.2">
      <c r="A68" s="161"/>
      <c r="B68" s="161"/>
    </row>
    <row r="69" spans="1:2" s="162" customFormat="1" x14ac:dyDescent="0.2">
      <c r="A69" s="161"/>
      <c r="B69" s="161"/>
    </row>
    <row r="70" spans="1:2" s="162" customFormat="1" x14ac:dyDescent="0.2">
      <c r="A70" s="161"/>
      <c r="B70" s="161"/>
    </row>
    <row r="71" spans="1:2" s="162" customFormat="1" x14ac:dyDescent="0.2">
      <c r="A71" s="161"/>
      <c r="B71" s="161"/>
    </row>
    <row r="72" spans="1:2" s="162" customFormat="1" x14ac:dyDescent="0.2">
      <c r="A72" s="161"/>
      <c r="B72" s="161"/>
    </row>
    <row r="73" spans="1:2" s="162" customFormat="1" x14ac:dyDescent="0.2">
      <c r="A73" s="161"/>
      <c r="B73" s="161"/>
    </row>
    <row r="74" spans="1:2" s="162" customFormat="1" x14ac:dyDescent="0.2">
      <c r="A74" s="161"/>
      <c r="B74" s="161"/>
    </row>
    <row r="75" spans="1:2" s="162" customFormat="1" x14ac:dyDescent="0.2">
      <c r="A75" s="161"/>
      <c r="B75" s="161"/>
    </row>
  </sheetData>
  <mergeCells count="26">
    <mergeCell ref="A43:E43"/>
    <mergeCell ref="A1:D1"/>
    <mergeCell ref="A2:A3"/>
    <mergeCell ref="B2:B3"/>
    <mergeCell ref="C2:C3"/>
    <mergeCell ref="D2:D3"/>
    <mergeCell ref="A17:D17"/>
    <mergeCell ref="A18:A19"/>
    <mergeCell ref="B18:B19"/>
    <mergeCell ref="C18:C19"/>
    <mergeCell ref="D18:D19"/>
    <mergeCell ref="E18:E19"/>
    <mergeCell ref="A26:E26"/>
    <mergeCell ref="A27:C27"/>
    <mergeCell ref="F2:F3"/>
    <mergeCell ref="F29:F30"/>
    <mergeCell ref="A28:D28"/>
    <mergeCell ref="A29:A30"/>
    <mergeCell ref="B29:B30"/>
    <mergeCell ref="C29:C30"/>
    <mergeCell ref="D29:D30"/>
    <mergeCell ref="E29:E30"/>
    <mergeCell ref="E2:E3"/>
    <mergeCell ref="A16:C16"/>
    <mergeCell ref="A15:E15"/>
    <mergeCell ref="F18:F19"/>
  </mergeCells>
  <printOptions horizontalCentered="1" verticalCentered="1"/>
  <pageMargins left="0" right="0" top="0.39370078740157483" bottom="0.39370078740157483" header="0" footer="0"/>
  <pageSetup paperSize="9" fitToWidth="0" fitToHeight="0" pageOrder="overThenDown" orientation="portrait" useFirstPageNumber="1" r:id="rId1"/>
  <headerFooter>
    <oddHeader>&amp;CPESQUISA DE MERCADO MATERIAIS/EQUIPAMENTOS</oddHeader>
    <oddFooter>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C16" sqref="C16"/>
    </sheetView>
  </sheetViews>
  <sheetFormatPr defaultRowHeight="14.25" x14ac:dyDescent="0.2"/>
  <cols>
    <col min="1" max="1" width="58.140625" style="161" customWidth="1"/>
    <col min="2" max="2" width="12.140625" style="161" customWidth="1"/>
    <col min="3" max="3" width="15.140625" style="162" customWidth="1"/>
    <col min="4" max="4" width="15.28515625" style="161" customWidth="1"/>
    <col min="5" max="243" width="9.140625" style="161"/>
    <col min="244" max="244" width="58.140625" style="161" customWidth="1"/>
    <col min="245" max="245" width="12.140625" style="161" customWidth="1"/>
    <col min="246" max="246" width="15.140625" style="161" customWidth="1"/>
    <col min="247" max="247" width="12.140625" style="161" customWidth="1"/>
    <col min="248" max="248" width="18.7109375" style="161" customWidth="1"/>
    <col min="249" max="499" width="9.140625" style="161"/>
    <col min="500" max="500" width="58.140625" style="161" customWidth="1"/>
    <col min="501" max="501" width="12.140625" style="161" customWidth="1"/>
    <col min="502" max="502" width="15.140625" style="161" customWidth="1"/>
    <col min="503" max="503" width="12.140625" style="161" customWidth="1"/>
    <col min="504" max="504" width="18.7109375" style="161" customWidth="1"/>
    <col min="505" max="755" width="9.140625" style="161"/>
    <col min="756" max="756" width="58.140625" style="161" customWidth="1"/>
    <col min="757" max="757" width="12.140625" style="161" customWidth="1"/>
    <col min="758" max="758" width="15.140625" style="161" customWidth="1"/>
    <col min="759" max="759" width="12.140625" style="161" customWidth="1"/>
    <col min="760" max="760" width="18.7109375" style="161" customWidth="1"/>
    <col min="761" max="1011" width="9.140625" style="161"/>
    <col min="1012" max="1012" width="58.140625" style="161" customWidth="1"/>
    <col min="1013" max="1013" width="12.140625" style="161" customWidth="1"/>
    <col min="1014" max="1014" width="15.140625" style="161" customWidth="1"/>
    <col min="1015" max="1015" width="12.140625" style="161" customWidth="1"/>
    <col min="1016" max="1016" width="18.7109375" style="161" customWidth="1"/>
    <col min="1017" max="1267" width="9.140625" style="161"/>
    <col min="1268" max="1268" width="58.140625" style="161" customWidth="1"/>
    <col min="1269" max="1269" width="12.140625" style="161" customWidth="1"/>
    <col min="1270" max="1270" width="15.140625" style="161" customWidth="1"/>
    <col min="1271" max="1271" width="12.140625" style="161" customWidth="1"/>
    <col min="1272" max="1272" width="18.7109375" style="161" customWidth="1"/>
    <col min="1273" max="1523" width="9.140625" style="161"/>
    <col min="1524" max="1524" width="58.140625" style="161" customWidth="1"/>
    <col min="1525" max="1525" width="12.140625" style="161" customWidth="1"/>
    <col min="1526" max="1526" width="15.140625" style="161" customWidth="1"/>
    <col min="1527" max="1527" width="12.140625" style="161" customWidth="1"/>
    <col min="1528" max="1528" width="18.7109375" style="161" customWidth="1"/>
    <col min="1529" max="1779" width="9.140625" style="161"/>
    <col min="1780" max="1780" width="58.140625" style="161" customWidth="1"/>
    <col min="1781" max="1781" width="12.140625" style="161" customWidth="1"/>
    <col min="1782" max="1782" width="15.140625" style="161" customWidth="1"/>
    <col min="1783" max="1783" width="12.140625" style="161" customWidth="1"/>
    <col min="1784" max="1784" width="18.7109375" style="161" customWidth="1"/>
    <col min="1785" max="2035" width="9.140625" style="161"/>
    <col min="2036" max="2036" width="58.140625" style="161" customWidth="1"/>
    <col min="2037" max="2037" width="12.140625" style="161" customWidth="1"/>
    <col min="2038" max="2038" width="15.140625" style="161" customWidth="1"/>
    <col min="2039" max="2039" width="12.140625" style="161" customWidth="1"/>
    <col min="2040" max="2040" width="18.7109375" style="161" customWidth="1"/>
    <col min="2041" max="2291" width="9.140625" style="161"/>
    <col min="2292" max="2292" width="58.140625" style="161" customWidth="1"/>
    <col min="2293" max="2293" width="12.140625" style="161" customWidth="1"/>
    <col min="2294" max="2294" width="15.140625" style="161" customWidth="1"/>
    <col min="2295" max="2295" width="12.140625" style="161" customWidth="1"/>
    <col min="2296" max="2296" width="18.7109375" style="161" customWidth="1"/>
    <col min="2297" max="2547" width="9.140625" style="161"/>
    <col min="2548" max="2548" width="58.140625" style="161" customWidth="1"/>
    <col min="2549" max="2549" width="12.140625" style="161" customWidth="1"/>
    <col min="2550" max="2550" width="15.140625" style="161" customWidth="1"/>
    <col min="2551" max="2551" width="12.140625" style="161" customWidth="1"/>
    <col min="2552" max="2552" width="18.7109375" style="161" customWidth="1"/>
    <col min="2553" max="2803" width="9.140625" style="161"/>
    <col min="2804" max="2804" width="58.140625" style="161" customWidth="1"/>
    <col min="2805" max="2805" width="12.140625" style="161" customWidth="1"/>
    <col min="2806" max="2806" width="15.140625" style="161" customWidth="1"/>
    <col min="2807" max="2807" width="12.140625" style="161" customWidth="1"/>
    <col min="2808" max="2808" width="18.7109375" style="161" customWidth="1"/>
    <col min="2809" max="3059" width="9.140625" style="161"/>
    <col min="3060" max="3060" width="58.140625" style="161" customWidth="1"/>
    <col min="3061" max="3061" width="12.140625" style="161" customWidth="1"/>
    <col min="3062" max="3062" width="15.140625" style="161" customWidth="1"/>
    <col min="3063" max="3063" width="12.140625" style="161" customWidth="1"/>
    <col min="3064" max="3064" width="18.7109375" style="161" customWidth="1"/>
    <col min="3065" max="3315" width="9.140625" style="161"/>
    <col min="3316" max="3316" width="58.140625" style="161" customWidth="1"/>
    <col min="3317" max="3317" width="12.140625" style="161" customWidth="1"/>
    <col min="3318" max="3318" width="15.140625" style="161" customWidth="1"/>
    <col min="3319" max="3319" width="12.140625" style="161" customWidth="1"/>
    <col min="3320" max="3320" width="18.7109375" style="161" customWidth="1"/>
    <col min="3321" max="3571" width="9.140625" style="161"/>
    <col min="3572" max="3572" width="58.140625" style="161" customWidth="1"/>
    <col min="3573" max="3573" width="12.140625" style="161" customWidth="1"/>
    <col min="3574" max="3574" width="15.140625" style="161" customWidth="1"/>
    <col min="3575" max="3575" width="12.140625" style="161" customWidth="1"/>
    <col min="3576" max="3576" width="18.7109375" style="161" customWidth="1"/>
    <col min="3577" max="3827" width="9.140625" style="161"/>
    <col min="3828" max="3828" width="58.140625" style="161" customWidth="1"/>
    <col min="3829" max="3829" width="12.140625" style="161" customWidth="1"/>
    <col min="3830" max="3830" width="15.140625" style="161" customWidth="1"/>
    <col min="3831" max="3831" width="12.140625" style="161" customWidth="1"/>
    <col min="3832" max="3832" width="18.7109375" style="161" customWidth="1"/>
    <col min="3833" max="4083" width="9.140625" style="161"/>
    <col min="4084" max="4084" width="58.140625" style="161" customWidth="1"/>
    <col min="4085" max="4085" width="12.140625" style="161" customWidth="1"/>
    <col min="4086" max="4086" width="15.140625" style="161" customWidth="1"/>
    <col min="4087" max="4087" width="12.140625" style="161" customWidth="1"/>
    <col min="4088" max="4088" width="18.7109375" style="161" customWidth="1"/>
    <col min="4089" max="4339" width="9.140625" style="161"/>
    <col min="4340" max="4340" width="58.140625" style="161" customWidth="1"/>
    <col min="4341" max="4341" width="12.140625" style="161" customWidth="1"/>
    <col min="4342" max="4342" width="15.140625" style="161" customWidth="1"/>
    <col min="4343" max="4343" width="12.140625" style="161" customWidth="1"/>
    <col min="4344" max="4344" width="18.7109375" style="161" customWidth="1"/>
    <col min="4345" max="4595" width="9.140625" style="161"/>
    <col min="4596" max="4596" width="58.140625" style="161" customWidth="1"/>
    <col min="4597" max="4597" width="12.140625" style="161" customWidth="1"/>
    <col min="4598" max="4598" width="15.140625" style="161" customWidth="1"/>
    <col min="4599" max="4599" width="12.140625" style="161" customWidth="1"/>
    <col min="4600" max="4600" width="18.7109375" style="161" customWidth="1"/>
    <col min="4601" max="4851" width="9.140625" style="161"/>
    <col min="4852" max="4852" width="58.140625" style="161" customWidth="1"/>
    <col min="4853" max="4853" width="12.140625" style="161" customWidth="1"/>
    <col min="4854" max="4854" width="15.140625" style="161" customWidth="1"/>
    <col min="4855" max="4855" width="12.140625" style="161" customWidth="1"/>
    <col min="4856" max="4856" width="18.7109375" style="161" customWidth="1"/>
    <col min="4857" max="5107" width="9.140625" style="161"/>
    <col min="5108" max="5108" width="58.140625" style="161" customWidth="1"/>
    <col min="5109" max="5109" width="12.140625" style="161" customWidth="1"/>
    <col min="5110" max="5110" width="15.140625" style="161" customWidth="1"/>
    <col min="5111" max="5111" width="12.140625" style="161" customWidth="1"/>
    <col min="5112" max="5112" width="18.7109375" style="161" customWidth="1"/>
    <col min="5113" max="5363" width="9.140625" style="161"/>
    <col min="5364" max="5364" width="58.140625" style="161" customWidth="1"/>
    <col min="5365" max="5365" width="12.140625" style="161" customWidth="1"/>
    <col min="5366" max="5366" width="15.140625" style="161" customWidth="1"/>
    <col min="5367" max="5367" width="12.140625" style="161" customWidth="1"/>
    <col min="5368" max="5368" width="18.7109375" style="161" customWidth="1"/>
    <col min="5369" max="5619" width="9.140625" style="161"/>
    <col min="5620" max="5620" width="58.140625" style="161" customWidth="1"/>
    <col min="5621" max="5621" width="12.140625" style="161" customWidth="1"/>
    <col min="5622" max="5622" width="15.140625" style="161" customWidth="1"/>
    <col min="5623" max="5623" width="12.140625" style="161" customWidth="1"/>
    <col min="5624" max="5624" width="18.7109375" style="161" customWidth="1"/>
    <col min="5625" max="5875" width="9.140625" style="161"/>
    <col min="5876" max="5876" width="58.140625" style="161" customWidth="1"/>
    <col min="5877" max="5877" width="12.140625" style="161" customWidth="1"/>
    <col min="5878" max="5878" width="15.140625" style="161" customWidth="1"/>
    <col min="5879" max="5879" width="12.140625" style="161" customWidth="1"/>
    <col min="5880" max="5880" width="18.7109375" style="161" customWidth="1"/>
    <col min="5881" max="6131" width="9.140625" style="161"/>
    <col min="6132" max="6132" width="58.140625" style="161" customWidth="1"/>
    <col min="6133" max="6133" width="12.140625" style="161" customWidth="1"/>
    <col min="6134" max="6134" width="15.140625" style="161" customWidth="1"/>
    <col min="6135" max="6135" width="12.140625" style="161" customWidth="1"/>
    <col min="6136" max="6136" width="18.7109375" style="161" customWidth="1"/>
    <col min="6137" max="6387" width="9.140625" style="161"/>
    <col min="6388" max="6388" width="58.140625" style="161" customWidth="1"/>
    <col min="6389" max="6389" width="12.140625" style="161" customWidth="1"/>
    <col min="6390" max="6390" width="15.140625" style="161" customWidth="1"/>
    <col min="6391" max="6391" width="12.140625" style="161" customWidth="1"/>
    <col min="6392" max="6392" width="18.7109375" style="161" customWidth="1"/>
    <col min="6393" max="6643" width="9.140625" style="161"/>
    <col min="6644" max="6644" width="58.140625" style="161" customWidth="1"/>
    <col min="6645" max="6645" width="12.140625" style="161" customWidth="1"/>
    <col min="6646" max="6646" width="15.140625" style="161" customWidth="1"/>
    <col min="6647" max="6647" width="12.140625" style="161" customWidth="1"/>
    <col min="6648" max="6648" width="18.7109375" style="161" customWidth="1"/>
    <col min="6649" max="6899" width="9.140625" style="161"/>
    <col min="6900" max="6900" width="58.140625" style="161" customWidth="1"/>
    <col min="6901" max="6901" width="12.140625" style="161" customWidth="1"/>
    <col min="6902" max="6902" width="15.140625" style="161" customWidth="1"/>
    <col min="6903" max="6903" width="12.140625" style="161" customWidth="1"/>
    <col min="6904" max="6904" width="18.7109375" style="161" customWidth="1"/>
    <col min="6905" max="7155" width="9.140625" style="161"/>
    <col min="7156" max="7156" width="58.140625" style="161" customWidth="1"/>
    <col min="7157" max="7157" width="12.140625" style="161" customWidth="1"/>
    <col min="7158" max="7158" width="15.140625" style="161" customWidth="1"/>
    <col min="7159" max="7159" width="12.140625" style="161" customWidth="1"/>
    <col min="7160" max="7160" width="18.7109375" style="161" customWidth="1"/>
    <col min="7161" max="7411" width="9.140625" style="161"/>
    <col min="7412" max="7412" width="58.140625" style="161" customWidth="1"/>
    <col min="7413" max="7413" width="12.140625" style="161" customWidth="1"/>
    <col min="7414" max="7414" width="15.140625" style="161" customWidth="1"/>
    <col min="7415" max="7415" width="12.140625" style="161" customWidth="1"/>
    <col min="7416" max="7416" width="18.7109375" style="161" customWidth="1"/>
    <col min="7417" max="7667" width="9.140625" style="161"/>
    <col min="7668" max="7668" width="58.140625" style="161" customWidth="1"/>
    <col min="7669" max="7669" width="12.140625" style="161" customWidth="1"/>
    <col min="7670" max="7670" width="15.140625" style="161" customWidth="1"/>
    <col min="7671" max="7671" width="12.140625" style="161" customWidth="1"/>
    <col min="7672" max="7672" width="18.7109375" style="161" customWidth="1"/>
    <col min="7673" max="7923" width="9.140625" style="161"/>
    <col min="7924" max="7924" width="58.140625" style="161" customWidth="1"/>
    <col min="7925" max="7925" width="12.140625" style="161" customWidth="1"/>
    <col min="7926" max="7926" width="15.140625" style="161" customWidth="1"/>
    <col min="7927" max="7927" width="12.140625" style="161" customWidth="1"/>
    <col min="7928" max="7928" width="18.7109375" style="161" customWidth="1"/>
    <col min="7929" max="8179" width="9.140625" style="161"/>
    <col min="8180" max="8180" width="58.140625" style="161" customWidth="1"/>
    <col min="8181" max="8181" width="12.140625" style="161" customWidth="1"/>
    <col min="8182" max="8182" width="15.140625" style="161" customWidth="1"/>
    <col min="8183" max="8183" width="12.140625" style="161" customWidth="1"/>
    <col min="8184" max="8184" width="18.7109375" style="161" customWidth="1"/>
    <col min="8185" max="8435" width="9.140625" style="161"/>
    <col min="8436" max="8436" width="58.140625" style="161" customWidth="1"/>
    <col min="8437" max="8437" width="12.140625" style="161" customWidth="1"/>
    <col min="8438" max="8438" width="15.140625" style="161" customWidth="1"/>
    <col min="8439" max="8439" width="12.140625" style="161" customWidth="1"/>
    <col min="8440" max="8440" width="18.7109375" style="161" customWidth="1"/>
    <col min="8441" max="8691" width="9.140625" style="161"/>
    <col min="8692" max="8692" width="58.140625" style="161" customWidth="1"/>
    <col min="8693" max="8693" width="12.140625" style="161" customWidth="1"/>
    <col min="8694" max="8694" width="15.140625" style="161" customWidth="1"/>
    <col min="8695" max="8695" width="12.140625" style="161" customWidth="1"/>
    <col min="8696" max="8696" width="18.7109375" style="161" customWidth="1"/>
    <col min="8697" max="8947" width="9.140625" style="161"/>
    <col min="8948" max="8948" width="58.140625" style="161" customWidth="1"/>
    <col min="8949" max="8949" width="12.140625" style="161" customWidth="1"/>
    <col min="8950" max="8950" width="15.140625" style="161" customWidth="1"/>
    <col min="8951" max="8951" width="12.140625" style="161" customWidth="1"/>
    <col min="8952" max="8952" width="18.7109375" style="161" customWidth="1"/>
    <col min="8953" max="9203" width="9.140625" style="161"/>
    <col min="9204" max="9204" width="58.140625" style="161" customWidth="1"/>
    <col min="9205" max="9205" width="12.140625" style="161" customWidth="1"/>
    <col min="9206" max="9206" width="15.140625" style="161" customWidth="1"/>
    <col min="9207" max="9207" width="12.140625" style="161" customWidth="1"/>
    <col min="9208" max="9208" width="18.7109375" style="161" customWidth="1"/>
    <col min="9209" max="9459" width="9.140625" style="161"/>
    <col min="9460" max="9460" width="58.140625" style="161" customWidth="1"/>
    <col min="9461" max="9461" width="12.140625" style="161" customWidth="1"/>
    <col min="9462" max="9462" width="15.140625" style="161" customWidth="1"/>
    <col min="9463" max="9463" width="12.140625" style="161" customWidth="1"/>
    <col min="9464" max="9464" width="18.7109375" style="161" customWidth="1"/>
    <col min="9465" max="9715" width="9.140625" style="161"/>
    <col min="9716" max="9716" width="58.140625" style="161" customWidth="1"/>
    <col min="9717" max="9717" width="12.140625" style="161" customWidth="1"/>
    <col min="9718" max="9718" width="15.140625" style="161" customWidth="1"/>
    <col min="9719" max="9719" width="12.140625" style="161" customWidth="1"/>
    <col min="9720" max="9720" width="18.7109375" style="161" customWidth="1"/>
    <col min="9721" max="9971" width="9.140625" style="161"/>
    <col min="9972" max="9972" width="58.140625" style="161" customWidth="1"/>
    <col min="9973" max="9973" width="12.140625" style="161" customWidth="1"/>
    <col min="9974" max="9974" width="15.140625" style="161" customWidth="1"/>
    <col min="9975" max="9975" width="12.140625" style="161" customWidth="1"/>
    <col min="9976" max="9976" width="18.7109375" style="161" customWidth="1"/>
    <col min="9977" max="10227" width="9.140625" style="161"/>
    <col min="10228" max="10228" width="58.140625" style="161" customWidth="1"/>
    <col min="10229" max="10229" width="12.140625" style="161" customWidth="1"/>
    <col min="10230" max="10230" width="15.140625" style="161" customWidth="1"/>
    <col min="10231" max="10231" width="12.140625" style="161" customWidth="1"/>
    <col min="10232" max="10232" width="18.7109375" style="161" customWidth="1"/>
    <col min="10233" max="10483" width="9.140625" style="161"/>
    <col min="10484" max="10484" width="58.140625" style="161" customWidth="1"/>
    <col min="10485" max="10485" width="12.140625" style="161" customWidth="1"/>
    <col min="10486" max="10486" width="15.140625" style="161" customWidth="1"/>
    <col min="10487" max="10487" width="12.140625" style="161" customWidth="1"/>
    <col min="10488" max="10488" width="18.7109375" style="161" customWidth="1"/>
    <col min="10489" max="10739" width="9.140625" style="161"/>
    <col min="10740" max="10740" width="58.140625" style="161" customWidth="1"/>
    <col min="10741" max="10741" width="12.140625" style="161" customWidth="1"/>
    <col min="10742" max="10742" width="15.140625" style="161" customWidth="1"/>
    <col min="10743" max="10743" width="12.140625" style="161" customWidth="1"/>
    <col min="10744" max="10744" width="18.7109375" style="161" customWidth="1"/>
    <col min="10745" max="10995" width="9.140625" style="161"/>
    <col min="10996" max="10996" width="58.140625" style="161" customWidth="1"/>
    <col min="10997" max="10997" width="12.140625" style="161" customWidth="1"/>
    <col min="10998" max="10998" width="15.140625" style="161" customWidth="1"/>
    <col min="10999" max="10999" width="12.140625" style="161" customWidth="1"/>
    <col min="11000" max="11000" width="18.7109375" style="161" customWidth="1"/>
    <col min="11001" max="11251" width="9.140625" style="161"/>
    <col min="11252" max="11252" width="58.140625" style="161" customWidth="1"/>
    <col min="11253" max="11253" width="12.140625" style="161" customWidth="1"/>
    <col min="11254" max="11254" width="15.140625" style="161" customWidth="1"/>
    <col min="11255" max="11255" width="12.140625" style="161" customWidth="1"/>
    <col min="11256" max="11256" width="18.7109375" style="161" customWidth="1"/>
    <col min="11257" max="11507" width="9.140625" style="161"/>
    <col min="11508" max="11508" width="58.140625" style="161" customWidth="1"/>
    <col min="11509" max="11509" width="12.140625" style="161" customWidth="1"/>
    <col min="11510" max="11510" width="15.140625" style="161" customWidth="1"/>
    <col min="11511" max="11511" width="12.140625" style="161" customWidth="1"/>
    <col min="11512" max="11512" width="18.7109375" style="161" customWidth="1"/>
    <col min="11513" max="11763" width="9.140625" style="161"/>
    <col min="11764" max="11764" width="58.140625" style="161" customWidth="1"/>
    <col min="11765" max="11765" width="12.140625" style="161" customWidth="1"/>
    <col min="11766" max="11766" width="15.140625" style="161" customWidth="1"/>
    <col min="11767" max="11767" width="12.140625" style="161" customWidth="1"/>
    <col min="11768" max="11768" width="18.7109375" style="161" customWidth="1"/>
    <col min="11769" max="12019" width="9.140625" style="161"/>
    <col min="12020" max="12020" width="58.140625" style="161" customWidth="1"/>
    <col min="12021" max="12021" width="12.140625" style="161" customWidth="1"/>
    <col min="12022" max="12022" width="15.140625" style="161" customWidth="1"/>
    <col min="12023" max="12023" width="12.140625" style="161" customWidth="1"/>
    <col min="12024" max="12024" width="18.7109375" style="161" customWidth="1"/>
    <col min="12025" max="12275" width="9.140625" style="161"/>
    <col min="12276" max="12276" width="58.140625" style="161" customWidth="1"/>
    <col min="12277" max="12277" width="12.140625" style="161" customWidth="1"/>
    <col min="12278" max="12278" width="15.140625" style="161" customWidth="1"/>
    <col min="12279" max="12279" width="12.140625" style="161" customWidth="1"/>
    <col min="12280" max="12280" width="18.7109375" style="161" customWidth="1"/>
    <col min="12281" max="12531" width="9.140625" style="161"/>
    <col min="12532" max="12532" width="58.140625" style="161" customWidth="1"/>
    <col min="12533" max="12533" width="12.140625" style="161" customWidth="1"/>
    <col min="12534" max="12534" width="15.140625" style="161" customWidth="1"/>
    <col min="12535" max="12535" width="12.140625" style="161" customWidth="1"/>
    <col min="12536" max="12536" width="18.7109375" style="161" customWidth="1"/>
    <col min="12537" max="12787" width="9.140625" style="161"/>
    <col min="12788" max="12788" width="58.140625" style="161" customWidth="1"/>
    <col min="12789" max="12789" width="12.140625" style="161" customWidth="1"/>
    <col min="12790" max="12790" width="15.140625" style="161" customWidth="1"/>
    <col min="12791" max="12791" width="12.140625" style="161" customWidth="1"/>
    <col min="12792" max="12792" width="18.7109375" style="161" customWidth="1"/>
    <col min="12793" max="13043" width="9.140625" style="161"/>
    <col min="13044" max="13044" width="58.140625" style="161" customWidth="1"/>
    <col min="13045" max="13045" width="12.140625" style="161" customWidth="1"/>
    <col min="13046" max="13046" width="15.140625" style="161" customWidth="1"/>
    <col min="13047" max="13047" width="12.140625" style="161" customWidth="1"/>
    <col min="13048" max="13048" width="18.7109375" style="161" customWidth="1"/>
    <col min="13049" max="13299" width="9.140625" style="161"/>
    <col min="13300" max="13300" width="58.140625" style="161" customWidth="1"/>
    <col min="13301" max="13301" width="12.140625" style="161" customWidth="1"/>
    <col min="13302" max="13302" width="15.140625" style="161" customWidth="1"/>
    <col min="13303" max="13303" width="12.140625" style="161" customWidth="1"/>
    <col min="13304" max="13304" width="18.7109375" style="161" customWidth="1"/>
    <col min="13305" max="13555" width="9.140625" style="161"/>
    <col min="13556" max="13556" width="58.140625" style="161" customWidth="1"/>
    <col min="13557" max="13557" width="12.140625" style="161" customWidth="1"/>
    <col min="13558" max="13558" width="15.140625" style="161" customWidth="1"/>
    <col min="13559" max="13559" width="12.140625" style="161" customWidth="1"/>
    <col min="13560" max="13560" width="18.7109375" style="161" customWidth="1"/>
    <col min="13561" max="13811" width="9.140625" style="161"/>
    <col min="13812" max="13812" width="58.140625" style="161" customWidth="1"/>
    <col min="13813" max="13813" width="12.140625" style="161" customWidth="1"/>
    <col min="13814" max="13814" width="15.140625" style="161" customWidth="1"/>
    <col min="13815" max="13815" width="12.140625" style="161" customWidth="1"/>
    <col min="13816" max="13816" width="18.7109375" style="161" customWidth="1"/>
    <col min="13817" max="14067" width="9.140625" style="161"/>
    <col min="14068" max="14068" width="58.140625" style="161" customWidth="1"/>
    <col min="14069" max="14069" width="12.140625" style="161" customWidth="1"/>
    <col min="14070" max="14070" width="15.140625" style="161" customWidth="1"/>
    <col min="14071" max="14071" width="12.140625" style="161" customWidth="1"/>
    <col min="14072" max="14072" width="18.7109375" style="161" customWidth="1"/>
    <col min="14073" max="14323" width="9.140625" style="161"/>
    <col min="14324" max="14324" width="58.140625" style="161" customWidth="1"/>
    <col min="14325" max="14325" width="12.140625" style="161" customWidth="1"/>
    <col min="14326" max="14326" width="15.140625" style="161" customWidth="1"/>
    <col min="14327" max="14327" width="12.140625" style="161" customWidth="1"/>
    <col min="14328" max="14328" width="18.7109375" style="161" customWidth="1"/>
    <col min="14329" max="14579" width="9.140625" style="161"/>
    <col min="14580" max="14580" width="58.140625" style="161" customWidth="1"/>
    <col min="14581" max="14581" width="12.140625" style="161" customWidth="1"/>
    <col min="14582" max="14582" width="15.140625" style="161" customWidth="1"/>
    <col min="14583" max="14583" width="12.140625" style="161" customWidth="1"/>
    <col min="14584" max="14584" width="18.7109375" style="161" customWidth="1"/>
    <col min="14585" max="14835" width="9.140625" style="161"/>
    <col min="14836" max="14836" width="58.140625" style="161" customWidth="1"/>
    <col min="14837" max="14837" width="12.140625" style="161" customWidth="1"/>
    <col min="14838" max="14838" width="15.140625" style="161" customWidth="1"/>
    <col min="14839" max="14839" width="12.140625" style="161" customWidth="1"/>
    <col min="14840" max="14840" width="18.7109375" style="161" customWidth="1"/>
    <col min="14841" max="15091" width="9.140625" style="161"/>
    <col min="15092" max="15092" width="58.140625" style="161" customWidth="1"/>
    <col min="15093" max="15093" width="12.140625" style="161" customWidth="1"/>
    <col min="15094" max="15094" width="15.140625" style="161" customWidth="1"/>
    <col min="15095" max="15095" width="12.140625" style="161" customWidth="1"/>
    <col min="15096" max="15096" width="18.7109375" style="161" customWidth="1"/>
    <col min="15097" max="15347" width="9.140625" style="161"/>
    <col min="15348" max="15348" width="58.140625" style="161" customWidth="1"/>
    <col min="15349" max="15349" width="12.140625" style="161" customWidth="1"/>
    <col min="15350" max="15350" width="15.140625" style="161" customWidth="1"/>
    <col min="15351" max="15351" width="12.140625" style="161" customWidth="1"/>
    <col min="15352" max="15352" width="18.7109375" style="161" customWidth="1"/>
    <col min="15353" max="15603" width="9.140625" style="161"/>
    <col min="15604" max="15604" width="58.140625" style="161" customWidth="1"/>
    <col min="15605" max="15605" width="12.140625" style="161" customWidth="1"/>
    <col min="15606" max="15606" width="15.140625" style="161" customWidth="1"/>
    <col min="15607" max="15607" width="12.140625" style="161" customWidth="1"/>
    <col min="15608" max="15608" width="18.7109375" style="161" customWidth="1"/>
    <col min="15609" max="15859" width="9.140625" style="161"/>
    <col min="15860" max="15860" width="58.140625" style="161" customWidth="1"/>
    <col min="15861" max="15861" width="12.140625" style="161" customWidth="1"/>
    <col min="15862" max="15862" width="15.140625" style="161" customWidth="1"/>
    <col min="15863" max="15863" width="12.140625" style="161" customWidth="1"/>
    <col min="15864" max="15864" width="18.7109375" style="161" customWidth="1"/>
    <col min="15865" max="16115" width="9.140625" style="161"/>
    <col min="16116" max="16116" width="58.140625" style="161" customWidth="1"/>
    <col min="16117" max="16117" width="12.140625" style="161" customWidth="1"/>
    <col min="16118" max="16118" width="15.140625" style="161" customWidth="1"/>
    <col min="16119" max="16119" width="12.140625" style="161" customWidth="1"/>
    <col min="16120" max="16120" width="18.7109375" style="161" customWidth="1"/>
    <col min="16121" max="16384" width="9.140625" style="161"/>
  </cols>
  <sheetData>
    <row r="1" spans="1:4" customFormat="1" ht="15" x14ac:dyDescent="0.25">
      <c r="A1" s="437" t="s">
        <v>316</v>
      </c>
      <c r="B1" s="437"/>
      <c r="C1" s="437"/>
      <c r="D1" s="437"/>
    </row>
    <row r="2" spans="1:4" customFormat="1" ht="30" x14ac:dyDescent="0.25">
      <c r="A2" s="205" t="s">
        <v>1</v>
      </c>
      <c r="B2" s="206" t="s">
        <v>312</v>
      </c>
      <c r="C2" s="206" t="s">
        <v>313</v>
      </c>
      <c r="D2" s="206" t="s">
        <v>344</v>
      </c>
    </row>
    <row r="3" spans="1:4" customFormat="1" ht="33" customHeight="1" x14ac:dyDescent="0.25">
      <c r="A3" s="207" t="s">
        <v>315</v>
      </c>
      <c r="B3" s="206"/>
      <c r="C3" s="206"/>
      <c r="D3" s="208">
        <v>2</v>
      </c>
    </row>
    <row r="4" spans="1:4" customFormat="1" ht="15" x14ac:dyDescent="0.25">
      <c r="A4" s="201" t="s">
        <v>183</v>
      </c>
      <c r="B4" s="202" t="e">
        <f>#REF!</f>
        <v>#REF!</v>
      </c>
      <c r="C4" s="203">
        <v>1</v>
      </c>
      <c r="D4" s="209" t="e">
        <f>B4*C4*$D$3</f>
        <v>#REF!</v>
      </c>
    </row>
    <row r="5" spans="1:4" customFormat="1" ht="15" x14ac:dyDescent="0.25">
      <c r="A5" s="204" t="s">
        <v>186</v>
      </c>
      <c r="B5" s="202" t="e">
        <f>#REF!</f>
        <v>#REF!</v>
      </c>
      <c r="C5" s="203">
        <v>1</v>
      </c>
      <c r="D5" s="209" t="e">
        <f t="shared" ref="D5:D13" si="0">B5*C5*$D$3</f>
        <v>#REF!</v>
      </c>
    </row>
    <row r="6" spans="1:4" customFormat="1" ht="15" x14ac:dyDescent="0.25">
      <c r="A6" s="204" t="s">
        <v>190</v>
      </c>
      <c r="B6" s="202" t="e">
        <f>#REF!</f>
        <v>#REF!</v>
      </c>
      <c r="C6" s="203">
        <v>1</v>
      </c>
      <c r="D6" s="209" t="e">
        <f t="shared" si="0"/>
        <v>#REF!</v>
      </c>
    </row>
    <row r="7" spans="1:4" customFormat="1" ht="15" x14ac:dyDescent="0.25">
      <c r="A7" s="204" t="s">
        <v>184</v>
      </c>
      <c r="B7" s="202" t="e">
        <f>#REF!</f>
        <v>#REF!</v>
      </c>
      <c r="C7" s="203">
        <v>1</v>
      </c>
      <c r="D7" s="209" t="e">
        <f t="shared" si="0"/>
        <v>#REF!</v>
      </c>
    </row>
    <row r="8" spans="1:4" customFormat="1" ht="15" x14ac:dyDescent="0.25">
      <c r="A8" s="204" t="s">
        <v>185</v>
      </c>
      <c r="B8" s="202" t="e">
        <f>#REF!</f>
        <v>#REF!</v>
      </c>
      <c r="C8" s="203">
        <v>1</v>
      </c>
      <c r="D8" s="209" t="e">
        <f t="shared" si="0"/>
        <v>#REF!</v>
      </c>
    </row>
    <row r="9" spans="1:4" customFormat="1" ht="15" x14ac:dyDescent="0.25">
      <c r="A9" s="204" t="s">
        <v>187</v>
      </c>
      <c r="B9" s="202" t="e">
        <f>#REF!</f>
        <v>#REF!</v>
      </c>
      <c r="C9" s="203">
        <v>1</v>
      </c>
      <c r="D9" s="209" t="e">
        <f t="shared" si="0"/>
        <v>#REF!</v>
      </c>
    </row>
    <row r="10" spans="1:4" customFormat="1" ht="15" x14ac:dyDescent="0.25">
      <c r="A10" s="204" t="s">
        <v>188</v>
      </c>
      <c r="B10" s="202" t="e">
        <f>#REF!</f>
        <v>#REF!</v>
      </c>
      <c r="C10" s="203">
        <v>1</v>
      </c>
      <c r="D10" s="209" t="e">
        <f t="shared" si="0"/>
        <v>#REF!</v>
      </c>
    </row>
    <row r="11" spans="1:4" customFormat="1" ht="15" x14ac:dyDescent="0.25">
      <c r="A11" s="204" t="s">
        <v>189</v>
      </c>
      <c r="B11" s="202" t="e">
        <f>#REF!</f>
        <v>#REF!</v>
      </c>
      <c r="C11" s="203">
        <v>1</v>
      </c>
      <c r="D11" s="209" t="e">
        <f t="shared" si="0"/>
        <v>#REF!</v>
      </c>
    </row>
    <row r="12" spans="1:4" customFormat="1" ht="15" x14ac:dyDescent="0.25">
      <c r="A12" s="204" t="s">
        <v>191</v>
      </c>
      <c r="B12" s="202" t="e">
        <f>#REF!</f>
        <v>#REF!</v>
      </c>
      <c r="C12" s="203">
        <v>1</v>
      </c>
      <c r="D12" s="209" t="e">
        <f t="shared" si="0"/>
        <v>#REF!</v>
      </c>
    </row>
    <row r="13" spans="1:4" customFormat="1" ht="15" x14ac:dyDescent="0.25">
      <c r="A13" s="204" t="s">
        <v>192</v>
      </c>
      <c r="B13" s="202" t="e">
        <f>#REF!</f>
        <v>#REF!</v>
      </c>
      <c r="C13" s="203">
        <v>1</v>
      </c>
      <c r="D13" s="209" t="e">
        <f t="shared" si="0"/>
        <v>#REF!</v>
      </c>
    </row>
    <row r="14" spans="1:4" customFormat="1" ht="15" x14ac:dyDescent="0.25">
      <c r="A14" s="182" t="s">
        <v>314</v>
      </c>
      <c r="B14" s="272" t="e">
        <f>SUM(B4:B13)</f>
        <v>#REF!</v>
      </c>
      <c r="C14" s="273">
        <v>1</v>
      </c>
      <c r="D14" s="210" t="e">
        <f>SUM(D4:D13)</f>
        <v>#REF!</v>
      </c>
    </row>
    <row r="15" spans="1:4" s="162" customFormat="1" x14ac:dyDescent="0.2">
      <c r="A15" s="161"/>
      <c r="B15" s="161"/>
    </row>
    <row r="16" spans="1:4" s="162" customFormat="1" x14ac:dyDescent="0.2">
      <c r="A16" s="161"/>
      <c r="B16" s="161"/>
    </row>
    <row r="17" spans="1:2" s="162" customFormat="1" x14ac:dyDescent="0.2">
      <c r="A17" s="161"/>
      <c r="B17" s="161"/>
    </row>
    <row r="18" spans="1:2" s="162" customFormat="1" x14ac:dyDescent="0.2">
      <c r="A18" s="161"/>
      <c r="B18" s="161"/>
    </row>
    <row r="19" spans="1:2" s="162" customFormat="1" x14ac:dyDescent="0.2">
      <c r="A19" s="161"/>
      <c r="B19" s="161"/>
    </row>
    <row r="20" spans="1:2" s="162" customFormat="1" x14ac:dyDescent="0.2">
      <c r="A20" s="161"/>
      <c r="B20" s="161"/>
    </row>
    <row r="21" spans="1:2" s="162" customFormat="1" x14ac:dyDescent="0.2">
      <c r="A21" s="161"/>
      <c r="B21" s="161"/>
    </row>
    <row r="22" spans="1:2" s="162" customFormat="1" x14ac:dyDescent="0.2">
      <c r="A22" s="161"/>
      <c r="B22" s="161"/>
    </row>
    <row r="23" spans="1:2" s="162" customFormat="1" x14ac:dyDescent="0.2">
      <c r="A23" s="161"/>
      <c r="B23" s="161"/>
    </row>
    <row r="24" spans="1:2" s="162" customFormat="1" x14ac:dyDescent="0.2">
      <c r="A24" s="161"/>
      <c r="B24" s="161"/>
    </row>
    <row r="25" spans="1:2" s="162" customFormat="1" x14ac:dyDescent="0.2">
      <c r="A25" s="161"/>
      <c r="B25" s="161"/>
    </row>
    <row r="26" spans="1:2" s="162" customFormat="1" x14ac:dyDescent="0.2">
      <c r="A26" s="161"/>
      <c r="B26" s="161"/>
    </row>
    <row r="27" spans="1:2" s="162" customFormat="1" x14ac:dyDescent="0.2">
      <c r="A27" s="161"/>
      <c r="B27" s="161"/>
    </row>
    <row r="28" spans="1:2" s="162" customFormat="1" x14ac:dyDescent="0.2">
      <c r="A28" s="161"/>
      <c r="B28" s="161"/>
    </row>
    <row r="29" spans="1:2" s="162" customFormat="1" x14ac:dyDescent="0.2">
      <c r="A29" s="161"/>
      <c r="B29" s="161"/>
    </row>
    <row r="30" spans="1:2" s="162" customFormat="1" x14ac:dyDescent="0.2">
      <c r="A30" s="161"/>
      <c r="B30" s="161"/>
    </row>
    <row r="31" spans="1:2" s="162" customFormat="1" x14ac:dyDescent="0.2">
      <c r="A31" s="161"/>
      <c r="B31" s="161"/>
    </row>
    <row r="32" spans="1:2" s="162" customFormat="1" x14ac:dyDescent="0.2">
      <c r="A32" s="161"/>
      <c r="B32" s="161"/>
    </row>
    <row r="33" spans="1:2" s="162" customFormat="1" x14ac:dyDescent="0.2">
      <c r="A33" s="161"/>
      <c r="B33" s="161"/>
    </row>
  </sheetData>
  <mergeCells count="1">
    <mergeCell ref="A1:D1"/>
  </mergeCells>
  <phoneticPr fontId="58" type="noConversion"/>
  <printOptions horizontalCentered="1" verticalCentered="1"/>
  <pageMargins left="0" right="0" top="0.39370078740157483" bottom="0.39370078740157483" header="0" footer="0"/>
  <pageSetup paperSize="9" fitToWidth="0" fitToHeight="0" pageOrder="overThenDown" orientation="portrait" useFirstPageNumber="1" r:id="rId1"/>
  <headerFooter>
    <oddHeader>&amp;CPESQUISA DE MERCADO MATERIAIS/EQUIPAMENTOS</oddHeader>
    <oddFooter>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3"/>
  <sheetViews>
    <sheetView zoomScale="85" zoomScaleNormal="85" workbookViewId="0">
      <selection activeCell="D8" sqref="D8:S8"/>
    </sheetView>
  </sheetViews>
  <sheetFormatPr defaultRowHeight="15" x14ac:dyDescent="0.25"/>
  <cols>
    <col min="1" max="1" width="27.7109375" style="142" customWidth="1"/>
    <col min="2" max="2" width="52.42578125" style="142" customWidth="1"/>
    <col min="3" max="3" width="9.28515625" style="142" customWidth="1"/>
    <col min="4" max="4" width="6.42578125" style="142" bestFit="1" customWidth="1"/>
    <col min="5" max="5" width="10.5703125" style="142" bestFit="1" customWidth="1"/>
    <col min="6" max="6" width="6.42578125" style="142" bestFit="1" customWidth="1"/>
    <col min="7" max="7" width="11.85546875" style="142" customWidth="1"/>
    <col min="8" max="8" width="6.42578125" style="142" bestFit="1" customWidth="1"/>
    <col min="9" max="9" width="8.7109375" style="142" customWidth="1"/>
    <col min="10" max="10" width="6.5703125" style="142" bestFit="1" customWidth="1"/>
    <col min="11" max="11" width="9.5703125" style="142" customWidth="1"/>
    <col min="12" max="12" width="8" style="142" customWidth="1"/>
    <col min="13" max="13" width="10.7109375" style="142" customWidth="1"/>
    <col min="14" max="14" width="7.42578125" style="142" customWidth="1"/>
    <col min="15" max="15" width="8.140625" style="142" bestFit="1" customWidth="1"/>
    <col min="16" max="16" width="6.42578125" style="142" bestFit="1" customWidth="1"/>
    <col min="17" max="17" width="9.42578125" style="142" customWidth="1"/>
    <col min="18" max="18" width="6.5703125" style="142" bestFit="1" customWidth="1"/>
    <col min="19" max="19" width="10" style="142" bestFit="1" customWidth="1"/>
    <col min="20" max="20" width="16" style="142" bestFit="1" customWidth="1"/>
    <col min="21" max="21" width="6.42578125" style="142" bestFit="1" customWidth="1"/>
    <col min="22" max="22" width="13.7109375" style="142" customWidth="1"/>
    <col min="23" max="23" width="17" style="142" customWidth="1"/>
    <col min="24" max="16384" width="9.140625" style="142"/>
  </cols>
  <sheetData>
    <row r="1" spans="1:23" ht="18.75" customHeight="1" x14ac:dyDescent="0.25">
      <c r="A1" s="365" t="s">
        <v>219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x14ac:dyDescent="0.25">
      <c r="A2" s="366" t="s">
        <v>228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</row>
    <row r="3" spans="1:23" x14ac:dyDescent="0.25">
      <c r="A3" s="367" t="s">
        <v>229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</row>
    <row r="4" spans="1:23" x14ac:dyDescent="0.25">
      <c r="A4" s="367"/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</row>
    <row r="5" spans="1:23" ht="18.75" x14ac:dyDescent="0.25">
      <c r="A5" s="364" t="s">
        <v>357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</row>
    <row r="6" spans="1:23" ht="7.5" customHeight="1" x14ac:dyDescent="0.25">
      <c r="A6" s="143"/>
      <c r="B6" s="143"/>
      <c r="C6" s="143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W6" s="144"/>
    </row>
    <row r="7" spans="1:23" ht="89.25" customHeight="1" x14ac:dyDescent="0.25">
      <c r="A7" s="285" t="s">
        <v>358</v>
      </c>
      <c r="B7" s="285" t="s">
        <v>231</v>
      </c>
      <c r="C7" s="285" t="s">
        <v>221</v>
      </c>
      <c r="D7" s="370" t="s">
        <v>167</v>
      </c>
      <c r="E7" s="369"/>
      <c r="F7" s="370" t="s">
        <v>168</v>
      </c>
      <c r="G7" s="369"/>
      <c r="H7" s="370" t="s">
        <v>169</v>
      </c>
      <c r="I7" s="368"/>
      <c r="J7" s="371" t="s">
        <v>170</v>
      </c>
      <c r="K7" s="371"/>
      <c r="L7" s="368" t="s">
        <v>351</v>
      </c>
      <c r="M7" s="368"/>
      <c r="N7" s="371" t="s">
        <v>350</v>
      </c>
      <c r="O7" s="371"/>
      <c r="P7" s="368" t="s">
        <v>352</v>
      </c>
      <c r="Q7" s="368"/>
      <c r="R7" s="375" t="s">
        <v>354</v>
      </c>
      <c r="S7" s="376"/>
      <c r="T7" s="289" t="s">
        <v>355</v>
      </c>
      <c r="U7" s="372" t="s">
        <v>353</v>
      </c>
      <c r="V7" s="373"/>
      <c r="W7" s="289" t="s">
        <v>356</v>
      </c>
    </row>
    <row r="8" spans="1:23" x14ac:dyDescent="0.25">
      <c r="A8" s="280"/>
      <c r="B8" s="280"/>
      <c r="C8" s="280"/>
      <c r="D8" s="368"/>
      <c r="E8" s="369"/>
      <c r="F8" s="370"/>
      <c r="G8" s="369"/>
      <c r="H8" s="371"/>
      <c r="I8" s="371"/>
      <c r="J8" s="368"/>
      <c r="K8" s="368"/>
      <c r="L8" s="371"/>
      <c r="M8" s="371"/>
      <c r="N8" s="368"/>
      <c r="O8" s="369"/>
      <c r="P8" s="368"/>
      <c r="Q8" s="368"/>
      <c r="R8" s="377"/>
      <c r="S8" s="377"/>
      <c r="T8" s="289"/>
      <c r="U8" s="374" t="e">
        <f>#REF!</f>
        <v>#REF!</v>
      </c>
      <c r="V8" s="374"/>
      <c r="W8" s="289"/>
    </row>
    <row r="9" spans="1:23" ht="21" customHeight="1" x14ac:dyDescent="0.25">
      <c r="A9" s="280"/>
      <c r="B9" s="280"/>
      <c r="C9" s="280"/>
      <c r="D9" s="298" t="s">
        <v>349</v>
      </c>
      <c r="E9" s="281" t="s">
        <v>348</v>
      </c>
      <c r="F9" s="281" t="s">
        <v>349</v>
      </c>
      <c r="G9" s="281" t="s">
        <v>348</v>
      </c>
      <c r="H9" s="281" t="s">
        <v>349</v>
      </c>
      <c r="I9" s="281" t="s">
        <v>348</v>
      </c>
      <c r="J9" s="281" t="s">
        <v>349</v>
      </c>
      <c r="K9" s="281" t="s">
        <v>348</v>
      </c>
      <c r="L9" s="281" t="s">
        <v>349</v>
      </c>
      <c r="M9" s="281" t="s">
        <v>348</v>
      </c>
      <c r="N9" s="281" t="s">
        <v>349</v>
      </c>
      <c r="O9" s="281" t="s">
        <v>348</v>
      </c>
      <c r="P9" s="281" t="s">
        <v>349</v>
      </c>
      <c r="Q9" s="281" t="s">
        <v>348</v>
      </c>
      <c r="R9" s="293" t="s">
        <v>349</v>
      </c>
      <c r="S9" s="293" t="s">
        <v>348</v>
      </c>
      <c r="T9" s="289"/>
      <c r="U9" s="290" t="s">
        <v>349</v>
      </c>
      <c r="V9" s="290" t="s">
        <v>348</v>
      </c>
      <c r="W9" s="289"/>
    </row>
    <row r="10" spans="1:23" x14ac:dyDescent="0.25">
      <c r="A10" s="147" t="s">
        <v>230</v>
      </c>
      <c r="B10" s="147" t="s">
        <v>232</v>
      </c>
      <c r="C10" s="277"/>
      <c r="D10" s="286"/>
      <c r="E10" s="286">
        <v>2096</v>
      </c>
      <c r="F10" s="286"/>
      <c r="G10" s="286">
        <v>827.9</v>
      </c>
      <c r="H10" s="286"/>
      <c r="I10" s="286">
        <v>28.5</v>
      </c>
      <c r="J10" s="286"/>
      <c r="K10" s="286">
        <v>138.60000000000002</v>
      </c>
      <c r="L10" s="286"/>
      <c r="M10" s="286">
        <v>1089.4000000000001</v>
      </c>
      <c r="N10" s="286"/>
      <c r="O10" s="286">
        <v>1141.9000000000001</v>
      </c>
      <c r="P10" s="286"/>
      <c r="Q10" s="286">
        <v>1281.2</v>
      </c>
      <c r="R10" s="286"/>
      <c r="S10" s="286">
        <v>200</v>
      </c>
      <c r="T10" s="291">
        <v>0</v>
      </c>
      <c r="U10" s="286"/>
      <c r="V10" s="286">
        <v>52.5</v>
      </c>
      <c r="W10" s="291">
        <f>T10+(U10*V10)</f>
        <v>0</v>
      </c>
    </row>
    <row r="11" spans="1:23" x14ac:dyDescent="0.25">
      <c r="A11" s="150" t="s">
        <v>243</v>
      </c>
      <c r="B11" s="147" t="s">
        <v>238</v>
      </c>
      <c r="C11" s="151"/>
      <c r="D11" s="287"/>
      <c r="E11" s="287">
        <v>310</v>
      </c>
      <c r="F11" s="287"/>
      <c r="G11" s="287">
        <v>360</v>
      </c>
      <c r="H11" s="288"/>
      <c r="I11" s="288">
        <v>24.2</v>
      </c>
      <c r="J11" s="288"/>
      <c r="K11" s="288">
        <v>62.5</v>
      </c>
      <c r="L11" s="287"/>
      <c r="M11" s="287">
        <v>526.5</v>
      </c>
      <c r="N11" s="288"/>
      <c r="O11" s="288">
        <v>589.20000000000005</v>
      </c>
      <c r="P11" s="287"/>
      <c r="Q11" s="287">
        <v>428.4</v>
      </c>
      <c r="R11" s="287"/>
      <c r="S11" s="287">
        <v>0</v>
      </c>
      <c r="T11" s="291">
        <v>0</v>
      </c>
      <c r="U11" s="287"/>
      <c r="V11" s="287">
        <v>62.7</v>
      </c>
      <c r="W11" s="291">
        <f t="shared" ref="W11:W18" si="0">T11+(U11*V11)</f>
        <v>0</v>
      </c>
    </row>
    <row r="12" spans="1:23" x14ac:dyDescent="0.25">
      <c r="A12" s="150" t="s">
        <v>184</v>
      </c>
      <c r="B12" s="147" t="s">
        <v>234</v>
      </c>
      <c r="C12" s="148"/>
      <c r="D12" s="287"/>
      <c r="E12" s="287">
        <v>545</v>
      </c>
      <c r="F12" s="287"/>
      <c r="G12" s="287">
        <v>1438</v>
      </c>
      <c r="H12" s="288"/>
      <c r="I12" s="288">
        <v>40.4</v>
      </c>
      <c r="J12" s="288"/>
      <c r="K12" s="288">
        <v>74.599999999999994</v>
      </c>
      <c r="L12" s="287"/>
      <c r="M12" s="287">
        <v>632.20000000000005</v>
      </c>
      <c r="N12" s="288"/>
      <c r="O12" s="288">
        <v>723.2</v>
      </c>
      <c r="P12" s="287"/>
      <c r="Q12" s="287">
        <v>1046</v>
      </c>
      <c r="R12" s="287"/>
      <c r="S12" s="287">
        <v>0</v>
      </c>
      <c r="T12" s="291">
        <v>0</v>
      </c>
      <c r="U12" s="287"/>
      <c r="V12" s="287">
        <v>91</v>
      </c>
      <c r="W12" s="291">
        <f t="shared" si="0"/>
        <v>0</v>
      </c>
    </row>
    <row r="13" spans="1:23" x14ac:dyDescent="0.25">
      <c r="A13" s="150" t="s">
        <v>185</v>
      </c>
      <c r="B13" s="147" t="s">
        <v>233</v>
      </c>
      <c r="C13" s="151"/>
      <c r="D13" s="287"/>
      <c r="E13" s="287">
        <v>542</v>
      </c>
      <c r="F13" s="287"/>
      <c r="G13" s="287">
        <v>680</v>
      </c>
      <c r="H13" s="288"/>
      <c r="I13" s="288">
        <v>0</v>
      </c>
      <c r="J13" s="288"/>
      <c r="K13" s="288">
        <v>42.6</v>
      </c>
      <c r="L13" s="287"/>
      <c r="M13" s="287">
        <v>2416.3000000000002</v>
      </c>
      <c r="N13" s="288"/>
      <c r="O13" s="288">
        <v>2996.3</v>
      </c>
      <c r="P13" s="287"/>
      <c r="Q13" s="287">
        <v>549</v>
      </c>
      <c r="R13" s="287"/>
      <c r="S13" s="287">
        <v>100</v>
      </c>
      <c r="T13" s="291">
        <v>0</v>
      </c>
      <c r="U13" s="287"/>
      <c r="V13" s="287">
        <v>580</v>
      </c>
      <c r="W13" s="291">
        <f t="shared" si="0"/>
        <v>0</v>
      </c>
    </row>
    <row r="14" spans="1:23" x14ac:dyDescent="0.25">
      <c r="A14" s="150" t="s">
        <v>187</v>
      </c>
      <c r="B14" s="147" t="s">
        <v>235</v>
      </c>
      <c r="C14" s="148"/>
      <c r="D14" s="287"/>
      <c r="E14" s="287">
        <v>790</v>
      </c>
      <c r="F14" s="287"/>
      <c r="G14" s="287">
        <v>765</v>
      </c>
      <c r="H14" s="288"/>
      <c r="I14" s="288">
        <v>24</v>
      </c>
      <c r="J14" s="288"/>
      <c r="K14" s="288">
        <v>44.5</v>
      </c>
      <c r="L14" s="287"/>
      <c r="M14" s="287">
        <v>96.7</v>
      </c>
      <c r="N14" s="288"/>
      <c r="O14" s="288">
        <v>96.7</v>
      </c>
      <c r="P14" s="287"/>
      <c r="Q14" s="287">
        <v>420</v>
      </c>
      <c r="R14" s="287"/>
      <c r="S14" s="287">
        <v>50</v>
      </c>
      <c r="T14" s="291">
        <v>0</v>
      </c>
      <c r="U14" s="287"/>
      <c r="V14" s="287">
        <v>0</v>
      </c>
      <c r="W14" s="291">
        <f t="shared" si="0"/>
        <v>0</v>
      </c>
    </row>
    <row r="15" spans="1:23" x14ac:dyDescent="0.25">
      <c r="A15" s="150" t="s">
        <v>188</v>
      </c>
      <c r="B15" s="147" t="s">
        <v>236</v>
      </c>
      <c r="C15" s="148"/>
      <c r="D15" s="287"/>
      <c r="E15" s="287">
        <v>529</v>
      </c>
      <c r="F15" s="287"/>
      <c r="G15" s="287">
        <v>190</v>
      </c>
      <c r="H15" s="288"/>
      <c r="I15" s="288">
        <v>12</v>
      </c>
      <c r="J15" s="288"/>
      <c r="K15" s="288">
        <v>49.2</v>
      </c>
      <c r="L15" s="287"/>
      <c r="M15" s="287">
        <v>61.7</v>
      </c>
      <c r="N15" s="288"/>
      <c r="O15" s="288">
        <v>99.800000000000011</v>
      </c>
      <c r="P15" s="287"/>
      <c r="Q15" s="287">
        <v>224</v>
      </c>
      <c r="R15" s="287"/>
      <c r="S15" s="287">
        <v>50</v>
      </c>
      <c r="T15" s="291">
        <v>0</v>
      </c>
      <c r="U15" s="287"/>
      <c r="V15" s="287">
        <v>38.1</v>
      </c>
      <c r="W15" s="291">
        <f t="shared" si="0"/>
        <v>0</v>
      </c>
    </row>
    <row r="16" spans="1:23" x14ac:dyDescent="0.25">
      <c r="A16" s="150" t="s">
        <v>189</v>
      </c>
      <c r="B16" s="147" t="s">
        <v>237</v>
      </c>
      <c r="C16" s="148"/>
      <c r="D16" s="287"/>
      <c r="E16" s="287">
        <v>702.82810227272739</v>
      </c>
      <c r="F16" s="287"/>
      <c r="G16" s="287">
        <v>33.200000000000003</v>
      </c>
      <c r="H16" s="288"/>
      <c r="I16" s="288">
        <v>11.7</v>
      </c>
      <c r="J16" s="288"/>
      <c r="K16" s="288">
        <v>7.93</v>
      </c>
      <c r="L16" s="287"/>
      <c r="M16" s="287">
        <v>0</v>
      </c>
      <c r="N16" s="288"/>
      <c r="O16" s="288">
        <v>0</v>
      </c>
      <c r="P16" s="287"/>
      <c r="Q16" s="287">
        <v>255.4</v>
      </c>
      <c r="R16" s="287"/>
      <c r="S16" s="287">
        <v>0</v>
      </c>
      <c r="T16" s="291">
        <v>0</v>
      </c>
      <c r="U16" s="287"/>
      <c r="V16" s="287">
        <v>0</v>
      </c>
      <c r="W16" s="291">
        <f t="shared" si="0"/>
        <v>0</v>
      </c>
    </row>
    <row r="17" spans="1:23" x14ac:dyDescent="0.25">
      <c r="A17" s="150" t="s">
        <v>191</v>
      </c>
      <c r="B17" s="147" t="s">
        <v>239</v>
      </c>
      <c r="C17" s="151"/>
      <c r="D17" s="287"/>
      <c r="E17" s="287">
        <v>535.30866666666657</v>
      </c>
      <c r="F17" s="287"/>
      <c r="G17" s="287">
        <v>16.8</v>
      </c>
      <c r="H17" s="288"/>
      <c r="I17" s="288">
        <v>9.35</v>
      </c>
      <c r="J17" s="288"/>
      <c r="K17" s="288">
        <v>32.200000000000003</v>
      </c>
      <c r="L17" s="287"/>
      <c r="M17" s="287">
        <v>261.39999999999998</v>
      </c>
      <c r="N17" s="288"/>
      <c r="O17" s="288">
        <v>546.9</v>
      </c>
      <c r="P17" s="287"/>
      <c r="Q17" s="287">
        <v>246.07999999999998</v>
      </c>
      <c r="R17" s="287"/>
      <c r="S17" s="287">
        <v>0</v>
      </c>
      <c r="T17" s="291">
        <v>0</v>
      </c>
      <c r="U17" s="287"/>
      <c r="V17" s="287">
        <v>285.5</v>
      </c>
      <c r="W17" s="291">
        <f t="shared" si="0"/>
        <v>0</v>
      </c>
    </row>
    <row r="18" spans="1:23" x14ac:dyDescent="0.25">
      <c r="A18" s="150" t="s">
        <v>192</v>
      </c>
      <c r="B18" s="147" t="s">
        <v>240</v>
      </c>
      <c r="C18" s="148"/>
      <c r="D18" s="287"/>
      <c r="E18" s="287">
        <v>415.91766666666666</v>
      </c>
      <c r="F18" s="287"/>
      <c r="G18" s="287">
        <v>16.8</v>
      </c>
      <c r="H18" s="288"/>
      <c r="I18" s="288">
        <v>9.35</v>
      </c>
      <c r="J18" s="288"/>
      <c r="K18" s="288">
        <v>32.200000000000003</v>
      </c>
      <c r="L18" s="287"/>
      <c r="M18" s="287">
        <v>595.9</v>
      </c>
      <c r="N18" s="288"/>
      <c r="O18" s="288">
        <v>1063.0999999999999</v>
      </c>
      <c r="P18" s="287"/>
      <c r="Q18" s="287">
        <v>246.07999999999998</v>
      </c>
      <c r="R18" s="287"/>
      <c r="S18" s="287">
        <v>0</v>
      </c>
      <c r="T18" s="291">
        <v>0</v>
      </c>
      <c r="U18" s="287"/>
      <c r="V18" s="287">
        <v>467.2</v>
      </c>
      <c r="W18" s="291">
        <f t="shared" si="0"/>
        <v>0</v>
      </c>
    </row>
    <row r="19" spans="1:23" ht="8.25" customHeight="1" thickBot="1" x14ac:dyDescent="0.3"/>
    <row r="20" spans="1:23" ht="22.5" customHeight="1" thickBot="1" x14ac:dyDescent="0.3">
      <c r="A20" s="152" t="s">
        <v>225</v>
      </c>
      <c r="B20" s="153"/>
      <c r="C20" s="153"/>
      <c r="D20" s="295">
        <f>E20/SUM(E10:E18)</f>
        <v>0</v>
      </c>
      <c r="E20" s="299">
        <f>SUMPRODUCT(D10:D18,E10:E18)</f>
        <v>0</v>
      </c>
      <c r="F20" s="295">
        <f>G20/SUM(G10:G18)</f>
        <v>0</v>
      </c>
      <c r="G20" s="299">
        <f>SUMPRODUCT(F10:F18,G10:G18)</f>
        <v>0</v>
      </c>
      <c r="H20" s="295">
        <f>I20/SUM(I10:I18)</f>
        <v>0</v>
      </c>
      <c r="I20" s="299">
        <f>SUMPRODUCT(H10:H18,I10:I18)</f>
        <v>0</v>
      </c>
      <c r="J20" s="295">
        <f>K20/SUM(K10:K18)</f>
        <v>0</v>
      </c>
      <c r="K20" s="299">
        <f>SUMPRODUCT(J10:J18,K10:K18)</f>
        <v>0</v>
      </c>
      <c r="L20" s="295">
        <f>M20/SUM(M10:M18)</f>
        <v>0</v>
      </c>
      <c r="M20" s="299">
        <f>SUMPRODUCT(L10:L18,M10:M18)</f>
        <v>0</v>
      </c>
      <c r="N20" s="295">
        <f>O20/SUM(O10:O18)</f>
        <v>0</v>
      </c>
      <c r="O20" s="299">
        <f>SUMPRODUCT(N10:N18,O10:O18)</f>
        <v>0</v>
      </c>
      <c r="P20" s="295">
        <f>Q20/SUM(Q10:Q18)</f>
        <v>0</v>
      </c>
      <c r="Q20" s="299">
        <f>SUMPRODUCT(P10:P18,Q10:Q18)</f>
        <v>0</v>
      </c>
      <c r="R20" s="292">
        <f>S20/SUM(S10:S18)</f>
        <v>0</v>
      </c>
      <c r="S20" s="300">
        <f>SUMPRODUCT(R10:R18,S10:S18)</f>
        <v>0</v>
      </c>
      <c r="T20" s="297">
        <f>SUM(T10:T19)</f>
        <v>0</v>
      </c>
      <c r="U20" s="296">
        <f>V20/SUM(V10:V18)</f>
        <v>0</v>
      </c>
      <c r="V20" s="294">
        <f>SUMPRODUCT(U10:U18,V10:V18)</f>
        <v>0</v>
      </c>
      <c r="W20" s="297">
        <f>SUM(W10:W19)</f>
        <v>0</v>
      </c>
    </row>
    <row r="21" spans="1:23" ht="22.5" customHeight="1" thickBot="1" x14ac:dyDescent="0.3">
      <c r="A21" s="361" t="s">
        <v>364</v>
      </c>
      <c r="B21" s="362"/>
      <c r="C21" s="362"/>
      <c r="D21" s="362"/>
      <c r="E21" s="362"/>
      <c r="F21" s="362"/>
      <c r="G21" s="362"/>
      <c r="H21" s="362"/>
      <c r="I21" s="362"/>
      <c r="J21" s="362"/>
      <c r="K21" s="362"/>
      <c r="L21" s="362"/>
      <c r="M21" s="362"/>
      <c r="N21" s="362"/>
      <c r="O21" s="362"/>
      <c r="P21" s="362"/>
      <c r="Q21" s="362"/>
      <c r="R21" s="362"/>
      <c r="S21" s="363"/>
      <c r="T21" s="297">
        <f>T20*12</f>
        <v>0</v>
      </c>
      <c r="U21" s="294"/>
      <c r="V21" s="294">
        <f>V20*12</f>
        <v>0</v>
      </c>
      <c r="W21" s="297">
        <f>W20*12</f>
        <v>0</v>
      </c>
    </row>
    <row r="22" spans="1:23" ht="9" customHeight="1" x14ac:dyDescent="0.25">
      <c r="A22" s="156"/>
      <c r="B22" s="156"/>
      <c r="C22" s="156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W22" s="157"/>
    </row>
    <row r="23" spans="1:23" ht="18" customHeight="1" x14ac:dyDescent="0.25">
      <c r="A23" s="156"/>
      <c r="B23" s="156"/>
      <c r="C23" s="156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W23" s="158"/>
    </row>
  </sheetData>
  <mergeCells count="24">
    <mergeCell ref="P7:Q7"/>
    <mergeCell ref="N7:O7"/>
    <mergeCell ref="R8:S8"/>
    <mergeCell ref="H8:I8"/>
    <mergeCell ref="J8:K8"/>
    <mergeCell ref="L8:M8"/>
    <mergeCell ref="N8:O8"/>
    <mergeCell ref="P8:Q8"/>
    <mergeCell ref="A21:S21"/>
    <mergeCell ref="A5:W5"/>
    <mergeCell ref="A1:W1"/>
    <mergeCell ref="A2:W2"/>
    <mergeCell ref="A3:W3"/>
    <mergeCell ref="A4:W4"/>
    <mergeCell ref="D8:E8"/>
    <mergeCell ref="F8:G8"/>
    <mergeCell ref="D7:E7"/>
    <mergeCell ref="F7:G7"/>
    <mergeCell ref="L7:M7"/>
    <mergeCell ref="H7:I7"/>
    <mergeCell ref="J7:K7"/>
    <mergeCell ref="U7:V7"/>
    <mergeCell ref="U8:V8"/>
    <mergeCell ref="R7:S7"/>
  </mergeCells>
  <pageMargins left="0.511811024" right="0.511811024" top="0.78740157499999996" bottom="0.78740157499999996" header="0.31496062000000002" footer="0.31496062000000002"/>
  <pageSetup paperSize="9" scale="51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pane xSplit="1" ySplit="4" topLeftCell="D8" activePane="bottomRight" state="frozen"/>
      <selection activeCell="A4" sqref="A4"/>
      <selection pane="topRight" activeCell="B4" sqref="B4"/>
      <selection pane="bottomLeft" activeCell="A8" sqref="A8"/>
      <selection pane="bottomRight" activeCell="F19" sqref="F19"/>
    </sheetView>
  </sheetViews>
  <sheetFormatPr defaultRowHeight="15" x14ac:dyDescent="0.25"/>
  <cols>
    <col min="1" max="1" width="37.85546875" style="142" customWidth="1"/>
    <col min="2" max="2" width="72.7109375" style="142" bestFit="1" customWidth="1"/>
    <col min="3" max="3" width="9.28515625" style="142" customWidth="1"/>
    <col min="4" max="4" width="12.7109375" style="142" customWidth="1"/>
    <col min="5" max="5" width="13.5703125" style="142" customWidth="1"/>
    <col min="6" max="6" width="14.42578125" style="142" customWidth="1"/>
    <col min="7" max="7" width="12.7109375" style="142" customWidth="1"/>
    <col min="8" max="8" width="20.42578125" style="142" bestFit="1" customWidth="1"/>
    <col min="9" max="9" width="12.7109375" style="142" customWidth="1"/>
    <col min="10" max="10" width="15.5703125" style="142" customWidth="1"/>
    <col min="11" max="16" width="12.7109375" style="142" customWidth="1"/>
    <col min="17" max="16384" width="9.140625" style="142"/>
  </cols>
  <sheetData>
    <row r="1" spans="1:11" ht="18.75" x14ac:dyDescent="0.25">
      <c r="A1" s="379" t="s">
        <v>219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1" x14ac:dyDescent="0.25">
      <c r="A2" s="380" t="s">
        <v>228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1" x14ac:dyDescent="0.25">
      <c r="A3" s="367" t="s">
        <v>229</v>
      </c>
      <c r="B3" s="367"/>
      <c r="C3" s="367"/>
      <c r="D3" s="367"/>
      <c r="E3" s="367"/>
      <c r="F3" s="367"/>
      <c r="G3" s="367"/>
      <c r="H3" s="367"/>
      <c r="I3" s="367"/>
      <c r="J3" s="367"/>
    </row>
    <row r="4" spans="1:11" ht="7.5" customHeight="1" x14ac:dyDescent="0.25">
      <c r="A4" s="143"/>
      <c r="B4" s="143"/>
      <c r="C4" s="143"/>
      <c r="D4" s="144"/>
      <c r="E4" s="143"/>
      <c r="F4" s="143"/>
      <c r="G4" s="143"/>
      <c r="H4" s="143"/>
      <c r="I4" s="143"/>
      <c r="J4" s="145"/>
      <c r="K4" s="143"/>
    </row>
    <row r="5" spans="1:11" x14ac:dyDescent="0.25">
      <c r="A5" s="381" t="s">
        <v>220</v>
      </c>
      <c r="B5" s="146"/>
      <c r="C5" s="381" t="s">
        <v>221</v>
      </c>
      <c r="D5" s="384" t="s">
        <v>347</v>
      </c>
      <c r="E5" s="385"/>
      <c r="F5" s="386"/>
      <c r="G5" s="146"/>
      <c r="H5" s="146" t="s">
        <v>222</v>
      </c>
      <c r="I5" s="146"/>
      <c r="J5" s="198" t="s">
        <v>223</v>
      </c>
      <c r="K5" s="274"/>
    </row>
    <row r="6" spans="1:11" ht="64.5" customHeight="1" x14ac:dyDescent="0.25">
      <c r="A6" s="382"/>
      <c r="B6" s="159" t="s">
        <v>231</v>
      </c>
      <c r="C6" s="383"/>
      <c r="D6" s="275" t="s">
        <v>241</v>
      </c>
      <c r="E6" s="275" t="s">
        <v>242</v>
      </c>
      <c r="F6" s="275" t="s">
        <v>224</v>
      </c>
      <c r="G6" s="275" t="s">
        <v>241</v>
      </c>
      <c r="H6" s="275" t="s">
        <v>242</v>
      </c>
      <c r="I6" s="275" t="s">
        <v>224</v>
      </c>
      <c r="J6" s="275" t="s">
        <v>345</v>
      </c>
      <c r="K6" s="275" t="s">
        <v>346</v>
      </c>
    </row>
    <row r="7" spans="1:11" ht="21" customHeight="1" x14ac:dyDescent="0.25">
      <c r="A7" s="276"/>
      <c r="B7" s="276"/>
      <c r="C7" s="280"/>
      <c r="D7" s="281"/>
      <c r="E7" s="281"/>
      <c r="F7" s="281"/>
      <c r="G7" s="281"/>
      <c r="H7" s="281"/>
      <c r="I7" s="282">
        <f>Encarregada!C118</f>
        <v>0</v>
      </c>
      <c r="J7" s="281"/>
      <c r="K7" s="282"/>
    </row>
    <row r="8" spans="1:11" x14ac:dyDescent="0.25">
      <c r="A8" s="147" t="s">
        <v>230</v>
      </c>
      <c r="B8" s="147" t="s">
        <v>232</v>
      </c>
      <c r="C8" s="277"/>
      <c r="D8" s="278"/>
      <c r="E8" s="278"/>
      <c r="F8" s="278"/>
      <c r="G8" s="279">
        <f>'APSJVL+GEX'!C118</f>
        <v>0</v>
      </c>
      <c r="H8" s="279">
        <f>'APSJVL+GEX'!D118</f>
        <v>0</v>
      </c>
      <c r="I8" s="279"/>
      <c r="J8" s="283"/>
      <c r="K8" s="284"/>
    </row>
    <row r="9" spans="1:11" x14ac:dyDescent="0.25">
      <c r="A9" s="150" t="s">
        <v>243</v>
      </c>
      <c r="B9" s="147" t="s">
        <v>238</v>
      </c>
      <c r="C9" s="151"/>
      <c r="D9" s="149"/>
      <c r="E9" s="149"/>
      <c r="F9" s="149"/>
      <c r="G9" s="160">
        <f>'Jlle-Guanabara'!C116</f>
        <v>0</v>
      </c>
      <c r="H9" s="160">
        <f>'Jlle-Guanabara'!D116</f>
        <v>0</v>
      </c>
      <c r="I9" s="279"/>
      <c r="J9" s="283"/>
      <c r="K9" s="284"/>
    </row>
    <row r="10" spans="1:11" x14ac:dyDescent="0.25">
      <c r="A10" s="150" t="s">
        <v>184</v>
      </c>
      <c r="B10" s="147" t="s">
        <v>234</v>
      </c>
      <c r="C10" s="148"/>
      <c r="D10" s="149"/>
      <c r="E10" s="149"/>
      <c r="F10" s="149"/>
      <c r="G10" s="160">
        <f>Canoinhas!C116</f>
        <v>0</v>
      </c>
      <c r="H10" s="160">
        <f>Canoinhas!D116</f>
        <v>0</v>
      </c>
      <c r="I10" s="279"/>
      <c r="J10" s="283"/>
      <c r="K10" s="284"/>
    </row>
    <row r="11" spans="1:11" x14ac:dyDescent="0.25">
      <c r="A11" s="150" t="s">
        <v>185</v>
      </c>
      <c r="B11" s="147" t="s">
        <v>233</v>
      </c>
      <c r="C11" s="151"/>
      <c r="D11" s="149"/>
      <c r="E11" s="149"/>
      <c r="F11" s="149"/>
      <c r="G11" s="160">
        <f>'Jaraguá do Sul'!C116</f>
        <v>0</v>
      </c>
      <c r="H11" s="160">
        <f>'Jaraguá do Sul'!D116</f>
        <v>0</v>
      </c>
      <c r="I11" s="279"/>
      <c r="J11" s="283"/>
      <c r="K11" s="284"/>
    </row>
    <row r="12" spans="1:11" x14ac:dyDescent="0.25">
      <c r="A12" s="150" t="s">
        <v>187</v>
      </c>
      <c r="B12" s="147" t="s">
        <v>235</v>
      </c>
      <c r="C12" s="148"/>
      <c r="D12" s="149"/>
      <c r="E12" s="149"/>
      <c r="F12" s="149"/>
      <c r="G12" s="160">
        <f>Mafra!C116</f>
        <v>0</v>
      </c>
      <c r="H12" s="160">
        <f>Mafra!D116</f>
        <v>0</v>
      </c>
      <c r="I12" s="279"/>
      <c r="J12" s="283"/>
      <c r="K12" s="284"/>
    </row>
    <row r="13" spans="1:11" x14ac:dyDescent="0.25">
      <c r="A13" s="150" t="s">
        <v>188</v>
      </c>
      <c r="B13" s="147" t="s">
        <v>236</v>
      </c>
      <c r="C13" s="148"/>
      <c r="D13" s="149"/>
      <c r="E13" s="149"/>
      <c r="F13" s="149"/>
      <c r="G13" s="160">
        <f>'São Bento do Sul'!C116</f>
        <v>0</v>
      </c>
      <c r="H13" s="160">
        <f>'São Bento do Sul'!D116</f>
        <v>0</v>
      </c>
      <c r="I13" s="279"/>
      <c r="J13" s="283"/>
      <c r="K13" s="284"/>
    </row>
    <row r="14" spans="1:11" x14ac:dyDescent="0.25">
      <c r="A14" s="150" t="s">
        <v>189</v>
      </c>
      <c r="B14" s="147" t="s">
        <v>237</v>
      </c>
      <c r="C14" s="148"/>
      <c r="D14" s="149"/>
      <c r="E14" s="149"/>
      <c r="F14" s="149"/>
      <c r="G14" s="160">
        <f>'São Francisco do Sul'!C116</f>
        <v>0</v>
      </c>
      <c r="H14" s="160">
        <f>'São Francisco do Sul'!D116</f>
        <v>0</v>
      </c>
      <c r="I14" s="279"/>
      <c r="J14" s="283"/>
      <c r="K14" s="284"/>
    </row>
    <row r="15" spans="1:11" x14ac:dyDescent="0.25">
      <c r="A15" s="150" t="s">
        <v>191</v>
      </c>
      <c r="B15" s="147" t="s">
        <v>239</v>
      </c>
      <c r="C15" s="151"/>
      <c r="D15" s="149"/>
      <c r="E15" s="149"/>
      <c r="F15" s="149"/>
      <c r="G15" s="160">
        <f>Guaramirim!C116</f>
        <v>0</v>
      </c>
      <c r="H15" s="160">
        <f>Guaramirim!D116</f>
        <v>0</v>
      </c>
      <c r="I15" s="279"/>
      <c r="J15" s="283"/>
      <c r="K15" s="284"/>
    </row>
    <row r="16" spans="1:11" x14ac:dyDescent="0.25">
      <c r="A16" s="150" t="s">
        <v>192</v>
      </c>
      <c r="B16" s="147" t="s">
        <v>240</v>
      </c>
      <c r="C16" s="148"/>
      <c r="D16" s="149"/>
      <c r="E16" s="149"/>
      <c r="F16" s="149"/>
      <c r="G16" s="160">
        <f>'Rio Negro_PR'!C116</f>
        <v>0</v>
      </c>
      <c r="H16" s="160">
        <f>'Rio Negro_PR'!D116</f>
        <v>0</v>
      </c>
      <c r="I16" s="279"/>
      <c r="J16" s="283"/>
      <c r="K16" s="284"/>
    </row>
    <row r="17" spans="1:11" ht="8.25" customHeight="1" thickBot="1" x14ac:dyDescent="0.3"/>
    <row r="18" spans="1:11" ht="22.5" customHeight="1" thickBot="1" x14ac:dyDescent="0.3">
      <c r="A18" s="152" t="s">
        <v>225</v>
      </c>
      <c r="B18" s="153"/>
      <c r="C18" s="153"/>
      <c r="D18" s="154">
        <f>SUM(D8:D17)</f>
        <v>0</v>
      </c>
      <c r="E18" s="154">
        <f>SUM(E8:E17)</f>
        <v>0</v>
      </c>
      <c r="F18" s="154">
        <f>SUM(F8:F17)</f>
        <v>0</v>
      </c>
      <c r="G18" s="361" t="s">
        <v>226</v>
      </c>
      <c r="H18" s="362"/>
      <c r="I18" s="378"/>
      <c r="J18" s="155">
        <f>ROUND(SUM(J8:J16),2)</f>
        <v>0</v>
      </c>
      <c r="K18" s="155">
        <f>ROUND(SUM(K8:K16),2)</f>
        <v>0</v>
      </c>
    </row>
    <row r="19" spans="1:11" ht="22.5" customHeight="1" thickBot="1" x14ac:dyDescent="0.3">
      <c r="G19" s="361" t="s">
        <v>227</v>
      </c>
      <c r="H19" s="362"/>
      <c r="I19" s="378"/>
      <c r="J19" s="155">
        <f>J18*12</f>
        <v>0</v>
      </c>
      <c r="K19" s="155">
        <f>K18*12</f>
        <v>0</v>
      </c>
    </row>
    <row r="20" spans="1:11" ht="9" customHeight="1" x14ac:dyDescent="0.25">
      <c r="A20" s="156"/>
      <c r="B20" s="156"/>
      <c r="C20" s="156"/>
      <c r="D20" s="157"/>
      <c r="E20" s="156"/>
      <c r="F20" s="156"/>
      <c r="G20" s="156"/>
      <c r="H20" s="156"/>
      <c r="I20" s="156"/>
      <c r="J20" s="156"/>
      <c r="K20" s="156"/>
    </row>
  </sheetData>
  <mergeCells count="8">
    <mergeCell ref="G18:I18"/>
    <mergeCell ref="G19:I19"/>
    <mergeCell ref="A1:J1"/>
    <mergeCell ref="A2:J2"/>
    <mergeCell ref="A3:J3"/>
    <mergeCell ref="A5:A6"/>
    <mergeCell ref="C5:C6"/>
    <mergeCell ref="D5:F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9" sqref="F19"/>
    </sheetView>
  </sheetViews>
  <sheetFormatPr defaultColWidth="11.7109375" defaultRowHeight="15" x14ac:dyDescent="0.25"/>
  <cols>
    <col min="1" max="1" width="29.140625" customWidth="1"/>
    <col min="6" max="7" width="14.140625" customWidth="1"/>
    <col min="13" max="13" width="3.28515625" style="131" customWidth="1"/>
    <col min="15" max="15" width="3.28515625" style="131" customWidth="1"/>
    <col min="17" max="17" width="11.7109375" style="131"/>
    <col min="19" max="16384" width="11.7109375" style="131"/>
  </cols>
  <sheetData>
    <row r="1" spans="1:19" ht="36.75" thickBot="1" x14ac:dyDescent="0.3">
      <c r="B1" s="387" t="s">
        <v>163</v>
      </c>
      <c r="C1" s="387"/>
      <c r="D1" s="387"/>
      <c r="E1" s="387"/>
      <c r="F1" s="388" t="s">
        <v>165</v>
      </c>
      <c r="G1" s="389"/>
      <c r="H1" s="390"/>
      <c r="I1" s="391" t="s">
        <v>202</v>
      </c>
      <c r="J1" s="392"/>
      <c r="P1" s="313" t="s">
        <v>164</v>
      </c>
    </row>
    <row r="2" spans="1:19" ht="120.75" thickBot="1" x14ac:dyDescent="0.3">
      <c r="A2" s="314" t="s">
        <v>166</v>
      </c>
      <c r="B2" s="315" t="s">
        <v>167</v>
      </c>
      <c r="C2" s="315" t="s">
        <v>168</v>
      </c>
      <c r="D2" s="315" t="s">
        <v>169</v>
      </c>
      <c r="E2" s="315" t="s">
        <v>170</v>
      </c>
      <c r="F2" s="316" t="s">
        <v>198</v>
      </c>
      <c r="G2" s="316" t="s">
        <v>199</v>
      </c>
      <c r="H2" s="317" t="s">
        <v>333</v>
      </c>
      <c r="I2" s="318" t="s">
        <v>172</v>
      </c>
      <c r="J2" s="318" t="s">
        <v>173</v>
      </c>
      <c r="K2" s="132" t="s">
        <v>174</v>
      </c>
      <c r="L2" s="134" t="s">
        <v>205</v>
      </c>
      <c r="M2" s="141"/>
      <c r="N2" s="134" t="s">
        <v>309</v>
      </c>
      <c r="O2" s="141"/>
      <c r="P2" s="319" t="s">
        <v>171</v>
      </c>
      <c r="Q2" s="134" t="s">
        <v>203</v>
      </c>
      <c r="R2" s="134" t="s">
        <v>204</v>
      </c>
    </row>
    <row r="3" spans="1:19" customFormat="1" ht="25.5" x14ac:dyDescent="0.25">
      <c r="A3" s="320" t="s">
        <v>175</v>
      </c>
      <c r="B3" s="320" t="s">
        <v>176</v>
      </c>
      <c r="C3" s="320" t="s">
        <v>177</v>
      </c>
      <c r="D3" s="320" t="s">
        <v>178</v>
      </c>
      <c r="E3" s="320" t="s">
        <v>179</v>
      </c>
      <c r="F3" s="320" t="s">
        <v>180</v>
      </c>
      <c r="G3" s="320" t="s">
        <v>180</v>
      </c>
      <c r="H3" s="320">
        <v>100000</v>
      </c>
      <c r="I3" s="320" t="s">
        <v>181</v>
      </c>
      <c r="J3" s="320"/>
      <c r="K3" s="321"/>
      <c r="L3" s="322"/>
      <c r="M3" s="197"/>
      <c r="N3" s="322"/>
      <c r="O3" s="197"/>
      <c r="P3" s="320"/>
      <c r="Q3" s="322"/>
      <c r="R3" s="322"/>
    </row>
    <row r="4" spans="1:19" ht="15.75" thickBot="1" x14ac:dyDescent="0.3">
      <c r="A4" s="217" t="s">
        <v>182</v>
      </c>
      <c r="B4" s="217"/>
      <c r="C4" s="217"/>
      <c r="D4" s="217"/>
      <c r="E4" s="217"/>
      <c r="F4" s="217"/>
      <c r="G4" s="323"/>
      <c r="H4" s="323"/>
      <c r="I4" s="393"/>
      <c r="J4" s="394"/>
      <c r="K4" s="133"/>
      <c r="L4" s="324"/>
      <c r="M4" s="141"/>
      <c r="N4" s="324"/>
      <c r="O4" s="141"/>
      <c r="P4" s="140">
        <v>50</v>
      </c>
      <c r="Q4" s="325"/>
      <c r="R4" s="326"/>
    </row>
    <row r="5" spans="1:19" ht="18.75" x14ac:dyDescent="0.3">
      <c r="A5" s="333" t="s">
        <v>331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218"/>
      <c r="P5" s="219"/>
      <c r="Q5" s="218"/>
      <c r="R5" s="220"/>
    </row>
    <row r="6" spans="1:19" ht="12.75" x14ac:dyDescent="0.25">
      <c r="A6" s="221" t="s">
        <v>183</v>
      </c>
      <c r="B6" s="327">
        <v>1038</v>
      </c>
      <c r="C6" s="327">
        <v>395.4</v>
      </c>
      <c r="D6" s="327">
        <v>0</v>
      </c>
      <c r="E6" s="327">
        <v>81.400000000000006</v>
      </c>
      <c r="F6" s="327">
        <v>766.1</v>
      </c>
      <c r="G6" s="328">
        <v>0</v>
      </c>
      <c r="H6" s="327">
        <f>F6+G6</f>
        <v>766.1</v>
      </c>
      <c r="I6" s="327">
        <v>415.6</v>
      </c>
      <c r="J6" s="327">
        <f t="shared" ref="J6" si="0">I6</f>
        <v>415.6</v>
      </c>
      <c r="K6" s="329"/>
      <c r="L6" s="329"/>
      <c r="M6" s="141"/>
      <c r="N6" s="329">
        <v>1</v>
      </c>
      <c r="O6" s="141"/>
      <c r="P6" s="335">
        <v>0</v>
      </c>
      <c r="Q6" s="336">
        <f t="shared" ref="Q6:Q15" si="1">P6/$P$4</f>
        <v>0</v>
      </c>
      <c r="R6" s="337">
        <v>0</v>
      </c>
      <c r="S6" s="135"/>
    </row>
    <row r="7" spans="1:19" ht="12.75" x14ac:dyDescent="0.25">
      <c r="A7" s="222" t="s">
        <v>186</v>
      </c>
      <c r="B7" s="330">
        <v>1058</v>
      </c>
      <c r="C7" s="330">
        <v>432.5</v>
      </c>
      <c r="D7" s="330">
        <v>28.5</v>
      </c>
      <c r="E7" s="330">
        <v>57.2</v>
      </c>
      <c r="F7" s="330">
        <f>112.5+210.8</f>
        <v>323.3</v>
      </c>
      <c r="G7" s="331">
        <v>52.5</v>
      </c>
      <c r="H7" s="330">
        <f t="shared" ref="H7:H15" si="2">F7+G7</f>
        <v>375.8</v>
      </c>
      <c r="I7" s="330">
        <v>225</v>
      </c>
      <c r="J7" s="330">
        <f>I7</f>
        <v>225</v>
      </c>
      <c r="K7" s="332"/>
      <c r="L7" s="332"/>
      <c r="M7" s="141"/>
      <c r="N7" s="332">
        <v>0</v>
      </c>
      <c r="O7" s="141"/>
      <c r="P7" s="327">
        <f>140+60</f>
        <v>200</v>
      </c>
      <c r="Q7" s="329">
        <f t="shared" si="1"/>
        <v>4</v>
      </c>
      <c r="R7" s="338">
        <v>4</v>
      </c>
    </row>
    <row r="8" spans="1:19" ht="12.75" x14ac:dyDescent="0.25">
      <c r="A8" s="222" t="s">
        <v>190</v>
      </c>
      <c r="B8" s="330">
        <v>310</v>
      </c>
      <c r="C8" s="330">
        <v>360</v>
      </c>
      <c r="D8" s="330">
        <v>24.2</v>
      </c>
      <c r="E8" s="330">
        <v>62.5</v>
      </c>
      <c r="F8" s="330">
        <f>463+63.5</f>
        <v>526.5</v>
      </c>
      <c r="G8" s="331">
        <v>62.7</v>
      </c>
      <c r="H8" s="330">
        <f t="shared" si="2"/>
        <v>589.20000000000005</v>
      </c>
      <c r="I8" s="330">
        <f>139.4+74.8</f>
        <v>214.2</v>
      </c>
      <c r="J8" s="330">
        <f>I8</f>
        <v>214.2</v>
      </c>
      <c r="K8" s="332"/>
      <c r="L8" s="332"/>
      <c r="M8" s="141"/>
      <c r="N8" s="332">
        <v>0</v>
      </c>
      <c r="O8" s="141"/>
      <c r="P8" s="330">
        <v>0</v>
      </c>
      <c r="Q8" s="329">
        <f t="shared" si="1"/>
        <v>0</v>
      </c>
      <c r="R8" s="339">
        <v>0</v>
      </c>
    </row>
    <row r="9" spans="1:19" ht="12.75" x14ac:dyDescent="0.25">
      <c r="A9" s="222" t="s">
        <v>184</v>
      </c>
      <c r="B9" s="330">
        <v>545</v>
      </c>
      <c r="C9" s="330">
        <v>1438</v>
      </c>
      <c r="D9" s="330">
        <v>40.4</v>
      </c>
      <c r="E9" s="330">
        <v>74.599999999999994</v>
      </c>
      <c r="F9" s="330">
        <f>483.2+149</f>
        <v>632.20000000000005</v>
      </c>
      <c r="G9" s="331">
        <v>91</v>
      </c>
      <c r="H9" s="330">
        <f t="shared" si="2"/>
        <v>723.2</v>
      </c>
      <c r="I9" s="330">
        <v>523</v>
      </c>
      <c r="J9" s="330">
        <f t="shared" ref="J9:J13" si="3">I9</f>
        <v>523</v>
      </c>
      <c r="K9" s="332"/>
      <c r="L9" s="332"/>
      <c r="M9" s="141"/>
      <c r="N9" s="332">
        <v>0</v>
      </c>
      <c r="O9" s="141"/>
      <c r="P9" s="330"/>
      <c r="Q9" s="329">
        <f t="shared" si="1"/>
        <v>0</v>
      </c>
      <c r="R9" s="339">
        <v>0</v>
      </c>
    </row>
    <row r="10" spans="1:19" ht="12.75" x14ac:dyDescent="0.25">
      <c r="A10" s="222" t="s">
        <v>185</v>
      </c>
      <c r="B10" s="330">
        <v>542</v>
      </c>
      <c r="C10" s="330">
        <v>680</v>
      </c>
      <c r="D10" s="330">
        <v>0</v>
      </c>
      <c r="E10" s="330">
        <v>42.6</v>
      </c>
      <c r="F10" s="330">
        <f>313.4+104+2578.9-G10</f>
        <v>2515.73</v>
      </c>
      <c r="G10" s="331">
        <v>480.57</v>
      </c>
      <c r="H10" s="330">
        <f t="shared" si="2"/>
        <v>2996.3</v>
      </c>
      <c r="I10" s="330">
        <f>126.5+148</f>
        <v>274.5</v>
      </c>
      <c r="J10" s="330">
        <f t="shared" si="3"/>
        <v>274.5</v>
      </c>
      <c r="K10" s="332"/>
      <c r="L10" s="332"/>
      <c r="M10" s="141"/>
      <c r="N10" s="332">
        <v>0</v>
      </c>
      <c r="O10" s="141"/>
      <c r="P10" s="330">
        <v>100</v>
      </c>
      <c r="Q10" s="329">
        <f t="shared" si="1"/>
        <v>2</v>
      </c>
      <c r="R10" s="339">
        <v>2</v>
      </c>
    </row>
    <row r="11" spans="1:19" ht="12.75" x14ac:dyDescent="0.25">
      <c r="A11" s="222" t="s">
        <v>187</v>
      </c>
      <c r="B11" s="330">
        <v>790</v>
      </c>
      <c r="C11" s="330">
        <v>765</v>
      </c>
      <c r="D11" s="330">
        <v>24</v>
      </c>
      <c r="E11" s="330">
        <v>44.5</v>
      </c>
      <c r="F11" s="330">
        <f>69.2+27.5</f>
        <v>96.7</v>
      </c>
      <c r="G11" s="331">
        <v>0</v>
      </c>
      <c r="H11" s="330">
        <f t="shared" si="2"/>
        <v>96.7</v>
      </c>
      <c r="I11" s="330">
        <f>173.3+36.7</f>
        <v>210</v>
      </c>
      <c r="J11" s="330">
        <f t="shared" si="3"/>
        <v>210</v>
      </c>
      <c r="K11" s="332"/>
      <c r="L11" s="332"/>
      <c r="M11" s="141"/>
      <c r="N11" s="332">
        <v>0</v>
      </c>
      <c r="O11" s="141"/>
      <c r="P11" s="330"/>
      <c r="Q11" s="329">
        <f t="shared" si="1"/>
        <v>0</v>
      </c>
      <c r="R11" s="339"/>
    </row>
    <row r="12" spans="1:19" ht="12.75" x14ac:dyDescent="0.25">
      <c r="A12" s="222" t="s">
        <v>188</v>
      </c>
      <c r="B12" s="330">
        <v>529</v>
      </c>
      <c r="C12" s="330">
        <v>190</v>
      </c>
      <c r="D12" s="330">
        <v>12</v>
      </c>
      <c r="E12" s="330">
        <v>49.2</v>
      </c>
      <c r="F12" s="330">
        <f>21.6+40.1</f>
        <v>61.7</v>
      </c>
      <c r="G12" s="331">
        <v>38.1</v>
      </c>
      <c r="H12" s="330">
        <f t="shared" si="2"/>
        <v>99.800000000000011</v>
      </c>
      <c r="I12" s="330">
        <f>56+56</f>
        <v>112</v>
      </c>
      <c r="J12" s="330">
        <f t="shared" si="3"/>
        <v>112</v>
      </c>
      <c r="K12" s="332"/>
      <c r="L12" s="332"/>
      <c r="M12" s="141"/>
      <c r="N12" s="332">
        <v>0</v>
      </c>
      <c r="O12" s="141"/>
      <c r="P12" s="330">
        <v>50</v>
      </c>
      <c r="Q12" s="329">
        <f t="shared" si="1"/>
        <v>1</v>
      </c>
      <c r="R12" s="339">
        <v>1</v>
      </c>
    </row>
    <row r="13" spans="1:19" ht="12.75" x14ac:dyDescent="0.25">
      <c r="A13" s="222" t="s">
        <v>189</v>
      </c>
      <c r="B13" s="340">
        <v>702.82810227272739</v>
      </c>
      <c r="C13" s="330">
        <v>33.200000000000003</v>
      </c>
      <c r="D13" s="330">
        <v>11.7</v>
      </c>
      <c r="E13" s="330">
        <v>7.93</v>
      </c>
      <c r="F13" s="330">
        <v>0</v>
      </c>
      <c r="G13" s="331">
        <v>0</v>
      </c>
      <c r="H13" s="330">
        <f t="shared" si="2"/>
        <v>0</v>
      </c>
      <c r="I13" s="330">
        <v>127.7</v>
      </c>
      <c r="J13" s="330">
        <f t="shared" si="3"/>
        <v>127.7</v>
      </c>
      <c r="K13" s="341"/>
      <c r="L13" s="332"/>
      <c r="M13" s="141"/>
      <c r="N13" s="332">
        <v>0</v>
      </c>
      <c r="O13" s="141"/>
      <c r="P13" s="330">
        <v>0</v>
      </c>
      <c r="Q13" s="329">
        <f t="shared" si="1"/>
        <v>0</v>
      </c>
      <c r="R13" s="339">
        <v>0</v>
      </c>
    </row>
    <row r="14" spans="1:19" ht="12.75" x14ac:dyDescent="0.25">
      <c r="A14" s="222" t="s">
        <v>191</v>
      </c>
      <c r="B14" s="340">
        <v>535.30866666666657</v>
      </c>
      <c r="C14" s="330">
        <v>16.8</v>
      </c>
      <c r="D14" s="330">
        <v>9.35</v>
      </c>
      <c r="E14" s="330">
        <v>32.200000000000003</v>
      </c>
      <c r="F14" s="330">
        <f>152.7+108.7</f>
        <v>261.39999999999998</v>
      </c>
      <c r="G14" s="331">
        <v>285.5</v>
      </c>
      <c r="H14" s="330">
        <f t="shared" si="2"/>
        <v>546.9</v>
      </c>
      <c r="I14" s="330">
        <v>75.36</v>
      </c>
      <c r="J14" s="330">
        <v>170.72</v>
      </c>
      <c r="K14" s="341"/>
      <c r="L14" s="332"/>
      <c r="M14" s="141"/>
      <c r="N14" s="332">
        <v>0</v>
      </c>
      <c r="O14" s="141"/>
      <c r="P14" s="330">
        <v>0</v>
      </c>
      <c r="Q14" s="329">
        <f t="shared" si="1"/>
        <v>0</v>
      </c>
      <c r="R14" s="339">
        <v>0</v>
      </c>
    </row>
    <row r="15" spans="1:19" ht="12.75" x14ac:dyDescent="0.25">
      <c r="A15" s="222" t="s">
        <v>192</v>
      </c>
      <c r="B15" s="340">
        <v>415.91766666666666</v>
      </c>
      <c r="C15" s="330">
        <v>16.8</v>
      </c>
      <c r="D15" s="330">
        <v>9.35</v>
      </c>
      <c r="E15" s="330">
        <v>32.200000000000003</v>
      </c>
      <c r="F15" s="330">
        <f>392.4+203.5</f>
        <v>595.9</v>
      </c>
      <c r="G15" s="331">
        <v>467.2</v>
      </c>
      <c r="H15" s="330">
        <f t="shared" si="2"/>
        <v>1063.0999999999999</v>
      </c>
      <c r="I15" s="330">
        <v>75.36</v>
      </c>
      <c r="J15" s="330">
        <v>170.72</v>
      </c>
      <c r="K15" s="341"/>
      <c r="L15" s="332"/>
      <c r="M15" s="141"/>
      <c r="N15" s="332">
        <v>0</v>
      </c>
      <c r="O15" s="141"/>
      <c r="P15" s="330">
        <v>0</v>
      </c>
      <c r="Q15" s="329">
        <f t="shared" si="1"/>
        <v>0</v>
      </c>
      <c r="R15" s="339">
        <v>0</v>
      </c>
    </row>
    <row r="16" spans="1:19" ht="13.5" thickBot="1" x14ac:dyDescent="0.25">
      <c r="A16" s="223" t="s">
        <v>193</v>
      </c>
      <c r="B16" s="224">
        <f t="shared" ref="B16:L16" si="4">SUM(B6:B15)</f>
        <v>6466.0544356060609</v>
      </c>
      <c r="C16" s="224">
        <f t="shared" si="4"/>
        <v>4327.7</v>
      </c>
      <c r="D16" s="224">
        <f t="shared" si="4"/>
        <v>159.49999999999997</v>
      </c>
      <c r="E16" s="224">
        <f t="shared" si="4"/>
        <v>484.33000000000004</v>
      </c>
      <c r="F16" s="224">
        <f t="shared" si="4"/>
        <v>5779.5299999999988</v>
      </c>
      <c r="G16" s="224">
        <f t="shared" si="4"/>
        <v>1477.57</v>
      </c>
      <c r="H16" s="224">
        <f t="shared" si="4"/>
        <v>7257.1</v>
      </c>
      <c r="I16" s="224">
        <f t="shared" si="4"/>
        <v>2252.7200000000003</v>
      </c>
      <c r="J16" s="224">
        <f t="shared" si="4"/>
        <v>2443.4399999999996</v>
      </c>
      <c r="K16" s="225">
        <f t="shared" si="4"/>
        <v>0</v>
      </c>
      <c r="L16" s="225">
        <f t="shared" si="4"/>
        <v>0</v>
      </c>
      <c r="M16" s="226"/>
      <c r="N16" s="225">
        <f>SUM(N6:N15)</f>
        <v>1</v>
      </c>
      <c r="O16" s="226"/>
      <c r="P16" s="224">
        <f>SUM(P6:P15)</f>
        <v>350</v>
      </c>
      <c r="Q16" s="225">
        <f>SUM(Q6:Q15)</f>
        <v>7</v>
      </c>
      <c r="R16" s="227">
        <f>SUM(R6:R15)</f>
        <v>7</v>
      </c>
    </row>
  </sheetData>
  <sheetProtection selectLockedCells="1" selectUnlockedCells="1"/>
  <mergeCells count="4">
    <mergeCell ref="B1:E1"/>
    <mergeCell ref="F1:H1"/>
    <mergeCell ref="I1:J1"/>
    <mergeCell ref="I4:J4"/>
  </mergeCells>
  <pageMargins left="0.78749999999999998" right="0.78749999999999998" top="1.0527777777777778" bottom="1.0527777777777778" header="0.78749999999999998" footer="0.78749999999999998"/>
  <pageSetup paperSize="9" scale="51" firstPageNumber="0" fitToHeight="0" orientation="landscape" horizontalDpi="360" verticalDpi="360" r:id="rId1"/>
  <headerFooter alignWithMargins="0">
    <oddHeader>&amp;C&amp;"Times New Roman,Normal"&amp;12&amp;A</oddHeader>
    <oddFooter>&amp;C&amp;"Times New Roman,Normal"&amp;12Página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0"/>
  <sheetViews>
    <sheetView topLeftCell="A112" workbookViewId="0">
      <selection activeCell="B99" sqref="B99:C105"/>
    </sheetView>
  </sheetViews>
  <sheetFormatPr defaultColWidth="8.7109375" defaultRowHeight="15" x14ac:dyDescent="0.25"/>
  <cols>
    <col min="1" max="1" width="57.7109375" customWidth="1"/>
    <col min="2" max="2" width="14.140625" customWidth="1"/>
    <col min="3" max="3" width="13.42578125" customWidth="1"/>
    <col min="4" max="4" width="16.85546875" customWidth="1"/>
  </cols>
  <sheetData>
    <row r="1" spans="1:5" ht="22.5" x14ac:dyDescent="0.25">
      <c r="A1" s="398" t="s">
        <v>2</v>
      </c>
      <c r="B1" s="398"/>
      <c r="C1" s="398"/>
      <c r="D1" s="1"/>
      <c r="E1" s="1"/>
    </row>
    <row r="2" spans="1:5" ht="22.5" x14ac:dyDescent="0.25">
      <c r="A2" s="398" t="s">
        <v>3</v>
      </c>
      <c r="B2" s="398"/>
      <c r="C2" s="398"/>
      <c r="D2" s="1"/>
      <c r="E2" s="1"/>
    </row>
    <row r="3" spans="1:5" ht="18.75" x14ac:dyDescent="0.25">
      <c r="A3" s="399" t="s">
        <v>4</v>
      </c>
      <c r="B3" s="399"/>
      <c r="C3" s="399"/>
      <c r="D3" s="1"/>
      <c r="E3" s="1"/>
    </row>
    <row r="4" spans="1:5" ht="15.75" thickBot="1" x14ac:dyDescent="0.3">
      <c r="A4" s="2"/>
      <c r="B4" s="3"/>
      <c r="C4" s="3"/>
      <c r="D4" s="1"/>
      <c r="E4" s="1"/>
    </row>
    <row r="5" spans="1:5" ht="15.75" thickBot="1" x14ac:dyDescent="0.3">
      <c r="A5" s="4"/>
      <c r="B5" s="5" t="s">
        <v>5</v>
      </c>
      <c r="C5" s="6"/>
      <c r="D5" s="1"/>
      <c r="E5" s="1"/>
    </row>
    <row r="6" spans="1:5" ht="15.75" thickBot="1" x14ac:dyDescent="0.3">
      <c r="A6" s="4"/>
      <c r="B6" s="5" t="s">
        <v>6</v>
      </c>
      <c r="C6" s="7"/>
      <c r="D6" s="1"/>
      <c r="E6" s="1"/>
    </row>
    <row r="7" spans="1:5" ht="15.75" thickBot="1" x14ac:dyDescent="0.3">
      <c r="A7" s="4"/>
      <c r="B7" s="5" t="s">
        <v>7</v>
      </c>
      <c r="C7" s="8"/>
      <c r="D7" s="1"/>
      <c r="E7" s="1"/>
    </row>
    <row r="8" spans="1:5" ht="15.75" thickBot="1" x14ac:dyDescent="0.3">
      <c r="A8" s="4"/>
      <c r="B8" s="5" t="s">
        <v>8</v>
      </c>
      <c r="C8" s="8"/>
      <c r="D8" s="1"/>
      <c r="E8" s="1"/>
    </row>
    <row r="9" spans="1:5" x14ac:dyDescent="0.25">
      <c r="A9" s="4"/>
      <c r="B9" s="5"/>
      <c r="C9" s="9"/>
      <c r="D9" s="1"/>
      <c r="E9" s="1"/>
    </row>
    <row r="10" spans="1:5" x14ac:dyDescent="0.25">
      <c r="A10" s="4"/>
      <c r="B10" s="5"/>
      <c r="C10" s="9"/>
      <c r="D10" s="1"/>
      <c r="E10" s="1"/>
    </row>
    <row r="11" spans="1:5" ht="15.75" thickBot="1" x14ac:dyDescent="0.3">
      <c r="A11" s="10" t="s">
        <v>317</v>
      </c>
      <c r="B11" s="5"/>
      <c r="C11" s="9"/>
      <c r="D11" s="1"/>
      <c r="E11" s="1"/>
    </row>
    <row r="12" spans="1:5" ht="39" thickBot="1" x14ac:dyDescent="0.3">
      <c r="A12" s="11" t="s">
        <v>9</v>
      </c>
      <c r="B12" s="12" t="s">
        <v>10</v>
      </c>
      <c r="C12" s="12" t="s">
        <v>13</v>
      </c>
      <c r="D12" s="1"/>
      <c r="E12" s="1"/>
    </row>
    <row r="13" spans="1:5" ht="16.5" customHeight="1" thickBot="1" x14ac:dyDescent="0.3">
      <c r="A13" s="396" t="s">
        <v>14</v>
      </c>
      <c r="B13" s="396"/>
      <c r="C13" s="396"/>
      <c r="D13" s="13"/>
      <c r="E13" s="13"/>
    </row>
    <row r="14" spans="1:5" ht="15.75" thickBot="1" x14ac:dyDescent="0.3">
      <c r="A14" s="14" t="s">
        <v>15</v>
      </c>
      <c r="B14" s="15" t="s">
        <v>16</v>
      </c>
      <c r="C14" s="16" t="s">
        <v>17</v>
      </c>
      <c r="D14" s="395"/>
      <c r="E14" s="395"/>
    </row>
    <row r="15" spans="1:5" x14ac:dyDescent="0.25">
      <c r="A15" s="18" t="s">
        <v>18</v>
      </c>
      <c r="B15" s="19"/>
      <c r="C15" s="20"/>
      <c r="D15" s="13"/>
      <c r="E15" s="200"/>
    </row>
    <row r="16" spans="1:5" x14ac:dyDescent="0.25">
      <c r="A16" s="18" t="s">
        <v>19</v>
      </c>
      <c r="B16" s="21"/>
      <c r="C16" s="22"/>
      <c r="D16" s="23"/>
      <c r="E16" s="24"/>
    </row>
    <row r="17" spans="1:5" x14ac:dyDescent="0.25">
      <c r="A17" s="18" t="s">
        <v>20</v>
      </c>
      <c r="B17" s="25"/>
      <c r="C17" s="20"/>
      <c r="D17" s="23"/>
      <c r="E17" s="24"/>
    </row>
    <row r="18" spans="1:5" x14ac:dyDescent="0.25">
      <c r="A18" s="18" t="s">
        <v>21</v>
      </c>
      <c r="B18" s="26"/>
      <c r="C18" s="20"/>
      <c r="D18" s="23"/>
      <c r="E18" s="24"/>
    </row>
    <row r="19" spans="1:5" x14ac:dyDescent="0.25">
      <c r="A19" s="18" t="s">
        <v>22</v>
      </c>
      <c r="B19" s="26"/>
      <c r="C19" s="27"/>
      <c r="D19" s="23"/>
      <c r="E19" s="24"/>
    </row>
    <row r="20" spans="1:5" x14ac:dyDescent="0.25">
      <c r="A20" s="18" t="s">
        <v>23</v>
      </c>
      <c r="B20" s="26"/>
      <c r="C20" s="20"/>
      <c r="D20" s="23"/>
      <c r="E20" s="24"/>
    </row>
    <row r="21" spans="1:5" ht="15.75" thickBot="1" x14ac:dyDescent="0.3">
      <c r="A21" s="18" t="s">
        <v>24</v>
      </c>
      <c r="B21" s="28"/>
      <c r="C21" s="20"/>
      <c r="D21" s="23"/>
      <c r="E21" s="29"/>
    </row>
    <row r="22" spans="1:5" ht="15.75" thickBot="1" x14ac:dyDescent="0.3">
      <c r="A22" s="199" t="s">
        <v>0</v>
      </c>
      <c r="B22" s="31"/>
      <c r="C22" s="32">
        <f>SUM(C15:C21)</f>
        <v>0</v>
      </c>
      <c r="D22" s="23"/>
      <c r="E22" s="29"/>
    </row>
    <row r="23" spans="1:5" ht="15.75" thickBot="1" x14ac:dyDescent="0.3">
      <c r="A23" s="33"/>
      <c r="B23" s="34"/>
      <c r="C23" s="35"/>
      <c r="D23" s="36"/>
      <c r="E23" s="37"/>
    </row>
    <row r="24" spans="1:5" ht="16.5" customHeight="1" thickBot="1" x14ac:dyDescent="0.3">
      <c r="A24" s="396" t="s">
        <v>25</v>
      </c>
      <c r="B24" s="396"/>
      <c r="C24" s="396"/>
      <c r="D24" s="13"/>
      <c r="E24" s="13"/>
    </row>
    <row r="25" spans="1:5" ht="15.75" thickBot="1" x14ac:dyDescent="0.3">
      <c r="A25" s="38" t="s">
        <v>26</v>
      </c>
      <c r="B25" s="39" t="s">
        <v>16</v>
      </c>
      <c r="C25" s="39" t="s">
        <v>17</v>
      </c>
      <c r="D25" s="1"/>
      <c r="E25" s="1"/>
    </row>
    <row r="26" spans="1:5" x14ac:dyDescent="0.25">
      <c r="A26" s="40" t="s">
        <v>27</v>
      </c>
      <c r="B26" s="41"/>
      <c r="C26" s="42"/>
      <c r="D26" s="13"/>
      <c r="E26" s="13"/>
    </row>
    <row r="27" spans="1:5" ht="64.5" thickBot="1" x14ac:dyDescent="0.3">
      <c r="A27" s="18" t="s">
        <v>28</v>
      </c>
      <c r="B27" s="21"/>
      <c r="C27" s="43"/>
      <c r="D27" s="13"/>
      <c r="E27" s="13"/>
    </row>
    <row r="28" spans="1:5" ht="15.75" thickBot="1" x14ac:dyDescent="0.3">
      <c r="A28" s="44" t="s">
        <v>29</v>
      </c>
      <c r="B28" s="45">
        <f>SUM(B26:B27)</f>
        <v>0</v>
      </c>
      <c r="C28" s="46">
        <f>SUM(C26:C27)</f>
        <v>0</v>
      </c>
      <c r="D28" s="47"/>
      <c r="E28" s="48"/>
    </row>
    <row r="29" spans="1:5" ht="26.25" thickBot="1" x14ac:dyDescent="0.3">
      <c r="A29" s="49" t="s">
        <v>30</v>
      </c>
      <c r="B29" s="39" t="s">
        <v>16</v>
      </c>
      <c r="C29" s="39" t="s">
        <v>17</v>
      </c>
      <c r="D29" s="1"/>
      <c r="E29" s="1"/>
    </row>
    <row r="30" spans="1:5" x14ac:dyDescent="0.25">
      <c r="A30" s="18" t="s">
        <v>31</v>
      </c>
      <c r="B30" s="21"/>
      <c r="C30" s="50"/>
      <c r="D30" s="47"/>
      <c r="E30" s="51"/>
    </row>
    <row r="31" spans="1:5" x14ac:dyDescent="0.25">
      <c r="A31" s="18" t="s">
        <v>32</v>
      </c>
      <c r="B31" s="21"/>
      <c r="C31" s="50"/>
      <c r="D31" s="1"/>
      <c r="E31" s="51"/>
    </row>
    <row r="32" spans="1:5" x14ac:dyDescent="0.25">
      <c r="A32" s="18" t="s">
        <v>33</v>
      </c>
      <c r="B32" s="21"/>
      <c r="C32" s="50"/>
      <c r="D32" s="51"/>
      <c r="E32" s="51"/>
    </row>
    <row r="33" spans="1:5" x14ac:dyDescent="0.25">
      <c r="A33" s="18" t="s">
        <v>34</v>
      </c>
      <c r="B33" s="21"/>
      <c r="C33" s="50"/>
      <c r="D33" s="51"/>
      <c r="E33" s="51"/>
    </row>
    <row r="34" spans="1:5" x14ac:dyDescent="0.25">
      <c r="A34" s="18" t="s">
        <v>35</v>
      </c>
      <c r="B34" s="21"/>
      <c r="C34" s="50"/>
      <c r="D34" s="51"/>
      <c r="E34" s="51"/>
    </row>
    <row r="35" spans="1:5" x14ac:dyDescent="0.25">
      <c r="A35" s="18" t="s">
        <v>36</v>
      </c>
      <c r="B35" s="21"/>
      <c r="C35" s="50"/>
      <c r="D35" s="51"/>
      <c r="E35" s="51"/>
    </row>
    <row r="36" spans="1:5" x14ac:dyDescent="0.25">
      <c r="A36" s="18" t="s">
        <v>37</v>
      </c>
      <c r="B36" s="21"/>
      <c r="C36" s="50"/>
      <c r="D36" s="47"/>
      <c r="E36" s="48"/>
    </row>
    <row r="37" spans="1:5" ht="15.75" thickBot="1" x14ac:dyDescent="0.3">
      <c r="A37" s="18" t="s">
        <v>38</v>
      </c>
      <c r="B37" s="21"/>
      <c r="C37" s="50"/>
      <c r="D37" s="1"/>
      <c r="E37" s="1"/>
    </row>
    <row r="38" spans="1:5" ht="15.75" thickBot="1" x14ac:dyDescent="0.3">
      <c r="A38" s="44" t="s">
        <v>29</v>
      </c>
      <c r="B38" s="45">
        <f>SUM(B30:B37)</f>
        <v>0</v>
      </c>
      <c r="C38" s="52">
        <f>SUM(C30:C37)</f>
        <v>0</v>
      </c>
      <c r="D38" s="1"/>
      <c r="E38" s="1"/>
    </row>
    <row r="39" spans="1:5" ht="16.5" thickBot="1" x14ac:dyDescent="0.3">
      <c r="A39" s="53" t="s">
        <v>39</v>
      </c>
      <c r="B39" s="39" t="s">
        <v>40</v>
      </c>
      <c r="C39" s="54" t="s">
        <v>17</v>
      </c>
      <c r="D39" s="55"/>
      <c r="E39" s="1"/>
    </row>
    <row r="40" spans="1:5" ht="38.25" x14ac:dyDescent="0.25">
      <c r="A40" s="18" t="s">
        <v>41</v>
      </c>
      <c r="B40" s="56"/>
      <c r="C40" s="57"/>
      <c r="D40" s="1"/>
      <c r="E40" s="1"/>
    </row>
    <row r="41" spans="1:5" ht="25.5" x14ac:dyDescent="0.25">
      <c r="A41" s="18" t="s">
        <v>42</v>
      </c>
      <c r="B41" s="58"/>
      <c r="C41" s="43"/>
      <c r="D41" s="1"/>
      <c r="E41" s="1"/>
    </row>
    <row r="42" spans="1:5" x14ac:dyDescent="0.25">
      <c r="A42" s="18" t="s">
        <v>43</v>
      </c>
      <c r="B42" s="58"/>
      <c r="C42" s="43"/>
      <c r="D42" s="1"/>
      <c r="E42" s="1"/>
    </row>
    <row r="43" spans="1:5" x14ac:dyDescent="0.25">
      <c r="A43" s="18" t="s">
        <v>44</v>
      </c>
      <c r="B43" s="58"/>
      <c r="C43" s="43"/>
      <c r="D43" s="1"/>
      <c r="E43" s="1"/>
    </row>
    <row r="44" spans="1:5" ht="25.5" x14ac:dyDescent="0.25">
      <c r="A44" s="18" t="s">
        <v>45</v>
      </c>
      <c r="B44" s="21"/>
      <c r="C44" s="43"/>
      <c r="D44" s="1"/>
      <c r="E44" s="1"/>
    </row>
    <row r="45" spans="1:5" ht="15.75" thickBot="1" x14ac:dyDescent="0.3">
      <c r="A45" s="18"/>
      <c r="B45" s="58"/>
      <c r="C45" s="60"/>
      <c r="D45" s="1"/>
      <c r="E45" s="1"/>
    </row>
    <row r="46" spans="1:5" ht="15.75" thickBot="1" x14ac:dyDescent="0.3">
      <c r="A46" s="44" t="s">
        <v>29</v>
      </c>
      <c r="B46" s="46"/>
      <c r="C46" s="52">
        <f>SUM(C40:C45)</f>
        <v>0</v>
      </c>
      <c r="D46" s="1"/>
      <c r="E46" s="1"/>
    </row>
    <row r="47" spans="1:5" ht="15.75" thickBot="1" x14ac:dyDescent="0.3">
      <c r="A47" s="61" t="s">
        <v>46</v>
      </c>
      <c r="B47" s="16" t="s">
        <v>16</v>
      </c>
      <c r="C47" s="62" t="s">
        <v>17</v>
      </c>
      <c r="D47" s="1"/>
      <c r="E47" s="1"/>
    </row>
    <row r="48" spans="1:5" x14ac:dyDescent="0.25">
      <c r="A48" s="63" t="s">
        <v>47</v>
      </c>
      <c r="B48" s="64"/>
      <c r="C48" s="42"/>
      <c r="D48" s="1"/>
      <c r="E48" s="1"/>
    </row>
    <row r="49" spans="1:5" x14ac:dyDescent="0.25">
      <c r="A49" s="65" t="s">
        <v>48</v>
      </c>
      <c r="B49" s="66"/>
      <c r="C49" s="43"/>
      <c r="D49" s="1"/>
      <c r="E49" s="1"/>
    </row>
    <row r="50" spans="1:5" ht="15.75" thickBot="1" x14ac:dyDescent="0.3">
      <c r="A50" s="65" t="s">
        <v>39</v>
      </c>
      <c r="B50" s="67"/>
      <c r="C50" s="43"/>
      <c r="D50" s="1"/>
      <c r="E50" s="1"/>
    </row>
    <row r="51" spans="1:5" ht="15.75" thickBot="1" x14ac:dyDescent="0.3">
      <c r="A51" s="199" t="s">
        <v>0</v>
      </c>
      <c r="B51" s="68"/>
      <c r="C51" s="32">
        <f>SUM(C48:C50)</f>
        <v>0</v>
      </c>
      <c r="D51" s="1"/>
      <c r="E51" s="1"/>
    </row>
    <row r="52" spans="1:5" ht="15.75" thickBot="1" x14ac:dyDescent="0.3">
      <c r="A52" s="69"/>
      <c r="B52" s="35"/>
      <c r="C52" s="35"/>
      <c r="D52" s="1"/>
      <c r="E52" s="1"/>
    </row>
    <row r="53" spans="1:5" ht="16.5" customHeight="1" thickBot="1" x14ac:dyDescent="0.3">
      <c r="A53" s="396" t="s">
        <v>49</v>
      </c>
      <c r="B53" s="396"/>
      <c r="C53" s="396"/>
      <c r="D53" s="51"/>
      <c r="E53" s="51"/>
    </row>
    <row r="54" spans="1:5" ht="15.75" thickBot="1" x14ac:dyDescent="0.3">
      <c r="A54" s="14" t="s">
        <v>50</v>
      </c>
      <c r="B54" s="16" t="s">
        <v>16</v>
      </c>
      <c r="C54" s="70" t="s">
        <v>17</v>
      </c>
      <c r="D54" s="51"/>
      <c r="E54" s="51"/>
    </row>
    <row r="55" spans="1:5" x14ac:dyDescent="0.25">
      <c r="A55" s="18" t="s">
        <v>51</v>
      </c>
      <c r="B55" s="72"/>
      <c r="C55" s="42"/>
      <c r="D55" s="51"/>
      <c r="E55" s="51"/>
    </row>
    <row r="56" spans="1:5" x14ac:dyDescent="0.25">
      <c r="A56" s="73" t="s">
        <v>52</v>
      </c>
      <c r="B56" s="72"/>
      <c r="C56" s="43"/>
      <c r="D56" s="51"/>
      <c r="E56" s="51"/>
    </row>
    <row r="57" spans="1:5" ht="61.5" x14ac:dyDescent="0.25">
      <c r="A57" s="18" t="s">
        <v>53</v>
      </c>
      <c r="B57" s="72"/>
      <c r="C57" s="43"/>
      <c r="D57" s="51"/>
      <c r="E57" s="51"/>
    </row>
    <row r="58" spans="1:5" ht="36.75" x14ac:dyDescent="0.25">
      <c r="A58" s="18" t="s">
        <v>54</v>
      </c>
      <c r="B58" s="72"/>
      <c r="C58" s="43"/>
      <c r="D58" s="51"/>
      <c r="E58" s="51"/>
    </row>
    <row r="59" spans="1:5" x14ac:dyDescent="0.25">
      <c r="A59" s="18" t="s">
        <v>55</v>
      </c>
      <c r="B59" s="72"/>
      <c r="C59" s="43"/>
      <c r="D59" s="47"/>
      <c r="E59" s="47"/>
    </row>
    <row r="60" spans="1:5" ht="26.25" thickBot="1" x14ac:dyDescent="0.3">
      <c r="A60" s="18" t="s">
        <v>56</v>
      </c>
      <c r="B60" s="72"/>
      <c r="C60" s="60"/>
      <c r="D60" s="1"/>
      <c r="E60" s="1"/>
    </row>
    <row r="61" spans="1:5" ht="15.75" thickBot="1" x14ac:dyDescent="0.3">
      <c r="A61" s="74" t="s">
        <v>0</v>
      </c>
      <c r="B61" s="75">
        <f>SUM(B55:B60)</f>
        <v>0</v>
      </c>
      <c r="C61" s="32">
        <f>SUM(C55:C60)</f>
        <v>0</v>
      </c>
      <c r="D61" s="1"/>
      <c r="E61" s="1"/>
    </row>
    <row r="62" spans="1:5" ht="15.75" thickBot="1" x14ac:dyDescent="0.3">
      <c r="A62" s="69"/>
      <c r="B62" s="35"/>
      <c r="C62" s="35"/>
      <c r="D62" s="1"/>
      <c r="E62" s="1"/>
    </row>
    <row r="63" spans="1:5" ht="16.5" customHeight="1" thickBot="1" x14ac:dyDescent="0.3">
      <c r="A63" s="396" t="s">
        <v>57</v>
      </c>
      <c r="B63" s="396"/>
      <c r="C63" s="396"/>
      <c r="D63" s="51"/>
      <c r="E63" s="51"/>
    </row>
    <row r="64" spans="1:5" ht="15.75" thickBot="1" x14ac:dyDescent="0.3">
      <c r="A64" s="53" t="s">
        <v>58</v>
      </c>
      <c r="B64" s="39" t="s">
        <v>16</v>
      </c>
      <c r="C64" s="39" t="s">
        <v>17</v>
      </c>
      <c r="D64" s="51"/>
      <c r="E64" s="51"/>
    </row>
    <row r="65" spans="1:5" x14ac:dyDescent="0.25">
      <c r="A65" s="18" t="s">
        <v>59</v>
      </c>
      <c r="B65" s="21"/>
      <c r="C65" s="50"/>
      <c r="D65" s="76"/>
      <c r="E65" s="51"/>
    </row>
    <row r="66" spans="1:5" x14ac:dyDescent="0.25">
      <c r="A66" s="18" t="s">
        <v>60</v>
      </c>
      <c r="B66" s="21"/>
      <c r="C66" s="43"/>
      <c r="D66" s="78"/>
      <c r="E66" s="51"/>
    </row>
    <row r="67" spans="1:5" x14ac:dyDescent="0.25">
      <c r="A67" s="18" t="s">
        <v>61</v>
      </c>
      <c r="B67" s="21"/>
      <c r="C67" s="43"/>
      <c r="D67" s="51"/>
      <c r="E67" s="51"/>
    </row>
    <row r="68" spans="1:5" x14ac:dyDescent="0.25">
      <c r="A68" s="18" t="s">
        <v>62</v>
      </c>
      <c r="B68" s="21"/>
      <c r="C68" s="43"/>
      <c r="D68" s="47"/>
      <c r="E68" s="47"/>
    </row>
    <row r="69" spans="1:5" ht="15.75" thickBot="1" x14ac:dyDescent="0.3">
      <c r="A69" s="18" t="s">
        <v>24</v>
      </c>
      <c r="B69" s="21"/>
      <c r="C69" s="60"/>
      <c r="D69" s="1"/>
      <c r="E69" s="1"/>
    </row>
    <row r="70" spans="1:5" ht="15.75" thickBot="1" x14ac:dyDescent="0.3">
      <c r="A70" s="44" t="s">
        <v>29</v>
      </c>
      <c r="B70" s="45">
        <f>SUM(B65:B69)</f>
        <v>0</v>
      </c>
      <c r="C70" s="52">
        <f>SUM(C65:C69)</f>
        <v>0</v>
      </c>
      <c r="D70" s="51"/>
      <c r="E70" s="51"/>
    </row>
    <row r="71" spans="1:5" ht="15.75" thickBot="1" x14ac:dyDescent="0.3">
      <c r="A71" s="53" t="s">
        <v>63</v>
      </c>
      <c r="B71" s="79"/>
      <c r="C71" s="80" t="s">
        <v>17</v>
      </c>
      <c r="D71" s="47"/>
      <c r="E71" s="47"/>
    </row>
    <row r="72" spans="1:5" ht="15.75" thickBot="1" x14ac:dyDescent="0.3">
      <c r="A72" s="18" t="s">
        <v>64</v>
      </c>
      <c r="B72" s="21"/>
      <c r="C72" s="81"/>
      <c r="D72" s="1"/>
      <c r="E72" s="1"/>
    </row>
    <row r="73" spans="1:5" ht="15.75" thickBot="1" x14ac:dyDescent="0.3">
      <c r="A73" s="44" t="s">
        <v>29</v>
      </c>
      <c r="B73" s="45">
        <f>SUM(B72)</f>
        <v>0</v>
      </c>
      <c r="C73" s="82"/>
      <c r="D73" s="51"/>
      <c r="E73" s="51"/>
    </row>
    <row r="74" spans="1:5" ht="26.25" thickBot="1" x14ac:dyDescent="0.3">
      <c r="A74" s="53" t="s">
        <v>65</v>
      </c>
      <c r="B74" s="79"/>
      <c r="C74" s="80" t="s">
        <v>17</v>
      </c>
      <c r="D74" s="51"/>
      <c r="E74" s="51"/>
    </row>
    <row r="75" spans="1:5" ht="15.75" thickBot="1" x14ac:dyDescent="0.3">
      <c r="A75" s="18" t="s">
        <v>66</v>
      </c>
      <c r="B75" s="21"/>
      <c r="C75" s="77"/>
      <c r="D75" s="51"/>
      <c r="E75" s="51"/>
    </row>
    <row r="76" spans="1:5" ht="15.75" thickBot="1" x14ac:dyDescent="0.3">
      <c r="A76" s="44" t="s">
        <v>0</v>
      </c>
      <c r="B76" s="45">
        <f>SUM(B75)</f>
        <v>0</v>
      </c>
      <c r="C76" s="52">
        <f>SUM(C75:C75)</f>
        <v>0</v>
      </c>
      <c r="D76" s="51"/>
      <c r="E76" s="51"/>
    </row>
    <row r="77" spans="1:5" ht="15.75" thickBot="1" x14ac:dyDescent="0.3">
      <c r="A77" s="53" t="s">
        <v>67</v>
      </c>
      <c r="B77" s="79"/>
      <c r="C77" s="80" t="s">
        <v>17</v>
      </c>
      <c r="D77" s="51"/>
      <c r="E77" s="51"/>
    </row>
    <row r="78" spans="1:5" ht="15.75" thickBot="1" x14ac:dyDescent="0.3">
      <c r="A78" s="18" t="s">
        <v>68</v>
      </c>
      <c r="B78" s="21"/>
      <c r="C78" s="77"/>
      <c r="D78" s="51"/>
      <c r="E78" s="51"/>
    </row>
    <row r="79" spans="1:5" ht="15.75" thickBot="1" x14ac:dyDescent="0.3">
      <c r="A79" s="44" t="s">
        <v>0</v>
      </c>
      <c r="B79" s="45">
        <f>SUM(B78)</f>
        <v>0</v>
      </c>
      <c r="C79" s="52">
        <f>SUM(C78:C78)</f>
        <v>0</v>
      </c>
      <c r="D79" s="51"/>
      <c r="E79" s="51"/>
    </row>
    <row r="80" spans="1:5" ht="15.75" thickBot="1" x14ac:dyDescent="0.3">
      <c r="A80" s="83" t="s">
        <v>69</v>
      </c>
      <c r="B80" s="16" t="s">
        <v>16</v>
      </c>
      <c r="C80" s="71" t="s">
        <v>17</v>
      </c>
      <c r="D80" s="51"/>
      <c r="E80" s="51"/>
    </row>
    <row r="81" spans="1:5" x14ac:dyDescent="0.25">
      <c r="A81" s="84" t="s">
        <v>70</v>
      </c>
      <c r="B81" s="85"/>
      <c r="C81" s="42"/>
      <c r="D81" s="51"/>
      <c r="E81" s="51"/>
    </row>
    <row r="82" spans="1:5" x14ac:dyDescent="0.25">
      <c r="A82" s="86" t="s">
        <v>71</v>
      </c>
      <c r="B82" s="85"/>
      <c r="C82" s="43"/>
      <c r="D82" s="51"/>
      <c r="E82" s="51"/>
    </row>
    <row r="83" spans="1:5" x14ac:dyDescent="0.25">
      <c r="A83" s="86" t="s">
        <v>72</v>
      </c>
      <c r="B83" s="85"/>
      <c r="C83" s="43"/>
      <c r="D83" s="51"/>
      <c r="E83" s="51"/>
    </row>
    <row r="84" spans="1:5" ht="15.75" thickBot="1" x14ac:dyDescent="0.3">
      <c r="A84" s="86" t="s">
        <v>73</v>
      </c>
      <c r="B84" s="85"/>
      <c r="C84" s="43"/>
      <c r="D84" s="47"/>
      <c r="E84" s="47"/>
    </row>
    <row r="85" spans="1:5" ht="15.75" thickBot="1" x14ac:dyDescent="0.3">
      <c r="A85" s="199" t="s">
        <v>0</v>
      </c>
      <c r="B85" s="75"/>
      <c r="C85" s="32">
        <f>SUM(C81:C84)</f>
        <v>0</v>
      </c>
      <c r="D85" s="1"/>
      <c r="E85" s="1"/>
    </row>
    <row r="86" spans="1:5" ht="15.75" thickBot="1" x14ac:dyDescent="0.3">
      <c r="A86" s="69"/>
      <c r="B86" s="87"/>
      <c r="C86" s="35"/>
      <c r="D86" s="1"/>
      <c r="E86" s="1"/>
    </row>
    <row r="87" spans="1:5" ht="16.5" customHeight="1" thickBot="1" x14ac:dyDescent="0.3">
      <c r="A87" s="396" t="s">
        <v>74</v>
      </c>
      <c r="B87" s="396"/>
      <c r="C87" s="396"/>
      <c r="D87" s="1"/>
      <c r="E87" s="1"/>
    </row>
    <row r="88" spans="1:5" ht="15.75" thickBot="1" x14ac:dyDescent="0.3">
      <c r="A88" s="88" t="s">
        <v>75</v>
      </c>
      <c r="B88" s="16" t="s">
        <v>40</v>
      </c>
      <c r="C88" s="70" t="s">
        <v>17</v>
      </c>
      <c r="D88" s="1"/>
      <c r="E88" s="1"/>
    </row>
    <row r="89" spans="1:5" x14ac:dyDescent="0.25">
      <c r="A89" s="84" t="s">
        <v>306</v>
      </c>
      <c r="B89" s="89"/>
      <c r="C89" s="57"/>
      <c r="D89" s="1"/>
      <c r="E89" s="1"/>
    </row>
    <row r="90" spans="1:5" x14ac:dyDescent="0.25">
      <c r="A90" s="86" t="s">
        <v>76</v>
      </c>
      <c r="B90" s="89"/>
      <c r="C90" s="27"/>
      <c r="D90" s="1"/>
      <c r="E90" s="1"/>
    </row>
    <row r="91" spans="1:5" x14ac:dyDescent="0.25">
      <c r="A91" s="86" t="s">
        <v>77</v>
      </c>
      <c r="B91" s="89"/>
      <c r="C91" s="27"/>
      <c r="D91" s="1"/>
      <c r="E91" s="1"/>
    </row>
    <row r="92" spans="1:5" x14ac:dyDescent="0.25">
      <c r="A92" s="86" t="s">
        <v>307</v>
      </c>
      <c r="B92" s="89"/>
      <c r="C92" s="27"/>
      <c r="D92" s="1"/>
      <c r="E92" s="1"/>
    </row>
    <row r="93" spans="1:5" x14ac:dyDescent="0.25">
      <c r="A93" s="86" t="s">
        <v>310</v>
      </c>
      <c r="B93" s="89"/>
      <c r="C93" s="27"/>
      <c r="D93" s="1"/>
      <c r="E93" s="1"/>
    </row>
    <row r="94" spans="1:5" ht="15.75" thickBot="1" x14ac:dyDescent="0.3">
      <c r="A94" s="86" t="s">
        <v>311</v>
      </c>
      <c r="B94" s="89"/>
      <c r="C94" s="27"/>
      <c r="D94" s="1"/>
      <c r="E94" s="1"/>
    </row>
    <row r="95" spans="1:5" ht="15.75" thickBot="1" x14ac:dyDescent="0.3">
      <c r="A95" s="199" t="s">
        <v>0</v>
      </c>
      <c r="B95" s="90"/>
      <c r="C95" s="32">
        <f>SUM(C89:C94)</f>
        <v>0</v>
      </c>
      <c r="D95" s="1"/>
      <c r="E95" s="1"/>
    </row>
    <row r="96" spans="1:5" ht="15.75" thickBot="1" x14ac:dyDescent="0.3">
      <c r="A96" s="69"/>
      <c r="B96" s="87"/>
      <c r="C96" s="35"/>
      <c r="D96" s="1"/>
      <c r="E96" s="1"/>
    </row>
    <row r="97" spans="1:5" ht="16.5" customHeight="1" thickBot="1" x14ac:dyDescent="0.3">
      <c r="A97" s="396" t="s">
        <v>78</v>
      </c>
      <c r="B97" s="396"/>
      <c r="C97" s="396"/>
      <c r="D97" s="1"/>
      <c r="E97" s="1"/>
    </row>
    <row r="98" spans="1:5" ht="15.75" thickBot="1" x14ac:dyDescent="0.3">
      <c r="A98" s="91" t="s">
        <v>79</v>
      </c>
      <c r="B98" s="92" t="s">
        <v>16</v>
      </c>
      <c r="C98" s="93" t="s">
        <v>17</v>
      </c>
      <c r="D98" s="1"/>
      <c r="E98" s="1"/>
    </row>
    <row r="99" spans="1:5" ht="15.75" thickBot="1" x14ac:dyDescent="0.3">
      <c r="A99" s="94" t="s">
        <v>80</v>
      </c>
      <c r="B99" s="95"/>
      <c r="C99" s="81"/>
      <c r="D99" s="1"/>
      <c r="E99" s="1"/>
    </row>
    <row r="100" spans="1:5" ht="15.75" thickBot="1" x14ac:dyDescent="0.3">
      <c r="A100" s="94" t="s">
        <v>81</v>
      </c>
      <c r="B100" s="95"/>
      <c r="C100" s="81"/>
      <c r="D100" s="1"/>
      <c r="E100" s="1"/>
    </row>
    <row r="101" spans="1:5" ht="25.5" thickBot="1" x14ac:dyDescent="0.3">
      <c r="A101" s="94" t="s">
        <v>82</v>
      </c>
      <c r="B101" s="95"/>
      <c r="C101" s="81"/>
      <c r="D101" s="1"/>
      <c r="E101" s="1"/>
    </row>
    <row r="102" spans="1:5" ht="15.75" thickBot="1" x14ac:dyDescent="0.3">
      <c r="A102" s="96" t="s">
        <v>83</v>
      </c>
      <c r="B102" s="97"/>
      <c r="C102" s="98"/>
      <c r="D102" s="1"/>
      <c r="E102" s="1"/>
    </row>
    <row r="103" spans="1:5" ht="15.75" thickBot="1" x14ac:dyDescent="0.3">
      <c r="A103" s="96" t="s">
        <v>84</v>
      </c>
      <c r="B103" s="97"/>
      <c r="C103" s="98"/>
      <c r="D103" s="1"/>
      <c r="E103" s="1"/>
    </row>
    <row r="104" spans="1:5" ht="15.75" thickBot="1" x14ac:dyDescent="0.3">
      <c r="A104" s="96" t="s">
        <v>85</v>
      </c>
      <c r="B104" s="97"/>
      <c r="C104" s="98"/>
      <c r="D104" s="1"/>
      <c r="E104" s="1"/>
    </row>
    <row r="105" spans="1:5" ht="15.75" thickBot="1" x14ac:dyDescent="0.3">
      <c r="A105" s="96" t="s">
        <v>86</v>
      </c>
      <c r="B105" s="99"/>
      <c r="C105" s="100"/>
      <c r="D105" s="48"/>
      <c r="E105" s="47"/>
    </row>
    <row r="106" spans="1:5" ht="15.75" thickBot="1" x14ac:dyDescent="0.3">
      <c r="A106" s="74" t="s">
        <v>0</v>
      </c>
      <c r="B106" s="90"/>
      <c r="C106" s="32">
        <f>SUM(C99:C101)</f>
        <v>0</v>
      </c>
      <c r="D106" s="1"/>
      <c r="E106" s="1"/>
    </row>
    <row r="107" spans="1:5" x14ac:dyDescent="0.25">
      <c r="A107" s="69"/>
      <c r="B107" s="87"/>
      <c r="C107" s="35"/>
      <c r="D107" s="1"/>
      <c r="E107" s="1"/>
    </row>
    <row r="108" spans="1:5" ht="15.75" thickBot="1" x14ac:dyDescent="0.3">
      <c r="A108" s="33"/>
      <c r="B108" s="34"/>
      <c r="C108" s="34"/>
      <c r="D108" s="1"/>
      <c r="E108" s="1"/>
    </row>
    <row r="109" spans="1:5" ht="50.25" customHeight="1" thickBot="1" x14ac:dyDescent="0.3">
      <c r="A109" s="400" t="s">
        <v>87</v>
      </c>
      <c r="B109" s="400"/>
      <c r="C109" s="101" t="s">
        <v>13</v>
      </c>
      <c r="D109" s="1"/>
      <c r="E109" s="1"/>
    </row>
    <row r="110" spans="1:5" ht="15.75" customHeight="1" thickBot="1" x14ac:dyDescent="0.3">
      <c r="A110" s="397" t="s">
        <v>88</v>
      </c>
      <c r="B110" s="397"/>
      <c r="C110" s="102" t="s">
        <v>17</v>
      </c>
      <c r="D110" s="1"/>
      <c r="E110" s="1"/>
    </row>
    <row r="111" spans="1:5" ht="15" customHeight="1" x14ac:dyDescent="0.25">
      <c r="A111" s="403" t="s">
        <v>89</v>
      </c>
      <c r="B111" s="403"/>
      <c r="C111" s="103">
        <f>C22</f>
        <v>0</v>
      </c>
      <c r="D111" s="1"/>
      <c r="E111" s="1"/>
    </row>
    <row r="112" spans="1:5" ht="15" customHeight="1" x14ac:dyDescent="0.25">
      <c r="A112" s="404" t="s">
        <v>90</v>
      </c>
      <c r="B112" s="404"/>
      <c r="C112" s="104">
        <f>C51</f>
        <v>0</v>
      </c>
      <c r="D112" s="1"/>
      <c r="E112" s="1"/>
    </row>
    <row r="113" spans="1:5" ht="15" customHeight="1" x14ac:dyDescent="0.25">
      <c r="A113" s="404" t="s">
        <v>91</v>
      </c>
      <c r="B113" s="404"/>
      <c r="C113" s="104">
        <f>C61</f>
        <v>0</v>
      </c>
      <c r="D113" s="1"/>
      <c r="E113" s="1"/>
    </row>
    <row r="114" spans="1:5" ht="15" customHeight="1" x14ac:dyDescent="0.25">
      <c r="A114" s="404" t="s">
        <v>92</v>
      </c>
      <c r="B114" s="404"/>
      <c r="C114" s="104">
        <f>C85</f>
        <v>0</v>
      </c>
      <c r="D114" s="1"/>
      <c r="E114" s="1"/>
    </row>
    <row r="115" spans="1:5" ht="15" customHeight="1" x14ac:dyDescent="0.25">
      <c r="A115" s="404" t="s">
        <v>93</v>
      </c>
      <c r="B115" s="404"/>
      <c r="C115" s="104">
        <f>C95</f>
        <v>0</v>
      </c>
      <c r="D115" s="1"/>
      <c r="E115" s="1"/>
    </row>
    <row r="116" spans="1:5" ht="15" customHeight="1" x14ac:dyDescent="0.25">
      <c r="A116" s="405" t="s">
        <v>94</v>
      </c>
      <c r="B116" s="405"/>
      <c r="C116" s="105">
        <f>SUM(C111:C115)</f>
        <v>0</v>
      </c>
      <c r="D116" s="1"/>
      <c r="E116" s="1"/>
    </row>
    <row r="117" spans="1:5" ht="15.75" customHeight="1" thickBot="1" x14ac:dyDescent="0.3">
      <c r="A117" s="401" t="s">
        <v>95</v>
      </c>
      <c r="B117" s="401"/>
      <c r="C117" s="106">
        <f>C106</f>
        <v>0</v>
      </c>
      <c r="D117" s="1"/>
      <c r="E117" s="1"/>
    </row>
    <row r="118" spans="1:5" ht="15.75" customHeight="1" thickBot="1" x14ac:dyDescent="0.3">
      <c r="A118" s="402" t="s">
        <v>96</v>
      </c>
      <c r="B118" s="402"/>
      <c r="C118" s="107">
        <f>ROUND(C111+C112+C113+C114+C115+C117,2)</f>
        <v>0</v>
      </c>
      <c r="D118" s="24"/>
      <c r="E118" s="13"/>
    </row>
    <row r="119" spans="1:5" x14ac:dyDescent="0.25">
      <c r="A119" s="33"/>
      <c r="B119" s="34"/>
      <c r="C119" s="108"/>
      <c r="D119" s="109"/>
      <c r="E119" s="109"/>
    </row>
    <row r="120" spans="1:5" x14ac:dyDescent="0.25">
      <c r="A120" s="110"/>
      <c r="B120" s="110"/>
      <c r="C120" s="111"/>
      <c r="D120" s="112"/>
      <c r="E120" s="109"/>
    </row>
  </sheetData>
  <sheetProtection selectLockedCells="1" selectUnlockedCells="1"/>
  <mergeCells count="20">
    <mergeCell ref="A117:B117"/>
    <mergeCell ref="A118:B118"/>
    <mergeCell ref="A111:B111"/>
    <mergeCell ref="A112:B112"/>
    <mergeCell ref="A113:B113"/>
    <mergeCell ref="A114:B114"/>
    <mergeCell ref="A115:B115"/>
    <mergeCell ref="A116:B116"/>
    <mergeCell ref="D14:E14"/>
    <mergeCell ref="A24:C24"/>
    <mergeCell ref="A110:B110"/>
    <mergeCell ref="A1:C1"/>
    <mergeCell ref="A2:C2"/>
    <mergeCell ref="A3:C3"/>
    <mergeCell ref="A13:C13"/>
    <mergeCell ref="A53:C53"/>
    <mergeCell ref="A63:C63"/>
    <mergeCell ref="A87:C87"/>
    <mergeCell ref="A97:C97"/>
    <mergeCell ref="A109:B109"/>
  </mergeCells>
  <pageMargins left="0.70833333333333337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01"/>
  <sheetViews>
    <sheetView topLeftCell="A193" workbookViewId="0">
      <selection activeCell="A200" sqref="A200:C200"/>
    </sheetView>
  </sheetViews>
  <sheetFormatPr defaultColWidth="8.7109375" defaultRowHeight="15" x14ac:dyDescent="0.25"/>
  <cols>
    <col min="1" max="1" width="57.7109375" customWidth="1"/>
    <col min="2" max="2" width="14.140625" customWidth="1"/>
    <col min="3" max="3" width="12.85546875" customWidth="1"/>
    <col min="4" max="4" width="16" customWidth="1"/>
    <col min="5" max="5" width="16.85546875" customWidth="1"/>
    <col min="6" max="6" width="13.7109375" customWidth="1"/>
  </cols>
  <sheetData>
    <row r="1" spans="1:6" ht="22.5" x14ac:dyDescent="0.25">
      <c r="A1" s="398" t="s">
        <v>2</v>
      </c>
      <c r="B1" s="398"/>
      <c r="C1" s="398"/>
      <c r="D1" s="398"/>
      <c r="E1" s="1"/>
      <c r="F1" s="1"/>
    </row>
    <row r="2" spans="1:6" ht="22.5" x14ac:dyDescent="0.25">
      <c r="A2" s="398" t="s">
        <v>3</v>
      </c>
      <c r="B2" s="398"/>
      <c r="C2" s="398"/>
      <c r="D2" s="398"/>
      <c r="E2" s="1"/>
      <c r="F2" s="1"/>
    </row>
    <row r="3" spans="1:6" ht="18.75" x14ac:dyDescent="0.25">
      <c r="A3" s="399" t="s">
        <v>4</v>
      </c>
      <c r="B3" s="399"/>
      <c r="C3" s="399"/>
      <c r="D3" s="399"/>
      <c r="E3" s="1"/>
      <c r="F3" s="1"/>
    </row>
    <row r="4" spans="1:6" ht="15.75" thickBot="1" x14ac:dyDescent="0.3">
      <c r="A4" s="2"/>
      <c r="B4" s="3"/>
      <c r="C4" s="3"/>
      <c r="D4" s="3"/>
      <c r="E4" s="1"/>
      <c r="F4" s="1"/>
    </row>
    <row r="5" spans="1:6" ht="15.75" thickBot="1" x14ac:dyDescent="0.3">
      <c r="A5" s="4"/>
      <c r="B5" s="5" t="s">
        <v>5</v>
      </c>
      <c r="C5" s="6"/>
      <c r="D5" s="6"/>
      <c r="E5" s="1"/>
      <c r="F5" s="1"/>
    </row>
    <row r="6" spans="1:6" ht="15.75" thickBot="1" x14ac:dyDescent="0.3">
      <c r="A6" s="4"/>
      <c r="B6" s="5" t="s">
        <v>6</v>
      </c>
      <c r="C6" s="7"/>
      <c r="D6" s="7"/>
      <c r="E6" s="1"/>
      <c r="F6" s="1"/>
    </row>
    <row r="7" spans="1:6" ht="15.75" thickBot="1" x14ac:dyDescent="0.3">
      <c r="A7" s="4"/>
      <c r="B7" s="5" t="s">
        <v>7</v>
      </c>
      <c r="C7" s="8"/>
      <c r="D7" s="8"/>
      <c r="E7" s="1"/>
      <c r="F7" s="1"/>
    </row>
    <row r="8" spans="1:6" ht="15.75" thickBot="1" x14ac:dyDescent="0.3">
      <c r="A8" s="4"/>
      <c r="B8" s="5" t="s">
        <v>8</v>
      </c>
      <c r="C8" s="8"/>
      <c r="D8" s="8"/>
      <c r="E8" s="1"/>
      <c r="F8" s="1"/>
    </row>
    <row r="9" spans="1:6" x14ac:dyDescent="0.25">
      <c r="A9" s="4"/>
      <c r="B9" s="5"/>
      <c r="C9" s="9"/>
      <c r="D9" s="9"/>
      <c r="E9" s="1"/>
      <c r="F9" s="1"/>
    </row>
    <row r="10" spans="1:6" x14ac:dyDescent="0.25">
      <c r="A10" s="4"/>
      <c r="B10" s="5"/>
      <c r="C10" s="9"/>
      <c r="D10" s="9"/>
      <c r="E10" s="1"/>
      <c r="F10" s="1"/>
    </row>
    <row r="11" spans="1:6" ht="15.75" thickBot="1" x14ac:dyDescent="0.3">
      <c r="A11" s="10" t="s">
        <v>207</v>
      </c>
      <c r="B11" s="5"/>
      <c r="C11" s="9"/>
      <c r="D11" s="9"/>
      <c r="E11" s="1"/>
      <c r="F11" s="1"/>
    </row>
    <row r="12" spans="1:6" ht="39" thickBot="1" x14ac:dyDescent="0.3">
      <c r="A12" s="11" t="s">
        <v>9</v>
      </c>
      <c r="B12" s="12" t="s">
        <v>10</v>
      </c>
      <c r="C12" s="12" t="s">
        <v>11</v>
      </c>
      <c r="D12" s="12" t="s">
        <v>12</v>
      </c>
      <c r="E12" s="1"/>
      <c r="F12" s="1"/>
    </row>
    <row r="13" spans="1:6" ht="16.5" customHeight="1" thickBot="1" x14ac:dyDescent="0.3">
      <c r="A13" s="396" t="s">
        <v>14</v>
      </c>
      <c r="B13" s="396"/>
      <c r="C13" s="396"/>
      <c r="D13" s="396"/>
      <c r="E13" s="13"/>
      <c r="F13" s="13"/>
    </row>
    <row r="14" spans="1:6" ht="15.75" thickBot="1" x14ac:dyDescent="0.3">
      <c r="A14" s="14" t="s">
        <v>15</v>
      </c>
      <c r="B14" s="15" t="s">
        <v>16</v>
      </c>
      <c r="C14" s="16" t="s">
        <v>17</v>
      </c>
      <c r="D14" s="16" t="s">
        <v>17</v>
      </c>
      <c r="E14" s="395"/>
      <c r="F14" s="395"/>
    </row>
    <row r="15" spans="1:6" x14ac:dyDescent="0.25">
      <c r="A15" s="18" t="s">
        <v>18</v>
      </c>
      <c r="B15" s="19"/>
      <c r="C15" s="20"/>
      <c r="D15" s="20"/>
      <c r="E15" s="13"/>
      <c r="F15" s="17"/>
    </row>
    <row r="16" spans="1:6" x14ac:dyDescent="0.25">
      <c r="A16" s="18" t="s">
        <v>19</v>
      </c>
      <c r="B16" s="21"/>
      <c r="C16" s="22"/>
      <c r="D16" s="22"/>
      <c r="E16" s="23"/>
      <c r="F16" s="24"/>
    </row>
    <row r="17" spans="1:6" x14ac:dyDescent="0.25">
      <c r="A17" s="18" t="s">
        <v>20</v>
      </c>
      <c r="B17" s="25"/>
      <c r="C17" s="20"/>
      <c r="D17" s="20"/>
      <c r="E17" s="23"/>
      <c r="F17" s="24"/>
    </row>
    <row r="18" spans="1:6" x14ac:dyDescent="0.25">
      <c r="A18" s="18" t="s">
        <v>21</v>
      </c>
      <c r="B18" s="26"/>
      <c r="C18" s="20"/>
      <c r="D18" s="20"/>
      <c r="E18" s="23"/>
      <c r="F18" s="24"/>
    </row>
    <row r="19" spans="1:6" x14ac:dyDescent="0.25">
      <c r="A19" s="18" t="s">
        <v>22</v>
      </c>
      <c r="B19" s="26"/>
      <c r="C19" s="20"/>
      <c r="D19" s="27"/>
      <c r="E19" s="23"/>
      <c r="F19" s="24"/>
    </row>
    <row r="20" spans="1:6" x14ac:dyDescent="0.25">
      <c r="A20" s="18" t="s">
        <v>23</v>
      </c>
      <c r="B20" s="26"/>
      <c r="C20" s="20"/>
      <c r="D20" s="20"/>
      <c r="E20" s="23"/>
      <c r="F20" s="24"/>
    </row>
    <row r="21" spans="1:6" ht="15.75" thickBot="1" x14ac:dyDescent="0.3">
      <c r="A21" s="18" t="s">
        <v>24</v>
      </c>
      <c r="B21" s="28"/>
      <c r="C21" s="20"/>
      <c r="D21" s="20"/>
      <c r="E21" s="23"/>
      <c r="F21" s="29"/>
    </row>
    <row r="22" spans="1:6" ht="15.75" thickBot="1" x14ac:dyDescent="0.3">
      <c r="A22" s="30" t="s">
        <v>0</v>
      </c>
      <c r="B22" s="31"/>
      <c r="C22" s="32">
        <f>SUM(C15:C21)</f>
        <v>0</v>
      </c>
      <c r="D22" s="32">
        <f>SUM(D15:D21)</f>
        <v>0</v>
      </c>
      <c r="E22" s="23"/>
      <c r="F22" s="29"/>
    </row>
    <row r="23" spans="1:6" ht="15.75" thickBot="1" x14ac:dyDescent="0.3">
      <c r="A23" s="33"/>
      <c r="B23" s="34"/>
      <c r="C23" s="35"/>
      <c r="D23" s="35"/>
      <c r="E23" s="36"/>
      <c r="F23" s="37"/>
    </row>
    <row r="24" spans="1:6" ht="16.5" customHeight="1" thickBot="1" x14ac:dyDescent="0.3">
      <c r="A24" s="396" t="s">
        <v>25</v>
      </c>
      <c r="B24" s="396"/>
      <c r="C24" s="396"/>
      <c r="D24" s="396"/>
      <c r="E24" s="13"/>
      <c r="F24" s="13"/>
    </row>
    <row r="25" spans="1:6" ht="15.75" thickBot="1" x14ac:dyDescent="0.3">
      <c r="A25" s="38" t="s">
        <v>26</v>
      </c>
      <c r="B25" s="39" t="s">
        <v>16</v>
      </c>
      <c r="C25" s="39" t="s">
        <v>17</v>
      </c>
      <c r="D25" s="39" t="s">
        <v>17</v>
      </c>
      <c r="E25" s="1"/>
      <c r="F25" s="1"/>
    </row>
    <row r="26" spans="1:6" x14ac:dyDescent="0.25">
      <c r="A26" s="40" t="s">
        <v>27</v>
      </c>
      <c r="B26" s="41"/>
      <c r="C26" s="42"/>
      <c r="D26" s="42"/>
      <c r="E26" s="13"/>
      <c r="F26" s="13"/>
    </row>
    <row r="27" spans="1:6" ht="64.5" thickBot="1" x14ac:dyDescent="0.3">
      <c r="A27" s="18" t="s">
        <v>28</v>
      </c>
      <c r="B27" s="21"/>
      <c r="C27" s="43"/>
      <c r="D27" s="43"/>
      <c r="E27" s="13"/>
      <c r="F27" s="13"/>
    </row>
    <row r="28" spans="1:6" ht="15.75" thickBot="1" x14ac:dyDescent="0.3">
      <c r="A28" s="44" t="s">
        <v>29</v>
      </c>
      <c r="B28" s="45">
        <f>SUM(B26:B27)</f>
        <v>0</v>
      </c>
      <c r="C28" s="46">
        <f>SUM(C26:C27)</f>
        <v>0</v>
      </c>
      <c r="D28" s="46">
        <f>SUM(D26:D27)</f>
        <v>0</v>
      </c>
      <c r="E28" s="47"/>
      <c r="F28" s="48"/>
    </row>
    <row r="29" spans="1:6" ht="26.25" thickBot="1" x14ac:dyDescent="0.3">
      <c r="A29" s="49" t="s">
        <v>30</v>
      </c>
      <c r="B29" s="39" t="s">
        <v>16</v>
      </c>
      <c r="C29" s="39" t="s">
        <v>17</v>
      </c>
      <c r="D29" s="39" t="s">
        <v>17</v>
      </c>
      <c r="E29" s="1"/>
      <c r="F29" s="1"/>
    </row>
    <row r="30" spans="1:6" x14ac:dyDescent="0.25">
      <c r="A30" s="18" t="s">
        <v>31</v>
      </c>
      <c r="B30" s="21"/>
      <c r="C30" s="50"/>
      <c r="D30" s="50"/>
      <c r="E30" s="47"/>
      <c r="F30" s="51"/>
    </row>
    <row r="31" spans="1:6" x14ac:dyDescent="0.25">
      <c r="A31" s="18" t="s">
        <v>32</v>
      </c>
      <c r="B31" s="21"/>
      <c r="C31" s="50"/>
      <c r="D31" s="50"/>
      <c r="E31" s="1"/>
      <c r="F31" s="51"/>
    </row>
    <row r="32" spans="1:6" x14ac:dyDescent="0.25">
      <c r="A32" s="18" t="s">
        <v>33</v>
      </c>
      <c r="B32" s="21"/>
      <c r="C32" s="50"/>
      <c r="D32" s="50"/>
      <c r="E32" s="51"/>
      <c r="F32" s="51"/>
    </row>
    <row r="33" spans="1:6" x14ac:dyDescent="0.25">
      <c r="A33" s="18" t="s">
        <v>34</v>
      </c>
      <c r="B33" s="21"/>
      <c r="C33" s="50"/>
      <c r="D33" s="50"/>
      <c r="E33" s="51"/>
      <c r="F33" s="51"/>
    </row>
    <row r="34" spans="1:6" x14ac:dyDescent="0.25">
      <c r="A34" s="18" t="s">
        <v>35</v>
      </c>
      <c r="B34" s="21"/>
      <c r="C34" s="50"/>
      <c r="D34" s="50"/>
      <c r="E34" s="51"/>
      <c r="F34" s="51"/>
    </row>
    <row r="35" spans="1:6" x14ac:dyDescent="0.25">
      <c r="A35" s="18" t="s">
        <v>36</v>
      </c>
      <c r="B35" s="21"/>
      <c r="C35" s="50"/>
      <c r="D35" s="50"/>
      <c r="E35" s="51"/>
      <c r="F35" s="51"/>
    </row>
    <row r="36" spans="1:6" x14ac:dyDescent="0.25">
      <c r="A36" s="18" t="s">
        <v>37</v>
      </c>
      <c r="B36" s="21"/>
      <c r="C36" s="50"/>
      <c r="D36" s="50"/>
      <c r="E36" s="47"/>
      <c r="F36" s="48"/>
    </row>
    <row r="37" spans="1:6" ht="15.75" thickBot="1" x14ac:dyDescent="0.3">
      <c r="A37" s="18" t="s">
        <v>38</v>
      </c>
      <c r="B37" s="21"/>
      <c r="C37" s="50"/>
      <c r="D37" s="50"/>
      <c r="E37" s="1"/>
      <c r="F37" s="1"/>
    </row>
    <row r="38" spans="1:6" ht="15.75" thickBot="1" x14ac:dyDescent="0.3">
      <c r="A38" s="44" t="s">
        <v>29</v>
      </c>
      <c r="B38" s="45">
        <f>SUM(B30:B37)</f>
        <v>0</v>
      </c>
      <c r="C38" s="52">
        <f>SUM(C30:C37)</f>
        <v>0</v>
      </c>
      <c r="D38" s="52">
        <f>SUM(D30:D37)</f>
        <v>0</v>
      </c>
      <c r="E38" s="1"/>
      <c r="F38" s="1"/>
    </row>
    <row r="39" spans="1:6" ht="16.5" thickBot="1" x14ac:dyDescent="0.3">
      <c r="A39" s="53" t="s">
        <v>39</v>
      </c>
      <c r="B39" s="39" t="s">
        <v>40</v>
      </c>
      <c r="C39" s="54" t="s">
        <v>17</v>
      </c>
      <c r="D39" s="54" t="s">
        <v>17</v>
      </c>
      <c r="E39" s="55"/>
      <c r="F39" s="1"/>
    </row>
    <row r="40" spans="1:6" ht="38.25" x14ac:dyDescent="0.25">
      <c r="A40" s="18" t="s">
        <v>41</v>
      </c>
      <c r="B40" s="56"/>
      <c r="C40" s="57"/>
      <c r="D40" s="57"/>
      <c r="E40" s="1"/>
      <c r="F40" s="1"/>
    </row>
    <row r="41" spans="1:6" ht="25.5" x14ac:dyDescent="0.25">
      <c r="A41" s="18" t="s">
        <v>42</v>
      </c>
      <c r="B41" s="58"/>
      <c r="C41" s="43"/>
      <c r="D41" s="59"/>
      <c r="E41" s="1"/>
      <c r="F41" s="1"/>
    </row>
    <row r="42" spans="1:6" x14ac:dyDescent="0.25">
      <c r="A42" s="18" t="s">
        <v>43</v>
      </c>
      <c r="B42" s="58"/>
      <c r="C42" s="43"/>
      <c r="D42" s="43"/>
      <c r="E42" s="1"/>
      <c r="F42" s="1"/>
    </row>
    <row r="43" spans="1:6" x14ac:dyDescent="0.25">
      <c r="A43" s="18" t="s">
        <v>44</v>
      </c>
      <c r="B43" s="58"/>
      <c r="C43" s="43"/>
      <c r="D43" s="43"/>
      <c r="E43" s="1"/>
      <c r="F43" s="1"/>
    </row>
    <row r="44" spans="1:6" ht="25.5" x14ac:dyDescent="0.25">
      <c r="A44" s="18" t="s">
        <v>45</v>
      </c>
      <c r="B44" s="21"/>
      <c r="C44" s="43"/>
      <c r="D44" s="43"/>
      <c r="E44" s="1"/>
      <c r="F44" s="1"/>
    </row>
    <row r="45" spans="1:6" ht="15.75" thickBot="1" x14ac:dyDescent="0.3">
      <c r="A45" s="18"/>
      <c r="B45" s="58"/>
      <c r="C45" s="60"/>
      <c r="D45" s="60"/>
      <c r="E45" s="1"/>
      <c r="F45" s="1"/>
    </row>
    <row r="46" spans="1:6" ht="15.75" thickBot="1" x14ac:dyDescent="0.3">
      <c r="A46" s="44" t="s">
        <v>29</v>
      </c>
      <c r="B46" s="46"/>
      <c r="C46" s="52">
        <f>SUM(C40:C45)</f>
        <v>0</v>
      </c>
      <c r="D46" s="52">
        <f>SUM(D40:D45)</f>
        <v>0</v>
      </c>
      <c r="E46" s="1"/>
      <c r="F46" s="1"/>
    </row>
    <row r="47" spans="1:6" ht="15.75" thickBot="1" x14ac:dyDescent="0.3">
      <c r="A47" s="61" t="s">
        <v>46</v>
      </c>
      <c r="B47" s="16" t="s">
        <v>16</v>
      </c>
      <c r="C47" s="62" t="s">
        <v>17</v>
      </c>
      <c r="D47" s="62" t="s">
        <v>17</v>
      </c>
      <c r="E47" s="1"/>
      <c r="F47" s="1"/>
    </row>
    <row r="48" spans="1:6" x14ac:dyDescent="0.25">
      <c r="A48" s="63" t="s">
        <v>47</v>
      </c>
      <c r="B48" s="64"/>
      <c r="C48" s="42"/>
      <c r="D48" s="42"/>
      <c r="E48" s="1"/>
      <c r="F48" s="1"/>
    </row>
    <row r="49" spans="1:6" x14ac:dyDescent="0.25">
      <c r="A49" s="65" t="s">
        <v>48</v>
      </c>
      <c r="B49" s="66"/>
      <c r="C49" s="43"/>
      <c r="D49" s="43"/>
      <c r="E49" s="1"/>
      <c r="F49" s="1"/>
    </row>
    <row r="50" spans="1:6" ht="15.75" thickBot="1" x14ac:dyDescent="0.3">
      <c r="A50" s="65" t="s">
        <v>39</v>
      </c>
      <c r="B50" s="67"/>
      <c r="C50" s="43"/>
      <c r="D50" s="43"/>
      <c r="E50" s="1"/>
      <c r="F50" s="1"/>
    </row>
    <row r="51" spans="1:6" ht="15.75" thickBot="1" x14ac:dyDescent="0.3">
      <c r="A51" s="30" t="s">
        <v>0</v>
      </c>
      <c r="B51" s="68"/>
      <c r="C51" s="32">
        <f>SUM(C48:C50)</f>
        <v>0</v>
      </c>
      <c r="D51" s="32">
        <f>SUM(D48:D50)</f>
        <v>0</v>
      </c>
      <c r="E51" s="1"/>
      <c r="F51" s="1"/>
    </row>
    <row r="52" spans="1:6" ht="15.75" thickBot="1" x14ac:dyDescent="0.3">
      <c r="A52" s="69"/>
      <c r="B52" s="35"/>
      <c r="C52" s="35"/>
      <c r="D52" s="35"/>
      <c r="E52" s="1"/>
      <c r="F52" s="1"/>
    </row>
    <row r="53" spans="1:6" ht="16.5" customHeight="1" thickBot="1" x14ac:dyDescent="0.3">
      <c r="A53" s="396" t="s">
        <v>49</v>
      </c>
      <c r="B53" s="396"/>
      <c r="C53" s="396"/>
      <c r="D53" s="396"/>
      <c r="E53" s="51"/>
      <c r="F53" s="51"/>
    </row>
    <row r="54" spans="1:6" ht="15.75" thickBot="1" x14ac:dyDescent="0.3">
      <c r="A54" s="14" t="s">
        <v>50</v>
      </c>
      <c r="B54" s="16" t="s">
        <v>16</v>
      </c>
      <c r="C54" s="70" t="s">
        <v>17</v>
      </c>
      <c r="D54" s="70" t="s">
        <v>17</v>
      </c>
      <c r="E54" s="51"/>
      <c r="F54" s="51"/>
    </row>
    <row r="55" spans="1:6" x14ac:dyDescent="0.25">
      <c r="A55" s="18" t="s">
        <v>51</v>
      </c>
      <c r="B55" s="72"/>
      <c r="C55" s="42"/>
      <c r="D55" s="42"/>
      <c r="E55" s="51"/>
      <c r="F55" s="51"/>
    </row>
    <row r="56" spans="1:6" x14ac:dyDescent="0.25">
      <c r="A56" s="73" t="s">
        <v>52</v>
      </c>
      <c r="B56" s="72"/>
      <c r="C56" s="43"/>
      <c r="D56" s="43"/>
      <c r="E56" s="51"/>
      <c r="F56" s="51"/>
    </row>
    <row r="57" spans="1:6" ht="61.5" x14ac:dyDescent="0.25">
      <c r="A57" s="18" t="s">
        <v>53</v>
      </c>
      <c r="B57" s="72"/>
      <c r="C57" s="43"/>
      <c r="D57" s="43"/>
      <c r="E57" s="51"/>
      <c r="F57" s="51"/>
    </row>
    <row r="58" spans="1:6" ht="36.75" x14ac:dyDescent="0.25">
      <c r="A58" s="18" t="s">
        <v>54</v>
      </c>
      <c r="B58" s="72"/>
      <c r="C58" s="43"/>
      <c r="D58" s="43"/>
      <c r="E58" s="51"/>
      <c r="F58" s="51"/>
    </row>
    <row r="59" spans="1:6" x14ac:dyDescent="0.25">
      <c r="A59" s="18" t="s">
        <v>55</v>
      </c>
      <c r="B59" s="72"/>
      <c r="C59" s="43"/>
      <c r="D59" s="43"/>
      <c r="E59" s="47"/>
      <c r="F59" s="47"/>
    </row>
    <row r="60" spans="1:6" ht="26.25" thickBot="1" x14ac:dyDescent="0.3">
      <c r="A60" s="18" t="s">
        <v>56</v>
      </c>
      <c r="B60" s="72"/>
      <c r="C60" s="60"/>
      <c r="D60" s="60"/>
      <c r="E60" s="1"/>
      <c r="F60" s="1"/>
    </row>
    <row r="61" spans="1:6" ht="15.75" thickBot="1" x14ac:dyDescent="0.3">
      <c r="A61" s="74" t="s">
        <v>0</v>
      </c>
      <c r="B61" s="75">
        <f>SUM(B55:B60)</f>
        <v>0</v>
      </c>
      <c r="C61" s="32">
        <f>SUM(C55:C60)</f>
        <v>0</v>
      </c>
      <c r="D61" s="32">
        <f>SUM(D55:D60)</f>
        <v>0</v>
      </c>
      <c r="E61" s="1"/>
      <c r="F61" s="1"/>
    </row>
    <row r="62" spans="1:6" ht="15.75" thickBot="1" x14ac:dyDescent="0.3">
      <c r="A62" s="69"/>
      <c r="B62" s="35"/>
      <c r="C62" s="35"/>
      <c r="D62" s="35"/>
      <c r="E62" s="1"/>
      <c r="F62" s="1"/>
    </row>
    <row r="63" spans="1:6" ht="16.5" customHeight="1" thickBot="1" x14ac:dyDescent="0.3">
      <c r="A63" s="396" t="s">
        <v>57</v>
      </c>
      <c r="B63" s="396"/>
      <c r="C63" s="396"/>
      <c r="D63" s="396"/>
      <c r="E63" s="51"/>
      <c r="F63" s="51"/>
    </row>
    <row r="64" spans="1:6" ht="15.75" thickBot="1" x14ac:dyDescent="0.3">
      <c r="A64" s="53" t="s">
        <v>58</v>
      </c>
      <c r="B64" s="39" t="s">
        <v>16</v>
      </c>
      <c r="C64" s="39" t="s">
        <v>17</v>
      </c>
      <c r="D64" s="39" t="s">
        <v>17</v>
      </c>
      <c r="E64" s="51"/>
      <c r="F64" s="51"/>
    </row>
    <row r="65" spans="1:6" x14ac:dyDescent="0.25">
      <c r="A65" s="18" t="s">
        <v>59</v>
      </c>
      <c r="B65" s="21"/>
      <c r="C65" s="50"/>
      <c r="D65" s="50"/>
      <c r="E65" s="76"/>
      <c r="F65" s="51"/>
    </row>
    <row r="66" spans="1:6" x14ac:dyDescent="0.25">
      <c r="A66" s="18" t="s">
        <v>60</v>
      </c>
      <c r="B66" s="21"/>
      <c r="C66" s="50"/>
      <c r="D66" s="50"/>
      <c r="E66" s="78"/>
      <c r="F66" s="51"/>
    </row>
    <row r="67" spans="1:6" x14ac:dyDescent="0.25">
      <c r="A67" s="18" t="s">
        <v>61</v>
      </c>
      <c r="B67" s="21"/>
      <c r="C67" s="50"/>
      <c r="D67" s="50"/>
      <c r="E67" s="51"/>
      <c r="F67" s="51"/>
    </row>
    <row r="68" spans="1:6" x14ac:dyDescent="0.25">
      <c r="A68" s="18" t="s">
        <v>62</v>
      </c>
      <c r="B68" s="21"/>
      <c r="C68" s="50"/>
      <c r="D68" s="50"/>
      <c r="E68" s="47"/>
      <c r="F68" s="47"/>
    </row>
    <row r="69" spans="1:6" ht="15.75" thickBot="1" x14ac:dyDescent="0.3">
      <c r="A69" s="18" t="s">
        <v>24</v>
      </c>
      <c r="B69" s="21"/>
      <c r="C69" s="50"/>
      <c r="D69" s="50"/>
      <c r="E69" s="1"/>
      <c r="F69" s="1"/>
    </row>
    <row r="70" spans="1:6" ht="15.75" thickBot="1" x14ac:dyDescent="0.3">
      <c r="A70" s="44" t="s">
        <v>29</v>
      </c>
      <c r="B70" s="45">
        <f>SUM(B65:B69)</f>
        <v>0</v>
      </c>
      <c r="C70" s="52">
        <f>SUM(C65:C69)</f>
        <v>0</v>
      </c>
      <c r="D70" s="52">
        <f>SUM(D65:D69)</f>
        <v>0</v>
      </c>
      <c r="E70" s="51"/>
      <c r="F70" s="51"/>
    </row>
    <row r="71" spans="1:6" ht="15.75" thickBot="1" x14ac:dyDescent="0.3">
      <c r="A71" s="53" t="s">
        <v>63</v>
      </c>
      <c r="B71" s="79"/>
      <c r="C71" s="80" t="s">
        <v>17</v>
      </c>
      <c r="D71" s="80" t="s">
        <v>17</v>
      </c>
      <c r="E71" s="47"/>
      <c r="F71" s="47"/>
    </row>
    <row r="72" spans="1:6" ht="15.75" thickBot="1" x14ac:dyDescent="0.3">
      <c r="A72" s="18" t="s">
        <v>64</v>
      </c>
      <c r="B72" s="21"/>
      <c r="C72" s="50"/>
      <c r="D72" s="50"/>
      <c r="E72" s="1"/>
      <c r="F72" s="1"/>
    </row>
    <row r="73" spans="1:6" ht="15.75" thickBot="1" x14ac:dyDescent="0.3">
      <c r="A73" s="44" t="s">
        <v>29</v>
      </c>
      <c r="B73" s="45">
        <f>SUM(B72)</f>
        <v>0</v>
      </c>
      <c r="C73" s="52">
        <f>SUM(C72:C72)</f>
        <v>0</v>
      </c>
      <c r="D73" s="52">
        <f>SUM(D72:D72)</f>
        <v>0</v>
      </c>
      <c r="E73" s="51"/>
      <c r="F73" s="51"/>
    </row>
    <row r="74" spans="1:6" ht="26.25" thickBot="1" x14ac:dyDescent="0.3">
      <c r="A74" s="53" t="s">
        <v>65</v>
      </c>
      <c r="B74" s="79"/>
      <c r="C74" s="80" t="s">
        <v>17</v>
      </c>
      <c r="D74" s="80" t="s">
        <v>17</v>
      </c>
      <c r="E74" s="51"/>
      <c r="F74" s="51"/>
    </row>
    <row r="75" spans="1:6" ht="15.75" thickBot="1" x14ac:dyDescent="0.3">
      <c r="A75" s="18" t="s">
        <v>66</v>
      </c>
      <c r="B75" s="21"/>
      <c r="C75" s="50"/>
      <c r="D75" s="50"/>
      <c r="E75" s="51"/>
      <c r="F75" s="51"/>
    </row>
    <row r="76" spans="1:6" ht="15.75" thickBot="1" x14ac:dyDescent="0.3">
      <c r="A76" s="44" t="s">
        <v>0</v>
      </c>
      <c r="B76" s="45">
        <f>SUM(B75)</f>
        <v>0</v>
      </c>
      <c r="C76" s="52">
        <f>SUM(C75:C75)</f>
        <v>0</v>
      </c>
      <c r="D76" s="52">
        <f>SUM(D75:D75)</f>
        <v>0</v>
      </c>
      <c r="E76" s="51"/>
      <c r="F76" s="51"/>
    </row>
    <row r="77" spans="1:6" ht="15.75" thickBot="1" x14ac:dyDescent="0.3">
      <c r="A77" s="53" t="s">
        <v>67</v>
      </c>
      <c r="B77" s="79"/>
      <c r="C77" s="80" t="s">
        <v>17</v>
      </c>
      <c r="D77" s="80" t="s">
        <v>17</v>
      </c>
      <c r="E77" s="51"/>
      <c r="F77" s="51"/>
    </row>
    <row r="78" spans="1:6" ht="15.75" thickBot="1" x14ac:dyDescent="0.3">
      <c r="A78" s="18" t="s">
        <v>68</v>
      </c>
      <c r="B78" s="21"/>
      <c r="C78" s="50"/>
      <c r="D78" s="50"/>
      <c r="E78" s="51"/>
      <c r="F78" s="51"/>
    </row>
    <row r="79" spans="1:6" ht="15.75" thickBot="1" x14ac:dyDescent="0.3">
      <c r="A79" s="44" t="s">
        <v>0</v>
      </c>
      <c r="B79" s="45">
        <f>SUM(B78)</f>
        <v>0</v>
      </c>
      <c r="C79" s="52">
        <f>SUM(C78:C78)</f>
        <v>0</v>
      </c>
      <c r="D79" s="52">
        <f>SUM(D78:D78)</f>
        <v>0</v>
      </c>
      <c r="E79" s="51"/>
      <c r="F79" s="51"/>
    </row>
    <row r="80" spans="1:6" ht="15.75" thickBot="1" x14ac:dyDescent="0.3">
      <c r="A80" s="83" t="s">
        <v>69</v>
      </c>
      <c r="B80" s="16" t="s">
        <v>16</v>
      </c>
      <c r="C80" s="70" t="s">
        <v>17</v>
      </c>
      <c r="D80" s="70" t="s">
        <v>17</v>
      </c>
      <c r="E80" s="51"/>
      <c r="F80" s="51"/>
    </row>
    <row r="81" spans="1:6" x14ac:dyDescent="0.25">
      <c r="A81" s="84" t="s">
        <v>70</v>
      </c>
      <c r="B81" s="85"/>
      <c r="C81" s="42"/>
      <c r="D81" s="42"/>
      <c r="E81" s="51"/>
      <c r="F81" s="51"/>
    </row>
    <row r="82" spans="1:6" x14ac:dyDescent="0.25">
      <c r="A82" s="86" t="s">
        <v>71</v>
      </c>
      <c r="B82" s="85"/>
      <c r="C82" s="43"/>
      <c r="D82" s="43"/>
      <c r="E82" s="51"/>
      <c r="F82" s="51"/>
    </row>
    <row r="83" spans="1:6" x14ac:dyDescent="0.25">
      <c r="A83" s="86" t="s">
        <v>72</v>
      </c>
      <c r="B83" s="85"/>
      <c r="C83" s="43"/>
      <c r="D83" s="43"/>
      <c r="E83" s="51"/>
      <c r="F83" s="51"/>
    </row>
    <row r="84" spans="1:6" ht="15.75" thickBot="1" x14ac:dyDescent="0.3">
      <c r="A84" s="86" t="s">
        <v>73</v>
      </c>
      <c r="B84" s="85"/>
      <c r="C84" s="43"/>
      <c r="D84" s="43"/>
      <c r="E84" s="47"/>
      <c r="F84" s="47"/>
    </row>
    <row r="85" spans="1:6" ht="15.75" thickBot="1" x14ac:dyDescent="0.3">
      <c r="A85" s="30" t="s">
        <v>0</v>
      </c>
      <c r="B85" s="75"/>
      <c r="C85" s="32">
        <f>SUM(C81:C84)</f>
        <v>0</v>
      </c>
      <c r="D85" s="32">
        <f>SUM(D81:D84)</f>
        <v>0</v>
      </c>
      <c r="E85" s="1"/>
      <c r="F85" s="1"/>
    </row>
    <row r="86" spans="1:6" ht="15.75" thickBot="1" x14ac:dyDescent="0.3">
      <c r="A86" s="69"/>
      <c r="B86" s="87"/>
      <c r="C86" s="35"/>
      <c r="D86" s="35"/>
      <c r="E86" s="1"/>
      <c r="F86" s="1"/>
    </row>
    <row r="87" spans="1:6" ht="16.5" customHeight="1" thickBot="1" x14ac:dyDescent="0.3">
      <c r="A87" s="396" t="s">
        <v>74</v>
      </c>
      <c r="B87" s="396"/>
      <c r="C87" s="396"/>
      <c r="D87" s="396"/>
      <c r="E87" s="1"/>
      <c r="F87" s="1"/>
    </row>
    <row r="88" spans="1:6" ht="15.75" thickBot="1" x14ac:dyDescent="0.3">
      <c r="A88" s="88" t="s">
        <v>75</v>
      </c>
      <c r="B88" s="16" t="s">
        <v>40</v>
      </c>
      <c r="C88" s="70" t="s">
        <v>17</v>
      </c>
      <c r="D88" s="70" t="s">
        <v>17</v>
      </c>
      <c r="E88" s="1"/>
      <c r="F88" s="1"/>
    </row>
    <row r="89" spans="1:6" x14ac:dyDescent="0.25">
      <c r="A89" s="84" t="s">
        <v>306</v>
      </c>
      <c r="B89" s="89"/>
      <c r="C89" s="57"/>
      <c r="D89" s="57"/>
      <c r="E89" s="1"/>
      <c r="F89" s="1"/>
    </row>
    <row r="90" spans="1:6" x14ac:dyDescent="0.25">
      <c r="A90" s="86" t="s">
        <v>76</v>
      </c>
      <c r="B90" s="89"/>
      <c r="C90" s="27"/>
      <c r="D90" s="27"/>
      <c r="E90" s="1"/>
      <c r="F90" s="1"/>
    </row>
    <row r="91" spans="1:6" x14ac:dyDescent="0.25">
      <c r="A91" s="86" t="s">
        <v>77</v>
      </c>
      <c r="B91" s="89"/>
      <c r="C91" s="27"/>
      <c r="D91" s="27"/>
      <c r="E91" s="1"/>
      <c r="F91" s="1"/>
    </row>
    <row r="92" spans="1:6" x14ac:dyDescent="0.25">
      <c r="A92" s="86" t="s">
        <v>307</v>
      </c>
      <c r="B92" s="89"/>
      <c r="C92" s="27"/>
      <c r="D92" s="27"/>
      <c r="E92" s="1"/>
      <c r="F92" s="1"/>
    </row>
    <row r="93" spans="1:6" x14ac:dyDescent="0.25">
      <c r="A93" s="86" t="s">
        <v>310</v>
      </c>
      <c r="B93" s="89"/>
      <c r="C93" s="27"/>
      <c r="D93" s="27"/>
      <c r="E93" s="1"/>
      <c r="F93" s="1"/>
    </row>
    <row r="94" spans="1:6" ht="15.75" thickBot="1" x14ac:dyDescent="0.3">
      <c r="A94" s="86" t="s">
        <v>311</v>
      </c>
      <c r="B94" s="89"/>
      <c r="C94" s="27"/>
      <c r="D94" s="27"/>
      <c r="E94" s="1"/>
      <c r="F94" s="1"/>
    </row>
    <row r="95" spans="1:6" ht="15.75" thickBot="1" x14ac:dyDescent="0.3">
      <c r="A95" s="30" t="s">
        <v>0</v>
      </c>
      <c r="B95" s="90"/>
      <c r="C95" s="32">
        <f>SUM(C89:C94)</f>
        <v>0</v>
      </c>
      <c r="D95" s="32">
        <f>SUM(D89:D94)</f>
        <v>0</v>
      </c>
      <c r="E95" s="1"/>
      <c r="F95" s="1"/>
    </row>
    <row r="96" spans="1:6" ht="15.75" thickBot="1" x14ac:dyDescent="0.3">
      <c r="A96" s="69"/>
      <c r="B96" s="87"/>
      <c r="C96" s="35"/>
      <c r="D96" s="35"/>
      <c r="E96" s="1"/>
      <c r="F96" s="1"/>
    </row>
    <row r="97" spans="1:6" ht="16.5" customHeight="1" thickBot="1" x14ac:dyDescent="0.3">
      <c r="A97" s="396" t="s">
        <v>78</v>
      </c>
      <c r="B97" s="396"/>
      <c r="C97" s="396"/>
      <c r="D97" s="396"/>
      <c r="E97" s="1"/>
      <c r="F97" s="1"/>
    </row>
    <row r="98" spans="1:6" ht="15.75" thickBot="1" x14ac:dyDescent="0.3">
      <c r="A98" s="91" t="s">
        <v>79</v>
      </c>
      <c r="B98" s="92" t="s">
        <v>16</v>
      </c>
      <c r="C98" s="93" t="s">
        <v>17</v>
      </c>
      <c r="D98" s="93" t="s">
        <v>17</v>
      </c>
      <c r="E98" s="1"/>
      <c r="F98" s="1"/>
    </row>
    <row r="99" spans="1:6" ht="15.75" thickBot="1" x14ac:dyDescent="0.3">
      <c r="A99" s="94" t="s">
        <v>80</v>
      </c>
      <c r="B99" s="95"/>
      <c r="C99" s="81"/>
      <c r="D99" s="81"/>
      <c r="E99" s="1"/>
      <c r="F99" s="1"/>
    </row>
    <row r="100" spans="1:6" ht="15.75" thickBot="1" x14ac:dyDescent="0.3">
      <c r="A100" s="94" t="s">
        <v>81</v>
      </c>
      <c r="B100" s="95"/>
      <c r="C100" s="81"/>
      <c r="D100" s="81"/>
      <c r="E100" s="1"/>
      <c r="F100" s="1"/>
    </row>
    <row r="101" spans="1:6" ht="25.5" thickBot="1" x14ac:dyDescent="0.3">
      <c r="A101" s="94" t="s">
        <v>82</v>
      </c>
      <c r="B101" s="95"/>
      <c r="C101" s="81"/>
      <c r="D101" s="81"/>
      <c r="E101" s="1"/>
      <c r="F101" s="1"/>
    </row>
    <row r="102" spans="1:6" ht="15.75" thickBot="1" x14ac:dyDescent="0.3">
      <c r="A102" s="96" t="s">
        <v>83</v>
      </c>
      <c r="B102" s="97"/>
      <c r="C102" s="98"/>
      <c r="D102" s="98"/>
      <c r="E102" s="1"/>
      <c r="F102" s="1"/>
    </row>
    <row r="103" spans="1:6" ht="15.75" thickBot="1" x14ac:dyDescent="0.3">
      <c r="A103" s="96" t="s">
        <v>84</v>
      </c>
      <c r="B103" s="97"/>
      <c r="C103" s="98"/>
      <c r="D103" s="98"/>
      <c r="E103" s="1"/>
      <c r="F103" s="1"/>
    </row>
    <row r="104" spans="1:6" ht="15.75" thickBot="1" x14ac:dyDescent="0.3">
      <c r="A104" s="96" t="s">
        <v>85</v>
      </c>
      <c r="B104" s="97"/>
      <c r="C104" s="98"/>
      <c r="D104" s="98"/>
      <c r="E104" s="1"/>
      <c r="F104" s="1"/>
    </row>
    <row r="105" spans="1:6" ht="15.75" thickBot="1" x14ac:dyDescent="0.3">
      <c r="A105" s="96" t="s">
        <v>86</v>
      </c>
      <c r="B105" s="99"/>
      <c r="C105" s="100"/>
      <c r="D105" s="100"/>
      <c r="E105" s="48"/>
      <c r="F105" s="47"/>
    </row>
    <row r="106" spans="1:6" ht="15.75" thickBot="1" x14ac:dyDescent="0.3">
      <c r="A106" s="74" t="s">
        <v>0</v>
      </c>
      <c r="B106" s="90"/>
      <c r="C106" s="32">
        <f>SUM(C99:C101)</f>
        <v>0</v>
      </c>
      <c r="D106" s="32">
        <f>SUM(D99:D101)</f>
        <v>0</v>
      </c>
      <c r="E106" s="1"/>
      <c r="F106" s="1"/>
    </row>
    <row r="107" spans="1:6" x14ac:dyDescent="0.25">
      <c r="A107" s="69"/>
      <c r="B107" s="87"/>
      <c r="C107" s="35"/>
      <c r="D107" s="35"/>
      <c r="E107" s="1"/>
      <c r="F107" s="1"/>
    </row>
    <row r="108" spans="1:6" ht="15.75" thickBot="1" x14ac:dyDescent="0.3">
      <c r="A108" s="33"/>
      <c r="B108" s="34"/>
      <c r="C108" s="34"/>
      <c r="D108" s="34"/>
      <c r="E108" s="1"/>
      <c r="F108" s="1"/>
    </row>
    <row r="109" spans="1:6" ht="50.25" customHeight="1" thickBot="1" x14ac:dyDescent="0.3">
      <c r="A109" s="400" t="s">
        <v>87</v>
      </c>
      <c r="B109" s="400"/>
      <c r="C109" s="101" t="s">
        <v>11</v>
      </c>
      <c r="D109" s="101" t="s">
        <v>12</v>
      </c>
      <c r="E109" s="1"/>
      <c r="F109" s="1"/>
    </row>
    <row r="110" spans="1:6" ht="15.75" customHeight="1" thickBot="1" x14ac:dyDescent="0.3">
      <c r="A110" s="397" t="s">
        <v>88</v>
      </c>
      <c r="B110" s="397"/>
      <c r="C110" s="102" t="s">
        <v>17</v>
      </c>
      <c r="D110" s="102" t="s">
        <v>17</v>
      </c>
      <c r="E110" s="1"/>
      <c r="F110" s="1"/>
    </row>
    <row r="111" spans="1:6" ht="15" customHeight="1" x14ac:dyDescent="0.25">
      <c r="A111" s="403" t="s">
        <v>89</v>
      </c>
      <c r="B111" s="403"/>
      <c r="C111" s="103">
        <f>C22</f>
        <v>0</v>
      </c>
      <c r="D111" s="103">
        <f>D22</f>
        <v>0</v>
      </c>
      <c r="E111" s="1"/>
      <c r="F111" s="1"/>
    </row>
    <row r="112" spans="1:6" ht="15" customHeight="1" x14ac:dyDescent="0.25">
      <c r="A112" s="404" t="s">
        <v>90</v>
      </c>
      <c r="B112" s="404"/>
      <c r="C112" s="104">
        <f>C51</f>
        <v>0</v>
      </c>
      <c r="D112" s="104">
        <f>D51</f>
        <v>0</v>
      </c>
      <c r="E112" s="1"/>
      <c r="F112" s="1"/>
    </row>
    <row r="113" spans="1:7" ht="15" customHeight="1" x14ac:dyDescent="0.25">
      <c r="A113" s="404" t="s">
        <v>91</v>
      </c>
      <c r="B113" s="404"/>
      <c r="C113" s="104">
        <f>C61</f>
        <v>0</v>
      </c>
      <c r="D113" s="104">
        <f>D61</f>
        <v>0</v>
      </c>
      <c r="E113" s="1"/>
      <c r="F113" s="1"/>
    </row>
    <row r="114" spans="1:7" ht="15" customHeight="1" x14ac:dyDescent="0.25">
      <c r="A114" s="404" t="s">
        <v>92</v>
      </c>
      <c r="B114" s="404"/>
      <c r="C114" s="104">
        <f>C85</f>
        <v>0</v>
      </c>
      <c r="D114" s="104">
        <f>D85</f>
        <v>0</v>
      </c>
      <c r="E114" s="1"/>
      <c r="F114" s="1"/>
    </row>
    <row r="115" spans="1:7" ht="15" customHeight="1" x14ac:dyDescent="0.25">
      <c r="A115" s="404" t="s">
        <v>93</v>
      </c>
      <c r="B115" s="404"/>
      <c r="C115" s="104">
        <f>C95</f>
        <v>0</v>
      </c>
      <c r="D115" s="104">
        <f>D95</f>
        <v>0</v>
      </c>
      <c r="E115" s="1"/>
      <c r="F115" s="1"/>
    </row>
    <row r="116" spans="1:7" ht="15" customHeight="1" x14ac:dyDescent="0.25">
      <c r="A116" s="405" t="s">
        <v>94</v>
      </c>
      <c r="B116" s="405"/>
      <c r="C116" s="105">
        <f>SUM(C111:C115)</f>
        <v>0</v>
      </c>
      <c r="D116" s="105">
        <f>SUM(D111:D115)</f>
        <v>0</v>
      </c>
      <c r="E116" s="1"/>
      <c r="F116" s="1"/>
    </row>
    <row r="117" spans="1:7" ht="15.75" customHeight="1" thickBot="1" x14ac:dyDescent="0.3">
      <c r="A117" s="401" t="s">
        <v>95</v>
      </c>
      <c r="B117" s="401"/>
      <c r="C117" s="106">
        <f>C106</f>
        <v>0</v>
      </c>
      <c r="D117" s="106">
        <f>D106</f>
        <v>0</v>
      </c>
      <c r="E117" s="1"/>
      <c r="F117" s="1"/>
    </row>
    <row r="118" spans="1:7" ht="15.75" customHeight="1" thickBot="1" x14ac:dyDescent="0.3">
      <c r="A118" s="402" t="s">
        <v>96</v>
      </c>
      <c r="B118" s="402"/>
      <c r="C118" s="107">
        <f>ROUND(C111+C112+C113+C114+C115+C117,2)</f>
        <v>0</v>
      </c>
      <c r="D118" s="107">
        <f>ROUND(D111+D112+D113+D114+D115+D117,2)</f>
        <v>0</v>
      </c>
      <c r="E118" s="24"/>
      <c r="F118" s="13"/>
    </row>
    <row r="119" spans="1:7" x14ac:dyDescent="0.25">
      <c r="A119" s="33"/>
      <c r="B119" s="34"/>
      <c r="C119" s="108"/>
      <c r="D119" s="108"/>
      <c r="E119" s="109"/>
      <c r="F119" s="109"/>
    </row>
    <row r="120" spans="1:7" x14ac:dyDescent="0.25">
      <c r="A120" s="110"/>
      <c r="B120" s="110"/>
      <c r="C120" s="111"/>
      <c r="D120" s="111"/>
      <c r="E120" s="112"/>
      <c r="F120" s="109"/>
    </row>
    <row r="121" spans="1:7" ht="15.75" thickBot="1" x14ac:dyDescent="0.3">
      <c r="A121" s="406" t="s">
        <v>194</v>
      </c>
      <c r="B121" s="406"/>
      <c r="C121" s="406"/>
      <c r="D121" s="406"/>
      <c r="E121" s="139"/>
      <c r="F121" s="113"/>
      <c r="G121" s="109"/>
    </row>
    <row r="122" spans="1:7" ht="51" x14ac:dyDescent="0.25">
      <c r="A122" s="114" t="s">
        <v>97</v>
      </c>
      <c r="B122" s="115" t="s">
        <v>98</v>
      </c>
      <c r="C122" s="116" t="s">
        <v>99</v>
      </c>
      <c r="D122" s="115" t="s">
        <v>100</v>
      </c>
      <c r="E122" s="113"/>
      <c r="F122" s="109"/>
      <c r="G122" s="117"/>
    </row>
    <row r="123" spans="1:7" x14ac:dyDescent="0.25">
      <c r="A123" s="136"/>
      <c r="B123" s="137" t="e">
        <f>#REF!</f>
        <v>#REF!</v>
      </c>
      <c r="C123" s="138"/>
      <c r="D123" s="137"/>
      <c r="E123" s="113"/>
      <c r="F123" s="109"/>
      <c r="G123" s="117"/>
    </row>
    <row r="124" spans="1:7" x14ac:dyDescent="0.25">
      <c r="A124" s="229" t="s">
        <v>332</v>
      </c>
      <c r="B124" s="228" t="s">
        <v>330</v>
      </c>
      <c r="C124" s="230">
        <f>Encarregada!$C$118</f>
        <v>0</v>
      </c>
      <c r="D124" s="231" t="e">
        <f>C124*2/(34*B123)</f>
        <v>#REF!</v>
      </c>
      <c r="E124" s="113"/>
      <c r="F124" s="119"/>
      <c r="G124" s="117"/>
    </row>
    <row r="125" spans="1:7" ht="15.75" thickBot="1" x14ac:dyDescent="0.3">
      <c r="A125" s="232" t="s">
        <v>101</v>
      </c>
      <c r="B125" s="233" t="s">
        <v>102</v>
      </c>
      <c r="C125" s="234">
        <f>$C$118</f>
        <v>0</v>
      </c>
      <c r="D125" s="235" t="e">
        <f>C125*1/B123</f>
        <v>#REF!</v>
      </c>
      <c r="E125" s="124"/>
      <c r="F125" s="119"/>
      <c r="G125" s="117"/>
    </row>
    <row r="126" spans="1:7" ht="15.75" thickBot="1" x14ac:dyDescent="0.3">
      <c r="A126" s="407" t="s">
        <v>103</v>
      </c>
      <c r="B126" s="407"/>
      <c r="C126" s="407"/>
      <c r="D126" s="125" t="e">
        <f>ROUND(SUM(D124:D125),2)</f>
        <v>#REF!</v>
      </c>
      <c r="E126" s="124"/>
      <c r="F126" s="109"/>
      <c r="G126" s="117"/>
    </row>
    <row r="127" spans="1:7" x14ac:dyDescent="0.25">
      <c r="A127" s="124"/>
      <c r="B127" s="124"/>
      <c r="C127" s="124"/>
      <c r="D127" s="124"/>
      <c r="E127" s="124"/>
      <c r="F127" s="109"/>
      <c r="G127" s="109"/>
    </row>
    <row r="128" spans="1:7" x14ac:dyDescent="0.25">
      <c r="A128" s="124"/>
      <c r="B128" s="124"/>
      <c r="C128" s="124"/>
      <c r="D128" s="124"/>
      <c r="E128" s="124"/>
      <c r="F128" s="112"/>
      <c r="G128" s="109"/>
    </row>
    <row r="129" spans="1:7" ht="15.75" thickBot="1" x14ac:dyDescent="0.3">
      <c r="A129" s="406" t="s">
        <v>195</v>
      </c>
      <c r="B129" s="406"/>
      <c r="C129" s="406"/>
      <c r="D129" s="406"/>
      <c r="E129" s="139"/>
      <c r="F129" s="112"/>
      <c r="G129" s="109"/>
    </row>
    <row r="130" spans="1:7" ht="51" x14ac:dyDescent="0.25">
      <c r="A130" s="114" t="s">
        <v>97</v>
      </c>
      <c r="B130" s="115" t="s">
        <v>98</v>
      </c>
      <c r="C130" s="116" t="s">
        <v>99</v>
      </c>
      <c r="D130" s="115" t="s">
        <v>100</v>
      </c>
      <c r="E130" s="113"/>
      <c r="F130" s="112"/>
      <c r="G130" s="109"/>
    </row>
    <row r="131" spans="1:7" x14ac:dyDescent="0.25">
      <c r="A131" s="136"/>
      <c r="B131" s="137" t="e">
        <f>#REF!</f>
        <v>#REF!</v>
      </c>
      <c r="C131" s="138"/>
      <c r="D131" s="137"/>
      <c r="E131" s="113"/>
      <c r="F131" s="112"/>
      <c r="G131" s="109"/>
    </row>
    <row r="132" spans="1:7" x14ac:dyDescent="0.25">
      <c r="A132" s="229" t="s">
        <v>332</v>
      </c>
      <c r="B132" s="228" t="s">
        <v>330</v>
      </c>
      <c r="C132" s="230">
        <f>Encarregada!$C$118</f>
        <v>0</v>
      </c>
      <c r="D132" s="231" t="e">
        <f>C132*2/(34*B131)</f>
        <v>#REF!</v>
      </c>
      <c r="E132" s="113"/>
      <c r="F132" s="119"/>
      <c r="G132" s="117"/>
    </row>
    <row r="133" spans="1:7" ht="15.75" thickBot="1" x14ac:dyDescent="0.3">
      <c r="A133" s="232" t="s">
        <v>101</v>
      </c>
      <c r="B133" s="233" t="s">
        <v>102</v>
      </c>
      <c r="C133" s="234">
        <f>$C$118</f>
        <v>0</v>
      </c>
      <c r="D133" s="235" t="e">
        <f>C133*1/B131</f>
        <v>#REF!</v>
      </c>
      <c r="E133" s="124"/>
      <c r="F133" s="112"/>
      <c r="G133" s="109"/>
    </row>
    <row r="134" spans="1:7" ht="15.75" thickBot="1" x14ac:dyDescent="0.3">
      <c r="A134" s="407" t="s">
        <v>103</v>
      </c>
      <c r="B134" s="407"/>
      <c r="C134" s="407"/>
      <c r="D134" s="125" t="e">
        <f>ROUND(SUM(D132:D133),2)</f>
        <v>#REF!</v>
      </c>
      <c r="E134" s="124"/>
      <c r="F134" s="112"/>
      <c r="G134" s="109"/>
    </row>
    <row r="135" spans="1:7" x14ac:dyDescent="0.25">
      <c r="A135" s="124"/>
      <c r="B135" s="124"/>
      <c r="C135" s="124"/>
      <c r="D135" s="124"/>
      <c r="E135" s="124"/>
      <c r="F135" s="112"/>
      <c r="G135" s="109"/>
    </row>
    <row r="136" spans="1:7" x14ac:dyDescent="0.25">
      <c r="A136" s="124"/>
      <c r="B136" s="124"/>
      <c r="C136" s="124"/>
      <c r="D136" s="124"/>
      <c r="E136" s="124"/>
      <c r="F136" s="112"/>
      <c r="G136" s="109"/>
    </row>
    <row r="137" spans="1:7" ht="15.75" thickBot="1" x14ac:dyDescent="0.3">
      <c r="A137" s="406" t="s">
        <v>196</v>
      </c>
      <c r="B137" s="406"/>
      <c r="C137" s="406"/>
      <c r="D137" s="406"/>
      <c r="E137" s="139"/>
      <c r="F137" s="113"/>
      <c r="G137" s="109"/>
    </row>
    <row r="138" spans="1:7" ht="51" x14ac:dyDescent="0.25">
      <c r="A138" s="114" t="s">
        <v>97</v>
      </c>
      <c r="B138" s="115" t="s">
        <v>98</v>
      </c>
      <c r="C138" s="116" t="s">
        <v>99</v>
      </c>
      <c r="D138" s="115" t="s">
        <v>100</v>
      </c>
      <c r="E138" s="113"/>
      <c r="F138" s="109"/>
      <c r="G138" s="117"/>
    </row>
    <row r="139" spans="1:7" x14ac:dyDescent="0.25">
      <c r="A139" s="136"/>
      <c r="B139" s="137" t="e">
        <f>#REF!</f>
        <v>#REF!</v>
      </c>
      <c r="C139" s="138"/>
      <c r="D139" s="137"/>
      <c r="E139" s="113"/>
      <c r="F139" s="109"/>
      <c r="G139" s="117"/>
    </row>
    <row r="140" spans="1:7" x14ac:dyDescent="0.25">
      <c r="A140" s="229" t="s">
        <v>332</v>
      </c>
      <c r="B140" s="228" t="s">
        <v>330</v>
      </c>
      <c r="C140" s="230">
        <f>Encarregada!$C$118</f>
        <v>0</v>
      </c>
      <c r="D140" s="231" t="e">
        <f>C140*2/(34*B139)</f>
        <v>#REF!</v>
      </c>
      <c r="E140" s="113"/>
      <c r="F140" s="119"/>
      <c r="G140" s="117"/>
    </row>
    <row r="141" spans="1:7" ht="15.75" thickBot="1" x14ac:dyDescent="0.3">
      <c r="A141" s="120" t="s">
        <v>101</v>
      </c>
      <c r="B141" s="121" t="s">
        <v>102</v>
      </c>
      <c r="C141" s="234">
        <f>$C$118</f>
        <v>0</v>
      </c>
      <c r="D141" s="123" t="e">
        <f>C141*1/B139</f>
        <v>#REF!</v>
      </c>
      <c r="E141" s="124"/>
      <c r="F141" s="109"/>
      <c r="G141" s="117"/>
    </row>
    <row r="142" spans="1:7" ht="15.75" thickBot="1" x14ac:dyDescent="0.3">
      <c r="A142" s="407" t="s">
        <v>103</v>
      </c>
      <c r="B142" s="407"/>
      <c r="C142" s="407"/>
      <c r="D142" s="125" t="e">
        <f>ROUND(SUM(D140:D141),2)</f>
        <v>#REF!</v>
      </c>
      <c r="E142" s="124"/>
      <c r="F142" s="109"/>
      <c r="G142" s="117"/>
    </row>
    <row r="143" spans="1:7" x14ac:dyDescent="0.25">
      <c r="A143" s="124"/>
      <c r="B143" s="124"/>
      <c r="C143" s="124"/>
      <c r="D143" s="124"/>
      <c r="E143" s="124"/>
      <c r="F143" s="109"/>
      <c r="G143" s="109"/>
    </row>
    <row r="144" spans="1:7" x14ac:dyDescent="0.25">
      <c r="A144" s="124"/>
      <c r="B144" s="124"/>
      <c r="C144" s="124"/>
      <c r="D144" s="124"/>
      <c r="E144" s="124"/>
      <c r="F144" s="112"/>
      <c r="G144" s="109"/>
    </row>
    <row r="145" spans="1:7" ht="15.75" thickBot="1" x14ac:dyDescent="0.3">
      <c r="A145" s="406" t="s">
        <v>197</v>
      </c>
      <c r="B145" s="406"/>
      <c r="C145" s="406"/>
      <c r="D145" s="406"/>
      <c r="E145" s="139"/>
      <c r="F145" s="113"/>
      <c r="G145" s="109"/>
    </row>
    <row r="146" spans="1:7" ht="51" x14ac:dyDescent="0.25">
      <c r="A146" s="114" t="s">
        <v>97</v>
      </c>
      <c r="B146" s="115" t="s">
        <v>98</v>
      </c>
      <c r="C146" s="116" t="s">
        <v>99</v>
      </c>
      <c r="D146" s="115" t="s">
        <v>100</v>
      </c>
      <c r="E146" s="113"/>
      <c r="F146" s="109"/>
      <c r="G146" s="117"/>
    </row>
    <row r="147" spans="1:7" x14ac:dyDescent="0.25">
      <c r="A147" s="136"/>
      <c r="B147" s="137" t="e">
        <f>#REF!</f>
        <v>#REF!</v>
      </c>
      <c r="C147" s="138"/>
      <c r="D147" s="137"/>
      <c r="E147" s="113"/>
      <c r="F147" s="109"/>
      <c r="G147" s="117"/>
    </row>
    <row r="148" spans="1:7" x14ac:dyDescent="0.25">
      <c r="A148" s="229" t="s">
        <v>332</v>
      </c>
      <c r="B148" s="228" t="s">
        <v>330</v>
      </c>
      <c r="C148" s="230">
        <f>Encarregada!$C$118</f>
        <v>0</v>
      </c>
      <c r="D148" s="231" t="e">
        <f>C148*2/(34*B147)</f>
        <v>#REF!</v>
      </c>
      <c r="E148" s="113"/>
      <c r="F148" s="119"/>
      <c r="G148" s="117"/>
    </row>
    <row r="149" spans="1:7" ht="15.75" thickBot="1" x14ac:dyDescent="0.3">
      <c r="A149" s="120" t="s">
        <v>101</v>
      </c>
      <c r="B149" s="121" t="s">
        <v>102</v>
      </c>
      <c r="C149" s="234">
        <f>$C$118</f>
        <v>0</v>
      </c>
      <c r="D149" s="123" t="e">
        <f>C149*1/B147</f>
        <v>#REF!</v>
      </c>
      <c r="E149" s="126"/>
      <c r="F149" s="109"/>
      <c r="G149" s="117"/>
    </row>
    <row r="150" spans="1:7" ht="15.75" thickBot="1" x14ac:dyDescent="0.3">
      <c r="A150" s="407" t="s">
        <v>103</v>
      </c>
      <c r="B150" s="407"/>
      <c r="C150" s="407"/>
      <c r="D150" s="125" t="e">
        <f>ROUND(SUM(D148:D149),2)</f>
        <v>#REF!</v>
      </c>
      <c r="E150" s="127"/>
      <c r="F150" s="109"/>
      <c r="G150" s="117"/>
    </row>
    <row r="151" spans="1:7" ht="18.75" customHeight="1" x14ac:dyDescent="0.25">
      <c r="A151" s="126"/>
      <c r="B151" s="126"/>
      <c r="C151" s="126"/>
      <c r="D151" s="126"/>
      <c r="E151" s="128"/>
      <c r="F151" s="126"/>
      <c r="G151" s="109"/>
    </row>
    <row r="152" spans="1:7" x14ac:dyDescent="0.25">
      <c r="A152" s="124"/>
      <c r="B152" s="124"/>
      <c r="C152" s="124"/>
      <c r="D152" s="124"/>
      <c r="E152" s="124"/>
      <c r="F152" s="109"/>
      <c r="G152" s="109"/>
    </row>
    <row r="153" spans="1:7" ht="15.75" thickBot="1" x14ac:dyDescent="0.3">
      <c r="A153" s="406" t="s">
        <v>200</v>
      </c>
      <c r="B153" s="406"/>
      <c r="C153" s="406"/>
      <c r="D153" s="406"/>
      <c r="E153" s="139"/>
      <c r="F153" s="113"/>
      <c r="G153" s="109"/>
    </row>
    <row r="154" spans="1:7" ht="51" x14ac:dyDescent="0.25">
      <c r="A154" s="114" t="s">
        <v>97</v>
      </c>
      <c r="B154" s="115" t="s">
        <v>98</v>
      </c>
      <c r="C154" s="116" t="s">
        <v>99</v>
      </c>
      <c r="D154" s="115" t="s">
        <v>100</v>
      </c>
      <c r="E154" s="113"/>
      <c r="F154" s="109"/>
      <c r="G154" s="117"/>
    </row>
    <row r="155" spans="1:7" x14ac:dyDescent="0.25">
      <c r="A155" s="136"/>
      <c r="B155" s="137" t="e">
        <f>#REF!</f>
        <v>#REF!</v>
      </c>
      <c r="C155" s="138"/>
      <c r="D155" s="137"/>
      <c r="E155" s="113"/>
      <c r="F155" s="109"/>
      <c r="G155" s="117"/>
    </row>
    <row r="156" spans="1:7" x14ac:dyDescent="0.25">
      <c r="A156" s="229" t="s">
        <v>332</v>
      </c>
      <c r="B156" s="228" t="s">
        <v>330</v>
      </c>
      <c r="C156" s="230">
        <f>Encarregada!$C$118</f>
        <v>0</v>
      </c>
      <c r="D156" s="231" t="e">
        <f>C156*2/(34*B155)</f>
        <v>#REF!</v>
      </c>
      <c r="E156" s="113"/>
      <c r="F156" s="119"/>
      <c r="G156" s="117"/>
    </row>
    <row r="157" spans="1:7" ht="15.75" thickBot="1" x14ac:dyDescent="0.3">
      <c r="A157" s="120" t="s">
        <v>101</v>
      </c>
      <c r="B157" s="121" t="s">
        <v>102</v>
      </c>
      <c r="C157" s="234">
        <f>$C$118</f>
        <v>0</v>
      </c>
      <c r="D157" s="123" t="e">
        <f>C157*1/B155</f>
        <v>#REF!</v>
      </c>
      <c r="E157" s="124"/>
      <c r="F157" s="109"/>
      <c r="G157" s="117"/>
    </row>
    <row r="158" spans="1:7" ht="15.75" thickBot="1" x14ac:dyDescent="0.3">
      <c r="A158" s="407" t="s">
        <v>103</v>
      </c>
      <c r="B158" s="407"/>
      <c r="C158" s="407"/>
      <c r="D158" s="125" t="e">
        <f>ROUND(SUM(D156:D157),2)</f>
        <v>#REF!</v>
      </c>
      <c r="E158" s="124"/>
      <c r="F158" s="109"/>
      <c r="G158" s="117"/>
    </row>
    <row r="159" spans="1:7" x14ac:dyDescent="0.25">
      <c r="A159" s="124"/>
      <c r="B159" s="124"/>
      <c r="C159" s="124"/>
      <c r="D159" s="124"/>
      <c r="E159" s="124"/>
      <c r="F159" s="109"/>
      <c r="G159" s="109"/>
    </row>
    <row r="160" spans="1:7" x14ac:dyDescent="0.25">
      <c r="A160" s="124"/>
      <c r="B160" s="124"/>
      <c r="C160" s="124"/>
      <c r="D160" s="124"/>
      <c r="E160" s="124"/>
      <c r="F160" s="112"/>
      <c r="G160" s="109"/>
    </row>
    <row r="161" spans="1:7" ht="15.75" thickBot="1" x14ac:dyDescent="0.3">
      <c r="A161" s="406" t="s">
        <v>334</v>
      </c>
      <c r="B161" s="406"/>
      <c r="C161" s="406"/>
      <c r="D161" s="406"/>
      <c r="E161" s="139"/>
      <c r="F161" s="113"/>
      <c r="G161" s="109"/>
    </row>
    <row r="162" spans="1:7" ht="51" x14ac:dyDescent="0.25">
      <c r="A162" s="114" t="s">
        <v>97</v>
      </c>
      <c r="B162" s="115" t="s">
        <v>98</v>
      </c>
      <c r="C162" s="116" t="s">
        <v>99</v>
      </c>
      <c r="D162" s="115" t="s">
        <v>100</v>
      </c>
      <c r="E162" s="113"/>
      <c r="F162" s="109"/>
      <c r="G162" s="117"/>
    </row>
    <row r="163" spans="1:7" x14ac:dyDescent="0.25">
      <c r="A163" s="136"/>
      <c r="B163" s="137" t="e">
        <f>#REF!</f>
        <v>#REF!</v>
      </c>
      <c r="C163" s="138"/>
      <c r="D163" s="137"/>
      <c r="E163" s="113"/>
      <c r="F163" s="109"/>
      <c r="G163" s="117"/>
    </row>
    <row r="164" spans="1:7" x14ac:dyDescent="0.25">
      <c r="A164" s="229" t="s">
        <v>332</v>
      </c>
      <c r="B164" s="228" t="s">
        <v>330</v>
      </c>
      <c r="C164" s="230">
        <f>Encarregada!$C$118</f>
        <v>0</v>
      </c>
      <c r="D164" s="231" t="e">
        <f>C164*2/(34*B163)</f>
        <v>#REF!</v>
      </c>
      <c r="E164" s="113"/>
      <c r="F164" s="119"/>
      <c r="G164" s="117"/>
    </row>
    <row r="165" spans="1:7" ht="15.75" thickBot="1" x14ac:dyDescent="0.3">
      <c r="A165" s="120" t="s">
        <v>101</v>
      </c>
      <c r="B165" s="121" t="s">
        <v>102</v>
      </c>
      <c r="C165" s="234">
        <f>$C$118</f>
        <v>0</v>
      </c>
      <c r="D165" s="123" t="e">
        <f>C165*1/B163</f>
        <v>#REF!</v>
      </c>
      <c r="E165" s="124"/>
      <c r="F165" s="109"/>
      <c r="G165" s="117"/>
    </row>
    <row r="166" spans="1:7" ht="15.75" thickBot="1" x14ac:dyDescent="0.3">
      <c r="A166" s="407" t="s">
        <v>103</v>
      </c>
      <c r="B166" s="407"/>
      <c r="C166" s="407"/>
      <c r="D166" s="125" t="e">
        <f>ROUND(SUM(D164:D165),2)</f>
        <v>#REF!</v>
      </c>
      <c r="E166" s="124"/>
      <c r="F166" s="109"/>
      <c r="G166" s="117"/>
    </row>
    <row r="167" spans="1:7" x14ac:dyDescent="0.25">
      <c r="A167" s="129"/>
      <c r="B167" s="129"/>
      <c r="C167" s="129"/>
      <c r="D167" s="130"/>
      <c r="E167" s="124"/>
      <c r="F167" s="109"/>
      <c r="G167" s="117"/>
    </row>
    <row r="168" spans="1:7" x14ac:dyDescent="0.25">
      <c r="A168" s="124"/>
      <c r="B168" s="124"/>
      <c r="C168" s="124"/>
      <c r="D168" s="124"/>
      <c r="E168" s="124"/>
      <c r="F168" s="109"/>
      <c r="G168" s="109"/>
    </row>
    <row r="169" spans="1:7" ht="15.75" thickBot="1" x14ac:dyDescent="0.3">
      <c r="A169" s="406" t="s">
        <v>104</v>
      </c>
      <c r="B169" s="406"/>
      <c r="C169" s="406"/>
      <c r="D169" s="406"/>
      <c r="E169" s="406"/>
      <c r="F169" s="406"/>
      <c r="G169" s="406"/>
    </row>
    <row r="170" spans="1:7" ht="63.75" x14ac:dyDescent="0.25">
      <c r="A170" s="114" t="s">
        <v>97</v>
      </c>
      <c r="B170" s="115" t="s">
        <v>105</v>
      </c>
      <c r="C170" s="116" t="s">
        <v>106</v>
      </c>
      <c r="D170" s="115" t="s">
        <v>107</v>
      </c>
      <c r="E170" s="115" t="s">
        <v>108</v>
      </c>
      <c r="F170" s="237" t="s">
        <v>336</v>
      </c>
      <c r="G170" s="237" t="s">
        <v>109</v>
      </c>
    </row>
    <row r="171" spans="1:7" x14ac:dyDescent="0.25">
      <c r="A171" s="118"/>
      <c r="B171" s="271" t="e">
        <f>#REF!</f>
        <v>#REF!</v>
      </c>
      <c r="C171" s="236"/>
      <c r="D171" s="236"/>
      <c r="E171" s="236"/>
      <c r="F171" s="138"/>
      <c r="G171" s="238"/>
    </row>
    <row r="172" spans="1:7" x14ac:dyDescent="0.25">
      <c r="A172" s="229" t="s">
        <v>332</v>
      </c>
      <c r="B172" s="228" t="s">
        <v>330</v>
      </c>
      <c r="C172" s="236">
        <v>16</v>
      </c>
      <c r="D172" s="228" t="s">
        <v>335</v>
      </c>
      <c r="E172" s="228" t="e">
        <f>2/(34*B171)*C172*1/186</f>
        <v>#REF!</v>
      </c>
      <c r="F172" s="230">
        <f>Encarregada!$C$118</f>
        <v>0</v>
      </c>
      <c r="G172" s="231" t="e">
        <f>E172*F172</f>
        <v>#REF!</v>
      </c>
    </row>
    <row r="173" spans="1:7" ht="15.75" thickBot="1" x14ac:dyDescent="0.3">
      <c r="A173" s="120" t="s">
        <v>101</v>
      </c>
      <c r="B173" s="233" t="s">
        <v>102</v>
      </c>
      <c r="C173" s="233">
        <v>16</v>
      </c>
      <c r="D173" s="233" t="s">
        <v>335</v>
      </c>
      <c r="E173" s="233" t="e">
        <f>1/B171*C173*(1/188.86)</f>
        <v>#REF!</v>
      </c>
      <c r="F173" s="234">
        <f>$C$118</f>
        <v>0</v>
      </c>
      <c r="G173" s="235" t="e">
        <f>E173*F173</f>
        <v>#REF!</v>
      </c>
    </row>
    <row r="174" spans="1:7" ht="15.75" thickBot="1" x14ac:dyDescent="0.3">
      <c r="A174" s="414" t="s">
        <v>103</v>
      </c>
      <c r="B174" s="415"/>
      <c r="C174" s="415"/>
      <c r="D174" s="415"/>
      <c r="E174" s="415"/>
      <c r="F174" s="416"/>
      <c r="G174" s="125" t="e">
        <f>ROUND(SUM(G172:G173),2)</f>
        <v>#REF!</v>
      </c>
    </row>
    <row r="175" spans="1:7" x14ac:dyDescent="0.25">
      <c r="A175" s="129"/>
      <c r="B175" s="129"/>
      <c r="C175" s="129"/>
      <c r="D175" s="130"/>
      <c r="E175" s="124"/>
      <c r="F175" s="109"/>
      <c r="G175" s="117"/>
    </row>
    <row r="176" spans="1:7" x14ac:dyDescent="0.25">
      <c r="A176" s="124"/>
      <c r="B176" s="124"/>
      <c r="C176" s="124"/>
      <c r="D176" s="124"/>
      <c r="E176" s="124"/>
      <c r="F176" s="109"/>
      <c r="G176" s="109"/>
    </row>
    <row r="177" spans="1:8" ht="15.75" thickBot="1" x14ac:dyDescent="0.3">
      <c r="A177" s="417" t="s">
        <v>201</v>
      </c>
      <c r="B177" s="417"/>
      <c r="C177" s="417"/>
      <c r="D177" s="417"/>
      <c r="E177" s="139"/>
      <c r="F177" s="126"/>
      <c r="G177" s="109"/>
    </row>
    <row r="178" spans="1:8" ht="51" x14ac:dyDescent="0.25">
      <c r="A178" s="114" t="s">
        <v>97</v>
      </c>
      <c r="B178" s="115" t="s">
        <v>98</v>
      </c>
      <c r="C178" s="116" t="s">
        <v>99</v>
      </c>
      <c r="D178" s="115" t="s">
        <v>100</v>
      </c>
      <c r="E178" s="126"/>
      <c r="F178" s="109"/>
      <c r="G178" s="117"/>
    </row>
    <row r="179" spans="1:8" x14ac:dyDescent="0.25">
      <c r="A179" s="136"/>
      <c r="B179" s="137" t="e">
        <f>#REF!</f>
        <v>#REF!</v>
      </c>
      <c r="C179" s="138"/>
      <c r="D179" s="137"/>
      <c r="E179" s="126"/>
      <c r="F179" s="109"/>
      <c r="G179" s="117"/>
    </row>
    <row r="180" spans="1:8" ht="15.75" thickBot="1" x14ac:dyDescent="0.3">
      <c r="A180" s="120" t="s">
        <v>101</v>
      </c>
      <c r="B180" s="121" t="s">
        <v>102</v>
      </c>
      <c r="C180" s="122">
        <f>D118</f>
        <v>0</v>
      </c>
      <c r="D180" s="123" t="e">
        <f>C180*1/B179</f>
        <v>#REF!</v>
      </c>
      <c r="E180" s="124"/>
      <c r="F180" s="109"/>
      <c r="G180" s="117"/>
    </row>
    <row r="181" spans="1:8" ht="15.75" thickBot="1" x14ac:dyDescent="0.3">
      <c r="A181" s="418" t="s">
        <v>103</v>
      </c>
      <c r="B181" s="419"/>
      <c r="C181" s="420"/>
      <c r="D181" s="125" t="e">
        <f>ROUND(SUM(D180:D180),2)</f>
        <v>#REF!</v>
      </c>
      <c r="E181" s="124"/>
      <c r="F181" s="109"/>
      <c r="G181" s="117"/>
    </row>
    <row r="185" spans="1:8" ht="15.75" thickBot="1" x14ac:dyDescent="0.3">
      <c r="A185" s="413" t="s">
        <v>343</v>
      </c>
      <c r="B185" s="413"/>
      <c r="C185" s="413"/>
      <c r="D185" s="413"/>
      <c r="E185" s="262"/>
      <c r="F185" s="239"/>
      <c r="G185" s="240"/>
      <c r="H185" s="240"/>
    </row>
    <row r="186" spans="1:8" ht="51.75" thickBot="1" x14ac:dyDescent="0.3">
      <c r="A186" s="241" t="s">
        <v>110</v>
      </c>
      <c r="B186" s="241" t="s">
        <v>337</v>
      </c>
      <c r="C186" s="242" t="s">
        <v>111</v>
      </c>
      <c r="D186" s="270" t="s">
        <v>112</v>
      </c>
      <c r="E186" s="244"/>
      <c r="F186" s="244"/>
      <c r="G186" s="240"/>
      <c r="H186" s="245"/>
    </row>
    <row r="187" spans="1:8" ht="15.75" x14ac:dyDescent="0.25">
      <c r="A187" s="255" t="str">
        <f>A121</f>
        <v>AI-1 - ÁREA INTERNA - PISOS FRIOS</v>
      </c>
      <c r="B187" s="246" t="e">
        <f>D126</f>
        <v>#REF!</v>
      </c>
      <c r="C187" s="266" t="e">
        <f>#REF!+#REF!</f>
        <v>#REF!</v>
      </c>
      <c r="D187" s="269" t="e">
        <f t="shared" ref="D187:D194" si="0">ROUND(B187*C187,2)</f>
        <v>#REF!</v>
      </c>
      <c r="E187" s="248"/>
      <c r="F187" s="248"/>
      <c r="G187" s="240"/>
      <c r="H187" s="245"/>
    </row>
    <row r="188" spans="1:8" ht="15.75" x14ac:dyDescent="0.25">
      <c r="A188" s="256" t="str">
        <f>A129</f>
        <v>AI-2 - ÁREA INTERNA (ALMOXARIFADO, GALPÕES, ARQUIVOS )</v>
      </c>
      <c r="B188" s="249" t="e">
        <f>D134</f>
        <v>#REF!</v>
      </c>
      <c r="C188" s="267" t="e">
        <f>#REF!+#REF!</f>
        <v>#REF!</v>
      </c>
      <c r="D188" s="247" t="e">
        <f t="shared" si="0"/>
        <v>#REF!</v>
      </c>
      <c r="E188" s="248"/>
      <c r="F188" s="248"/>
      <c r="G188" s="240"/>
      <c r="H188" s="245"/>
    </row>
    <row r="189" spans="1:8" ht="15.75" x14ac:dyDescent="0.25">
      <c r="A189" s="256" t="str">
        <f>A137</f>
        <v>AI-3 ÁREA INTERNA  ESPAÇOS LIVRES  (SAGUÃO, HALL, SALÃO)</v>
      </c>
      <c r="B189" s="250" t="e">
        <f>D142</f>
        <v>#REF!</v>
      </c>
      <c r="C189" s="267" t="e">
        <f>#REF!+#REF!</f>
        <v>#REF!</v>
      </c>
      <c r="D189" s="247" t="e">
        <f t="shared" si="0"/>
        <v>#REF!</v>
      </c>
      <c r="E189" s="248"/>
      <c r="F189" s="248"/>
      <c r="G189" s="240"/>
      <c r="H189" s="245"/>
    </row>
    <row r="190" spans="1:8" ht="15.75" x14ac:dyDescent="0.25">
      <c r="A190" s="256" t="str">
        <f>A145</f>
        <v>AI-4 ÁREA INTERNA  BANHEIROS</v>
      </c>
      <c r="B190" s="250" t="e">
        <f>D150</f>
        <v>#REF!</v>
      </c>
      <c r="C190" s="267" t="e">
        <f>#REF!+#REF!</f>
        <v>#REF!</v>
      </c>
      <c r="D190" s="247" t="e">
        <f t="shared" si="0"/>
        <v>#REF!</v>
      </c>
      <c r="E190" s="248"/>
      <c r="F190" s="248"/>
      <c r="G190" s="251"/>
      <c r="H190" s="245"/>
    </row>
    <row r="191" spans="1:8" ht="15.75" x14ac:dyDescent="0.25">
      <c r="A191" s="256" t="str">
        <f>A153</f>
        <v>AE-1 ÁREA  EXTERNA (PISOS PAVIMENTADOS, PÁTIOS)</v>
      </c>
      <c r="B191" s="250" t="e">
        <f>D158</f>
        <v>#REF!</v>
      </c>
      <c r="C191" s="267" t="e">
        <f>#REF!+#REF!</f>
        <v>#REF!</v>
      </c>
      <c r="D191" s="247" t="e">
        <f t="shared" si="0"/>
        <v>#REF!</v>
      </c>
      <c r="E191" s="248"/>
      <c r="F191" s="248"/>
      <c r="G191" s="251"/>
      <c r="H191" s="245"/>
    </row>
    <row r="192" spans="1:8" ht="15.75" x14ac:dyDescent="0.25">
      <c r="A192" s="256" t="str">
        <f>A161</f>
        <v>AE-3 ÁREA  EXTERNA (COLETA DE DETRITOS  PÁTIOS/   ÀREAS VERDES)</v>
      </c>
      <c r="B192" s="250" t="e">
        <f>D166</f>
        <v>#REF!</v>
      </c>
      <c r="C192" s="267" t="e">
        <f>#REF!+#REF!</f>
        <v>#REF!</v>
      </c>
      <c r="D192" s="247" t="e">
        <f t="shared" si="0"/>
        <v>#REF!</v>
      </c>
      <c r="E192" s="248"/>
      <c r="F192" s="248"/>
      <c r="G192" s="251"/>
      <c r="H192" s="245"/>
    </row>
    <row r="193" spans="1:8" ht="15.75" x14ac:dyDescent="0.25">
      <c r="A193" s="256" t="str">
        <f>A169</f>
        <v>ÁREA DE ESQUADRIAS - FACES</v>
      </c>
      <c r="B193" s="252" t="e">
        <f>G174</f>
        <v>#REF!</v>
      </c>
      <c r="C193" s="267" t="e">
        <f>#REF!+#REF!+#REF!+#REF!</f>
        <v>#REF!</v>
      </c>
      <c r="D193" s="247" t="e">
        <f t="shared" si="0"/>
        <v>#REF!</v>
      </c>
      <c r="E193" s="248"/>
      <c r="F193" s="248"/>
      <c r="G193" s="251"/>
      <c r="H193" s="245"/>
    </row>
    <row r="194" spans="1:8" ht="16.5" thickBot="1" x14ac:dyDescent="0.3">
      <c r="A194" s="257" t="str">
        <f>A177</f>
        <v>PERÍCIA MÉDICA/REAB/ASSIST SOCIAL Protocolo Covid-19</v>
      </c>
      <c r="B194" s="258" t="e">
        <f>D181</f>
        <v>#REF!</v>
      </c>
      <c r="C194" s="268" t="e">
        <f>#REF!</f>
        <v>#REF!</v>
      </c>
      <c r="D194" s="259" t="e">
        <f t="shared" si="0"/>
        <v>#REF!</v>
      </c>
      <c r="E194" s="248"/>
      <c r="F194" s="248"/>
      <c r="G194" s="251"/>
      <c r="H194" s="245"/>
    </row>
    <row r="195" spans="1:8" ht="16.5" thickBot="1" x14ac:dyDescent="0.3">
      <c r="A195" s="411" t="s">
        <v>339</v>
      </c>
      <c r="B195" s="411"/>
      <c r="C195" s="412"/>
      <c r="D195" s="260" t="e">
        <f>ROUND(SUM(D187:D194),2)</f>
        <v>#REF!</v>
      </c>
      <c r="E195" s="253"/>
      <c r="F195" s="253"/>
      <c r="G195" s="240"/>
      <c r="H195" s="245"/>
    </row>
    <row r="196" spans="1:8" ht="16.5" thickBot="1" x14ac:dyDescent="0.3">
      <c r="A196" s="408" t="s">
        <v>340</v>
      </c>
      <c r="B196" s="409"/>
      <c r="C196" s="410"/>
      <c r="D196" s="260" t="e">
        <f>D195*12</f>
        <v>#REF!</v>
      </c>
      <c r="E196" s="254"/>
      <c r="F196" s="254"/>
      <c r="G196" s="240"/>
      <c r="H196" s="245"/>
    </row>
    <row r="197" spans="1:8" ht="15.75" thickBot="1" x14ac:dyDescent="0.3">
      <c r="A197" s="413" t="s">
        <v>338</v>
      </c>
      <c r="B197" s="413"/>
      <c r="C197" s="413"/>
      <c r="D197" s="413"/>
      <c r="E197" s="262"/>
      <c r="F197" s="239"/>
      <c r="G197" s="240"/>
      <c r="H197" s="240"/>
    </row>
    <row r="198" spans="1:8" ht="51.75" thickBot="1" x14ac:dyDescent="0.3">
      <c r="A198" s="241" t="s">
        <v>110</v>
      </c>
      <c r="B198" s="241" t="s">
        <v>337</v>
      </c>
      <c r="C198" s="242" t="s">
        <v>111</v>
      </c>
      <c r="D198" s="243" t="s">
        <v>112</v>
      </c>
      <c r="E198" s="244"/>
      <c r="F198" s="244"/>
      <c r="G198" s="240"/>
      <c r="H198" s="245"/>
    </row>
    <row r="199" spans="1:8" ht="16.5" thickBot="1" x14ac:dyDescent="0.3">
      <c r="A199" s="263" t="str">
        <f>A161</f>
        <v>AE-3 ÁREA  EXTERNA (COLETA DE DETRITOS  PÁTIOS/   ÀREAS VERDES)</v>
      </c>
      <c r="B199" s="264">
        <v>0</v>
      </c>
      <c r="C199" s="261" t="e">
        <f>#REF!+#REF!</f>
        <v>#REF!</v>
      </c>
      <c r="D199" s="265" t="e">
        <f>ROUND(B199*C199,2)</f>
        <v>#REF!</v>
      </c>
      <c r="E199" s="248"/>
      <c r="F199" s="248"/>
      <c r="G199" s="251"/>
      <c r="H199" s="245"/>
    </row>
    <row r="200" spans="1:8" ht="16.5" thickBot="1" x14ac:dyDescent="0.3">
      <c r="A200" s="411" t="s">
        <v>341</v>
      </c>
      <c r="B200" s="411"/>
      <c r="C200" s="412"/>
      <c r="D200" s="260" t="e">
        <f>D199</f>
        <v>#REF!</v>
      </c>
      <c r="E200" s="253"/>
      <c r="F200" s="253"/>
      <c r="G200" s="240"/>
      <c r="H200" s="245"/>
    </row>
    <row r="201" spans="1:8" ht="16.5" thickBot="1" x14ac:dyDescent="0.3">
      <c r="A201" s="408" t="s">
        <v>342</v>
      </c>
      <c r="B201" s="409"/>
      <c r="C201" s="410"/>
      <c r="D201" s="260" t="e">
        <f>D200*12</f>
        <v>#REF!</v>
      </c>
      <c r="E201" s="254"/>
      <c r="F201" s="254"/>
      <c r="G201" s="240"/>
      <c r="H201" s="245"/>
    </row>
  </sheetData>
  <sheetProtection selectLockedCells="1" selectUnlockedCells="1"/>
  <mergeCells count="42">
    <mergeCell ref="A161:D161"/>
    <mergeCell ref="A174:F174"/>
    <mergeCell ref="A169:G169"/>
    <mergeCell ref="A200:C200"/>
    <mergeCell ref="A177:D177"/>
    <mergeCell ref="A166:C166"/>
    <mergeCell ref="A181:C181"/>
    <mergeCell ref="A201:C201"/>
    <mergeCell ref="A195:C195"/>
    <mergeCell ref="A196:C196"/>
    <mergeCell ref="A185:D185"/>
    <mergeCell ref="A197:D197"/>
    <mergeCell ref="A134:C134"/>
    <mergeCell ref="A117:B117"/>
    <mergeCell ref="A118:B118"/>
    <mergeCell ref="A153:D153"/>
    <mergeCell ref="A158:C158"/>
    <mergeCell ref="A137:D137"/>
    <mergeCell ref="A142:C142"/>
    <mergeCell ref="A145:D145"/>
    <mergeCell ref="A150:C150"/>
    <mergeCell ref="A114:B114"/>
    <mergeCell ref="A115:B115"/>
    <mergeCell ref="A121:D121"/>
    <mergeCell ref="A126:C126"/>
    <mergeCell ref="A129:D129"/>
    <mergeCell ref="A116:B116"/>
    <mergeCell ref="A1:D1"/>
    <mergeCell ref="A2:D2"/>
    <mergeCell ref="A3:D3"/>
    <mergeCell ref="A13:D13"/>
    <mergeCell ref="A53:D53"/>
    <mergeCell ref="A111:B111"/>
    <mergeCell ref="A112:B112"/>
    <mergeCell ref="A113:B113"/>
    <mergeCell ref="E14:F14"/>
    <mergeCell ref="A24:D24"/>
    <mergeCell ref="A110:B110"/>
    <mergeCell ref="A63:D63"/>
    <mergeCell ref="A87:D87"/>
    <mergeCell ref="A97:D97"/>
    <mergeCell ref="A109:B109"/>
  </mergeCells>
  <pageMargins left="0.70833333333333337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9"/>
  <sheetViews>
    <sheetView topLeftCell="A189" workbookViewId="0">
      <selection activeCell="B197" sqref="B197"/>
    </sheetView>
  </sheetViews>
  <sheetFormatPr defaultColWidth="8.7109375" defaultRowHeight="15" x14ac:dyDescent="0.25"/>
  <cols>
    <col min="1" max="1" width="57.7109375" customWidth="1"/>
    <col min="2" max="2" width="14.140625" customWidth="1"/>
    <col min="3" max="3" width="12.85546875" customWidth="1"/>
    <col min="4" max="4" width="16" customWidth="1"/>
    <col min="5" max="5" width="16.85546875" customWidth="1"/>
    <col min="6" max="6" width="10.42578125" bestFit="1" customWidth="1"/>
  </cols>
  <sheetData>
    <row r="1" spans="1:6" ht="22.5" x14ac:dyDescent="0.25">
      <c r="A1" s="398" t="s">
        <v>2</v>
      </c>
      <c r="B1" s="398"/>
      <c r="C1" s="398"/>
      <c r="D1" s="398"/>
      <c r="E1" s="1"/>
      <c r="F1" s="1"/>
    </row>
    <row r="2" spans="1:6" ht="22.5" x14ac:dyDescent="0.25">
      <c r="A2" s="398" t="s">
        <v>3</v>
      </c>
      <c r="B2" s="398"/>
      <c r="C2" s="398"/>
      <c r="D2" s="398"/>
      <c r="E2" s="1"/>
      <c r="F2" s="1"/>
    </row>
    <row r="3" spans="1:6" ht="18.75" x14ac:dyDescent="0.25">
      <c r="A3" s="399" t="s">
        <v>4</v>
      </c>
      <c r="B3" s="399"/>
      <c r="C3" s="399"/>
      <c r="D3" s="399"/>
      <c r="E3" s="1"/>
      <c r="F3" s="1"/>
    </row>
    <row r="4" spans="1:6" ht="15.75" thickBot="1" x14ac:dyDescent="0.3">
      <c r="A4" s="2"/>
      <c r="B4" s="3"/>
      <c r="C4" s="3"/>
      <c r="D4" s="3"/>
      <c r="E4" s="1"/>
      <c r="F4" s="1"/>
    </row>
    <row r="5" spans="1:6" ht="15.75" thickBot="1" x14ac:dyDescent="0.3">
      <c r="A5" s="4"/>
      <c r="B5" s="5" t="s">
        <v>5</v>
      </c>
      <c r="C5" s="6"/>
      <c r="D5" s="6"/>
      <c r="E5" s="1"/>
      <c r="F5" s="1"/>
    </row>
    <row r="6" spans="1:6" ht="15.75" thickBot="1" x14ac:dyDescent="0.3">
      <c r="A6" s="4"/>
      <c r="B6" s="5" t="s">
        <v>6</v>
      </c>
      <c r="C6" s="7"/>
      <c r="D6" s="7"/>
      <c r="E6" s="1"/>
      <c r="F6" s="1"/>
    </row>
    <row r="7" spans="1:6" ht="15.75" thickBot="1" x14ac:dyDescent="0.3">
      <c r="A7" s="4"/>
      <c r="B7" s="5" t="s">
        <v>7</v>
      </c>
      <c r="C7" s="8"/>
      <c r="D7" s="8"/>
      <c r="E7" s="1"/>
      <c r="F7" s="1"/>
    </row>
    <row r="8" spans="1:6" ht="15.75" thickBot="1" x14ac:dyDescent="0.3">
      <c r="A8" s="4"/>
      <c r="B8" s="5" t="s">
        <v>8</v>
      </c>
      <c r="C8" s="8"/>
      <c r="D8" s="8"/>
      <c r="E8" s="1"/>
      <c r="F8" s="1"/>
    </row>
    <row r="9" spans="1:6" x14ac:dyDescent="0.25">
      <c r="A9" s="4"/>
      <c r="B9" s="5"/>
      <c r="C9" s="9"/>
      <c r="D9" s="9"/>
      <c r="E9" s="1"/>
      <c r="F9" s="1"/>
    </row>
    <row r="10" spans="1:6" x14ac:dyDescent="0.25">
      <c r="A10" s="4"/>
      <c r="B10" s="5"/>
      <c r="C10" s="9"/>
      <c r="D10" s="9"/>
      <c r="E10" s="1"/>
      <c r="F10" s="1"/>
    </row>
    <row r="11" spans="1:6" ht="15.75" thickBot="1" x14ac:dyDescent="0.3">
      <c r="A11" s="10" t="s">
        <v>206</v>
      </c>
      <c r="B11" s="5"/>
      <c r="C11" s="9"/>
      <c r="D11" s="9"/>
      <c r="E11" s="1"/>
      <c r="F11" s="1"/>
    </row>
    <row r="12" spans="1:6" ht="39" thickBot="1" x14ac:dyDescent="0.3">
      <c r="A12" s="11" t="s">
        <v>9</v>
      </c>
      <c r="B12" s="12" t="s">
        <v>10</v>
      </c>
      <c r="C12" s="12" t="s">
        <v>11</v>
      </c>
      <c r="D12" s="12" t="s">
        <v>12</v>
      </c>
      <c r="E12" s="1"/>
      <c r="F12" s="1"/>
    </row>
    <row r="13" spans="1:6" ht="16.5" customHeight="1" thickBot="1" x14ac:dyDescent="0.3">
      <c r="A13" s="396" t="s">
        <v>14</v>
      </c>
      <c r="B13" s="396"/>
      <c r="C13" s="396"/>
      <c r="D13" s="396"/>
      <c r="E13" s="13"/>
      <c r="F13" s="13"/>
    </row>
    <row r="14" spans="1:6" ht="15.75" thickBot="1" x14ac:dyDescent="0.3">
      <c r="A14" s="14" t="s">
        <v>15</v>
      </c>
      <c r="B14" s="15" t="s">
        <v>16</v>
      </c>
      <c r="C14" s="16" t="s">
        <v>17</v>
      </c>
      <c r="D14" s="16" t="s">
        <v>17</v>
      </c>
      <c r="E14" s="395"/>
      <c r="F14" s="395"/>
    </row>
    <row r="15" spans="1:6" x14ac:dyDescent="0.25">
      <c r="A15" s="18" t="s">
        <v>18</v>
      </c>
      <c r="B15" s="19"/>
      <c r="C15" s="20"/>
      <c r="D15" s="20"/>
      <c r="E15" s="13"/>
      <c r="F15" s="17"/>
    </row>
    <row r="16" spans="1:6" x14ac:dyDescent="0.25">
      <c r="A16" s="18" t="s">
        <v>19</v>
      </c>
      <c r="B16" s="21"/>
      <c r="C16" s="22"/>
      <c r="D16" s="22"/>
      <c r="E16" s="23"/>
      <c r="F16" s="24"/>
    </row>
    <row r="17" spans="1:6" x14ac:dyDescent="0.25">
      <c r="A17" s="18" t="s">
        <v>20</v>
      </c>
      <c r="B17" s="25"/>
      <c r="C17" s="20"/>
      <c r="D17" s="20"/>
      <c r="E17" s="23"/>
      <c r="F17" s="24"/>
    </row>
    <row r="18" spans="1:6" x14ac:dyDescent="0.25">
      <c r="A18" s="18" t="s">
        <v>21</v>
      </c>
      <c r="B18" s="26"/>
      <c r="C18" s="20"/>
      <c r="D18" s="20"/>
      <c r="E18" s="23"/>
      <c r="F18" s="24"/>
    </row>
    <row r="19" spans="1:6" x14ac:dyDescent="0.25">
      <c r="A19" s="18" t="s">
        <v>22</v>
      </c>
      <c r="B19" s="26"/>
      <c r="C19" s="20"/>
      <c r="D19" s="27"/>
      <c r="E19" s="23"/>
      <c r="F19" s="24"/>
    </row>
    <row r="20" spans="1:6" x14ac:dyDescent="0.25">
      <c r="A20" s="18" t="s">
        <v>23</v>
      </c>
      <c r="B20" s="26"/>
      <c r="C20" s="20"/>
      <c r="D20" s="20"/>
      <c r="E20" s="23"/>
      <c r="F20" s="24"/>
    </row>
    <row r="21" spans="1:6" ht="15.75" thickBot="1" x14ac:dyDescent="0.3">
      <c r="A21" s="18" t="s">
        <v>24</v>
      </c>
      <c r="B21" s="28"/>
      <c r="C21" s="20"/>
      <c r="D21" s="20"/>
      <c r="E21" s="23"/>
      <c r="F21" s="29"/>
    </row>
    <row r="22" spans="1:6" ht="15.75" thickBot="1" x14ac:dyDescent="0.3">
      <c r="A22" s="30" t="s">
        <v>0</v>
      </c>
      <c r="B22" s="31"/>
      <c r="C22" s="32">
        <f>SUM(C15:C21)</f>
        <v>0</v>
      </c>
      <c r="D22" s="32">
        <f>SUM(D15:D21)</f>
        <v>0</v>
      </c>
      <c r="E22" s="23"/>
      <c r="F22" s="29"/>
    </row>
    <row r="23" spans="1:6" ht="15.75" thickBot="1" x14ac:dyDescent="0.3">
      <c r="A23" s="33"/>
      <c r="B23" s="34"/>
      <c r="C23" s="35"/>
      <c r="D23" s="35"/>
      <c r="E23" s="36"/>
      <c r="F23" s="37"/>
    </row>
    <row r="24" spans="1:6" ht="16.5" customHeight="1" thickBot="1" x14ac:dyDescent="0.3">
      <c r="A24" s="396" t="s">
        <v>25</v>
      </c>
      <c r="B24" s="396"/>
      <c r="C24" s="396"/>
      <c r="D24" s="396"/>
      <c r="E24" s="13"/>
      <c r="F24" s="13"/>
    </row>
    <row r="25" spans="1:6" ht="15.75" thickBot="1" x14ac:dyDescent="0.3">
      <c r="A25" s="38" t="s">
        <v>26</v>
      </c>
      <c r="B25" s="39" t="s">
        <v>16</v>
      </c>
      <c r="C25" s="39" t="s">
        <v>17</v>
      </c>
      <c r="D25" s="39" t="s">
        <v>17</v>
      </c>
      <c r="E25" s="1"/>
      <c r="F25" s="1"/>
    </row>
    <row r="26" spans="1:6" x14ac:dyDescent="0.25">
      <c r="A26" s="40" t="s">
        <v>27</v>
      </c>
      <c r="B26" s="41"/>
      <c r="C26" s="42"/>
      <c r="D26" s="42"/>
      <c r="E26" s="13"/>
      <c r="F26" s="13"/>
    </row>
    <row r="27" spans="1:6" ht="64.5" thickBot="1" x14ac:dyDescent="0.3">
      <c r="A27" s="18" t="s">
        <v>28</v>
      </c>
      <c r="B27" s="21"/>
      <c r="C27" s="43"/>
      <c r="D27" s="43"/>
      <c r="E27" s="13"/>
      <c r="F27" s="13"/>
    </row>
    <row r="28" spans="1:6" ht="15.75" thickBot="1" x14ac:dyDescent="0.3">
      <c r="A28" s="44" t="s">
        <v>29</v>
      </c>
      <c r="B28" s="45">
        <f>SUM(B26:B27)</f>
        <v>0</v>
      </c>
      <c r="C28" s="46">
        <f>SUM(C26:C27)</f>
        <v>0</v>
      </c>
      <c r="D28" s="46">
        <f>SUM(D26:D27)</f>
        <v>0</v>
      </c>
      <c r="E28" s="47"/>
      <c r="F28" s="48"/>
    </row>
    <row r="29" spans="1:6" ht="26.25" thickBot="1" x14ac:dyDescent="0.3">
      <c r="A29" s="49" t="s">
        <v>30</v>
      </c>
      <c r="B29" s="39" t="s">
        <v>16</v>
      </c>
      <c r="C29" s="39" t="s">
        <v>17</v>
      </c>
      <c r="D29" s="39" t="s">
        <v>17</v>
      </c>
      <c r="E29" s="1"/>
      <c r="F29" s="1"/>
    </row>
    <row r="30" spans="1:6" x14ac:dyDescent="0.25">
      <c r="A30" s="18" t="s">
        <v>31</v>
      </c>
      <c r="B30" s="21"/>
      <c r="C30" s="50"/>
      <c r="D30" s="50"/>
      <c r="E30" s="47"/>
      <c r="F30" s="51"/>
    </row>
    <row r="31" spans="1:6" x14ac:dyDescent="0.25">
      <c r="A31" s="18" t="s">
        <v>32</v>
      </c>
      <c r="B31" s="21"/>
      <c r="C31" s="50"/>
      <c r="D31" s="50"/>
      <c r="E31" s="1"/>
      <c r="F31" s="51"/>
    </row>
    <row r="32" spans="1:6" x14ac:dyDescent="0.25">
      <c r="A32" s="18" t="s">
        <v>33</v>
      </c>
      <c r="B32" s="21"/>
      <c r="C32" s="50"/>
      <c r="D32" s="50"/>
      <c r="E32" s="51"/>
      <c r="F32" s="51"/>
    </row>
    <row r="33" spans="1:6" x14ac:dyDescent="0.25">
      <c r="A33" s="18" t="s">
        <v>34</v>
      </c>
      <c r="B33" s="21"/>
      <c r="C33" s="50"/>
      <c r="D33" s="50"/>
      <c r="E33" s="51"/>
      <c r="F33" s="51"/>
    </row>
    <row r="34" spans="1:6" x14ac:dyDescent="0.25">
      <c r="A34" s="18" t="s">
        <v>35</v>
      </c>
      <c r="B34" s="21"/>
      <c r="C34" s="50"/>
      <c r="D34" s="50"/>
      <c r="E34" s="51"/>
      <c r="F34" s="51"/>
    </row>
    <row r="35" spans="1:6" x14ac:dyDescent="0.25">
      <c r="A35" s="18" t="s">
        <v>36</v>
      </c>
      <c r="B35" s="21"/>
      <c r="C35" s="50"/>
      <c r="D35" s="50"/>
      <c r="E35" s="51"/>
      <c r="F35" s="51"/>
    </row>
    <row r="36" spans="1:6" x14ac:dyDescent="0.25">
      <c r="A36" s="18" t="s">
        <v>37</v>
      </c>
      <c r="B36" s="21"/>
      <c r="C36" s="50"/>
      <c r="D36" s="50"/>
      <c r="E36" s="47"/>
      <c r="F36" s="48"/>
    </row>
    <row r="37" spans="1:6" ht="15.75" thickBot="1" x14ac:dyDescent="0.3">
      <c r="A37" s="18" t="s">
        <v>38</v>
      </c>
      <c r="B37" s="21"/>
      <c r="C37" s="50"/>
      <c r="D37" s="50"/>
      <c r="E37" s="1"/>
      <c r="F37" s="1"/>
    </row>
    <row r="38" spans="1:6" ht="15.75" thickBot="1" x14ac:dyDescent="0.3">
      <c r="A38" s="44" t="s">
        <v>29</v>
      </c>
      <c r="B38" s="45">
        <f>SUM(B30:B37)</f>
        <v>0</v>
      </c>
      <c r="C38" s="52">
        <f>SUM(C30:C37)</f>
        <v>0</v>
      </c>
      <c r="D38" s="52">
        <f>SUM(D30:D37)</f>
        <v>0</v>
      </c>
      <c r="E38" s="1"/>
      <c r="F38" s="1"/>
    </row>
    <row r="39" spans="1:6" ht="16.5" thickBot="1" x14ac:dyDescent="0.3">
      <c r="A39" s="53" t="s">
        <v>39</v>
      </c>
      <c r="B39" s="39" t="s">
        <v>40</v>
      </c>
      <c r="C39" s="54" t="s">
        <v>17</v>
      </c>
      <c r="D39" s="54" t="s">
        <v>17</v>
      </c>
      <c r="E39" s="55"/>
      <c r="F39" s="1"/>
    </row>
    <row r="40" spans="1:6" ht="38.25" x14ac:dyDescent="0.25">
      <c r="A40" s="18" t="s">
        <v>41</v>
      </c>
      <c r="B40" s="56"/>
      <c r="C40" s="57"/>
      <c r="D40" s="57"/>
      <c r="E40" s="1"/>
      <c r="F40" s="1"/>
    </row>
    <row r="41" spans="1:6" ht="25.5" x14ac:dyDescent="0.25">
      <c r="A41" s="18" t="s">
        <v>42</v>
      </c>
      <c r="B41" s="58"/>
      <c r="C41" s="43"/>
      <c r="D41" s="59"/>
      <c r="E41" s="1"/>
      <c r="F41" s="1"/>
    </row>
    <row r="42" spans="1:6" x14ac:dyDescent="0.25">
      <c r="A42" s="18" t="s">
        <v>43</v>
      </c>
      <c r="B42" s="58"/>
      <c r="C42" s="43"/>
      <c r="D42" s="43"/>
      <c r="E42" s="1"/>
      <c r="F42" s="1"/>
    </row>
    <row r="43" spans="1:6" x14ac:dyDescent="0.25">
      <c r="A43" s="18" t="s">
        <v>44</v>
      </c>
      <c r="B43" s="58"/>
      <c r="C43" s="43"/>
      <c r="D43" s="43"/>
      <c r="E43" s="1"/>
      <c r="F43" s="1"/>
    </row>
    <row r="44" spans="1:6" ht="25.5" x14ac:dyDescent="0.25">
      <c r="A44" s="18" t="s">
        <v>45</v>
      </c>
      <c r="B44" s="21"/>
      <c r="C44" s="43"/>
      <c r="D44" s="43"/>
      <c r="E44" s="1"/>
      <c r="F44" s="1"/>
    </row>
    <row r="45" spans="1:6" ht="15.75" thickBot="1" x14ac:dyDescent="0.3">
      <c r="A45" s="18"/>
      <c r="B45" s="58"/>
      <c r="C45" s="60"/>
      <c r="D45" s="60"/>
      <c r="E45" s="1"/>
      <c r="F45" s="1"/>
    </row>
    <row r="46" spans="1:6" ht="15.75" thickBot="1" x14ac:dyDescent="0.3">
      <c r="A46" s="44" t="s">
        <v>29</v>
      </c>
      <c r="B46" s="46"/>
      <c r="C46" s="52">
        <f>SUM(C40:C45)</f>
        <v>0</v>
      </c>
      <c r="D46" s="52">
        <f>SUM(D40:D45)</f>
        <v>0</v>
      </c>
      <c r="E46" s="1"/>
      <c r="F46" s="1"/>
    </row>
    <row r="47" spans="1:6" ht="15.75" thickBot="1" x14ac:dyDescent="0.3">
      <c r="A47" s="61" t="s">
        <v>46</v>
      </c>
      <c r="B47" s="16"/>
      <c r="C47" s="62"/>
      <c r="D47" s="62"/>
      <c r="E47" s="1"/>
      <c r="F47" s="1"/>
    </row>
    <row r="48" spans="1:6" x14ac:dyDescent="0.25">
      <c r="A48" s="63" t="s">
        <v>47</v>
      </c>
      <c r="B48" s="64"/>
      <c r="C48" s="42"/>
      <c r="D48" s="42"/>
      <c r="E48" s="1"/>
      <c r="F48" s="1"/>
    </row>
    <row r="49" spans="1:6" x14ac:dyDescent="0.25">
      <c r="A49" s="65" t="s">
        <v>48</v>
      </c>
      <c r="B49" s="66"/>
      <c r="C49" s="43"/>
      <c r="D49" s="43"/>
      <c r="E49" s="1"/>
      <c r="F49" s="1"/>
    </row>
    <row r="50" spans="1:6" ht="15.75" thickBot="1" x14ac:dyDescent="0.3">
      <c r="A50" s="65" t="s">
        <v>39</v>
      </c>
      <c r="B50" s="67"/>
      <c r="C50" s="43"/>
      <c r="D50" s="43"/>
      <c r="E50" s="1"/>
      <c r="F50" s="1"/>
    </row>
    <row r="51" spans="1:6" ht="15.75" thickBot="1" x14ac:dyDescent="0.3">
      <c r="A51" s="30" t="s">
        <v>0</v>
      </c>
      <c r="B51" s="68"/>
      <c r="C51" s="32">
        <f>SUM(C48:C50)</f>
        <v>0</v>
      </c>
      <c r="D51" s="32">
        <f>SUM(D48:D50)</f>
        <v>0</v>
      </c>
      <c r="E51" s="1"/>
      <c r="F51" s="1"/>
    </row>
    <row r="52" spans="1:6" ht="15.75" thickBot="1" x14ac:dyDescent="0.3">
      <c r="A52" s="69"/>
      <c r="B52" s="35"/>
      <c r="C52" s="35"/>
      <c r="D52" s="35"/>
      <c r="E52" s="1"/>
      <c r="F52" s="1"/>
    </row>
    <row r="53" spans="1:6" ht="16.5" customHeight="1" thickBot="1" x14ac:dyDescent="0.3">
      <c r="A53" s="396" t="s">
        <v>49</v>
      </c>
      <c r="B53" s="396"/>
      <c r="C53" s="396"/>
      <c r="D53" s="396"/>
      <c r="E53" s="51"/>
      <c r="F53" s="51"/>
    </row>
    <row r="54" spans="1:6" ht="15.75" thickBot="1" x14ac:dyDescent="0.3">
      <c r="A54" s="14" t="s">
        <v>50</v>
      </c>
      <c r="B54" s="16" t="s">
        <v>16</v>
      </c>
      <c r="C54" s="70" t="s">
        <v>17</v>
      </c>
      <c r="D54" s="70" t="s">
        <v>17</v>
      </c>
      <c r="E54" s="51"/>
      <c r="F54" s="51"/>
    </row>
    <row r="55" spans="1:6" x14ac:dyDescent="0.25">
      <c r="A55" s="18" t="s">
        <v>51</v>
      </c>
      <c r="B55" s="72"/>
      <c r="C55" s="42"/>
      <c r="D55" s="42"/>
      <c r="E55" s="51"/>
      <c r="F55" s="51"/>
    </row>
    <row r="56" spans="1:6" x14ac:dyDescent="0.25">
      <c r="A56" s="73" t="s">
        <v>52</v>
      </c>
      <c r="B56" s="72"/>
      <c r="C56" s="43"/>
      <c r="D56" s="43"/>
      <c r="E56" s="51"/>
      <c r="F56" s="51"/>
    </row>
    <row r="57" spans="1:6" ht="61.5" x14ac:dyDescent="0.25">
      <c r="A57" s="18" t="s">
        <v>53</v>
      </c>
      <c r="B57" s="72"/>
      <c r="C57" s="43"/>
      <c r="D57" s="43"/>
      <c r="E57" s="51"/>
      <c r="F57" s="51"/>
    </row>
    <row r="58" spans="1:6" ht="36.75" x14ac:dyDescent="0.25">
      <c r="A58" s="18" t="s">
        <v>54</v>
      </c>
      <c r="B58" s="72"/>
      <c r="C58" s="43"/>
      <c r="D58" s="43"/>
      <c r="E58" s="51"/>
      <c r="F58" s="51"/>
    </row>
    <row r="59" spans="1:6" x14ac:dyDescent="0.25">
      <c r="A59" s="18" t="s">
        <v>55</v>
      </c>
      <c r="B59" s="72"/>
      <c r="C59" s="43"/>
      <c r="D59" s="43"/>
      <c r="E59" s="47"/>
      <c r="F59" s="47"/>
    </row>
    <row r="60" spans="1:6" ht="26.25" thickBot="1" x14ac:dyDescent="0.3">
      <c r="A60" s="18" t="s">
        <v>56</v>
      </c>
      <c r="B60" s="72"/>
      <c r="C60" s="60"/>
      <c r="D60" s="60"/>
      <c r="E60" s="1"/>
      <c r="F60" s="1"/>
    </row>
    <row r="61" spans="1:6" ht="15.75" thickBot="1" x14ac:dyDescent="0.3">
      <c r="A61" s="74" t="s">
        <v>0</v>
      </c>
      <c r="B61" s="75">
        <f>SUM(B55:B60)</f>
        <v>0</v>
      </c>
      <c r="C61" s="32">
        <f>SUM(C55:C60)</f>
        <v>0</v>
      </c>
      <c r="D61" s="32">
        <f>SUM(D55:D60)</f>
        <v>0</v>
      </c>
      <c r="E61" s="1"/>
      <c r="F61" s="1"/>
    </row>
    <row r="62" spans="1:6" ht="15.75" thickBot="1" x14ac:dyDescent="0.3">
      <c r="A62" s="69"/>
      <c r="B62" s="35"/>
      <c r="C62" s="35"/>
      <c r="D62" s="35"/>
      <c r="E62" s="1"/>
      <c r="F62" s="1"/>
    </row>
    <row r="63" spans="1:6" ht="16.5" customHeight="1" thickBot="1" x14ac:dyDescent="0.3">
      <c r="A63" s="396" t="s">
        <v>57</v>
      </c>
      <c r="B63" s="396"/>
      <c r="C63" s="396"/>
      <c r="D63" s="396"/>
      <c r="E63" s="51"/>
      <c r="F63" s="51"/>
    </row>
    <row r="64" spans="1:6" ht="15.75" thickBot="1" x14ac:dyDescent="0.3">
      <c r="A64" s="53" t="s">
        <v>58</v>
      </c>
      <c r="B64" s="39" t="s">
        <v>16</v>
      </c>
      <c r="C64" s="39" t="s">
        <v>17</v>
      </c>
      <c r="D64" s="39" t="s">
        <v>17</v>
      </c>
      <c r="E64" s="51"/>
      <c r="F64" s="51"/>
    </row>
    <row r="65" spans="1:6" x14ac:dyDescent="0.25">
      <c r="A65" s="18" t="s">
        <v>59</v>
      </c>
      <c r="B65" s="21"/>
      <c r="C65" s="50"/>
      <c r="D65" s="50"/>
      <c r="E65" s="76"/>
      <c r="F65" s="51"/>
    </row>
    <row r="66" spans="1:6" x14ac:dyDescent="0.25">
      <c r="A66" s="18" t="s">
        <v>60</v>
      </c>
      <c r="B66" s="21"/>
      <c r="C66" s="50"/>
      <c r="D66" s="50"/>
      <c r="E66" s="78"/>
      <c r="F66" s="51"/>
    </row>
    <row r="67" spans="1:6" x14ac:dyDescent="0.25">
      <c r="A67" s="18" t="s">
        <v>61</v>
      </c>
      <c r="B67" s="21"/>
      <c r="C67" s="50"/>
      <c r="D67" s="50"/>
      <c r="E67" s="51"/>
      <c r="F67" s="51"/>
    </row>
    <row r="68" spans="1:6" x14ac:dyDescent="0.25">
      <c r="A68" s="18" t="s">
        <v>62</v>
      </c>
      <c r="B68" s="21"/>
      <c r="C68" s="50"/>
      <c r="D68" s="50"/>
      <c r="E68" s="47"/>
      <c r="F68" s="47"/>
    </row>
    <row r="69" spans="1:6" ht="15.75" thickBot="1" x14ac:dyDescent="0.3">
      <c r="A69" s="18" t="s">
        <v>24</v>
      </c>
      <c r="B69" s="21"/>
      <c r="C69" s="50"/>
      <c r="D69" s="50"/>
      <c r="E69" s="1"/>
      <c r="F69" s="1"/>
    </row>
    <row r="70" spans="1:6" ht="15.75" thickBot="1" x14ac:dyDescent="0.3">
      <c r="A70" s="44" t="s">
        <v>29</v>
      </c>
      <c r="B70" s="45">
        <f>SUM(B65:B69)</f>
        <v>0</v>
      </c>
      <c r="C70" s="52">
        <f>SUM(C65:C69)</f>
        <v>0</v>
      </c>
      <c r="D70" s="52">
        <f>SUM(D65:D69)</f>
        <v>0</v>
      </c>
      <c r="E70" s="51"/>
      <c r="F70" s="51"/>
    </row>
    <row r="71" spans="1:6" ht="15.75" thickBot="1" x14ac:dyDescent="0.3">
      <c r="A71" s="53" t="s">
        <v>63</v>
      </c>
      <c r="B71" s="79"/>
      <c r="C71" s="80" t="s">
        <v>17</v>
      </c>
      <c r="D71" s="80" t="s">
        <v>17</v>
      </c>
      <c r="E71" s="47"/>
      <c r="F71" s="47"/>
    </row>
    <row r="72" spans="1:6" ht="15.75" thickBot="1" x14ac:dyDescent="0.3">
      <c r="A72" s="18" t="s">
        <v>64</v>
      </c>
      <c r="B72" s="21"/>
      <c r="C72" s="50"/>
      <c r="D72" s="50"/>
      <c r="E72" s="1"/>
      <c r="F72" s="1"/>
    </row>
    <row r="73" spans="1:6" ht="15.75" thickBot="1" x14ac:dyDescent="0.3">
      <c r="A73" s="44" t="s">
        <v>29</v>
      </c>
      <c r="B73" s="45">
        <f>SUM(B72)</f>
        <v>0</v>
      </c>
      <c r="C73" s="52">
        <f>SUM(C72:C72)</f>
        <v>0</v>
      </c>
      <c r="D73" s="52">
        <f>SUM(D72:D72)</f>
        <v>0</v>
      </c>
      <c r="E73" s="51"/>
      <c r="F73" s="51"/>
    </row>
    <row r="74" spans="1:6" ht="26.25" thickBot="1" x14ac:dyDescent="0.3">
      <c r="A74" s="53" t="s">
        <v>65</v>
      </c>
      <c r="B74" s="79"/>
      <c r="C74" s="80" t="s">
        <v>17</v>
      </c>
      <c r="D74" s="80" t="s">
        <v>17</v>
      </c>
      <c r="E74" s="51"/>
      <c r="F74" s="51"/>
    </row>
    <row r="75" spans="1:6" ht="15.75" thickBot="1" x14ac:dyDescent="0.3">
      <c r="A75" s="18" t="s">
        <v>66</v>
      </c>
      <c r="B75" s="21"/>
      <c r="C75" s="50"/>
      <c r="D75" s="50"/>
      <c r="E75" s="51"/>
      <c r="F75" s="51"/>
    </row>
    <row r="76" spans="1:6" ht="15.75" thickBot="1" x14ac:dyDescent="0.3">
      <c r="A76" s="44" t="s">
        <v>0</v>
      </c>
      <c r="B76" s="45">
        <f>SUM(B75)</f>
        <v>0</v>
      </c>
      <c r="C76" s="52">
        <f>SUM(C75:C75)</f>
        <v>0</v>
      </c>
      <c r="D76" s="52">
        <f>SUM(D75:D75)</f>
        <v>0</v>
      </c>
      <c r="E76" s="51"/>
      <c r="F76" s="51"/>
    </row>
    <row r="77" spans="1:6" ht="15.75" thickBot="1" x14ac:dyDescent="0.3">
      <c r="A77" s="53" t="s">
        <v>67</v>
      </c>
      <c r="B77" s="79"/>
      <c r="C77" s="80" t="s">
        <v>17</v>
      </c>
      <c r="D77" s="80" t="s">
        <v>17</v>
      </c>
      <c r="E77" s="51"/>
      <c r="F77" s="51"/>
    </row>
    <row r="78" spans="1:6" ht="15.75" thickBot="1" x14ac:dyDescent="0.3">
      <c r="A78" s="18" t="s">
        <v>68</v>
      </c>
      <c r="B78" s="21"/>
      <c r="C78" s="50"/>
      <c r="D78" s="50"/>
      <c r="E78" s="51"/>
      <c r="F78" s="51"/>
    </row>
    <row r="79" spans="1:6" ht="15.75" thickBot="1" x14ac:dyDescent="0.3">
      <c r="A79" s="44" t="s">
        <v>0</v>
      </c>
      <c r="B79" s="45">
        <f>SUM(B78)</f>
        <v>0</v>
      </c>
      <c r="C79" s="52">
        <f>SUM(C78:C78)</f>
        <v>0</v>
      </c>
      <c r="D79" s="52">
        <f>SUM(D78:D78)</f>
        <v>0</v>
      </c>
      <c r="E79" s="51"/>
      <c r="F79" s="51"/>
    </row>
    <row r="80" spans="1:6" ht="15.75" thickBot="1" x14ac:dyDescent="0.3">
      <c r="A80" s="83" t="s">
        <v>69</v>
      </c>
      <c r="B80" s="16" t="s">
        <v>16</v>
      </c>
      <c r="C80" s="70" t="s">
        <v>17</v>
      </c>
      <c r="D80" s="70" t="s">
        <v>17</v>
      </c>
      <c r="E80" s="51"/>
      <c r="F80" s="51"/>
    </row>
    <row r="81" spans="1:6" x14ac:dyDescent="0.25">
      <c r="A81" s="84" t="s">
        <v>70</v>
      </c>
      <c r="B81" s="85"/>
      <c r="C81" s="42"/>
      <c r="D81" s="42"/>
      <c r="E81" s="51"/>
      <c r="F81" s="51"/>
    </row>
    <row r="82" spans="1:6" x14ac:dyDescent="0.25">
      <c r="A82" s="86" t="s">
        <v>71</v>
      </c>
      <c r="B82" s="85"/>
      <c r="C82" s="43"/>
      <c r="D82" s="43"/>
      <c r="E82" s="51"/>
      <c r="F82" s="51"/>
    </row>
    <row r="83" spans="1:6" x14ac:dyDescent="0.25">
      <c r="A83" s="86" t="s">
        <v>72</v>
      </c>
      <c r="B83" s="85"/>
      <c r="C83" s="43"/>
      <c r="D83" s="43"/>
      <c r="E83" s="51"/>
      <c r="F83" s="51"/>
    </row>
    <row r="84" spans="1:6" ht="15.75" thickBot="1" x14ac:dyDescent="0.3">
      <c r="A84" s="86" t="s">
        <v>73</v>
      </c>
      <c r="B84" s="85"/>
      <c r="C84" s="43"/>
      <c r="D84" s="43"/>
      <c r="E84" s="47"/>
      <c r="F84" s="47"/>
    </row>
    <row r="85" spans="1:6" ht="15.75" thickBot="1" x14ac:dyDescent="0.3">
      <c r="A85" s="30" t="s">
        <v>0</v>
      </c>
      <c r="B85" s="75"/>
      <c r="C85" s="32">
        <f>SUM(C81:C84)</f>
        <v>0</v>
      </c>
      <c r="D85" s="32">
        <f>SUM(D81:D84)</f>
        <v>0</v>
      </c>
      <c r="E85" s="1"/>
      <c r="F85" s="1"/>
    </row>
    <row r="86" spans="1:6" ht="15.75" thickBot="1" x14ac:dyDescent="0.3">
      <c r="A86" s="69"/>
      <c r="B86" s="87"/>
      <c r="C86" s="35"/>
      <c r="D86" s="35"/>
      <c r="E86" s="1"/>
      <c r="F86" s="1"/>
    </row>
    <row r="87" spans="1:6" ht="16.5" customHeight="1" thickBot="1" x14ac:dyDescent="0.3">
      <c r="A87" s="396" t="s">
        <v>74</v>
      </c>
      <c r="B87" s="396"/>
      <c r="C87" s="396"/>
      <c r="D87" s="396"/>
      <c r="E87" s="1"/>
      <c r="F87" s="1"/>
    </row>
    <row r="88" spans="1:6" ht="15.75" thickBot="1" x14ac:dyDescent="0.3">
      <c r="A88" s="88" t="s">
        <v>75</v>
      </c>
      <c r="B88" s="16" t="s">
        <v>40</v>
      </c>
      <c r="C88" s="70" t="s">
        <v>17</v>
      </c>
      <c r="D88" s="70" t="s">
        <v>17</v>
      </c>
      <c r="E88" s="1"/>
      <c r="F88" s="1"/>
    </row>
    <row r="89" spans="1:6" x14ac:dyDescent="0.25">
      <c r="A89" s="84" t="s">
        <v>306</v>
      </c>
      <c r="B89" s="89"/>
      <c r="C89" s="57"/>
      <c r="D89" s="57"/>
      <c r="E89" s="1"/>
      <c r="F89" s="1"/>
    </row>
    <row r="90" spans="1:6" x14ac:dyDescent="0.25">
      <c r="A90" s="86" t="s">
        <v>76</v>
      </c>
      <c r="B90" s="89"/>
      <c r="C90" s="27"/>
      <c r="D90" s="27"/>
      <c r="E90" s="1"/>
      <c r="F90" s="1"/>
    </row>
    <row r="91" spans="1:6" x14ac:dyDescent="0.25">
      <c r="A91" s="86" t="s">
        <v>77</v>
      </c>
      <c r="B91" s="89"/>
      <c r="C91" s="27"/>
      <c r="D91" s="27"/>
      <c r="E91" s="1"/>
      <c r="F91" s="1"/>
    </row>
    <row r="92" spans="1:6" ht="15.75" thickBot="1" x14ac:dyDescent="0.3">
      <c r="A92" s="86" t="s">
        <v>307</v>
      </c>
      <c r="B92" s="89"/>
      <c r="C92" s="27"/>
      <c r="D92" s="27"/>
      <c r="E92" s="1"/>
      <c r="F92" s="1"/>
    </row>
    <row r="93" spans="1:6" ht="15.75" thickBot="1" x14ac:dyDescent="0.3">
      <c r="A93" s="30" t="s">
        <v>0</v>
      </c>
      <c r="B93" s="90"/>
      <c r="C93" s="32">
        <f>SUM(C89:C92)</f>
        <v>0</v>
      </c>
      <c r="D93" s="32">
        <f>SUM(D89:D92)</f>
        <v>0</v>
      </c>
      <c r="E93" s="1"/>
      <c r="F93" s="1"/>
    </row>
    <row r="94" spans="1:6" ht="15.75" thickBot="1" x14ac:dyDescent="0.3">
      <c r="A94" s="69"/>
      <c r="B94" s="87"/>
      <c r="C94" s="35"/>
      <c r="D94" s="35"/>
      <c r="E94" s="1"/>
      <c r="F94" s="1"/>
    </row>
    <row r="95" spans="1:6" ht="16.5" customHeight="1" thickBot="1" x14ac:dyDescent="0.3">
      <c r="A95" s="396" t="s">
        <v>78</v>
      </c>
      <c r="B95" s="396"/>
      <c r="C95" s="396"/>
      <c r="D95" s="396"/>
      <c r="E95" s="1"/>
      <c r="F95" s="1"/>
    </row>
    <row r="96" spans="1:6" ht="15.75" thickBot="1" x14ac:dyDescent="0.3">
      <c r="A96" s="91" t="s">
        <v>79</v>
      </c>
      <c r="B96" s="92" t="s">
        <v>16</v>
      </c>
      <c r="C96" s="93" t="s">
        <v>17</v>
      </c>
      <c r="D96" s="93" t="s">
        <v>17</v>
      </c>
      <c r="E96" s="1"/>
      <c r="F96" s="1"/>
    </row>
    <row r="97" spans="1:6" ht="15.75" thickBot="1" x14ac:dyDescent="0.3">
      <c r="A97" s="94" t="s">
        <v>80</v>
      </c>
      <c r="B97" s="95"/>
      <c r="C97" s="81"/>
      <c r="D97" s="81"/>
      <c r="E97" s="1"/>
      <c r="F97" s="1"/>
    </row>
    <row r="98" spans="1:6" ht="15.75" thickBot="1" x14ac:dyDescent="0.3">
      <c r="A98" s="94" t="s">
        <v>81</v>
      </c>
      <c r="B98" s="95"/>
      <c r="C98" s="81"/>
      <c r="D98" s="81"/>
      <c r="E98" s="1"/>
      <c r="F98" s="1"/>
    </row>
    <row r="99" spans="1:6" ht="25.5" thickBot="1" x14ac:dyDescent="0.3">
      <c r="A99" s="94" t="s">
        <v>82</v>
      </c>
      <c r="B99" s="95"/>
      <c r="C99" s="81"/>
      <c r="D99" s="81"/>
      <c r="E99" s="1"/>
      <c r="F99" s="1"/>
    </row>
    <row r="100" spans="1:6" ht="15.75" thickBot="1" x14ac:dyDescent="0.3">
      <c r="A100" s="96" t="s">
        <v>83</v>
      </c>
      <c r="B100" s="97"/>
      <c r="C100" s="98"/>
      <c r="D100" s="98"/>
      <c r="E100" s="1"/>
      <c r="F100" s="1"/>
    </row>
    <row r="101" spans="1:6" ht="15.75" thickBot="1" x14ac:dyDescent="0.3">
      <c r="A101" s="96" t="s">
        <v>84</v>
      </c>
      <c r="B101" s="97"/>
      <c r="C101" s="98"/>
      <c r="D101" s="98"/>
      <c r="E101" s="1"/>
      <c r="F101" s="1"/>
    </row>
    <row r="102" spans="1:6" ht="15.75" thickBot="1" x14ac:dyDescent="0.3">
      <c r="A102" s="96" t="s">
        <v>85</v>
      </c>
      <c r="B102" s="97"/>
      <c r="C102" s="98"/>
      <c r="D102" s="98"/>
      <c r="E102" s="1"/>
      <c r="F102" s="1"/>
    </row>
    <row r="103" spans="1:6" ht="15.75" thickBot="1" x14ac:dyDescent="0.3">
      <c r="A103" s="96" t="s">
        <v>86</v>
      </c>
      <c r="B103" s="99"/>
      <c r="C103" s="100"/>
      <c r="D103" s="100"/>
      <c r="E103" s="48"/>
      <c r="F103" s="47"/>
    </row>
    <row r="104" spans="1:6" ht="15.75" thickBot="1" x14ac:dyDescent="0.3">
      <c r="A104" s="74" t="s">
        <v>0</v>
      </c>
      <c r="B104" s="90"/>
      <c r="C104" s="32">
        <f>SUM(C97:C99)</f>
        <v>0</v>
      </c>
      <c r="D104" s="32">
        <f>SUM(D97:D99)</f>
        <v>0</v>
      </c>
      <c r="E104" s="1"/>
      <c r="F104" s="1"/>
    </row>
    <row r="105" spans="1:6" x14ac:dyDescent="0.25">
      <c r="A105" s="69"/>
      <c r="B105" s="87"/>
      <c r="C105" s="35"/>
      <c r="D105" s="35"/>
      <c r="E105" s="1"/>
      <c r="F105" s="1"/>
    </row>
    <row r="106" spans="1:6" ht="15.75" thickBot="1" x14ac:dyDescent="0.3">
      <c r="A106" s="33"/>
      <c r="B106" s="34"/>
      <c r="C106" s="34"/>
      <c r="D106" s="34"/>
      <c r="E106" s="1"/>
      <c r="F106" s="1"/>
    </row>
    <row r="107" spans="1:6" ht="50.25" customHeight="1" thickBot="1" x14ac:dyDescent="0.3">
      <c r="A107" s="400" t="s">
        <v>87</v>
      </c>
      <c r="B107" s="400"/>
      <c r="C107" s="101" t="s">
        <v>11</v>
      </c>
      <c r="D107" s="101" t="s">
        <v>12</v>
      </c>
      <c r="E107" s="1"/>
      <c r="F107" s="1"/>
    </row>
    <row r="108" spans="1:6" ht="15.75" customHeight="1" thickBot="1" x14ac:dyDescent="0.3">
      <c r="A108" s="397" t="s">
        <v>88</v>
      </c>
      <c r="B108" s="397"/>
      <c r="C108" s="102" t="s">
        <v>17</v>
      </c>
      <c r="D108" s="102" t="s">
        <v>17</v>
      </c>
      <c r="E108" s="1"/>
      <c r="F108" s="1"/>
    </row>
    <row r="109" spans="1:6" ht="15" customHeight="1" x14ac:dyDescent="0.25">
      <c r="A109" s="403" t="s">
        <v>89</v>
      </c>
      <c r="B109" s="403"/>
      <c r="C109" s="103">
        <f>C22</f>
        <v>0</v>
      </c>
      <c r="D109" s="103">
        <f>D22</f>
        <v>0</v>
      </c>
      <c r="E109" s="1"/>
      <c r="F109" s="1"/>
    </row>
    <row r="110" spans="1:6" ht="15" customHeight="1" x14ac:dyDescent="0.25">
      <c r="A110" s="404" t="s">
        <v>90</v>
      </c>
      <c r="B110" s="404"/>
      <c r="C110" s="104">
        <f>C51</f>
        <v>0</v>
      </c>
      <c r="D110" s="104">
        <f>D51</f>
        <v>0</v>
      </c>
      <c r="E110" s="1"/>
      <c r="F110" s="1"/>
    </row>
    <row r="111" spans="1:6" ht="15" customHeight="1" x14ac:dyDescent="0.25">
      <c r="A111" s="404" t="s">
        <v>91</v>
      </c>
      <c r="B111" s="404"/>
      <c r="C111" s="104">
        <f>C61</f>
        <v>0</v>
      </c>
      <c r="D111" s="104">
        <f>D61</f>
        <v>0</v>
      </c>
      <c r="E111" s="1"/>
      <c r="F111" s="1"/>
    </row>
    <row r="112" spans="1:6" ht="15" customHeight="1" x14ac:dyDescent="0.25">
      <c r="A112" s="404" t="s">
        <v>92</v>
      </c>
      <c r="B112" s="404"/>
      <c r="C112" s="104">
        <f>C85</f>
        <v>0</v>
      </c>
      <c r="D112" s="104">
        <f>D85</f>
        <v>0</v>
      </c>
      <c r="E112" s="1"/>
      <c r="F112" s="1"/>
    </row>
    <row r="113" spans="1:7" ht="15" customHeight="1" x14ac:dyDescent="0.25">
      <c r="A113" s="404" t="s">
        <v>93</v>
      </c>
      <c r="B113" s="404"/>
      <c r="C113" s="104">
        <f>C93</f>
        <v>0</v>
      </c>
      <c r="D113" s="104">
        <f>D93</f>
        <v>0</v>
      </c>
      <c r="E113" s="1"/>
      <c r="F113" s="1"/>
    </row>
    <row r="114" spans="1:7" ht="15" customHeight="1" x14ac:dyDescent="0.25">
      <c r="A114" s="405" t="s">
        <v>94</v>
      </c>
      <c r="B114" s="405"/>
      <c r="C114" s="105">
        <f>SUM(C109:C113)</f>
        <v>0</v>
      </c>
      <c r="D114" s="105">
        <f>SUM(D109:D113)</f>
        <v>0</v>
      </c>
      <c r="E114" s="1"/>
      <c r="F114" s="1"/>
    </row>
    <row r="115" spans="1:7" ht="15.75" customHeight="1" thickBot="1" x14ac:dyDescent="0.3">
      <c r="A115" s="401" t="s">
        <v>95</v>
      </c>
      <c r="B115" s="401"/>
      <c r="C115" s="106">
        <f>C104</f>
        <v>0</v>
      </c>
      <c r="D115" s="106">
        <f>D104</f>
        <v>0</v>
      </c>
      <c r="E115" s="1"/>
      <c r="F115" s="1"/>
    </row>
    <row r="116" spans="1:7" ht="15.75" customHeight="1" thickBot="1" x14ac:dyDescent="0.3">
      <c r="A116" s="402" t="s">
        <v>96</v>
      </c>
      <c r="B116" s="402"/>
      <c r="C116" s="107">
        <f>ROUND(C109+C110+C111+C112+C113+C115,2)</f>
        <v>0</v>
      </c>
      <c r="D116" s="107">
        <f>ROUND(D109+D110+D111+D112+D113+D115,2)</f>
        <v>0</v>
      </c>
      <c r="E116" s="24"/>
      <c r="F116" s="13"/>
    </row>
    <row r="117" spans="1:7" x14ac:dyDescent="0.25">
      <c r="A117" s="33"/>
      <c r="B117" s="34"/>
      <c r="C117" s="108"/>
      <c r="D117" s="108"/>
      <c r="E117" s="109"/>
      <c r="F117" s="109"/>
    </row>
    <row r="118" spans="1:7" x14ac:dyDescent="0.25">
      <c r="A118" s="110"/>
      <c r="B118" s="110"/>
      <c r="C118" s="111"/>
      <c r="D118" s="111"/>
      <c r="E118" s="112"/>
      <c r="F118" s="109"/>
    </row>
    <row r="119" spans="1:7" ht="15.75" thickBot="1" x14ac:dyDescent="0.3">
      <c r="A119" s="406" t="s">
        <v>194</v>
      </c>
      <c r="B119" s="406"/>
      <c r="C119" s="406"/>
      <c r="D119" s="406"/>
      <c r="E119" s="139"/>
      <c r="F119" s="113"/>
      <c r="G119" s="109"/>
    </row>
    <row r="120" spans="1:7" ht="51" x14ac:dyDescent="0.25">
      <c r="A120" s="114" t="s">
        <v>97</v>
      </c>
      <c r="B120" s="115" t="s">
        <v>98</v>
      </c>
      <c r="C120" s="116" t="s">
        <v>99</v>
      </c>
      <c r="D120" s="115" t="s">
        <v>100</v>
      </c>
      <c r="E120" s="113"/>
      <c r="F120" s="109"/>
      <c r="G120" s="117"/>
    </row>
    <row r="121" spans="1:7" x14ac:dyDescent="0.25">
      <c r="A121" s="136"/>
      <c r="B121" s="137" t="e">
        <f>#REF!</f>
        <v>#REF!</v>
      </c>
      <c r="C121" s="138"/>
      <c r="D121" s="137"/>
      <c r="E121" s="113"/>
      <c r="F121" s="109"/>
      <c r="G121" s="117"/>
    </row>
    <row r="122" spans="1:7" x14ac:dyDescent="0.25">
      <c r="A122" s="229" t="s">
        <v>332</v>
      </c>
      <c r="B122" s="228" t="s">
        <v>330</v>
      </c>
      <c r="C122" s="230">
        <f>Encarregada!$C$118</f>
        <v>0</v>
      </c>
      <c r="D122" s="231" t="e">
        <f>C122*2/(34*B121)</f>
        <v>#REF!</v>
      </c>
      <c r="E122" s="113"/>
      <c r="F122" s="119"/>
      <c r="G122" s="117"/>
    </row>
    <row r="123" spans="1:7" ht="15.75" thickBot="1" x14ac:dyDescent="0.3">
      <c r="A123" s="232" t="s">
        <v>101</v>
      </c>
      <c r="B123" s="233" t="s">
        <v>102</v>
      </c>
      <c r="C123" s="234">
        <f>$C$116</f>
        <v>0</v>
      </c>
      <c r="D123" s="235" t="e">
        <f>C123*1/B121</f>
        <v>#REF!</v>
      </c>
      <c r="E123" s="124"/>
      <c r="F123" s="119"/>
      <c r="G123" s="117"/>
    </row>
    <row r="124" spans="1:7" ht="15.75" thickBot="1" x14ac:dyDescent="0.3">
      <c r="A124" s="407" t="s">
        <v>103</v>
      </c>
      <c r="B124" s="407"/>
      <c r="C124" s="407"/>
      <c r="D124" s="125" t="e">
        <f>ROUND(SUM(D122:D123),2)</f>
        <v>#REF!</v>
      </c>
      <c r="E124" s="124"/>
      <c r="F124" s="109"/>
      <c r="G124" s="117"/>
    </row>
    <row r="125" spans="1:7" x14ac:dyDescent="0.25">
      <c r="A125" s="124"/>
      <c r="B125" s="124"/>
      <c r="C125" s="124"/>
      <c r="D125" s="124"/>
      <c r="E125" s="124"/>
      <c r="F125" s="109"/>
      <c r="G125" s="109"/>
    </row>
    <row r="126" spans="1:7" x14ac:dyDescent="0.25">
      <c r="A126" s="124"/>
      <c r="B126" s="124"/>
      <c r="C126" s="124"/>
      <c r="D126" s="124"/>
      <c r="E126" s="124"/>
      <c r="F126" s="112"/>
      <c r="G126" s="109"/>
    </row>
    <row r="127" spans="1:7" ht="15.75" thickBot="1" x14ac:dyDescent="0.3">
      <c r="A127" s="406" t="s">
        <v>195</v>
      </c>
      <c r="B127" s="406"/>
      <c r="C127" s="406"/>
      <c r="D127" s="406"/>
      <c r="E127" s="139"/>
      <c r="F127" s="112"/>
      <c r="G127" s="109"/>
    </row>
    <row r="128" spans="1:7" ht="51" x14ac:dyDescent="0.25">
      <c r="A128" s="114" t="s">
        <v>97</v>
      </c>
      <c r="B128" s="115" t="s">
        <v>98</v>
      </c>
      <c r="C128" s="116" t="s">
        <v>99</v>
      </c>
      <c r="D128" s="115" t="s">
        <v>100</v>
      </c>
      <c r="E128" s="113"/>
      <c r="F128" s="112"/>
      <c r="G128" s="109"/>
    </row>
    <row r="129" spans="1:7" x14ac:dyDescent="0.25">
      <c r="A129" s="136"/>
      <c r="B129" s="137" t="e">
        <f>#REF!</f>
        <v>#REF!</v>
      </c>
      <c r="C129" s="138"/>
      <c r="D129" s="137"/>
      <c r="E129" s="113"/>
      <c r="F129" s="112"/>
      <c r="G129" s="109"/>
    </row>
    <row r="130" spans="1:7" x14ac:dyDescent="0.25">
      <c r="A130" s="229" t="s">
        <v>332</v>
      </c>
      <c r="B130" s="228" t="s">
        <v>330</v>
      </c>
      <c r="C130" s="230">
        <f>Encarregada!$C$118</f>
        <v>0</v>
      </c>
      <c r="D130" s="231" t="e">
        <f>C130*2/(34*B129)</f>
        <v>#REF!</v>
      </c>
      <c r="E130" s="113"/>
      <c r="F130" s="119"/>
      <c r="G130" s="117"/>
    </row>
    <row r="131" spans="1:7" ht="15.75" thickBot="1" x14ac:dyDescent="0.3">
      <c r="A131" s="232" t="s">
        <v>101</v>
      </c>
      <c r="B131" s="233" t="s">
        <v>102</v>
      </c>
      <c r="C131" s="234">
        <f>$C$116</f>
        <v>0</v>
      </c>
      <c r="D131" s="235" t="e">
        <f>C131*1/B129</f>
        <v>#REF!</v>
      </c>
      <c r="E131" s="124"/>
      <c r="F131" s="112"/>
      <c r="G131" s="109"/>
    </row>
    <row r="132" spans="1:7" ht="15.75" thickBot="1" x14ac:dyDescent="0.3">
      <c r="A132" s="407" t="s">
        <v>103</v>
      </c>
      <c r="B132" s="407"/>
      <c r="C132" s="407"/>
      <c r="D132" s="125" t="e">
        <f>ROUND(SUM(D130:D131),2)</f>
        <v>#REF!</v>
      </c>
      <c r="E132" s="124"/>
      <c r="F132" s="112"/>
      <c r="G132" s="109"/>
    </row>
    <row r="133" spans="1:7" x14ac:dyDescent="0.25">
      <c r="A133" s="124"/>
      <c r="B133" s="124"/>
      <c r="C133" s="124"/>
      <c r="D133" s="124"/>
      <c r="E133" s="124"/>
      <c r="F133" s="112"/>
      <c r="G133" s="109"/>
    </row>
    <row r="134" spans="1:7" x14ac:dyDescent="0.25">
      <c r="A134" s="124"/>
      <c r="B134" s="124"/>
      <c r="C134" s="124"/>
      <c r="D134" s="124"/>
      <c r="E134" s="124"/>
      <c r="F134" s="112"/>
      <c r="G134" s="109"/>
    </row>
    <row r="135" spans="1:7" ht="15.75" thickBot="1" x14ac:dyDescent="0.3">
      <c r="A135" s="406" t="s">
        <v>196</v>
      </c>
      <c r="B135" s="406"/>
      <c r="C135" s="406"/>
      <c r="D135" s="406"/>
      <c r="E135" s="139"/>
      <c r="F135" s="113"/>
      <c r="G135" s="109"/>
    </row>
    <row r="136" spans="1:7" ht="51" x14ac:dyDescent="0.25">
      <c r="A136" s="114" t="s">
        <v>97</v>
      </c>
      <c r="B136" s="115" t="s">
        <v>98</v>
      </c>
      <c r="C136" s="116" t="s">
        <v>99</v>
      </c>
      <c r="D136" s="115" t="s">
        <v>100</v>
      </c>
      <c r="E136" s="113"/>
      <c r="F136" s="109"/>
      <c r="G136" s="117"/>
    </row>
    <row r="137" spans="1:7" x14ac:dyDescent="0.25">
      <c r="A137" s="136"/>
      <c r="B137" s="137" t="e">
        <f>#REF!</f>
        <v>#REF!</v>
      </c>
      <c r="C137" s="138"/>
      <c r="D137" s="137"/>
      <c r="E137" s="113"/>
      <c r="F137" s="109"/>
      <c r="G137" s="117"/>
    </row>
    <row r="138" spans="1:7" x14ac:dyDescent="0.25">
      <c r="A138" s="229" t="s">
        <v>332</v>
      </c>
      <c r="B138" s="228" t="s">
        <v>330</v>
      </c>
      <c r="C138" s="230">
        <f>Encarregada!$C$118</f>
        <v>0</v>
      </c>
      <c r="D138" s="231" t="e">
        <f>C138*2/(34*B137)</f>
        <v>#REF!</v>
      </c>
      <c r="E138" s="113"/>
      <c r="F138" s="119"/>
      <c r="G138" s="117"/>
    </row>
    <row r="139" spans="1:7" ht="15.75" thickBot="1" x14ac:dyDescent="0.3">
      <c r="A139" s="120" t="s">
        <v>101</v>
      </c>
      <c r="B139" s="121" t="s">
        <v>102</v>
      </c>
      <c r="C139" s="234">
        <f>$C$116</f>
        <v>0</v>
      </c>
      <c r="D139" s="123" t="e">
        <f>C139*1/B137</f>
        <v>#REF!</v>
      </c>
      <c r="E139" s="124"/>
      <c r="F139" s="109"/>
      <c r="G139" s="117"/>
    </row>
    <row r="140" spans="1:7" ht="15.75" thickBot="1" x14ac:dyDescent="0.3">
      <c r="A140" s="407" t="s">
        <v>103</v>
      </c>
      <c r="B140" s="407"/>
      <c r="C140" s="407"/>
      <c r="D140" s="125" t="e">
        <f>ROUND(SUM(D138:D139),2)</f>
        <v>#REF!</v>
      </c>
      <c r="E140" s="124"/>
      <c r="F140" s="109"/>
      <c r="G140" s="117"/>
    </row>
    <row r="141" spans="1:7" x14ac:dyDescent="0.25">
      <c r="A141" s="124"/>
      <c r="B141" s="124"/>
      <c r="C141" s="124"/>
      <c r="D141" s="124"/>
      <c r="E141" s="124"/>
      <c r="F141" s="109"/>
      <c r="G141" s="109"/>
    </row>
    <row r="142" spans="1:7" x14ac:dyDescent="0.25">
      <c r="A142" s="124"/>
      <c r="B142" s="124"/>
      <c r="C142" s="124"/>
      <c r="D142" s="124"/>
      <c r="E142" s="124"/>
      <c r="F142" s="112"/>
      <c r="G142" s="109"/>
    </row>
    <row r="143" spans="1:7" ht="15.75" thickBot="1" x14ac:dyDescent="0.3">
      <c r="A143" s="406" t="s">
        <v>197</v>
      </c>
      <c r="B143" s="406"/>
      <c r="C143" s="406"/>
      <c r="D143" s="406"/>
      <c r="E143" s="139"/>
      <c r="F143" s="113"/>
      <c r="G143" s="109"/>
    </row>
    <row r="144" spans="1:7" ht="51" x14ac:dyDescent="0.25">
      <c r="A144" s="114" t="s">
        <v>97</v>
      </c>
      <c r="B144" s="115" t="s">
        <v>98</v>
      </c>
      <c r="C144" s="116" t="s">
        <v>99</v>
      </c>
      <c r="D144" s="115" t="s">
        <v>100</v>
      </c>
      <c r="E144" s="113"/>
      <c r="F144" s="109"/>
      <c r="G144" s="117"/>
    </row>
    <row r="145" spans="1:7" x14ac:dyDescent="0.25">
      <c r="A145" s="136"/>
      <c r="B145" s="137" t="e">
        <f>#REF!</f>
        <v>#REF!</v>
      </c>
      <c r="C145" s="138"/>
      <c r="D145" s="137"/>
      <c r="E145" s="113"/>
      <c r="F145" s="109"/>
      <c r="G145" s="117"/>
    </row>
    <row r="146" spans="1:7" x14ac:dyDescent="0.25">
      <c r="A146" s="229" t="s">
        <v>332</v>
      </c>
      <c r="B146" s="228" t="s">
        <v>330</v>
      </c>
      <c r="C146" s="230">
        <f>Encarregada!$C$118</f>
        <v>0</v>
      </c>
      <c r="D146" s="231" t="e">
        <f>C146*2/(34*B145)</f>
        <v>#REF!</v>
      </c>
      <c r="E146" s="113"/>
      <c r="F146" s="119"/>
      <c r="G146" s="117"/>
    </row>
    <row r="147" spans="1:7" ht="15.75" thickBot="1" x14ac:dyDescent="0.3">
      <c r="A147" s="120" t="s">
        <v>101</v>
      </c>
      <c r="B147" s="121" t="s">
        <v>102</v>
      </c>
      <c r="C147" s="234">
        <f>$C$116</f>
        <v>0</v>
      </c>
      <c r="D147" s="123" t="e">
        <f>C147*1/B145</f>
        <v>#REF!</v>
      </c>
      <c r="E147" s="126"/>
      <c r="F147" s="109"/>
      <c r="G147" s="117"/>
    </row>
    <row r="148" spans="1:7" ht="15.75" thickBot="1" x14ac:dyDescent="0.3">
      <c r="A148" s="407" t="s">
        <v>103</v>
      </c>
      <c r="B148" s="407"/>
      <c r="C148" s="407"/>
      <c r="D148" s="125" t="e">
        <f>ROUND(SUM(D146:D147),2)</f>
        <v>#REF!</v>
      </c>
      <c r="E148" s="127"/>
      <c r="F148" s="109"/>
      <c r="G148" s="117"/>
    </row>
    <row r="149" spans="1:7" ht="18.75" customHeight="1" x14ac:dyDescent="0.25">
      <c r="A149" s="126"/>
      <c r="B149" s="126"/>
      <c r="C149" s="126"/>
      <c r="D149" s="126"/>
      <c r="E149" s="128"/>
      <c r="F149" s="126"/>
      <c r="G149" s="109"/>
    </row>
    <row r="150" spans="1:7" x14ac:dyDescent="0.25">
      <c r="A150" s="124"/>
      <c r="B150" s="124"/>
      <c r="C150" s="124"/>
      <c r="D150" s="124"/>
      <c r="E150" s="124"/>
      <c r="F150" s="109"/>
      <c r="G150" s="109"/>
    </row>
    <row r="151" spans="1:7" ht="15.75" thickBot="1" x14ac:dyDescent="0.3">
      <c r="A151" s="406" t="s">
        <v>200</v>
      </c>
      <c r="B151" s="406"/>
      <c r="C151" s="406"/>
      <c r="D151" s="406"/>
      <c r="E151" s="139"/>
      <c r="F151" s="113"/>
      <c r="G151" s="109"/>
    </row>
    <row r="152" spans="1:7" ht="51" x14ac:dyDescent="0.25">
      <c r="A152" s="114" t="s">
        <v>97</v>
      </c>
      <c r="B152" s="115" t="s">
        <v>98</v>
      </c>
      <c r="C152" s="116" t="s">
        <v>99</v>
      </c>
      <c r="D152" s="115" t="s">
        <v>100</v>
      </c>
      <c r="E152" s="113"/>
      <c r="F152" s="109"/>
      <c r="G152" s="117"/>
    </row>
    <row r="153" spans="1:7" x14ac:dyDescent="0.25">
      <c r="A153" s="136"/>
      <c r="B153" s="137" t="e">
        <f>#REF!</f>
        <v>#REF!</v>
      </c>
      <c r="C153" s="138"/>
      <c r="D153" s="137"/>
      <c r="E153" s="113"/>
      <c r="F153" s="109"/>
      <c r="G153" s="117"/>
    </row>
    <row r="154" spans="1:7" x14ac:dyDescent="0.25">
      <c r="A154" s="229" t="s">
        <v>332</v>
      </c>
      <c r="B154" s="228" t="s">
        <v>330</v>
      </c>
      <c r="C154" s="230">
        <f>Encarregada!$C$118</f>
        <v>0</v>
      </c>
      <c r="D154" s="231" t="e">
        <f>C154*2/(34*B153)</f>
        <v>#REF!</v>
      </c>
      <c r="E154" s="113"/>
      <c r="F154" s="119"/>
      <c r="G154" s="117"/>
    </row>
    <row r="155" spans="1:7" ht="15.75" thickBot="1" x14ac:dyDescent="0.3">
      <c r="A155" s="120" t="s">
        <v>101</v>
      </c>
      <c r="B155" s="121" t="s">
        <v>102</v>
      </c>
      <c r="C155" s="234">
        <f>$C$116</f>
        <v>0</v>
      </c>
      <c r="D155" s="123" t="e">
        <f>C155*1/B153</f>
        <v>#REF!</v>
      </c>
      <c r="E155" s="124"/>
      <c r="F155" s="109"/>
      <c r="G155" s="117"/>
    </row>
    <row r="156" spans="1:7" ht="15.75" thickBot="1" x14ac:dyDescent="0.3">
      <c r="A156" s="407" t="s">
        <v>103</v>
      </c>
      <c r="B156" s="407"/>
      <c r="C156" s="407"/>
      <c r="D156" s="125" t="e">
        <f>ROUND(SUM(D154:D155),2)</f>
        <v>#REF!</v>
      </c>
      <c r="E156" s="124"/>
      <c r="F156" s="109"/>
      <c r="G156" s="117"/>
    </row>
    <row r="157" spans="1:7" x14ac:dyDescent="0.25">
      <c r="A157" s="124"/>
      <c r="B157" s="124"/>
      <c r="C157" s="124"/>
      <c r="D157" s="124"/>
      <c r="E157" s="124"/>
      <c r="F157" s="109"/>
      <c r="G157" s="109"/>
    </row>
    <row r="158" spans="1:7" x14ac:dyDescent="0.25">
      <c r="A158" s="124"/>
      <c r="B158" s="124"/>
      <c r="C158" s="124"/>
      <c r="D158" s="124"/>
      <c r="E158" s="124"/>
      <c r="F158" s="112"/>
      <c r="G158" s="109"/>
    </row>
    <row r="159" spans="1:7" ht="15.75" thickBot="1" x14ac:dyDescent="0.3">
      <c r="A159" s="406" t="s">
        <v>334</v>
      </c>
      <c r="B159" s="406"/>
      <c r="C159" s="406"/>
      <c r="D159" s="406"/>
      <c r="E159" s="139"/>
      <c r="F159" s="113"/>
      <c r="G159" s="109"/>
    </row>
    <row r="160" spans="1:7" ht="51" x14ac:dyDescent="0.25">
      <c r="A160" s="114" t="s">
        <v>97</v>
      </c>
      <c r="B160" s="115" t="s">
        <v>98</v>
      </c>
      <c r="C160" s="116" t="s">
        <v>99</v>
      </c>
      <c r="D160" s="115" t="s">
        <v>100</v>
      </c>
      <c r="E160" s="113"/>
      <c r="F160" s="109"/>
      <c r="G160" s="117"/>
    </row>
    <row r="161" spans="1:7" x14ac:dyDescent="0.25">
      <c r="A161" s="136"/>
      <c r="B161" s="137" t="e">
        <f>#REF!</f>
        <v>#REF!</v>
      </c>
      <c r="C161" s="138"/>
      <c r="D161" s="137"/>
      <c r="E161" s="113"/>
      <c r="F161" s="109"/>
      <c r="G161" s="117"/>
    </row>
    <row r="162" spans="1:7" x14ac:dyDescent="0.25">
      <c r="A162" s="229" t="s">
        <v>332</v>
      </c>
      <c r="B162" s="228" t="s">
        <v>330</v>
      </c>
      <c r="C162" s="230">
        <f>Encarregada!$C$118</f>
        <v>0</v>
      </c>
      <c r="D162" s="231" t="e">
        <f>C162*2/(34*B161)</f>
        <v>#REF!</v>
      </c>
      <c r="E162" s="113"/>
      <c r="F162" s="119"/>
      <c r="G162" s="117"/>
    </row>
    <row r="163" spans="1:7" ht="15.75" thickBot="1" x14ac:dyDescent="0.3">
      <c r="A163" s="120" t="s">
        <v>101</v>
      </c>
      <c r="B163" s="121" t="s">
        <v>102</v>
      </c>
      <c r="C163" s="234">
        <f>$C$116</f>
        <v>0</v>
      </c>
      <c r="D163" s="123" t="e">
        <f>C163*1/B161</f>
        <v>#REF!</v>
      </c>
      <c r="E163" s="124"/>
      <c r="F163" s="109"/>
      <c r="G163" s="117"/>
    </row>
    <row r="164" spans="1:7" ht="15.75" thickBot="1" x14ac:dyDescent="0.3">
      <c r="A164" s="407" t="s">
        <v>103</v>
      </c>
      <c r="B164" s="407"/>
      <c r="C164" s="407"/>
      <c r="D164" s="125" t="e">
        <f>ROUND(SUM(D162:D163),2)</f>
        <v>#REF!</v>
      </c>
      <c r="E164" s="124"/>
      <c r="F164" s="109"/>
      <c r="G164" s="117"/>
    </row>
    <row r="165" spans="1:7" x14ac:dyDescent="0.25">
      <c r="A165" s="129"/>
      <c r="B165" s="129"/>
      <c r="C165" s="129"/>
      <c r="D165" s="130"/>
      <c r="E165" s="124"/>
      <c r="F165" s="109"/>
      <c r="G165" s="117"/>
    </row>
    <row r="166" spans="1:7" x14ac:dyDescent="0.25">
      <c r="A166" s="124"/>
      <c r="B166" s="124"/>
      <c r="C166" s="124"/>
      <c r="D166" s="124"/>
      <c r="E166" s="124"/>
      <c r="F166" s="109"/>
      <c r="G166" s="109"/>
    </row>
    <row r="167" spans="1:7" ht="15.75" thickBot="1" x14ac:dyDescent="0.3">
      <c r="A167" s="406" t="s">
        <v>104</v>
      </c>
      <c r="B167" s="406"/>
      <c r="C167" s="406"/>
      <c r="D167" s="406"/>
      <c r="E167" s="406"/>
      <c r="F167" s="406"/>
      <c r="G167" s="406"/>
    </row>
    <row r="168" spans="1:7" ht="63.75" x14ac:dyDescent="0.25">
      <c r="A168" s="114" t="s">
        <v>97</v>
      </c>
      <c r="B168" s="115" t="s">
        <v>105</v>
      </c>
      <c r="C168" s="116" t="s">
        <v>106</v>
      </c>
      <c r="D168" s="115" t="s">
        <v>107</v>
      </c>
      <c r="E168" s="115" t="s">
        <v>108</v>
      </c>
      <c r="F168" s="237" t="s">
        <v>336</v>
      </c>
      <c r="G168" s="237" t="s">
        <v>109</v>
      </c>
    </row>
    <row r="169" spans="1:7" x14ac:dyDescent="0.25">
      <c r="A169" s="118"/>
      <c r="B169" s="271" t="e">
        <f>#REF!</f>
        <v>#REF!</v>
      </c>
      <c r="C169" s="236"/>
      <c r="D169" s="236"/>
      <c r="E169" s="236"/>
      <c r="F169" s="138"/>
      <c r="G169" s="238"/>
    </row>
    <row r="170" spans="1:7" x14ac:dyDescent="0.25">
      <c r="A170" s="229" t="s">
        <v>332</v>
      </c>
      <c r="B170" s="228" t="s">
        <v>330</v>
      </c>
      <c r="C170" s="236">
        <v>16</v>
      </c>
      <c r="D170" s="228" t="s">
        <v>335</v>
      </c>
      <c r="E170" s="228" t="e">
        <f>2/(34*B169)*C170*1/186</f>
        <v>#REF!</v>
      </c>
      <c r="F170" s="230">
        <f>Encarregada!$C$118</f>
        <v>0</v>
      </c>
      <c r="G170" s="231" t="e">
        <f>E170*F170</f>
        <v>#REF!</v>
      </c>
    </row>
    <row r="171" spans="1:7" ht="15.75" thickBot="1" x14ac:dyDescent="0.3">
      <c r="A171" s="120" t="s">
        <v>101</v>
      </c>
      <c r="B171" s="233" t="s">
        <v>102</v>
      </c>
      <c r="C171" s="233">
        <v>16</v>
      </c>
      <c r="D171" s="233" t="s">
        <v>335</v>
      </c>
      <c r="E171" s="233" t="e">
        <f>1/B169*C171*(1/188.86)</f>
        <v>#REF!</v>
      </c>
      <c r="F171" s="234">
        <f>$C$116</f>
        <v>0</v>
      </c>
      <c r="G171" s="235" t="e">
        <f>E171*F171</f>
        <v>#REF!</v>
      </c>
    </row>
    <row r="172" spans="1:7" ht="15.75" thickBot="1" x14ac:dyDescent="0.3">
      <c r="A172" s="414" t="s">
        <v>103</v>
      </c>
      <c r="B172" s="415"/>
      <c r="C172" s="415"/>
      <c r="D172" s="415"/>
      <c r="E172" s="415"/>
      <c r="F172" s="416"/>
      <c r="G172" s="125" t="e">
        <f>ROUND(SUM(G170:G171),2)</f>
        <v>#REF!</v>
      </c>
    </row>
    <row r="173" spans="1:7" x14ac:dyDescent="0.25">
      <c r="A173" s="129"/>
      <c r="B173" s="129"/>
      <c r="C173" s="129"/>
      <c r="D173" s="130"/>
      <c r="E173" s="124"/>
      <c r="F173" s="109"/>
      <c r="G173" s="117"/>
    </row>
    <row r="174" spans="1:7" x14ac:dyDescent="0.25">
      <c r="A174" s="124"/>
      <c r="B174" s="124"/>
      <c r="C174" s="124"/>
      <c r="D174" s="124"/>
      <c r="E174" s="124"/>
      <c r="F174" s="109"/>
      <c r="G174" s="109"/>
    </row>
    <row r="175" spans="1:7" ht="15.75" thickBot="1" x14ac:dyDescent="0.3">
      <c r="A175" s="417" t="s">
        <v>201</v>
      </c>
      <c r="B175" s="417"/>
      <c r="C175" s="417"/>
      <c r="D175" s="417"/>
      <c r="E175" s="139"/>
      <c r="F175" s="126"/>
      <c r="G175" s="109"/>
    </row>
    <row r="176" spans="1:7" ht="51" x14ac:dyDescent="0.25">
      <c r="A176" s="114" t="s">
        <v>97</v>
      </c>
      <c r="B176" s="115" t="s">
        <v>98</v>
      </c>
      <c r="C176" s="116" t="s">
        <v>99</v>
      </c>
      <c r="D176" s="115" t="s">
        <v>100</v>
      </c>
      <c r="E176" s="126"/>
      <c r="F176" s="109"/>
      <c r="G176" s="117"/>
    </row>
    <row r="177" spans="1:8" x14ac:dyDescent="0.25">
      <c r="A177" s="136"/>
      <c r="B177" s="137" t="e">
        <f>#REF!</f>
        <v>#REF!</v>
      </c>
      <c r="C177" s="138"/>
      <c r="D177" s="137"/>
      <c r="E177" s="126"/>
      <c r="F177" s="109"/>
      <c r="G177" s="117"/>
    </row>
    <row r="178" spans="1:8" ht="15.75" thickBot="1" x14ac:dyDescent="0.3">
      <c r="A178" s="120" t="s">
        <v>101</v>
      </c>
      <c r="B178" s="121" t="s">
        <v>102</v>
      </c>
      <c r="C178" s="122">
        <f>D116</f>
        <v>0</v>
      </c>
      <c r="D178" s="123" t="e">
        <f>C178*1/B177</f>
        <v>#REF!</v>
      </c>
      <c r="E178" s="124"/>
      <c r="F178" s="109"/>
      <c r="G178" s="117"/>
    </row>
    <row r="179" spans="1:8" ht="15.75" thickBot="1" x14ac:dyDescent="0.3">
      <c r="A179" s="418" t="s">
        <v>103</v>
      </c>
      <c r="B179" s="419"/>
      <c r="C179" s="420"/>
      <c r="D179" s="125" t="e">
        <f>ROUND(SUM(D178:D178),2)</f>
        <v>#REF!</v>
      </c>
      <c r="E179" s="124"/>
      <c r="F179" s="109"/>
      <c r="G179" s="117"/>
    </row>
    <row r="183" spans="1:8" ht="15.75" thickBot="1" x14ac:dyDescent="0.3">
      <c r="A183" s="413" t="s">
        <v>343</v>
      </c>
      <c r="B183" s="413"/>
      <c r="C183" s="413"/>
      <c r="D183" s="413"/>
      <c r="E183" s="262"/>
      <c r="F183" s="239"/>
      <c r="G183" s="240"/>
      <c r="H183" s="240"/>
    </row>
    <row r="184" spans="1:8" ht="51.75" thickBot="1" x14ac:dyDescent="0.3">
      <c r="A184" s="241" t="s">
        <v>110</v>
      </c>
      <c r="B184" s="241" t="s">
        <v>337</v>
      </c>
      <c r="C184" s="242" t="s">
        <v>111</v>
      </c>
      <c r="D184" s="270" t="s">
        <v>112</v>
      </c>
      <c r="E184" s="244"/>
      <c r="F184" s="244"/>
      <c r="G184" s="240"/>
      <c r="H184" s="245"/>
    </row>
    <row r="185" spans="1:8" ht="15.75" x14ac:dyDescent="0.25">
      <c r="A185" s="255" t="str">
        <f>A119</f>
        <v>AI-1 - ÁREA INTERNA - PISOS FRIOS</v>
      </c>
      <c r="B185" s="246" t="e">
        <f>D124</f>
        <v>#REF!</v>
      </c>
      <c r="C185" s="266" t="e">
        <f>#REF!</f>
        <v>#REF!</v>
      </c>
      <c r="D185" s="269" t="e">
        <f t="shared" ref="D185:D192" si="0">ROUND(B185*C185,2)</f>
        <v>#REF!</v>
      </c>
      <c r="E185" s="248"/>
      <c r="F185" s="248"/>
      <c r="G185" s="240"/>
      <c r="H185" s="245"/>
    </row>
    <row r="186" spans="1:8" ht="15.75" x14ac:dyDescent="0.25">
      <c r="A186" s="256" t="str">
        <f>A127</f>
        <v>AI-2 - ÁREA INTERNA (ALMOXARIFADO, GALPÕES, ARQUIVOS )</v>
      </c>
      <c r="B186" s="249" t="e">
        <f>D132</f>
        <v>#REF!</v>
      </c>
      <c r="C186" s="267" t="e">
        <f>#REF!</f>
        <v>#REF!</v>
      </c>
      <c r="D186" s="247" t="e">
        <f t="shared" si="0"/>
        <v>#REF!</v>
      </c>
      <c r="E186" s="248"/>
      <c r="F186" s="248"/>
      <c r="G186" s="240"/>
      <c r="H186" s="245"/>
    </row>
    <row r="187" spans="1:8" ht="15.75" x14ac:dyDescent="0.25">
      <c r="A187" s="256" t="str">
        <f>A135</f>
        <v>AI-3 ÁREA INTERNA  ESPAÇOS LIVRES  (SAGUÃO, HALL, SALÃO)</v>
      </c>
      <c r="B187" s="250" t="e">
        <f>D140</f>
        <v>#REF!</v>
      </c>
      <c r="C187" s="267" t="e">
        <f>#REF!</f>
        <v>#REF!</v>
      </c>
      <c r="D187" s="247" t="e">
        <f t="shared" si="0"/>
        <v>#REF!</v>
      </c>
      <c r="E187" s="248"/>
      <c r="F187" s="248"/>
      <c r="G187" s="240"/>
      <c r="H187" s="245"/>
    </row>
    <row r="188" spans="1:8" ht="15.75" x14ac:dyDescent="0.25">
      <c r="A188" s="256" t="str">
        <f>A143</f>
        <v>AI-4 ÁREA INTERNA  BANHEIROS</v>
      </c>
      <c r="B188" s="250" t="e">
        <f>D148</f>
        <v>#REF!</v>
      </c>
      <c r="C188" s="267" t="e">
        <f>#REF!</f>
        <v>#REF!</v>
      </c>
      <c r="D188" s="247" t="e">
        <f t="shared" si="0"/>
        <v>#REF!</v>
      </c>
      <c r="E188" s="248"/>
      <c r="F188" s="248"/>
      <c r="G188" s="251"/>
      <c r="H188" s="245"/>
    </row>
    <row r="189" spans="1:8" ht="15.75" x14ac:dyDescent="0.25">
      <c r="A189" s="256" t="str">
        <f>A151</f>
        <v>AE-1 ÁREA  EXTERNA (PISOS PAVIMENTADOS, PÁTIOS)</v>
      </c>
      <c r="B189" s="250" t="e">
        <f>D156</f>
        <v>#REF!</v>
      </c>
      <c r="C189" s="267" t="e">
        <f>#REF!</f>
        <v>#REF!</v>
      </c>
      <c r="D189" s="247" t="e">
        <f t="shared" si="0"/>
        <v>#REF!</v>
      </c>
      <c r="E189" s="248"/>
      <c r="F189" s="248"/>
      <c r="G189" s="251"/>
      <c r="H189" s="245"/>
    </row>
    <row r="190" spans="1:8" ht="15.75" x14ac:dyDescent="0.25">
      <c r="A190" s="256" t="str">
        <f>A159</f>
        <v>AE-3 ÁREA  EXTERNA (COLETA DE DETRITOS  PÁTIOS/   ÀREAS VERDES)</v>
      </c>
      <c r="B190" s="250" t="e">
        <f>D164</f>
        <v>#REF!</v>
      </c>
      <c r="C190" s="267" t="e">
        <f>#REF!</f>
        <v>#REF!</v>
      </c>
      <c r="D190" s="247" t="e">
        <f t="shared" si="0"/>
        <v>#REF!</v>
      </c>
      <c r="E190" s="248"/>
      <c r="F190" s="248"/>
      <c r="G190" s="251"/>
      <c r="H190" s="245"/>
    </row>
    <row r="191" spans="1:8" ht="15.75" x14ac:dyDescent="0.25">
      <c r="A191" s="256" t="str">
        <f>A167</f>
        <v>ÁREA DE ESQUADRIAS - FACES</v>
      </c>
      <c r="B191" s="252" t="e">
        <f>G172</f>
        <v>#REF!</v>
      </c>
      <c r="C191" s="267" t="e">
        <f>#REF!+#REF!</f>
        <v>#REF!</v>
      </c>
      <c r="D191" s="247" t="e">
        <f t="shared" si="0"/>
        <v>#REF!</v>
      </c>
      <c r="E191" s="248"/>
      <c r="F191" s="248"/>
      <c r="G191" s="251"/>
      <c r="H191" s="245"/>
    </row>
    <row r="192" spans="1:8" ht="16.5" thickBot="1" x14ac:dyDescent="0.3">
      <c r="A192" s="257" t="str">
        <f>A175</f>
        <v>PERÍCIA MÉDICA/REAB/ASSIST SOCIAL Protocolo Covid-19</v>
      </c>
      <c r="B192" s="258" t="e">
        <f>D179</f>
        <v>#REF!</v>
      </c>
      <c r="C192" s="268" t="e">
        <f>#REF!</f>
        <v>#REF!</v>
      </c>
      <c r="D192" s="259" t="e">
        <f t="shared" si="0"/>
        <v>#REF!</v>
      </c>
      <c r="E192" s="248"/>
      <c r="F192" s="248"/>
      <c r="G192" s="251"/>
      <c r="H192" s="245"/>
    </row>
    <row r="193" spans="1:8" ht="16.5" thickBot="1" x14ac:dyDescent="0.3">
      <c r="A193" s="411" t="s">
        <v>339</v>
      </c>
      <c r="B193" s="411"/>
      <c r="C193" s="412"/>
      <c r="D193" s="260" t="e">
        <f>ROUND(SUM(D185:D192),2)</f>
        <v>#REF!</v>
      </c>
      <c r="E193" s="253"/>
      <c r="F193" s="253"/>
      <c r="G193" s="240"/>
      <c r="H193" s="245"/>
    </row>
    <row r="194" spans="1:8" ht="16.5" thickBot="1" x14ac:dyDescent="0.3">
      <c r="A194" s="408" t="s">
        <v>340</v>
      </c>
      <c r="B194" s="409"/>
      <c r="C194" s="410"/>
      <c r="D194" s="260" t="e">
        <f>D193*12</f>
        <v>#REF!</v>
      </c>
      <c r="E194" s="254"/>
      <c r="F194" s="254"/>
      <c r="G194" s="240"/>
      <c r="H194" s="245"/>
    </row>
    <row r="195" spans="1:8" ht="15.75" thickBot="1" x14ac:dyDescent="0.3">
      <c r="A195" s="413" t="s">
        <v>338</v>
      </c>
      <c r="B195" s="413"/>
      <c r="C195" s="413"/>
      <c r="D195" s="413"/>
      <c r="E195" s="262"/>
      <c r="F195" s="239"/>
      <c r="G195" s="240"/>
      <c r="H195" s="240"/>
    </row>
    <row r="196" spans="1:8" ht="51.75" thickBot="1" x14ac:dyDescent="0.3">
      <c r="A196" s="241" t="s">
        <v>110</v>
      </c>
      <c r="B196" s="241" t="s">
        <v>337</v>
      </c>
      <c r="C196" s="242" t="s">
        <v>111</v>
      </c>
      <c r="D196" s="243" t="s">
        <v>112</v>
      </c>
      <c r="E196" s="244"/>
      <c r="F196" s="244"/>
      <c r="G196" s="240"/>
      <c r="H196" s="245"/>
    </row>
    <row r="197" spans="1:8" ht="16.5" thickBot="1" x14ac:dyDescent="0.3">
      <c r="A197" s="263" t="str">
        <f>A159</f>
        <v>AE-3 ÁREA  EXTERNA (COLETA DE DETRITOS  PÁTIOS/   ÀREAS VERDES)</v>
      </c>
      <c r="B197" s="264">
        <f>'APSJVL+GEX'!$B$199</f>
        <v>0</v>
      </c>
      <c r="C197" s="261" t="e">
        <f>#REF!</f>
        <v>#REF!</v>
      </c>
      <c r="D197" s="265" t="e">
        <f>ROUND(B197*C197,2)</f>
        <v>#REF!</v>
      </c>
      <c r="E197" s="248"/>
      <c r="F197" s="248"/>
      <c r="G197" s="251"/>
      <c r="H197" s="245"/>
    </row>
    <row r="198" spans="1:8" ht="16.5" thickBot="1" x14ac:dyDescent="0.3">
      <c r="A198" s="411" t="s">
        <v>341</v>
      </c>
      <c r="B198" s="411"/>
      <c r="C198" s="412"/>
      <c r="D198" s="260" t="e">
        <f>D197</f>
        <v>#REF!</v>
      </c>
      <c r="E198" s="253"/>
      <c r="F198" s="253"/>
      <c r="G198" s="240"/>
      <c r="H198" s="245"/>
    </row>
    <row r="199" spans="1:8" ht="16.5" thickBot="1" x14ac:dyDescent="0.3">
      <c r="A199" s="408" t="s">
        <v>342</v>
      </c>
      <c r="B199" s="409"/>
      <c r="C199" s="410"/>
      <c r="D199" s="260" t="e">
        <f>D198*12</f>
        <v>#REF!</v>
      </c>
      <c r="E199" s="254"/>
      <c r="F199" s="254"/>
      <c r="G199" s="240"/>
      <c r="H199" s="245"/>
    </row>
  </sheetData>
  <sheetProtection selectLockedCells="1" selectUnlockedCells="1"/>
  <mergeCells count="42">
    <mergeCell ref="A198:C198"/>
    <mergeCell ref="A199:C199"/>
    <mergeCell ref="A172:F172"/>
    <mergeCell ref="A175:D175"/>
    <mergeCell ref="A179:C179"/>
    <mergeCell ref="A183:D183"/>
    <mergeCell ref="A193:C193"/>
    <mergeCell ref="A159:D159"/>
    <mergeCell ref="A164:C164"/>
    <mergeCell ref="A167:G167"/>
    <mergeCell ref="A194:C194"/>
    <mergeCell ref="A195:D195"/>
    <mergeCell ref="A140:C140"/>
    <mergeCell ref="A143:D143"/>
    <mergeCell ref="A148:C148"/>
    <mergeCell ref="A151:D151"/>
    <mergeCell ref="A156:C156"/>
    <mergeCell ref="A119:D119"/>
    <mergeCell ref="A124:C124"/>
    <mergeCell ref="A127:D127"/>
    <mergeCell ref="A132:C132"/>
    <mergeCell ref="A135:D135"/>
    <mergeCell ref="A115:B115"/>
    <mergeCell ref="A116:B116"/>
    <mergeCell ref="A109:B109"/>
    <mergeCell ref="A110:B110"/>
    <mergeCell ref="A111:B111"/>
    <mergeCell ref="A112:B112"/>
    <mergeCell ref="A113:B113"/>
    <mergeCell ref="A114:B114"/>
    <mergeCell ref="E14:F14"/>
    <mergeCell ref="A24:D24"/>
    <mergeCell ref="A108:B108"/>
    <mergeCell ref="A1:D1"/>
    <mergeCell ref="A2:D2"/>
    <mergeCell ref="A3:D3"/>
    <mergeCell ref="A13:D13"/>
    <mergeCell ref="A53:D53"/>
    <mergeCell ref="A63:D63"/>
    <mergeCell ref="A87:D87"/>
    <mergeCell ref="A95:D95"/>
    <mergeCell ref="A107:B107"/>
  </mergeCells>
  <pageMargins left="0.70833333333333337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9"/>
  <sheetViews>
    <sheetView topLeftCell="A187" workbookViewId="0">
      <selection activeCell="B197" sqref="B197"/>
    </sheetView>
  </sheetViews>
  <sheetFormatPr defaultColWidth="8.7109375" defaultRowHeight="15" x14ac:dyDescent="0.25"/>
  <cols>
    <col min="1" max="1" width="57.7109375" customWidth="1"/>
    <col min="2" max="2" width="14.140625" customWidth="1"/>
    <col min="3" max="3" width="12.85546875" customWidth="1"/>
    <col min="4" max="4" width="16" customWidth="1"/>
    <col min="5" max="5" width="16.85546875" customWidth="1"/>
  </cols>
  <sheetData>
    <row r="1" spans="1:6" ht="22.5" x14ac:dyDescent="0.25">
      <c r="A1" s="398" t="s">
        <v>2</v>
      </c>
      <c r="B1" s="398"/>
      <c r="C1" s="398"/>
      <c r="D1" s="398"/>
      <c r="E1" s="1"/>
      <c r="F1" s="1"/>
    </row>
    <row r="2" spans="1:6" ht="22.5" x14ac:dyDescent="0.25">
      <c r="A2" s="398" t="s">
        <v>3</v>
      </c>
      <c r="B2" s="398"/>
      <c r="C2" s="398"/>
      <c r="D2" s="398"/>
      <c r="E2" s="1"/>
      <c r="F2" s="1"/>
    </row>
    <row r="3" spans="1:6" ht="18.75" x14ac:dyDescent="0.25">
      <c r="A3" s="399" t="s">
        <v>4</v>
      </c>
      <c r="B3" s="399"/>
      <c r="C3" s="399"/>
      <c r="D3" s="399"/>
      <c r="E3" s="1"/>
      <c r="F3" s="1"/>
    </row>
    <row r="4" spans="1:6" ht="15.75" thickBot="1" x14ac:dyDescent="0.3">
      <c r="A4" s="2"/>
      <c r="B4" s="3"/>
      <c r="C4" s="3"/>
      <c r="D4" s="3"/>
      <c r="E4" s="1"/>
      <c r="F4" s="1"/>
    </row>
    <row r="5" spans="1:6" ht="15.75" thickBot="1" x14ac:dyDescent="0.3">
      <c r="A5" s="4"/>
      <c r="B5" s="5" t="s">
        <v>5</v>
      </c>
      <c r="C5" s="6"/>
      <c r="D5" s="6"/>
      <c r="E5" s="1"/>
      <c r="F5" s="1"/>
    </row>
    <row r="6" spans="1:6" ht="15.75" thickBot="1" x14ac:dyDescent="0.3">
      <c r="A6" s="4"/>
      <c r="B6" s="5" t="s">
        <v>6</v>
      </c>
      <c r="C6" s="7"/>
      <c r="D6" s="7"/>
      <c r="E6" s="1"/>
      <c r="F6" s="1"/>
    </row>
    <row r="7" spans="1:6" ht="15.75" thickBot="1" x14ac:dyDescent="0.3">
      <c r="A7" s="4"/>
      <c r="B7" s="5" t="s">
        <v>7</v>
      </c>
      <c r="C7" s="8"/>
      <c r="D7" s="8"/>
      <c r="E7" s="1"/>
      <c r="F7" s="1"/>
    </row>
    <row r="8" spans="1:6" ht="15.75" thickBot="1" x14ac:dyDescent="0.3">
      <c r="A8" s="4"/>
      <c r="B8" s="5" t="s">
        <v>8</v>
      </c>
      <c r="C8" s="8"/>
      <c r="D8" s="8"/>
      <c r="E8" s="1"/>
      <c r="F8" s="1"/>
    </row>
    <row r="9" spans="1:6" x14ac:dyDescent="0.25">
      <c r="A9" s="4"/>
      <c r="B9" s="5"/>
      <c r="C9" s="9"/>
      <c r="D9" s="9"/>
      <c r="E9" s="1"/>
      <c r="F9" s="1"/>
    </row>
    <row r="10" spans="1:6" x14ac:dyDescent="0.25">
      <c r="A10" s="4"/>
      <c r="B10" s="5"/>
      <c r="C10" s="9"/>
      <c r="D10" s="9"/>
      <c r="E10" s="1"/>
      <c r="F10" s="1"/>
    </row>
    <row r="11" spans="1:6" ht="15.75" thickBot="1" x14ac:dyDescent="0.3">
      <c r="A11" s="10" t="s">
        <v>208</v>
      </c>
      <c r="B11" s="5"/>
      <c r="C11" s="9"/>
      <c r="D11" s="9"/>
      <c r="E11" s="1"/>
      <c r="F11" s="1"/>
    </row>
    <row r="12" spans="1:6" ht="39" thickBot="1" x14ac:dyDescent="0.3">
      <c r="A12" s="11" t="s">
        <v>9</v>
      </c>
      <c r="B12" s="12" t="s">
        <v>10</v>
      </c>
      <c r="C12" s="12" t="s">
        <v>11</v>
      </c>
      <c r="D12" s="12" t="s">
        <v>12</v>
      </c>
      <c r="E12" s="1"/>
      <c r="F12" s="1"/>
    </row>
    <row r="13" spans="1:6" ht="16.5" customHeight="1" thickBot="1" x14ac:dyDescent="0.3">
      <c r="A13" s="396" t="s">
        <v>14</v>
      </c>
      <c r="B13" s="396"/>
      <c r="C13" s="396"/>
      <c r="D13" s="396"/>
      <c r="E13" s="13"/>
      <c r="F13" s="13"/>
    </row>
    <row r="14" spans="1:6" ht="15.75" thickBot="1" x14ac:dyDescent="0.3">
      <c r="A14" s="14" t="s">
        <v>15</v>
      </c>
      <c r="B14" s="15" t="s">
        <v>16</v>
      </c>
      <c r="C14" s="16" t="s">
        <v>17</v>
      </c>
      <c r="D14" s="16" t="s">
        <v>17</v>
      </c>
      <c r="E14" s="395"/>
      <c r="F14" s="395"/>
    </row>
    <row r="15" spans="1:6" x14ac:dyDescent="0.25">
      <c r="A15" s="18" t="s">
        <v>18</v>
      </c>
      <c r="B15" s="19"/>
      <c r="C15" s="20"/>
      <c r="D15" s="20"/>
      <c r="E15" s="13"/>
      <c r="F15" s="17"/>
    </row>
    <row r="16" spans="1:6" x14ac:dyDescent="0.25">
      <c r="A16" s="18" t="s">
        <v>19</v>
      </c>
      <c r="B16" s="21"/>
      <c r="C16" s="22"/>
      <c r="D16" s="22"/>
      <c r="E16" s="23"/>
      <c r="F16" s="24"/>
    </row>
    <row r="17" spans="1:6" x14ac:dyDescent="0.25">
      <c r="A17" s="18" t="s">
        <v>20</v>
      </c>
      <c r="B17" s="25"/>
      <c r="C17" s="20"/>
      <c r="D17" s="20"/>
      <c r="E17" s="23"/>
      <c r="F17" s="24"/>
    </row>
    <row r="18" spans="1:6" x14ac:dyDescent="0.25">
      <c r="A18" s="18" t="s">
        <v>21</v>
      </c>
      <c r="B18" s="26"/>
      <c r="C18" s="20"/>
      <c r="D18" s="20"/>
      <c r="E18" s="23"/>
      <c r="F18" s="24"/>
    </row>
    <row r="19" spans="1:6" x14ac:dyDescent="0.25">
      <c r="A19" s="18" t="s">
        <v>22</v>
      </c>
      <c r="B19" s="26"/>
      <c r="C19" s="20"/>
      <c r="D19" s="27"/>
      <c r="E19" s="23"/>
      <c r="F19" s="24"/>
    </row>
    <row r="20" spans="1:6" x14ac:dyDescent="0.25">
      <c r="A20" s="18" t="s">
        <v>23</v>
      </c>
      <c r="B20" s="26"/>
      <c r="C20" s="20"/>
      <c r="D20" s="20"/>
      <c r="E20" s="23"/>
      <c r="F20" s="24"/>
    </row>
    <row r="21" spans="1:6" ht="15.75" thickBot="1" x14ac:dyDescent="0.3">
      <c r="A21" s="18" t="s">
        <v>24</v>
      </c>
      <c r="B21" s="28"/>
      <c r="C21" s="20"/>
      <c r="D21" s="20"/>
      <c r="E21" s="23"/>
      <c r="F21" s="29"/>
    </row>
    <row r="22" spans="1:6" ht="15.75" thickBot="1" x14ac:dyDescent="0.3">
      <c r="A22" s="30" t="s">
        <v>0</v>
      </c>
      <c r="B22" s="31"/>
      <c r="C22" s="32">
        <f>SUM(C15:C21)</f>
        <v>0</v>
      </c>
      <c r="D22" s="32">
        <f>SUM(D15:D21)</f>
        <v>0</v>
      </c>
      <c r="E22" s="23"/>
      <c r="F22" s="29"/>
    </row>
    <row r="23" spans="1:6" ht="15.75" thickBot="1" x14ac:dyDescent="0.3">
      <c r="A23" s="33"/>
      <c r="B23" s="34"/>
      <c r="C23" s="35"/>
      <c r="D23" s="35"/>
      <c r="E23" s="36"/>
      <c r="F23" s="37"/>
    </row>
    <row r="24" spans="1:6" ht="16.5" customHeight="1" thickBot="1" x14ac:dyDescent="0.3">
      <c r="A24" s="396" t="s">
        <v>25</v>
      </c>
      <c r="B24" s="396"/>
      <c r="C24" s="396"/>
      <c r="D24" s="396"/>
      <c r="E24" s="13"/>
      <c r="F24" s="13"/>
    </row>
    <row r="25" spans="1:6" ht="15.75" thickBot="1" x14ac:dyDescent="0.3">
      <c r="A25" s="38" t="s">
        <v>26</v>
      </c>
      <c r="B25" s="39" t="s">
        <v>16</v>
      </c>
      <c r="C25" s="39" t="s">
        <v>17</v>
      </c>
      <c r="D25" s="39" t="s">
        <v>17</v>
      </c>
      <c r="E25" s="1"/>
      <c r="F25" s="1"/>
    </row>
    <row r="26" spans="1:6" x14ac:dyDescent="0.25">
      <c r="A26" s="40" t="s">
        <v>27</v>
      </c>
      <c r="B26" s="41"/>
      <c r="C26" s="42"/>
      <c r="D26" s="42"/>
      <c r="E26" s="13"/>
      <c r="F26" s="13"/>
    </row>
    <row r="27" spans="1:6" ht="64.5" thickBot="1" x14ac:dyDescent="0.3">
      <c r="A27" s="18" t="s">
        <v>28</v>
      </c>
      <c r="B27" s="21"/>
      <c r="C27" s="43"/>
      <c r="D27" s="43"/>
      <c r="E27" s="13"/>
      <c r="F27" s="13"/>
    </row>
    <row r="28" spans="1:6" ht="15.75" thickBot="1" x14ac:dyDescent="0.3">
      <c r="A28" s="44" t="s">
        <v>29</v>
      </c>
      <c r="B28" s="45">
        <f>SUM(B26:B27)</f>
        <v>0</v>
      </c>
      <c r="C28" s="46">
        <f>SUM(C26:C27)</f>
        <v>0</v>
      </c>
      <c r="D28" s="46">
        <f>SUM(D26:D27)</f>
        <v>0</v>
      </c>
      <c r="E28" s="47"/>
      <c r="F28" s="48"/>
    </row>
    <row r="29" spans="1:6" ht="26.25" thickBot="1" x14ac:dyDescent="0.3">
      <c r="A29" s="49" t="s">
        <v>30</v>
      </c>
      <c r="B29" s="39" t="s">
        <v>16</v>
      </c>
      <c r="C29" s="39" t="s">
        <v>17</v>
      </c>
      <c r="D29" s="39" t="s">
        <v>17</v>
      </c>
      <c r="E29" s="1"/>
      <c r="F29" s="1"/>
    </row>
    <row r="30" spans="1:6" x14ac:dyDescent="0.25">
      <c r="A30" s="18" t="s">
        <v>31</v>
      </c>
      <c r="B30" s="21"/>
      <c r="C30" s="50"/>
      <c r="D30" s="50"/>
      <c r="E30" s="47"/>
      <c r="F30" s="51"/>
    </row>
    <row r="31" spans="1:6" x14ac:dyDescent="0.25">
      <c r="A31" s="18" t="s">
        <v>32</v>
      </c>
      <c r="B31" s="21"/>
      <c r="C31" s="50"/>
      <c r="D31" s="50"/>
      <c r="E31" s="1"/>
      <c r="F31" s="51"/>
    </row>
    <row r="32" spans="1:6" x14ac:dyDescent="0.25">
      <c r="A32" s="18" t="s">
        <v>33</v>
      </c>
      <c r="B32" s="21"/>
      <c r="C32" s="50"/>
      <c r="D32" s="50"/>
      <c r="E32" s="51"/>
      <c r="F32" s="51"/>
    </row>
    <row r="33" spans="1:6" x14ac:dyDescent="0.25">
      <c r="A33" s="18" t="s">
        <v>34</v>
      </c>
      <c r="B33" s="21"/>
      <c r="C33" s="50"/>
      <c r="D33" s="50"/>
      <c r="E33" s="51"/>
      <c r="F33" s="51"/>
    </row>
    <row r="34" spans="1:6" x14ac:dyDescent="0.25">
      <c r="A34" s="18" t="s">
        <v>35</v>
      </c>
      <c r="B34" s="21"/>
      <c r="C34" s="50"/>
      <c r="D34" s="50"/>
      <c r="E34" s="51"/>
      <c r="F34" s="51"/>
    </row>
    <row r="35" spans="1:6" x14ac:dyDescent="0.25">
      <c r="A35" s="18" t="s">
        <v>36</v>
      </c>
      <c r="B35" s="21"/>
      <c r="C35" s="50"/>
      <c r="D35" s="50"/>
      <c r="E35" s="51"/>
      <c r="F35" s="51"/>
    </row>
    <row r="36" spans="1:6" x14ac:dyDescent="0.25">
      <c r="A36" s="18" t="s">
        <v>37</v>
      </c>
      <c r="B36" s="21"/>
      <c r="C36" s="50"/>
      <c r="D36" s="50"/>
      <c r="E36" s="47"/>
      <c r="F36" s="48"/>
    </row>
    <row r="37" spans="1:6" ht="15.75" thickBot="1" x14ac:dyDescent="0.3">
      <c r="A37" s="18" t="s">
        <v>38</v>
      </c>
      <c r="B37" s="21"/>
      <c r="C37" s="50"/>
      <c r="D37" s="50"/>
      <c r="E37" s="1"/>
      <c r="F37" s="1"/>
    </row>
    <row r="38" spans="1:6" ht="15.75" thickBot="1" x14ac:dyDescent="0.3">
      <c r="A38" s="44" t="s">
        <v>29</v>
      </c>
      <c r="B38" s="45">
        <f>SUM(B30:B37)</f>
        <v>0</v>
      </c>
      <c r="C38" s="52">
        <f>SUM(C30:C37)</f>
        <v>0</v>
      </c>
      <c r="D38" s="52">
        <f>SUM(D30:D37)</f>
        <v>0</v>
      </c>
      <c r="E38" s="1"/>
      <c r="F38" s="1"/>
    </row>
    <row r="39" spans="1:6" ht="16.5" thickBot="1" x14ac:dyDescent="0.3">
      <c r="A39" s="53" t="s">
        <v>39</v>
      </c>
      <c r="B39" s="39" t="s">
        <v>40</v>
      </c>
      <c r="C39" s="54" t="s">
        <v>17</v>
      </c>
      <c r="D39" s="54" t="s">
        <v>17</v>
      </c>
      <c r="E39" s="55"/>
      <c r="F39" s="1"/>
    </row>
    <row r="40" spans="1:6" ht="38.25" x14ac:dyDescent="0.25">
      <c r="A40" s="18" t="s">
        <v>41</v>
      </c>
      <c r="B40" s="56"/>
      <c r="C40" s="57"/>
      <c r="D40" s="57"/>
      <c r="E40" s="1"/>
      <c r="F40" s="1"/>
    </row>
    <row r="41" spans="1:6" ht="25.5" x14ac:dyDescent="0.25">
      <c r="A41" s="18" t="s">
        <v>42</v>
      </c>
      <c r="B41" s="58"/>
      <c r="C41" s="43"/>
      <c r="D41" s="59"/>
      <c r="E41" s="1"/>
      <c r="F41" s="1"/>
    </row>
    <row r="42" spans="1:6" x14ac:dyDescent="0.25">
      <c r="A42" s="18" t="s">
        <v>43</v>
      </c>
      <c r="B42" s="58"/>
      <c r="C42" s="43"/>
      <c r="D42" s="43"/>
      <c r="E42" s="1"/>
      <c r="F42" s="1"/>
    </row>
    <row r="43" spans="1:6" x14ac:dyDescent="0.25">
      <c r="A43" s="18" t="s">
        <v>44</v>
      </c>
      <c r="B43" s="58"/>
      <c r="C43" s="43"/>
      <c r="D43" s="43"/>
      <c r="E43" s="1"/>
      <c r="F43" s="1"/>
    </row>
    <row r="44" spans="1:6" ht="25.5" x14ac:dyDescent="0.25">
      <c r="A44" s="18" t="s">
        <v>45</v>
      </c>
      <c r="B44" s="21"/>
      <c r="C44" s="43"/>
      <c r="D44" s="43"/>
      <c r="E44" s="1"/>
      <c r="F44" s="1"/>
    </row>
    <row r="45" spans="1:6" ht="15.75" thickBot="1" x14ac:dyDescent="0.3">
      <c r="A45" s="18"/>
      <c r="B45" s="58"/>
      <c r="C45" s="60"/>
      <c r="D45" s="60"/>
      <c r="E45" s="1"/>
      <c r="F45" s="1"/>
    </row>
    <row r="46" spans="1:6" ht="15.75" thickBot="1" x14ac:dyDescent="0.3">
      <c r="A46" s="44" t="s">
        <v>29</v>
      </c>
      <c r="B46" s="46"/>
      <c r="C46" s="52">
        <f>SUM(C40:C45)</f>
        <v>0</v>
      </c>
      <c r="D46" s="52">
        <f>SUM(D40:D45)</f>
        <v>0</v>
      </c>
      <c r="E46" s="1"/>
      <c r="F46" s="1"/>
    </row>
    <row r="47" spans="1:6" ht="15.75" thickBot="1" x14ac:dyDescent="0.3">
      <c r="A47" s="61" t="s">
        <v>46</v>
      </c>
      <c r="B47" s="16" t="s">
        <v>16</v>
      </c>
      <c r="C47" s="62" t="s">
        <v>17</v>
      </c>
      <c r="D47" s="62" t="s">
        <v>17</v>
      </c>
      <c r="E47" s="1"/>
      <c r="F47" s="1"/>
    </row>
    <row r="48" spans="1:6" x14ac:dyDescent="0.25">
      <c r="A48" s="63" t="s">
        <v>47</v>
      </c>
      <c r="B48" s="64"/>
      <c r="C48" s="42"/>
      <c r="D48" s="42"/>
      <c r="E48" s="1"/>
      <c r="F48" s="1"/>
    </row>
    <row r="49" spans="1:6" x14ac:dyDescent="0.25">
      <c r="A49" s="65" t="s">
        <v>48</v>
      </c>
      <c r="B49" s="66"/>
      <c r="C49" s="43"/>
      <c r="D49" s="43"/>
      <c r="E49" s="1"/>
      <c r="F49" s="1"/>
    </row>
    <row r="50" spans="1:6" ht="15.75" thickBot="1" x14ac:dyDescent="0.3">
      <c r="A50" s="65" t="s">
        <v>39</v>
      </c>
      <c r="B50" s="67"/>
      <c r="C50" s="43"/>
      <c r="D50" s="43"/>
      <c r="E50" s="1"/>
      <c r="F50" s="1"/>
    </row>
    <row r="51" spans="1:6" ht="15.75" thickBot="1" x14ac:dyDescent="0.3">
      <c r="A51" s="30" t="s">
        <v>0</v>
      </c>
      <c r="B51" s="68"/>
      <c r="C51" s="32">
        <f>SUM(C48:C50)</f>
        <v>0</v>
      </c>
      <c r="D51" s="32">
        <f>SUM(D48:D50)</f>
        <v>0</v>
      </c>
      <c r="E51" s="1"/>
      <c r="F51" s="1"/>
    </row>
    <row r="52" spans="1:6" ht="15.75" thickBot="1" x14ac:dyDescent="0.3">
      <c r="A52" s="69"/>
      <c r="B52" s="35"/>
      <c r="C52" s="35"/>
      <c r="D52" s="35"/>
      <c r="E52" s="1"/>
      <c r="F52" s="1"/>
    </row>
    <row r="53" spans="1:6" ht="16.5" customHeight="1" thickBot="1" x14ac:dyDescent="0.3">
      <c r="A53" s="396" t="s">
        <v>49</v>
      </c>
      <c r="B53" s="396"/>
      <c r="C53" s="396"/>
      <c r="D53" s="396"/>
      <c r="E53" s="51"/>
      <c r="F53" s="51"/>
    </row>
    <row r="54" spans="1:6" ht="15.75" thickBot="1" x14ac:dyDescent="0.3">
      <c r="A54" s="14" t="s">
        <v>50</v>
      </c>
      <c r="B54" s="16" t="s">
        <v>16</v>
      </c>
      <c r="C54" s="70" t="s">
        <v>17</v>
      </c>
      <c r="D54" s="70" t="s">
        <v>17</v>
      </c>
      <c r="E54" s="51"/>
      <c r="F54" s="51"/>
    </row>
    <row r="55" spans="1:6" x14ac:dyDescent="0.25">
      <c r="A55" s="18" t="s">
        <v>51</v>
      </c>
      <c r="B55" s="72"/>
      <c r="C55" s="42"/>
      <c r="D55" s="42"/>
      <c r="E55" s="51"/>
      <c r="F55" s="51"/>
    </row>
    <row r="56" spans="1:6" x14ac:dyDescent="0.25">
      <c r="A56" s="73" t="s">
        <v>52</v>
      </c>
      <c r="B56" s="72"/>
      <c r="C56" s="43"/>
      <c r="D56" s="43"/>
      <c r="E56" s="51"/>
      <c r="F56" s="51"/>
    </row>
    <row r="57" spans="1:6" ht="61.5" x14ac:dyDescent="0.25">
      <c r="A57" s="18" t="s">
        <v>53</v>
      </c>
      <c r="B57" s="72"/>
      <c r="C57" s="43"/>
      <c r="D57" s="43"/>
      <c r="E57" s="51"/>
      <c r="F57" s="51"/>
    </row>
    <row r="58" spans="1:6" ht="36.75" x14ac:dyDescent="0.25">
      <c r="A58" s="18" t="s">
        <v>54</v>
      </c>
      <c r="B58" s="72"/>
      <c r="C58" s="43"/>
      <c r="D58" s="43"/>
      <c r="E58" s="51"/>
      <c r="F58" s="51"/>
    </row>
    <row r="59" spans="1:6" x14ac:dyDescent="0.25">
      <c r="A59" s="18" t="s">
        <v>55</v>
      </c>
      <c r="B59" s="72"/>
      <c r="C59" s="43"/>
      <c r="D59" s="43"/>
      <c r="E59" s="47"/>
      <c r="F59" s="47"/>
    </row>
    <row r="60" spans="1:6" ht="26.25" thickBot="1" x14ac:dyDescent="0.3">
      <c r="A60" s="18" t="s">
        <v>56</v>
      </c>
      <c r="B60" s="72"/>
      <c r="C60" s="60"/>
      <c r="D60" s="60"/>
      <c r="E60" s="1"/>
      <c r="F60" s="1"/>
    </row>
    <row r="61" spans="1:6" ht="15.75" thickBot="1" x14ac:dyDescent="0.3">
      <c r="A61" s="74" t="s">
        <v>0</v>
      </c>
      <c r="B61" s="75">
        <f>SUM(B55:B60)</f>
        <v>0</v>
      </c>
      <c r="C61" s="32">
        <f>SUM(C55:C60)</f>
        <v>0</v>
      </c>
      <c r="D61" s="32">
        <f>SUM(D55:D60)</f>
        <v>0</v>
      </c>
      <c r="E61" s="1"/>
      <c r="F61" s="1"/>
    </row>
    <row r="62" spans="1:6" ht="15.75" thickBot="1" x14ac:dyDescent="0.3">
      <c r="A62" s="69"/>
      <c r="B62" s="35"/>
      <c r="C62" s="35"/>
      <c r="D62" s="35"/>
      <c r="E62" s="1"/>
      <c r="F62" s="1"/>
    </row>
    <row r="63" spans="1:6" ht="16.5" customHeight="1" thickBot="1" x14ac:dyDescent="0.3">
      <c r="A63" s="396" t="s">
        <v>57</v>
      </c>
      <c r="B63" s="396"/>
      <c r="C63" s="396"/>
      <c r="D63" s="396"/>
      <c r="E63" s="51"/>
      <c r="F63" s="51"/>
    </row>
    <row r="64" spans="1:6" ht="15.75" thickBot="1" x14ac:dyDescent="0.3">
      <c r="A64" s="216" t="s">
        <v>58</v>
      </c>
      <c r="B64" s="80" t="s">
        <v>16</v>
      </c>
      <c r="C64" s="80" t="s">
        <v>17</v>
      </c>
      <c r="D64" s="80" t="s">
        <v>17</v>
      </c>
      <c r="E64" s="51"/>
      <c r="F64" s="51"/>
    </row>
    <row r="65" spans="1:6" x14ac:dyDescent="0.25">
      <c r="A65" s="18" t="s">
        <v>59</v>
      </c>
      <c r="B65" s="21"/>
      <c r="C65" s="50"/>
      <c r="D65" s="50"/>
      <c r="E65" s="76"/>
      <c r="F65" s="51"/>
    </row>
    <row r="66" spans="1:6" x14ac:dyDescent="0.25">
      <c r="A66" s="18" t="s">
        <v>60</v>
      </c>
      <c r="B66" s="21"/>
      <c r="C66" s="50"/>
      <c r="D66" s="50"/>
      <c r="E66" s="78"/>
      <c r="F66" s="51"/>
    </row>
    <row r="67" spans="1:6" x14ac:dyDescent="0.25">
      <c r="A67" s="18" t="s">
        <v>61</v>
      </c>
      <c r="B67" s="21"/>
      <c r="C67" s="50"/>
      <c r="D67" s="50"/>
      <c r="E67" s="51"/>
      <c r="F67" s="51"/>
    </row>
    <row r="68" spans="1:6" x14ac:dyDescent="0.25">
      <c r="A68" s="18" t="s">
        <v>62</v>
      </c>
      <c r="B68" s="21"/>
      <c r="C68" s="50"/>
      <c r="D68" s="50"/>
      <c r="E68" s="47"/>
      <c r="F68" s="47"/>
    </row>
    <row r="69" spans="1:6" ht="15.75" thickBot="1" x14ac:dyDescent="0.3">
      <c r="A69" s="18" t="s">
        <v>24</v>
      </c>
      <c r="B69" s="21"/>
      <c r="C69" s="50"/>
      <c r="D69" s="50"/>
      <c r="E69" s="1"/>
      <c r="F69" s="1"/>
    </row>
    <row r="70" spans="1:6" ht="15.75" thickBot="1" x14ac:dyDescent="0.3">
      <c r="A70" s="44" t="s">
        <v>29</v>
      </c>
      <c r="B70" s="45">
        <f>SUM(B65:B69)</f>
        <v>0</v>
      </c>
      <c r="C70" s="52">
        <f>SUM(C65:C69)</f>
        <v>0</v>
      </c>
      <c r="D70" s="52">
        <f>SUM(D65:D69)</f>
        <v>0</v>
      </c>
      <c r="E70" s="51"/>
      <c r="F70" s="51"/>
    </row>
    <row r="71" spans="1:6" ht="15.75" thickBot="1" x14ac:dyDescent="0.3">
      <c r="A71" s="53" t="s">
        <v>63</v>
      </c>
      <c r="B71" s="79"/>
      <c r="C71" s="80" t="s">
        <v>17</v>
      </c>
      <c r="D71" s="80" t="s">
        <v>17</v>
      </c>
      <c r="E71" s="47"/>
      <c r="F71" s="47"/>
    </row>
    <row r="72" spans="1:6" ht="15.75" thickBot="1" x14ac:dyDescent="0.3">
      <c r="A72" s="18" t="s">
        <v>64</v>
      </c>
      <c r="B72" s="21"/>
      <c r="C72" s="50"/>
      <c r="D72" s="50"/>
      <c r="E72" s="1"/>
      <c r="F72" s="1"/>
    </row>
    <row r="73" spans="1:6" ht="15.75" thickBot="1" x14ac:dyDescent="0.3">
      <c r="A73" s="44" t="s">
        <v>29</v>
      </c>
      <c r="B73" s="45">
        <f>SUM(B72)</f>
        <v>0</v>
      </c>
      <c r="C73" s="52">
        <f>SUM(C72:C72)</f>
        <v>0</v>
      </c>
      <c r="D73" s="52">
        <f>SUM(D72:D72)</f>
        <v>0</v>
      </c>
      <c r="E73" s="51"/>
      <c r="F73" s="51"/>
    </row>
    <row r="74" spans="1:6" ht="26.25" thickBot="1" x14ac:dyDescent="0.3">
      <c r="A74" s="53" t="s">
        <v>65</v>
      </c>
      <c r="B74" s="79"/>
      <c r="C74" s="80" t="s">
        <v>17</v>
      </c>
      <c r="D74" s="80" t="s">
        <v>17</v>
      </c>
      <c r="E74" s="51"/>
      <c r="F74" s="51"/>
    </row>
    <row r="75" spans="1:6" ht="15.75" thickBot="1" x14ac:dyDescent="0.3">
      <c r="A75" s="18" t="s">
        <v>66</v>
      </c>
      <c r="B75" s="21"/>
      <c r="C75" s="50"/>
      <c r="D75" s="50"/>
      <c r="E75" s="51"/>
      <c r="F75" s="51"/>
    </row>
    <row r="76" spans="1:6" ht="15.75" thickBot="1" x14ac:dyDescent="0.3">
      <c r="A76" s="44" t="s">
        <v>0</v>
      </c>
      <c r="B76" s="45">
        <f>SUM(B75)</f>
        <v>0</v>
      </c>
      <c r="C76" s="52">
        <f>SUM(C75:C75)</f>
        <v>0</v>
      </c>
      <c r="D76" s="52">
        <f>SUM(D75:D75)</f>
        <v>0</v>
      </c>
      <c r="E76" s="51"/>
      <c r="F76" s="51"/>
    </row>
    <row r="77" spans="1:6" ht="15.75" thickBot="1" x14ac:dyDescent="0.3">
      <c r="A77" s="53" t="s">
        <v>67</v>
      </c>
      <c r="B77" s="79"/>
      <c r="C77" s="80" t="s">
        <v>17</v>
      </c>
      <c r="D77" s="80" t="s">
        <v>17</v>
      </c>
      <c r="E77" s="51"/>
      <c r="F77" s="51"/>
    </row>
    <row r="78" spans="1:6" ht="15.75" thickBot="1" x14ac:dyDescent="0.3">
      <c r="A78" s="18" t="s">
        <v>68</v>
      </c>
      <c r="B78" s="21"/>
      <c r="C78" s="50"/>
      <c r="D78" s="50"/>
      <c r="E78" s="51"/>
      <c r="F78" s="51"/>
    </row>
    <row r="79" spans="1:6" ht="15.75" thickBot="1" x14ac:dyDescent="0.3">
      <c r="A79" s="44" t="s">
        <v>0</v>
      </c>
      <c r="B79" s="45">
        <f>SUM(B78)</f>
        <v>0</v>
      </c>
      <c r="C79" s="52">
        <f>SUM(C78:C78)</f>
        <v>0</v>
      </c>
      <c r="D79" s="52">
        <f>SUM(D78:D78)</f>
        <v>0</v>
      </c>
      <c r="E79" s="51"/>
      <c r="F79" s="51"/>
    </row>
    <row r="80" spans="1:6" ht="15.75" thickBot="1" x14ac:dyDescent="0.3">
      <c r="A80" s="83" t="s">
        <v>69</v>
      </c>
      <c r="B80" s="16" t="s">
        <v>16</v>
      </c>
      <c r="C80" s="70" t="s">
        <v>17</v>
      </c>
      <c r="D80" s="70" t="s">
        <v>17</v>
      </c>
      <c r="E80" s="51"/>
      <c r="F80" s="51"/>
    </row>
    <row r="81" spans="1:6" x14ac:dyDescent="0.25">
      <c r="A81" s="84" t="s">
        <v>70</v>
      </c>
      <c r="B81" s="85"/>
      <c r="C81" s="42"/>
      <c r="D81" s="42"/>
      <c r="E81" s="51"/>
      <c r="F81" s="51"/>
    </row>
    <row r="82" spans="1:6" x14ac:dyDescent="0.25">
      <c r="A82" s="86" t="s">
        <v>71</v>
      </c>
      <c r="B82" s="85"/>
      <c r="C82" s="43"/>
      <c r="D82" s="43"/>
      <c r="E82" s="51"/>
      <c r="F82" s="51"/>
    </row>
    <row r="83" spans="1:6" x14ac:dyDescent="0.25">
      <c r="A83" s="86" t="s">
        <v>72</v>
      </c>
      <c r="B83" s="85"/>
      <c r="C83" s="43"/>
      <c r="D83" s="43"/>
      <c r="E83" s="51"/>
      <c r="F83" s="51"/>
    </row>
    <row r="84" spans="1:6" ht="15.75" thickBot="1" x14ac:dyDescent="0.3">
      <c r="A84" s="86" t="s">
        <v>73</v>
      </c>
      <c r="B84" s="85"/>
      <c r="C84" s="43"/>
      <c r="D84" s="43"/>
      <c r="E84" s="47"/>
      <c r="F84" s="47"/>
    </row>
    <row r="85" spans="1:6" ht="15.75" thickBot="1" x14ac:dyDescent="0.3">
      <c r="A85" s="199" t="s">
        <v>0</v>
      </c>
      <c r="B85" s="75"/>
      <c r="C85" s="32">
        <f>SUM(C81:C84)</f>
        <v>0</v>
      </c>
      <c r="D85" s="32">
        <f>SUM(D81:D84)</f>
        <v>0</v>
      </c>
      <c r="E85" s="1"/>
      <c r="F85" s="1"/>
    </row>
    <row r="86" spans="1:6" ht="15.75" thickBot="1" x14ac:dyDescent="0.3">
      <c r="A86" s="69"/>
      <c r="B86" s="87"/>
      <c r="C86" s="35"/>
      <c r="D86" s="35"/>
      <c r="E86" s="1"/>
      <c r="F86" s="1"/>
    </row>
    <row r="87" spans="1:6" ht="16.5" customHeight="1" thickBot="1" x14ac:dyDescent="0.3">
      <c r="A87" s="396" t="s">
        <v>74</v>
      </c>
      <c r="B87" s="396"/>
      <c r="C87" s="396"/>
      <c r="D87" s="396"/>
      <c r="E87" s="1"/>
      <c r="F87" s="1"/>
    </row>
    <row r="88" spans="1:6" ht="15.75" thickBot="1" x14ac:dyDescent="0.3">
      <c r="A88" s="88" t="s">
        <v>75</v>
      </c>
      <c r="B88" s="16" t="s">
        <v>40</v>
      </c>
      <c r="C88" s="70" t="s">
        <v>17</v>
      </c>
      <c r="D88" s="70" t="s">
        <v>17</v>
      </c>
      <c r="E88" s="1"/>
      <c r="F88" s="1"/>
    </row>
    <row r="89" spans="1:6" x14ac:dyDescent="0.25">
      <c r="A89" s="84" t="s">
        <v>306</v>
      </c>
      <c r="B89" s="89"/>
      <c r="C89" s="57"/>
      <c r="D89" s="57"/>
      <c r="E89" s="1"/>
      <c r="F89" s="1"/>
    </row>
    <row r="90" spans="1:6" x14ac:dyDescent="0.25">
      <c r="A90" s="86" t="s">
        <v>76</v>
      </c>
      <c r="B90" s="89"/>
      <c r="C90" s="27"/>
      <c r="D90" s="27"/>
      <c r="E90" s="1"/>
      <c r="F90" s="1"/>
    </row>
    <row r="91" spans="1:6" x14ac:dyDescent="0.25">
      <c r="A91" s="86" t="s">
        <v>77</v>
      </c>
      <c r="B91" s="89"/>
      <c r="C91" s="27"/>
      <c r="D91" s="27"/>
      <c r="E91" s="1"/>
      <c r="F91" s="1"/>
    </row>
    <row r="92" spans="1:6" ht="15.75" thickBot="1" x14ac:dyDescent="0.3">
      <c r="A92" s="86" t="s">
        <v>307</v>
      </c>
      <c r="B92" s="89"/>
      <c r="C92" s="27"/>
      <c r="D92" s="27"/>
      <c r="E92" s="1"/>
      <c r="F92" s="1"/>
    </row>
    <row r="93" spans="1:6" ht="15.75" thickBot="1" x14ac:dyDescent="0.3">
      <c r="A93" s="30" t="s">
        <v>0</v>
      </c>
      <c r="B93" s="90"/>
      <c r="C93" s="32">
        <f>SUM(C89:C92)</f>
        <v>0</v>
      </c>
      <c r="D93" s="32">
        <f>SUM(D89:D92)</f>
        <v>0</v>
      </c>
      <c r="E93" s="1"/>
      <c r="F93" s="1"/>
    </row>
    <row r="94" spans="1:6" ht="15.75" thickBot="1" x14ac:dyDescent="0.3">
      <c r="A94" s="69"/>
      <c r="B94" s="87"/>
      <c r="C94" s="35"/>
      <c r="D94" s="35"/>
      <c r="E94" s="1"/>
      <c r="F94" s="1"/>
    </row>
    <row r="95" spans="1:6" ht="16.5" customHeight="1" thickBot="1" x14ac:dyDescent="0.3">
      <c r="A95" s="396" t="s">
        <v>78</v>
      </c>
      <c r="B95" s="396"/>
      <c r="C95" s="396"/>
      <c r="D95" s="396"/>
      <c r="E95" s="1"/>
      <c r="F95" s="1"/>
    </row>
    <row r="96" spans="1:6" ht="15.75" thickBot="1" x14ac:dyDescent="0.3">
      <c r="A96" s="91" t="s">
        <v>79</v>
      </c>
      <c r="B96" s="92" t="s">
        <v>16</v>
      </c>
      <c r="C96" s="93" t="s">
        <v>17</v>
      </c>
      <c r="D96" s="93" t="s">
        <v>17</v>
      </c>
      <c r="E96" s="1"/>
      <c r="F96" s="1"/>
    </row>
    <row r="97" spans="1:6" ht="15.75" thickBot="1" x14ac:dyDescent="0.3">
      <c r="A97" s="94" t="s">
        <v>80</v>
      </c>
      <c r="B97" s="95"/>
      <c r="C97" s="81"/>
      <c r="D97" s="81"/>
      <c r="E97" s="1"/>
      <c r="F97" s="1"/>
    </row>
    <row r="98" spans="1:6" ht="15.75" thickBot="1" x14ac:dyDescent="0.3">
      <c r="A98" s="94" t="s">
        <v>81</v>
      </c>
      <c r="B98" s="95"/>
      <c r="C98" s="81"/>
      <c r="D98" s="81"/>
      <c r="E98" s="1"/>
      <c r="F98" s="1"/>
    </row>
    <row r="99" spans="1:6" ht="25.5" thickBot="1" x14ac:dyDescent="0.3">
      <c r="A99" s="94" t="s">
        <v>82</v>
      </c>
      <c r="B99" s="95"/>
      <c r="C99" s="81"/>
      <c r="D99" s="81"/>
      <c r="E99" s="1"/>
      <c r="F99" s="1"/>
    </row>
    <row r="100" spans="1:6" ht="15.75" thickBot="1" x14ac:dyDescent="0.3">
      <c r="A100" s="96" t="s">
        <v>83</v>
      </c>
      <c r="B100" s="97"/>
      <c r="C100" s="98"/>
      <c r="D100" s="98"/>
      <c r="E100" s="1"/>
      <c r="F100" s="1"/>
    </row>
    <row r="101" spans="1:6" ht="15.75" thickBot="1" x14ac:dyDescent="0.3">
      <c r="A101" s="96" t="s">
        <v>84</v>
      </c>
      <c r="B101" s="97"/>
      <c r="C101" s="98"/>
      <c r="D101" s="98"/>
      <c r="E101" s="1"/>
      <c r="F101" s="1"/>
    </row>
    <row r="102" spans="1:6" ht="15.75" thickBot="1" x14ac:dyDescent="0.3">
      <c r="A102" s="96" t="s">
        <v>85</v>
      </c>
      <c r="B102" s="97"/>
      <c r="C102" s="98"/>
      <c r="D102" s="98"/>
      <c r="E102" s="1"/>
      <c r="F102" s="1"/>
    </row>
    <row r="103" spans="1:6" ht="15.75" thickBot="1" x14ac:dyDescent="0.3">
      <c r="A103" s="96" t="s">
        <v>86</v>
      </c>
      <c r="B103" s="99"/>
      <c r="C103" s="100"/>
      <c r="D103" s="100"/>
      <c r="E103" s="48"/>
      <c r="F103" s="47"/>
    </row>
    <row r="104" spans="1:6" ht="15.75" thickBot="1" x14ac:dyDescent="0.3">
      <c r="A104" s="74" t="s">
        <v>0</v>
      </c>
      <c r="B104" s="90"/>
      <c r="C104" s="32">
        <f>SUM(C97:C99)</f>
        <v>0</v>
      </c>
      <c r="D104" s="32">
        <f>SUM(D97:D99)</f>
        <v>0</v>
      </c>
      <c r="E104" s="1"/>
      <c r="F104" s="1"/>
    </row>
    <row r="105" spans="1:6" x14ac:dyDescent="0.25">
      <c r="A105" s="69"/>
      <c r="B105" s="87"/>
      <c r="C105" s="35"/>
      <c r="D105" s="35"/>
      <c r="E105" s="1"/>
      <c r="F105" s="1"/>
    </row>
    <row r="106" spans="1:6" ht="15.75" thickBot="1" x14ac:dyDescent="0.3">
      <c r="A106" s="33"/>
      <c r="B106" s="34"/>
      <c r="C106" s="34"/>
      <c r="D106" s="34"/>
      <c r="E106" s="1"/>
      <c r="F106" s="1"/>
    </row>
    <row r="107" spans="1:6" ht="50.25" customHeight="1" thickBot="1" x14ac:dyDescent="0.3">
      <c r="A107" s="400" t="s">
        <v>87</v>
      </c>
      <c r="B107" s="400"/>
      <c r="C107" s="101" t="s">
        <v>11</v>
      </c>
      <c r="D107" s="101" t="s">
        <v>12</v>
      </c>
      <c r="E107" s="1"/>
      <c r="F107" s="1"/>
    </row>
    <row r="108" spans="1:6" ht="15.75" customHeight="1" thickBot="1" x14ac:dyDescent="0.3">
      <c r="A108" s="397" t="s">
        <v>88</v>
      </c>
      <c r="B108" s="397"/>
      <c r="C108" s="102" t="s">
        <v>17</v>
      </c>
      <c r="D108" s="102" t="s">
        <v>17</v>
      </c>
      <c r="E108" s="1"/>
      <c r="F108" s="1"/>
    </row>
    <row r="109" spans="1:6" ht="15" customHeight="1" x14ac:dyDescent="0.25">
      <c r="A109" s="403" t="s">
        <v>89</v>
      </c>
      <c r="B109" s="403"/>
      <c r="C109" s="103">
        <f>C22</f>
        <v>0</v>
      </c>
      <c r="D109" s="103">
        <f>D22</f>
        <v>0</v>
      </c>
      <c r="E109" s="1"/>
      <c r="F109" s="1"/>
    </row>
    <row r="110" spans="1:6" ht="15" customHeight="1" x14ac:dyDescent="0.25">
      <c r="A110" s="404" t="s">
        <v>90</v>
      </c>
      <c r="B110" s="404"/>
      <c r="C110" s="104">
        <f>C51</f>
        <v>0</v>
      </c>
      <c r="D110" s="104">
        <f>D51</f>
        <v>0</v>
      </c>
      <c r="E110" s="1"/>
      <c r="F110" s="1"/>
    </row>
    <row r="111" spans="1:6" ht="15" customHeight="1" x14ac:dyDescent="0.25">
      <c r="A111" s="404" t="s">
        <v>91</v>
      </c>
      <c r="B111" s="404"/>
      <c r="C111" s="104">
        <f>C61</f>
        <v>0</v>
      </c>
      <c r="D111" s="104">
        <f>D61</f>
        <v>0</v>
      </c>
      <c r="E111" s="1"/>
      <c r="F111" s="1"/>
    </row>
    <row r="112" spans="1:6" ht="15" customHeight="1" x14ac:dyDescent="0.25">
      <c r="A112" s="404" t="s">
        <v>92</v>
      </c>
      <c r="B112" s="404"/>
      <c r="C112" s="104">
        <f>C85</f>
        <v>0</v>
      </c>
      <c r="D112" s="104">
        <f>D85</f>
        <v>0</v>
      </c>
      <c r="E112" s="1"/>
      <c r="F112" s="1"/>
    </row>
    <row r="113" spans="1:7" ht="15" customHeight="1" x14ac:dyDescent="0.25">
      <c r="A113" s="404" t="s">
        <v>93</v>
      </c>
      <c r="B113" s="404"/>
      <c r="C113" s="104">
        <f>C93</f>
        <v>0</v>
      </c>
      <c r="D113" s="104">
        <f>D93</f>
        <v>0</v>
      </c>
      <c r="E113" s="1"/>
      <c r="F113" s="1"/>
    </row>
    <row r="114" spans="1:7" ht="15" customHeight="1" x14ac:dyDescent="0.25">
      <c r="A114" s="405" t="s">
        <v>94</v>
      </c>
      <c r="B114" s="405"/>
      <c r="C114" s="105">
        <f>SUM(C109:C113)</f>
        <v>0</v>
      </c>
      <c r="D114" s="105">
        <f>SUM(D109:D113)</f>
        <v>0</v>
      </c>
      <c r="E114" s="1"/>
      <c r="F114" s="1"/>
    </row>
    <row r="115" spans="1:7" ht="15.75" customHeight="1" thickBot="1" x14ac:dyDescent="0.3">
      <c r="A115" s="401" t="s">
        <v>95</v>
      </c>
      <c r="B115" s="401"/>
      <c r="C115" s="106">
        <f>C104</f>
        <v>0</v>
      </c>
      <c r="D115" s="106">
        <f>D104</f>
        <v>0</v>
      </c>
      <c r="E115" s="1"/>
      <c r="F115" s="1"/>
    </row>
    <row r="116" spans="1:7" ht="15.75" customHeight="1" thickBot="1" x14ac:dyDescent="0.3">
      <c r="A116" s="402" t="s">
        <v>96</v>
      </c>
      <c r="B116" s="402"/>
      <c r="C116" s="107">
        <f>ROUND(C109+C110+C111+C112+C113+C115,2)</f>
        <v>0</v>
      </c>
      <c r="D116" s="107">
        <f>ROUND(D109+D110+D111+D112+D113+D115,2)</f>
        <v>0</v>
      </c>
      <c r="E116" s="24"/>
      <c r="F116" s="13"/>
    </row>
    <row r="117" spans="1:7" x14ac:dyDescent="0.25">
      <c r="A117" s="33"/>
      <c r="B117" s="34"/>
      <c r="C117" s="108"/>
      <c r="D117" s="108"/>
      <c r="E117" s="109"/>
      <c r="F117" s="109"/>
    </row>
    <row r="118" spans="1:7" x14ac:dyDescent="0.25">
      <c r="A118" s="110"/>
      <c r="B118" s="110"/>
      <c r="C118" s="111"/>
      <c r="D118" s="111"/>
      <c r="E118" s="112"/>
      <c r="F118" s="109"/>
    </row>
    <row r="119" spans="1:7" ht="15.75" thickBot="1" x14ac:dyDescent="0.3">
      <c r="A119" s="406" t="s">
        <v>194</v>
      </c>
      <c r="B119" s="406"/>
      <c r="C119" s="406"/>
      <c r="D119" s="406"/>
      <c r="E119" s="139"/>
      <c r="F119" s="113"/>
      <c r="G119" s="109"/>
    </row>
    <row r="120" spans="1:7" ht="51" x14ac:dyDescent="0.25">
      <c r="A120" s="114" t="s">
        <v>97</v>
      </c>
      <c r="B120" s="115" t="s">
        <v>98</v>
      </c>
      <c r="C120" s="116" t="s">
        <v>99</v>
      </c>
      <c r="D120" s="115" t="s">
        <v>100</v>
      </c>
      <c r="E120" s="113"/>
      <c r="F120" s="109"/>
      <c r="G120" s="117"/>
    </row>
    <row r="121" spans="1:7" x14ac:dyDescent="0.25">
      <c r="A121" s="136"/>
      <c r="B121" s="137" t="e">
        <f>#REF!</f>
        <v>#REF!</v>
      </c>
      <c r="C121" s="138"/>
      <c r="D121" s="137"/>
      <c r="E121" s="113"/>
      <c r="F121" s="109"/>
      <c r="G121" s="117"/>
    </row>
    <row r="122" spans="1:7" x14ac:dyDescent="0.25">
      <c r="A122" s="229" t="s">
        <v>332</v>
      </c>
      <c r="B122" s="228" t="s">
        <v>330</v>
      </c>
      <c r="C122" s="230">
        <f>Encarregada!$C$118</f>
        <v>0</v>
      </c>
      <c r="D122" s="231" t="e">
        <f>C122*2/(34*B121)</f>
        <v>#REF!</v>
      </c>
      <c r="E122" s="113"/>
      <c r="F122" s="119"/>
      <c r="G122" s="117"/>
    </row>
    <row r="123" spans="1:7" ht="15.75" thickBot="1" x14ac:dyDescent="0.3">
      <c r="A123" s="232" t="s">
        <v>101</v>
      </c>
      <c r="B123" s="233" t="s">
        <v>102</v>
      </c>
      <c r="C123" s="234">
        <f>$C$116</f>
        <v>0</v>
      </c>
      <c r="D123" s="235" t="e">
        <f>C123*1/B121</f>
        <v>#REF!</v>
      </c>
      <c r="E123" s="124"/>
      <c r="F123" s="119"/>
      <c r="G123" s="117"/>
    </row>
    <row r="124" spans="1:7" ht="15.75" thickBot="1" x14ac:dyDescent="0.3">
      <c r="A124" s="407" t="s">
        <v>103</v>
      </c>
      <c r="B124" s="407"/>
      <c r="C124" s="407"/>
      <c r="D124" s="125" t="e">
        <f>ROUND(SUM(D122:D123),2)</f>
        <v>#REF!</v>
      </c>
      <c r="E124" s="124"/>
      <c r="F124" s="109"/>
      <c r="G124" s="117"/>
    </row>
    <row r="125" spans="1:7" x14ac:dyDescent="0.25">
      <c r="A125" s="124"/>
      <c r="B125" s="124"/>
      <c r="C125" s="124"/>
      <c r="D125" s="124"/>
      <c r="E125" s="124"/>
      <c r="F125" s="109"/>
      <c r="G125" s="109"/>
    </row>
    <row r="126" spans="1:7" x14ac:dyDescent="0.25">
      <c r="A126" s="124"/>
      <c r="B126" s="124"/>
      <c r="C126" s="124"/>
      <c r="D126" s="124"/>
      <c r="E126" s="124"/>
      <c r="F126" s="112"/>
      <c r="G126" s="109"/>
    </row>
    <row r="127" spans="1:7" ht="15.75" thickBot="1" x14ac:dyDescent="0.3">
      <c r="A127" s="406" t="s">
        <v>195</v>
      </c>
      <c r="B127" s="406"/>
      <c r="C127" s="406"/>
      <c r="D127" s="406"/>
      <c r="E127" s="139"/>
      <c r="F127" s="112"/>
      <c r="G127" s="109"/>
    </row>
    <row r="128" spans="1:7" ht="51" x14ac:dyDescent="0.25">
      <c r="A128" s="114" t="s">
        <v>97</v>
      </c>
      <c r="B128" s="115" t="s">
        <v>98</v>
      </c>
      <c r="C128" s="116" t="s">
        <v>99</v>
      </c>
      <c r="D128" s="115" t="s">
        <v>100</v>
      </c>
      <c r="E128" s="113"/>
      <c r="F128" s="112"/>
      <c r="G128" s="109"/>
    </row>
    <row r="129" spans="1:7" x14ac:dyDescent="0.25">
      <c r="A129" s="136"/>
      <c r="B129" s="137" t="e">
        <f>#REF!</f>
        <v>#REF!</v>
      </c>
      <c r="C129" s="138"/>
      <c r="D129" s="137"/>
      <c r="E129" s="113"/>
      <c r="F129" s="112"/>
      <c r="G129" s="109"/>
    </row>
    <row r="130" spans="1:7" x14ac:dyDescent="0.25">
      <c r="A130" s="229" t="s">
        <v>332</v>
      </c>
      <c r="B130" s="228" t="s">
        <v>330</v>
      </c>
      <c r="C130" s="230">
        <f>Encarregada!$C$118</f>
        <v>0</v>
      </c>
      <c r="D130" s="231" t="e">
        <f>C130*2/(34*B129)</f>
        <v>#REF!</v>
      </c>
      <c r="E130" s="113"/>
      <c r="F130" s="119"/>
      <c r="G130" s="117"/>
    </row>
    <row r="131" spans="1:7" ht="15.75" thickBot="1" x14ac:dyDescent="0.3">
      <c r="A131" s="232" t="s">
        <v>101</v>
      </c>
      <c r="B131" s="233" t="s">
        <v>102</v>
      </c>
      <c r="C131" s="234">
        <f>$C$116</f>
        <v>0</v>
      </c>
      <c r="D131" s="235" t="e">
        <f>C131*1/B129</f>
        <v>#REF!</v>
      </c>
      <c r="E131" s="124"/>
      <c r="F131" s="112"/>
      <c r="G131" s="109"/>
    </row>
    <row r="132" spans="1:7" ht="15.75" thickBot="1" x14ac:dyDescent="0.3">
      <c r="A132" s="407" t="s">
        <v>103</v>
      </c>
      <c r="B132" s="407"/>
      <c r="C132" s="407"/>
      <c r="D132" s="125" t="e">
        <f>ROUND(SUM(D130:D131),2)</f>
        <v>#REF!</v>
      </c>
      <c r="E132" s="124"/>
      <c r="F132" s="112"/>
      <c r="G132" s="109"/>
    </row>
    <row r="133" spans="1:7" x14ac:dyDescent="0.25">
      <c r="A133" s="124"/>
      <c r="B133" s="124"/>
      <c r="C133" s="124"/>
      <c r="D133" s="124"/>
      <c r="E133" s="124"/>
      <c r="F133" s="112"/>
      <c r="G133" s="109"/>
    </row>
    <row r="134" spans="1:7" x14ac:dyDescent="0.25">
      <c r="A134" s="124"/>
      <c r="B134" s="124"/>
      <c r="C134" s="124"/>
      <c r="D134" s="124"/>
      <c r="E134" s="124"/>
      <c r="F134" s="112"/>
      <c r="G134" s="109"/>
    </row>
    <row r="135" spans="1:7" ht="15.75" thickBot="1" x14ac:dyDescent="0.3">
      <c r="A135" s="406" t="s">
        <v>196</v>
      </c>
      <c r="B135" s="406"/>
      <c r="C135" s="406"/>
      <c r="D135" s="406"/>
      <c r="E135" s="139"/>
      <c r="F135" s="113"/>
      <c r="G135" s="109"/>
    </row>
    <row r="136" spans="1:7" ht="51" x14ac:dyDescent="0.25">
      <c r="A136" s="114" t="s">
        <v>97</v>
      </c>
      <c r="B136" s="115" t="s">
        <v>98</v>
      </c>
      <c r="C136" s="116" t="s">
        <v>99</v>
      </c>
      <c r="D136" s="115" t="s">
        <v>100</v>
      </c>
      <c r="E136" s="113"/>
      <c r="F136" s="109"/>
      <c r="G136" s="117"/>
    </row>
    <row r="137" spans="1:7" x14ac:dyDescent="0.25">
      <c r="A137" s="136"/>
      <c r="B137" s="137" t="e">
        <f>#REF!</f>
        <v>#REF!</v>
      </c>
      <c r="C137" s="138"/>
      <c r="D137" s="137"/>
      <c r="E137" s="113"/>
      <c r="F137" s="109"/>
      <c r="G137" s="117"/>
    </row>
    <row r="138" spans="1:7" x14ac:dyDescent="0.25">
      <c r="A138" s="229" t="s">
        <v>332</v>
      </c>
      <c r="B138" s="228" t="s">
        <v>330</v>
      </c>
      <c r="C138" s="230">
        <f>Encarregada!$C$118</f>
        <v>0</v>
      </c>
      <c r="D138" s="231" t="e">
        <f>C138*2/(34*B137)</f>
        <v>#REF!</v>
      </c>
      <c r="E138" s="113"/>
      <c r="F138" s="119"/>
      <c r="G138" s="117"/>
    </row>
    <row r="139" spans="1:7" ht="15.75" thickBot="1" x14ac:dyDescent="0.3">
      <c r="A139" s="120" t="s">
        <v>101</v>
      </c>
      <c r="B139" s="121" t="s">
        <v>102</v>
      </c>
      <c r="C139" s="234">
        <f>$C$116</f>
        <v>0</v>
      </c>
      <c r="D139" s="123" t="e">
        <f>C139*1/B137</f>
        <v>#REF!</v>
      </c>
      <c r="E139" s="124"/>
      <c r="F139" s="109"/>
      <c r="G139" s="117"/>
    </row>
    <row r="140" spans="1:7" ht="15.75" thickBot="1" x14ac:dyDescent="0.3">
      <c r="A140" s="407" t="s">
        <v>103</v>
      </c>
      <c r="B140" s="407"/>
      <c r="C140" s="407"/>
      <c r="D140" s="125" t="e">
        <f>ROUND(SUM(D138:D139),2)</f>
        <v>#REF!</v>
      </c>
      <c r="E140" s="124"/>
      <c r="F140" s="109"/>
      <c r="G140" s="117"/>
    </row>
    <row r="141" spans="1:7" x14ac:dyDescent="0.25">
      <c r="A141" s="124"/>
      <c r="B141" s="124"/>
      <c r="C141" s="124"/>
      <c r="D141" s="124"/>
      <c r="E141" s="124"/>
      <c r="F141" s="109"/>
      <c r="G141" s="109"/>
    </row>
    <row r="142" spans="1:7" x14ac:dyDescent="0.25">
      <c r="A142" s="124"/>
      <c r="B142" s="124"/>
      <c r="C142" s="124"/>
      <c r="D142" s="124"/>
      <c r="E142" s="124"/>
      <c r="F142" s="112"/>
      <c r="G142" s="109"/>
    </row>
    <row r="143" spans="1:7" ht="15.75" thickBot="1" x14ac:dyDescent="0.3">
      <c r="A143" s="406" t="s">
        <v>197</v>
      </c>
      <c r="B143" s="406"/>
      <c r="C143" s="406"/>
      <c r="D143" s="406"/>
      <c r="E143" s="139"/>
      <c r="F143" s="113"/>
      <c r="G143" s="109"/>
    </row>
    <row r="144" spans="1:7" ht="51" x14ac:dyDescent="0.25">
      <c r="A144" s="114" t="s">
        <v>97</v>
      </c>
      <c r="B144" s="115" t="s">
        <v>98</v>
      </c>
      <c r="C144" s="116" t="s">
        <v>99</v>
      </c>
      <c r="D144" s="115" t="s">
        <v>100</v>
      </c>
      <c r="E144" s="113"/>
      <c r="F144" s="109"/>
      <c r="G144" s="117"/>
    </row>
    <row r="145" spans="1:7" x14ac:dyDescent="0.25">
      <c r="A145" s="136"/>
      <c r="B145" s="137" t="e">
        <f>#REF!</f>
        <v>#REF!</v>
      </c>
      <c r="C145" s="138"/>
      <c r="D145" s="137"/>
      <c r="E145" s="113"/>
      <c r="F145" s="109"/>
      <c r="G145" s="117"/>
    </row>
    <row r="146" spans="1:7" x14ac:dyDescent="0.25">
      <c r="A146" s="229" t="s">
        <v>332</v>
      </c>
      <c r="B146" s="228" t="s">
        <v>330</v>
      </c>
      <c r="C146" s="230">
        <f>Encarregada!$C$118</f>
        <v>0</v>
      </c>
      <c r="D146" s="231" t="e">
        <f>C146*2/(34*B145)</f>
        <v>#REF!</v>
      </c>
      <c r="E146" s="113"/>
      <c r="F146" s="119"/>
      <c r="G146" s="117"/>
    </row>
    <row r="147" spans="1:7" ht="15.75" thickBot="1" x14ac:dyDescent="0.3">
      <c r="A147" s="120" t="s">
        <v>101</v>
      </c>
      <c r="B147" s="121" t="s">
        <v>102</v>
      </c>
      <c r="C147" s="234">
        <f>$C$116</f>
        <v>0</v>
      </c>
      <c r="D147" s="123" t="e">
        <f>C147*1/B145</f>
        <v>#REF!</v>
      </c>
      <c r="E147" s="126"/>
      <c r="F147" s="109"/>
      <c r="G147" s="117"/>
    </row>
    <row r="148" spans="1:7" ht="15.75" thickBot="1" x14ac:dyDescent="0.3">
      <c r="A148" s="407" t="s">
        <v>103</v>
      </c>
      <c r="B148" s="407"/>
      <c r="C148" s="407"/>
      <c r="D148" s="125" t="e">
        <f>ROUND(SUM(D146:D147),2)</f>
        <v>#REF!</v>
      </c>
      <c r="E148" s="127"/>
      <c r="F148" s="109"/>
      <c r="G148" s="117"/>
    </row>
    <row r="149" spans="1:7" ht="18.75" customHeight="1" x14ac:dyDescent="0.25">
      <c r="A149" s="126"/>
      <c r="B149" s="126"/>
      <c r="C149" s="126"/>
      <c r="D149" s="126"/>
      <c r="E149" s="128"/>
      <c r="F149" s="126"/>
      <c r="G149" s="109"/>
    </row>
    <row r="150" spans="1:7" x14ac:dyDescent="0.25">
      <c r="A150" s="124"/>
      <c r="B150" s="124"/>
      <c r="C150" s="124"/>
      <c r="D150" s="124"/>
      <c r="E150" s="124"/>
      <c r="F150" s="109"/>
      <c r="G150" s="109"/>
    </row>
    <row r="151" spans="1:7" ht="15.75" thickBot="1" x14ac:dyDescent="0.3">
      <c r="A151" s="406" t="s">
        <v>200</v>
      </c>
      <c r="B151" s="406"/>
      <c r="C151" s="406"/>
      <c r="D151" s="406"/>
      <c r="E151" s="139"/>
      <c r="F151" s="113"/>
      <c r="G151" s="109"/>
    </row>
    <row r="152" spans="1:7" ht="51" x14ac:dyDescent="0.25">
      <c r="A152" s="114" t="s">
        <v>97</v>
      </c>
      <c r="B152" s="115" t="s">
        <v>98</v>
      </c>
      <c r="C152" s="116" t="s">
        <v>99</v>
      </c>
      <c r="D152" s="115" t="s">
        <v>100</v>
      </c>
      <c r="E152" s="113"/>
      <c r="F152" s="109"/>
      <c r="G152" s="117"/>
    </row>
    <row r="153" spans="1:7" x14ac:dyDescent="0.25">
      <c r="A153" s="136"/>
      <c r="B153" s="137" t="e">
        <f>#REF!</f>
        <v>#REF!</v>
      </c>
      <c r="C153" s="138"/>
      <c r="D153" s="137"/>
      <c r="E153" s="113"/>
      <c r="F153" s="109"/>
      <c r="G153" s="117"/>
    </row>
    <row r="154" spans="1:7" x14ac:dyDescent="0.25">
      <c r="A154" s="229" t="s">
        <v>332</v>
      </c>
      <c r="B154" s="228" t="s">
        <v>330</v>
      </c>
      <c r="C154" s="230">
        <f>Encarregada!$C$118</f>
        <v>0</v>
      </c>
      <c r="D154" s="231" t="e">
        <f>C154*2/(34*B153)</f>
        <v>#REF!</v>
      </c>
      <c r="E154" s="113"/>
      <c r="F154" s="119"/>
      <c r="G154" s="117"/>
    </row>
    <row r="155" spans="1:7" ht="15.75" thickBot="1" x14ac:dyDescent="0.3">
      <c r="A155" s="120" t="s">
        <v>101</v>
      </c>
      <c r="B155" s="121" t="s">
        <v>102</v>
      </c>
      <c r="C155" s="234">
        <f>$C$116</f>
        <v>0</v>
      </c>
      <c r="D155" s="123" t="e">
        <f>C155*1/B153</f>
        <v>#REF!</v>
      </c>
      <c r="E155" s="124"/>
      <c r="F155" s="109"/>
      <c r="G155" s="117"/>
    </row>
    <row r="156" spans="1:7" ht="15.75" thickBot="1" x14ac:dyDescent="0.3">
      <c r="A156" s="407" t="s">
        <v>103</v>
      </c>
      <c r="B156" s="407"/>
      <c r="C156" s="407"/>
      <c r="D156" s="125" t="e">
        <f>ROUND(SUM(D154:D155),2)</f>
        <v>#REF!</v>
      </c>
      <c r="E156" s="124"/>
      <c r="F156" s="109"/>
      <c r="G156" s="117"/>
    </row>
    <row r="157" spans="1:7" x14ac:dyDescent="0.25">
      <c r="A157" s="124"/>
      <c r="B157" s="124"/>
      <c r="C157" s="124"/>
      <c r="D157" s="124"/>
      <c r="E157" s="124"/>
      <c r="F157" s="109"/>
      <c r="G157" s="109"/>
    </row>
    <row r="158" spans="1:7" x14ac:dyDescent="0.25">
      <c r="A158" s="124"/>
      <c r="B158" s="124"/>
      <c r="C158" s="124"/>
      <c r="D158" s="124"/>
      <c r="E158" s="124"/>
      <c r="F158" s="112"/>
      <c r="G158" s="109"/>
    </row>
    <row r="159" spans="1:7" ht="15.75" thickBot="1" x14ac:dyDescent="0.3">
      <c r="A159" s="406" t="s">
        <v>334</v>
      </c>
      <c r="B159" s="406"/>
      <c r="C159" s="406"/>
      <c r="D159" s="406"/>
      <c r="E159" s="139"/>
      <c r="F159" s="113"/>
      <c r="G159" s="109"/>
    </row>
    <row r="160" spans="1:7" ht="51" x14ac:dyDescent="0.25">
      <c r="A160" s="114" t="s">
        <v>97</v>
      </c>
      <c r="B160" s="115" t="s">
        <v>98</v>
      </c>
      <c r="C160" s="116" t="s">
        <v>99</v>
      </c>
      <c r="D160" s="115" t="s">
        <v>100</v>
      </c>
      <c r="E160" s="113"/>
      <c r="F160" s="109"/>
      <c r="G160" s="117"/>
    </row>
    <row r="161" spans="1:7" x14ac:dyDescent="0.25">
      <c r="A161" s="136"/>
      <c r="B161" s="137" t="e">
        <f>#REF!</f>
        <v>#REF!</v>
      </c>
      <c r="C161" s="138"/>
      <c r="D161" s="137"/>
      <c r="E161" s="113"/>
      <c r="F161" s="109"/>
      <c r="G161" s="117"/>
    </row>
    <row r="162" spans="1:7" x14ac:dyDescent="0.25">
      <c r="A162" s="229" t="s">
        <v>332</v>
      </c>
      <c r="B162" s="228" t="s">
        <v>330</v>
      </c>
      <c r="C162" s="230">
        <f>Encarregada!$C$118</f>
        <v>0</v>
      </c>
      <c r="D162" s="231" t="e">
        <f>C162*2/(34*B161)</f>
        <v>#REF!</v>
      </c>
      <c r="E162" s="113"/>
      <c r="F162" s="119"/>
      <c r="G162" s="117"/>
    </row>
    <row r="163" spans="1:7" ht="15.75" thickBot="1" x14ac:dyDescent="0.3">
      <c r="A163" s="120" t="s">
        <v>101</v>
      </c>
      <c r="B163" s="121" t="s">
        <v>102</v>
      </c>
      <c r="C163" s="234">
        <f>$C$116</f>
        <v>0</v>
      </c>
      <c r="D163" s="123" t="e">
        <f>C163*1/B161</f>
        <v>#REF!</v>
      </c>
      <c r="E163" s="124"/>
      <c r="F163" s="109"/>
      <c r="G163" s="117"/>
    </row>
    <row r="164" spans="1:7" ht="15.75" thickBot="1" x14ac:dyDescent="0.3">
      <c r="A164" s="407" t="s">
        <v>103</v>
      </c>
      <c r="B164" s="407"/>
      <c r="C164" s="407"/>
      <c r="D164" s="125" t="e">
        <f>ROUND(SUM(D162:D163),2)</f>
        <v>#REF!</v>
      </c>
      <c r="E164" s="124"/>
      <c r="F164" s="109"/>
      <c r="G164" s="117"/>
    </row>
    <row r="165" spans="1:7" x14ac:dyDescent="0.25">
      <c r="A165" s="129"/>
      <c r="B165" s="129"/>
      <c r="C165" s="129"/>
      <c r="D165" s="130"/>
      <c r="E165" s="124"/>
      <c r="F165" s="109"/>
      <c r="G165" s="117"/>
    </row>
    <row r="166" spans="1:7" x14ac:dyDescent="0.25">
      <c r="A166" s="124"/>
      <c r="B166" s="124"/>
      <c r="C166" s="124"/>
      <c r="D166" s="124"/>
      <c r="E166" s="124"/>
      <c r="F166" s="109"/>
      <c r="G166" s="109"/>
    </row>
    <row r="167" spans="1:7" ht="15.75" thickBot="1" x14ac:dyDescent="0.3">
      <c r="A167" s="406" t="s">
        <v>104</v>
      </c>
      <c r="B167" s="406"/>
      <c r="C167" s="406"/>
      <c r="D167" s="406"/>
      <c r="E167" s="406"/>
      <c r="F167" s="406"/>
      <c r="G167" s="406"/>
    </row>
    <row r="168" spans="1:7" ht="63.75" x14ac:dyDescent="0.25">
      <c r="A168" s="114" t="s">
        <v>97</v>
      </c>
      <c r="B168" s="115" t="s">
        <v>105</v>
      </c>
      <c r="C168" s="116" t="s">
        <v>106</v>
      </c>
      <c r="D168" s="115" t="s">
        <v>107</v>
      </c>
      <c r="E168" s="115" t="s">
        <v>108</v>
      </c>
      <c r="F168" s="237" t="s">
        <v>336</v>
      </c>
      <c r="G168" s="237" t="s">
        <v>109</v>
      </c>
    </row>
    <row r="169" spans="1:7" x14ac:dyDescent="0.25">
      <c r="A169" s="118"/>
      <c r="B169" s="271" t="e">
        <f>#REF!</f>
        <v>#REF!</v>
      </c>
      <c r="C169" s="236"/>
      <c r="D169" s="236"/>
      <c r="E169" s="236"/>
      <c r="F169" s="138"/>
      <c r="G169" s="238"/>
    </row>
    <row r="170" spans="1:7" x14ac:dyDescent="0.25">
      <c r="A170" s="229" t="s">
        <v>332</v>
      </c>
      <c r="B170" s="228" t="s">
        <v>330</v>
      </c>
      <c r="C170" s="236">
        <v>16</v>
      </c>
      <c r="D170" s="228" t="s">
        <v>335</v>
      </c>
      <c r="E170" s="228" t="e">
        <f>2/(34*B169)*C170*1/186</f>
        <v>#REF!</v>
      </c>
      <c r="F170" s="230">
        <f>Encarregada!$C$118</f>
        <v>0</v>
      </c>
      <c r="G170" s="231" t="e">
        <f>E170*F170</f>
        <v>#REF!</v>
      </c>
    </row>
    <row r="171" spans="1:7" ht="15.75" thickBot="1" x14ac:dyDescent="0.3">
      <c r="A171" s="120" t="s">
        <v>101</v>
      </c>
      <c r="B171" s="233" t="s">
        <v>102</v>
      </c>
      <c r="C171" s="233">
        <v>16</v>
      </c>
      <c r="D171" s="233" t="s">
        <v>335</v>
      </c>
      <c r="E171" s="233" t="e">
        <f>1/B169*C171*(1/188.86)</f>
        <v>#REF!</v>
      </c>
      <c r="F171" s="234">
        <f>$C$116</f>
        <v>0</v>
      </c>
      <c r="G171" s="235" t="e">
        <f>E171*F171</f>
        <v>#REF!</v>
      </c>
    </row>
    <row r="172" spans="1:7" ht="15.75" thickBot="1" x14ac:dyDescent="0.3">
      <c r="A172" s="414" t="s">
        <v>103</v>
      </c>
      <c r="B172" s="415"/>
      <c r="C172" s="415"/>
      <c r="D172" s="415"/>
      <c r="E172" s="415"/>
      <c r="F172" s="416"/>
      <c r="G172" s="125" t="e">
        <f>ROUND(SUM(G170:G171),2)</f>
        <v>#REF!</v>
      </c>
    </row>
    <row r="173" spans="1:7" x14ac:dyDescent="0.25">
      <c r="A173" s="129"/>
      <c r="B173" s="129"/>
      <c r="C173" s="129"/>
      <c r="D173" s="130"/>
      <c r="E173" s="124"/>
      <c r="F173" s="109"/>
      <c r="G173" s="117"/>
    </row>
    <row r="174" spans="1:7" x14ac:dyDescent="0.25">
      <c r="A174" s="124"/>
      <c r="B174" s="124"/>
      <c r="C174" s="124"/>
      <c r="D174" s="124"/>
      <c r="E174" s="124"/>
      <c r="F174" s="109"/>
      <c r="G174" s="109"/>
    </row>
    <row r="175" spans="1:7" ht="15.75" thickBot="1" x14ac:dyDescent="0.3">
      <c r="A175" s="417" t="s">
        <v>201</v>
      </c>
      <c r="B175" s="417"/>
      <c r="C175" s="417"/>
      <c r="D175" s="417"/>
      <c r="E175" s="139"/>
      <c r="F175" s="126"/>
      <c r="G175" s="109"/>
    </row>
    <row r="176" spans="1:7" ht="51" x14ac:dyDescent="0.25">
      <c r="A176" s="114" t="s">
        <v>97</v>
      </c>
      <c r="B176" s="115" t="s">
        <v>98</v>
      </c>
      <c r="C176" s="116" t="s">
        <v>99</v>
      </c>
      <c r="D176" s="115" t="s">
        <v>100</v>
      </c>
      <c r="E176" s="126"/>
      <c r="F176" s="109"/>
      <c r="G176" s="117"/>
    </row>
    <row r="177" spans="1:8" x14ac:dyDescent="0.25">
      <c r="A177" s="136"/>
      <c r="B177" s="137" t="e">
        <f>#REF!</f>
        <v>#REF!</v>
      </c>
      <c r="C177" s="138"/>
      <c r="D177" s="137"/>
      <c r="E177" s="126"/>
      <c r="F177" s="109"/>
      <c r="G177" s="117"/>
    </row>
    <row r="178" spans="1:8" ht="15.75" thickBot="1" x14ac:dyDescent="0.3">
      <c r="A178" s="120" t="s">
        <v>101</v>
      </c>
      <c r="B178" s="121" t="s">
        <v>102</v>
      </c>
      <c r="C178" s="122">
        <f>D116</f>
        <v>0</v>
      </c>
      <c r="D178" s="123" t="e">
        <f>C178*1/B177</f>
        <v>#REF!</v>
      </c>
      <c r="E178" s="124"/>
      <c r="F178" s="109"/>
      <c r="G178" s="117"/>
    </row>
    <row r="179" spans="1:8" ht="15.75" thickBot="1" x14ac:dyDescent="0.3">
      <c r="A179" s="418" t="s">
        <v>103</v>
      </c>
      <c r="B179" s="419"/>
      <c r="C179" s="420"/>
      <c r="D179" s="125" t="e">
        <f>ROUND(SUM(D178:D178),2)</f>
        <v>#REF!</v>
      </c>
      <c r="E179" s="124"/>
      <c r="F179" s="109"/>
      <c r="G179" s="117"/>
    </row>
    <row r="183" spans="1:8" ht="15.75" thickBot="1" x14ac:dyDescent="0.3">
      <c r="A183" s="413" t="s">
        <v>343</v>
      </c>
      <c r="B183" s="413"/>
      <c r="C183" s="413"/>
      <c r="D183" s="413"/>
      <c r="E183" s="262"/>
      <c r="F183" s="239"/>
      <c r="G183" s="240"/>
      <c r="H183" s="240"/>
    </row>
    <row r="184" spans="1:8" ht="51.75" thickBot="1" x14ac:dyDescent="0.3">
      <c r="A184" s="241" t="s">
        <v>110</v>
      </c>
      <c r="B184" s="241" t="s">
        <v>337</v>
      </c>
      <c r="C184" s="242" t="s">
        <v>111</v>
      </c>
      <c r="D184" s="270" t="s">
        <v>112</v>
      </c>
      <c r="E184" s="244"/>
      <c r="F184" s="244"/>
      <c r="G184" s="240"/>
      <c r="H184" s="245"/>
    </row>
    <row r="185" spans="1:8" ht="15.75" x14ac:dyDescent="0.25">
      <c r="A185" s="255" t="str">
        <f>A119</f>
        <v>AI-1 - ÁREA INTERNA - PISOS FRIOS</v>
      </c>
      <c r="B185" s="246" t="e">
        <f>D124</f>
        <v>#REF!</v>
      </c>
      <c r="C185" s="266" t="e">
        <f>#REF!</f>
        <v>#REF!</v>
      </c>
      <c r="D185" s="269" t="e">
        <f t="shared" ref="D185:D192" si="0">ROUND(B185*C185,2)</f>
        <v>#REF!</v>
      </c>
      <c r="E185" s="248"/>
      <c r="F185" s="248"/>
      <c r="G185" s="240"/>
      <c r="H185" s="245"/>
    </row>
    <row r="186" spans="1:8" ht="15.75" x14ac:dyDescent="0.25">
      <c r="A186" s="256" t="str">
        <f>A127</f>
        <v>AI-2 - ÁREA INTERNA (ALMOXARIFADO, GALPÕES, ARQUIVOS )</v>
      </c>
      <c r="B186" s="249" t="e">
        <f>D132</f>
        <v>#REF!</v>
      </c>
      <c r="C186" s="267" t="e">
        <f>#REF!</f>
        <v>#REF!</v>
      </c>
      <c r="D186" s="247" t="e">
        <f t="shared" si="0"/>
        <v>#REF!</v>
      </c>
      <c r="E186" s="248"/>
      <c r="F186" s="248"/>
      <c r="G186" s="240"/>
      <c r="H186" s="245"/>
    </row>
    <row r="187" spans="1:8" ht="15.75" x14ac:dyDescent="0.25">
      <c r="A187" s="256" t="str">
        <f>A135</f>
        <v>AI-3 ÁREA INTERNA  ESPAÇOS LIVRES  (SAGUÃO, HALL, SALÃO)</v>
      </c>
      <c r="B187" s="250" t="e">
        <f>D140</f>
        <v>#REF!</v>
      </c>
      <c r="C187" s="267" t="e">
        <f>#REF!</f>
        <v>#REF!</v>
      </c>
      <c r="D187" s="247" t="e">
        <f t="shared" si="0"/>
        <v>#REF!</v>
      </c>
      <c r="E187" s="248"/>
      <c r="F187" s="248"/>
      <c r="G187" s="240"/>
      <c r="H187" s="245"/>
    </row>
    <row r="188" spans="1:8" ht="15.75" x14ac:dyDescent="0.25">
      <c r="A188" s="256" t="str">
        <f>A143</f>
        <v>AI-4 ÁREA INTERNA  BANHEIROS</v>
      </c>
      <c r="B188" s="250" t="e">
        <f>D148</f>
        <v>#REF!</v>
      </c>
      <c r="C188" s="267" t="e">
        <f>#REF!</f>
        <v>#REF!</v>
      </c>
      <c r="D188" s="247" t="e">
        <f t="shared" si="0"/>
        <v>#REF!</v>
      </c>
      <c r="E188" s="248"/>
      <c r="F188" s="248"/>
      <c r="G188" s="251"/>
      <c r="H188" s="245"/>
    </row>
    <row r="189" spans="1:8" ht="15.75" x14ac:dyDescent="0.25">
      <c r="A189" s="256" t="str">
        <f>A151</f>
        <v>AE-1 ÁREA  EXTERNA (PISOS PAVIMENTADOS, PÁTIOS)</v>
      </c>
      <c r="B189" s="250" t="e">
        <f>D156</f>
        <v>#REF!</v>
      </c>
      <c r="C189" s="267" t="e">
        <f>#REF!</f>
        <v>#REF!</v>
      </c>
      <c r="D189" s="247" t="e">
        <f t="shared" si="0"/>
        <v>#REF!</v>
      </c>
      <c r="E189" s="248"/>
      <c r="F189" s="248"/>
      <c r="G189" s="251"/>
      <c r="H189" s="245"/>
    </row>
    <row r="190" spans="1:8" ht="15.75" x14ac:dyDescent="0.25">
      <c r="A190" s="256" t="str">
        <f>A159</f>
        <v>AE-3 ÁREA  EXTERNA (COLETA DE DETRITOS  PÁTIOS/   ÀREAS VERDES)</v>
      </c>
      <c r="B190" s="250" t="e">
        <f>D164</f>
        <v>#REF!</v>
      </c>
      <c r="C190" s="267" t="e">
        <f>#REF!</f>
        <v>#REF!</v>
      </c>
      <c r="D190" s="247" t="e">
        <f t="shared" si="0"/>
        <v>#REF!</v>
      </c>
      <c r="E190" s="248"/>
      <c r="F190" s="248"/>
      <c r="G190" s="251"/>
      <c r="H190" s="245"/>
    </row>
    <row r="191" spans="1:8" ht="15.75" x14ac:dyDescent="0.25">
      <c r="A191" s="256" t="str">
        <f>A167</f>
        <v>ÁREA DE ESQUADRIAS - FACES</v>
      </c>
      <c r="B191" s="252" t="e">
        <f>G172</f>
        <v>#REF!</v>
      </c>
      <c r="C191" s="267" t="e">
        <f>#REF!+#REF!</f>
        <v>#REF!</v>
      </c>
      <c r="D191" s="247" t="e">
        <f t="shared" si="0"/>
        <v>#REF!</v>
      </c>
      <c r="E191" s="248"/>
      <c r="F191" s="248"/>
      <c r="G191" s="251"/>
      <c r="H191" s="245"/>
    </row>
    <row r="192" spans="1:8" ht="16.5" thickBot="1" x14ac:dyDescent="0.3">
      <c r="A192" s="257" t="str">
        <f>A175</f>
        <v>PERÍCIA MÉDICA/REAB/ASSIST SOCIAL Protocolo Covid-19</v>
      </c>
      <c r="B192" s="258" t="e">
        <f>D179</f>
        <v>#REF!</v>
      </c>
      <c r="C192" s="268" t="e">
        <f>#REF!</f>
        <v>#REF!</v>
      </c>
      <c r="D192" s="259" t="e">
        <f t="shared" si="0"/>
        <v>#REF!</v>
      </c>
      <c r="E192" s="248"/>
      <c r="F192" s="248"/>
      <c r="G192" s="251"/>
      <c r="H192" s="245"/>
    </row>
    <row r="193" spans="1:8" ht="16.5" thickBot="1" x14ac:dyDescent="0.3">
      <c r="A193" s="411" t="s">
        <v>339</v>
      </c>
      <c r="B193" s="411"/>
      <c r="C193" s="412"/>
      <c r="D193" s="260" t="e">
        <f>ROUND(SUM(D185:D192),2)</f>
        <v>#REF!</v>
      </c>
      <c r="E193" s="253"/>
      <c r="F193" s="253"/>
      <c r="G193" s="240"/>
      <c r="H193" s="245"/>
    </row>
    <row r="194" spans="1:8" ht="16.5" thickBot="1" x14ac:dyDescent="0.3">
      <c r="A194" s="408" t="s">
        <v>340</v>
      </c>
      <c r="B194" s="409"/>
      <c r="C194" s="410"/>
      <c r="D194" s="260" t="e">
        <f>D193*12</f>
        <v>#REF!</v>
      </c>
      <c r="E194" s="254"/>
      <c r="F194" s="254"/>
      <c r="G194" s="240"/>
      <c r="H194" s="245"/>
    </row>
    <row r="195" spans="1:8" ht="15.75" thickBot="1" x14ac:dyDescent="0.3">
      <c r="A195" s="413" t="s">
        <v>338</v>
      </c>
      <c r="B195" s="413"/>
      <c r="C195" s="413"/>
      <c r="D195" s="413"/>
      <c r="E195" s="262"/>
      <c r="F195" s="239"/>
      <c r="G195" s="240"/>
      <c r="H195" s="240"/>
    </row>
    <row r="196" spans="1:8" ht="51.75" thickBot="1" x14ac:dyDescent="0.3">
      <c r="A196" s="241" t="s">
        <v>110</v>
      </c>
      <c r="B196" s="241" t="s">
        <v>337</v>
      </c>
      <c r="C196" s="242" t="s">
        <v>111</v>
      </c>
      <c r="D196" s="243" t="s">
        <v>112</v>
      </c>
      <c r="E196" s="244"/>
      <c r="F196" s="244"/>
      <c r="G196" s="240"/>
      <c r="H196" s="245"/>
    </row>
    <row r="197" spans="1:8" ht="16.5" thickBot="1" x14ac:dyDescent="0.3">
      <c r="A197" s="263" t="str">
        <f>A159</f>
        <v>AE-3 ÁREA  EXTERNA (COLETA DE DETRITOS  PÁTIOS/   ÀREAS VERDES)</v>
      </c>
      <c r="B197" s="264">
        <f>'APSJVL+GEX'!$B$199</f>
        <v>0</v>
      </c>
      <c r="C197" s="261" t="e">
        <f>#REF!</f>
        <v>#REF!</v>
      </c>
      <c r="D197" s="265" t="e">
        <f>ROUND(B197*C197,2)</f>
        <v>#REF!</v>
      </c>
      <c r="E197" s="248"/>
      <c r="F197" s="248"/>
      <c r="G197" s="251"/>
      <c r="H197" s="245"/>
    </row>
    <row r="198" spans="1:8" ht="16.5" thickBot="1" x14ac:dyDescent="0.3">
      <c r="A198" s="411" t="s">
        <v>341</v>
      </c>
      <c r="B198" s="411"/>
      <c r="C198" s="412"/>
      <c r="D198" s="260" t="e">
        <f>D197</f>
        <v>#REF!</v>
      </c>
      <c r="E198" s="253"/>
      <c r="F198" s="253"/>
      <c r="G198" s="240"/>
      <c r="H198" s="245"/>
    </row>
    <row r="199" spans="1:8" ht="16.5" thickBot="1" x14ac:dyDescent="0.3">
      <c r="A199" s="408" t="s">
        <v>342</v>
      </c>
      <c r="B199" s="409"/>
      <c r="C199" s="410"/>
      <c r="D199" s="260" t="e">
        <f>D198*12</f>
        <v>#REF!</v>
      </c>
      <c r="E199" s="254"/>
      <c r="F199" s="254"/>
      <c r="G199" s="240"/>
      <c r="H199" s="245"/>
    </row>
  </sheetData>
  <sheetProtection selectLockedCells="1" selectUnlockedCells="1"/>
  <mergeCells count="42">
    <mergeCell ref="A198:C198"/>
    <mergeCell ref="A199:C199"/>
    <mergeCell ref="A172:F172"/>
    <mergeCell ref="A175:D175"/>
    <mergeCell ref="A179:C179"/>
    <mergeCell ref="A183:D183"/>
    <mergeCell ref="A193:C193"/>
    <mergeCell ref="A159:D159"/>
    <mergeCell ref="A164:C164"/>
    <mergeCell ref="A167:G167"/>
    <mergeCell ref="A194:C194"/>
    <mergeCell ref="A195:D195"/>
    <mergeCell ref="A140:C140"/>
    <mergeCell ref="A143:D143"/>
    <mergeCell ref="A148:C148"/>
    <mergeCell ref="A151:D151"/>
    <mergeCell ref="A156:C156"/>
    <mergeCell ref="A119:D119"/>
    <mergeCell ref="A124:C124"/>
    <mergeCell ref="A127:D127"/>
    <mergeCell ref="A132:C132"/>
    <mergeCell ref="A135:D135"/>
    <mergeCell ref="A115:B115"/>
    <mergeCell ref="A116:B116"/>
    <mergeCell ref="A109:B109"/>
    <mergeCell ref="A110:B110"/>
    <mergeCell ref="A111:B111"/>
    <mergeCell ref="A112:B112"/>
    <mergeCell ref="A113:B113"/>
    <mergeCell ref="A114:B114"/>
    <mergeCell ref="E14:F14"/>
    <mergeCell ref="A24:D24"/>
    <mergeCell ref="A108:B108"/>
    <mergeCell ref="A1:D1"/>
    <mergeCell ref="A2:D2"/>
    <mergeCell ref="A3:D3"/>
    <mergeCell ref="A13:D13"/>
    <mergeCell ref="A53:D53"/>
    <mergeCell ref="A63:D63"/>
    <mergeCell ref="A87:D87"/>
    <mergeCell ref="A95:D95"/>
    <mergeCell ref="A107:B107"/>
  </mergeCells>
  <pageMargins left="0.70833333333333337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9"/>
  <sheetViews>
    <sheetView topLeftCell="A193" workbookViewId="0">
      <selection activeCell="B197" sqref="B197"/>
    </sheetView>
  </sheetViews>
  <sheetFormatPr defaultColWidth="8.7109375" defaultRowHeight="15" x14ac:dyDescent="0.25"/>
  <cols>
    <col min="1" max="1" width="57.7109375" customWidth="1"/>
    <col min="2" max="2" width="14.140625" customWidth="1"/>
    <col min="3" max="3" width="12.85546875" customWidth="1"/>
    <col min="4" max="4" width="16" customWidth="1"/>
    <col min="5" max="5" width="16.85546875" customWidth="1"/>
  </cols>
  <sheetData>
    <row r="1" spans="1:6" ht="22.5" x14ac:dyDescent="0.25">
      <c r="A1" s="398" t="s">
        <v>2</v>
      </c>
      <c r="B1" s="398"/>
      <c r="C1" s="398"/>
      <c r="D1" s="398"/>
      <c r="E1" s="1"/>
      <c r="F1" s="1"/>
    </row>
    <row r="2" spans="1:6" ht="22.5" x14ac:dyDescent="0.25">
      <c r="A2" s="398" t="s">
        <v>3</v>
      </c>
      <c r="B2" s="398"/>
      <c r="C2" s="398"/>
      <c r="D2" s="398"/>
      <c r="E2" s="1"/>
      <c r="F2" s="1"/>
    </row>
    <row r="3" spans="1:6" ht="18.75" x14ac:dyDescent="0.25">
      <c r="A3" s="399" t="s">
        <v>4</v>
      </c>
      <c r="B3" s="399"/>
      <c r="C3" s="399"/>
      <c r="D3" s="399"/>
      <c r="E3" s="1"/>
      <c r="F3" s="1"/>
    </row>
    <row r="4" spans="1:6" ht="15.75" thickBot="1" x14ac:dyDescent="0.3">
      <c r="A4" s="2"/>
      <c r="B4" s="3"/>
      <c r="C4" s="3"/>
      <c r="D4" s="3"/>
      <c r="E4" s="1"/>
      <c r="F4" s="1"/>
    </row>
    <row r="5" spans="1:6" ht="15.75" thickBot="1" x14ac:dyDescent="0.3">
      <c r="A5" s="4"/>
      <c r="B5" s="5" t="s">
        <v>5</v>
      </c>
      <c r="C5" s="6"/>
      <c r="D5" s="6"/>
      <c r="E5" s="1"/>
      <c r="F5" s="1"/>
    </row>
    <row r="6" spans="1:6" ht="15.75" thickBot="1" x14ac:dyDescent="0.3">
      <c r="A6" s="4"/>
      <c r="B6" s="5" t="s">
        <v>6</v>
      </c>
      <c r="C6" s="7"/>
      <c r="D6" s="7"/>
      <c r="E6" s="1"/>
      <c r="F6" s="1"/>
    </row>
    <row r="7" spans="1:6" ht="15.75" thickBot="1" x14ac:dyDescent="0.3">
      <c r="A7" s="4"/>
      <c r="B7" s="5" t="s">
        <v>7</v>
      </c>
      <c r="C7" s="8"/>
      <c r="D7" s="8"/>
      <c r="E7" s="1"/>
      <c r="F7" s="1"/>
    </row>
    <row r="8" spans="1:6" ht="15.75" thickBot="1" x14ac:dyDescent="0.3">
      <c r="A8" s="4"/>
      <c r="B8" s="5" t="s">
        <v>8</v>
      </c>
      <c r="C8" s="8"/>
      <c r="D8" s="8"/>
      <c r="E8" s="1"/>
      <c r="F8" s="1"/>
    </row>
    <row r="9" spans="1:6" x14ac:dyDescent="0.25">
      <c r="A9" s="4"/>
      <c r="B9" s="5"/>
      <c r="C9" s="9"/>
      <c r="D9" s="9"/>
      <c r="E9" s="1"/>
      <c r="F9" s="1"/>
    </row>
    <row r="10" spans="1:6" x14ac:dyDescent="0.25">
      <c r="A10" s="4"/>
      <c r="B10" s="5"/>
      <c r="C10" s="9"/>
      <c r="D10" s="9"/>
      <c r="E10" s="1"/>
      <c r="F10" s="1"/>
    </row>
    <row r="11" spans="1:6" ht="15.75" thickBot="1" x14ac:dyDescent="0.3">
      <c r="A11" s="10" t="s">
        <v>209</v>
      </c>
      <c r="B11" s="5"/>
      <c r="C11" s="9"/>
      <c r="D11" s="9"/>
      <c r="E11" s="1"/>
      <c r="F11" s="1"/>
    </row>
    <row r="12" spans="1:6" ht="39" thickBot="1" x14ac:dyDescent="0.3">
      <c r="A12" s="11" t="s">
        <v>9</v>
      </c>
      <c r="B12" s="12" t="s">
        <v>10</v>
      </c>
      <c r="C12" s="12" t="s">
        <v>11</v>
      </c>
      <c r="D12" s="12" t="s">
        <v>12</v>
      </c>
      <c r="E12" s="1"/>
      <c r="F12" s="1"/>
    </row>
    <row r="13" spans="1:6" ht="16.5" customHeight="1" thickBot="1" x14ac:dyDescent="0.3">
      <c r="A13" s="396" t="s">
        <v>14</v>
      </c>
      <c r="B13" s="396"/>
      <c r="C13" s="396"/>
      <c r="D13" s="396"/>
      <c r="E13" s="13"/>
      <c r="F13" s="13"/>
    </row>
    <row r="14" spans="1:6" ht="15.75" thickBot="1" x14ac:dyDescent="0.3">
      <c r="A14" s="14" t="s">
        <v>15</v>
      </c>
      <c r="B14" s="15" t="s">
        <v>16</v>
      </c>
      <c r="C14" s="16" t="s">
        <v>17</v>
      </c>
      <c r="D14" s="16" t="s">
        <v>17</v>
      </c>
      <c r="E14" s="395"/>
      <c r="F14" s="395"/>
    </row>
    <row r="15" spans="1:6" x14ac:dyDescent="0.25">
      <c r="A15" s="18" t="s">
        <v>18</v>
      </c>
      <c r="B15" s="19"/>
      <c r="C15" s="20"/>
      <c r="D15" s="20"/>
      <c r="E15" s="13"/>
      <c r="F15" s="17"/>
    </row>
    <row r="16" spans="1:6" x14ac:dyDescent="0.25">
      <c r="A16" s="18" t="s">
        <v>19</v>
      </c>
      <c r="B16" s="21"/>
      <c r="C16" s="22"/>
      <c r="D16" s="22"/>
      <c r="E16" s="23"/>
      <c r="F16" s="24"/>
    </row>
    <row r="17" spans="1:6" x14ac:dyDescent="0.25">
      <c r="A17" s="18" t="s">
        <v>20</v>
      </c>
      <c r="B17" s="25"/>
      <c r="C17" s="20"/>
      <c r="D17" s="20"/>
      <c r="E17" s="23"/>
      <c r="F17" s="24"/>
    </row>
    <row r="18" spans="1:6" x14ac:dyDescent="0.25">
      <c r="A18" s="18" t="s">
        <v>21</v>
      </c>
      <c r="B18" s="26"/>
      <c r="C18" s="20"/>
      <c r="D18" s="20"/>
      <c r="E18" s="23"/>
      <c r="F18" s="24"/>
    </row>
    <row r="19" spans="1:6" x14ac:dyDescent="0.25">
      <c r="A19" s="18" t="s">
        <v>22</v>
      </c>
      <c r="B19" s="26"/>
      <c r="C19" s="20"/>
      <c r="D19" s="27"/>
      <c r="E19" s="23"/>
      <c r="F19" s="24"/>
    </row>
    <row r="20" spans="1:6" x14ac:dyDescent="0.25">
      <c r="A20" s="18" t="s">
        <v>23</v>
      </c>
      <c r="B20" s="26"/>
      <c r="C20" s="20"/>
      <c r="D20" s="20"/>
      <c r="E20" s="23"/>
      <c r="F20" s="24"/>
    </row>
    <row r="21" spans="1:6" ht="15.75" thickBot="1" x14ac:dyDescent="0.3">
      <c r="A21" s="18" t="s">
        <v>24</v>
      </c>
      <c r="B21" s="28"/>
      <c r="C21" s="20"/>
      <c r="D21" s="20"/>
      <c r="E21" s="23"/>
      <c r="F21" s="29"/>
    </row>
    <row r="22" spans="1:6" ht="15.75" thickBot="1" x14ac:dyDescent="0.3">
      <c r="A22" s="30" t="s">
        <v>0</v>
      </c>
      <c r="B22" s="31"/>
      <c r="C22" s="32">
        <f>SUM(C15:C21)</f>
        <v>0</v>
      </c>
      <c r="D22" s="32">
        <f>SUM(D15:D21)</f>
        <v>0</v>
      </c>
      <c r="E22" s="23"/>
      <c r="F22" s="29"/>
    </row>
    <row r="23" spans="1:6" ht="15.75" thickBot="1" x14ac:dyDescent="0.3">
      <c r="A23" s="33"/>
      <c r="B23" s="34"/>
      <c r="C23" s="35"/>
      <c r="D23" s="35"/>
      <c r="E23" s="36"/>
      <c r="F23" s="37"/>
    </row>
    <row r="24" spans="1:6" ht="16.5" customHeight="1" thickBot="1" x14ac:dyDescent="0.3">
      <c r="A24" s="396" t="s">
        <v>25</v>
      </c>
      <c r="B24" s="396"/>
      <c r="C24" s="396"/>
      <c r="D24" s="396"/>
      <c r="E24" s="13"/>
      <c r="F24" s="13"/>
    </row>
    <row r="25" spans="1:6" ht="15.75" thickBot="1" x14ac:dyDescent="0.3">
      <c r="A25" s="38" t="s">
        <v>26</v>
      </c>
      <c r="B25" s="39" t="s">
        <v>16</v>
      </c>
      <c r="C25" s="39" t="s">
        <v>17</v>
      </c>
      <c r="D25" s="39" t="s">
        <v>17</v>
      </c>
      <c r="E25" s="1"/>
      <c r="F25" s="1"/>
    </row>
    <row r="26" spans="1:6" x14ac:dyDescent="0.25">
      <c r="A26" s="40" t="s">
        <v>27</v>
      </c>
      <c r="B26" s="41"/>
      <c r="C26" s="42"/>
      <c r="D26" s="42"/>
      <c r="E26" s="13"/>
      <c r="F26" s="13"/>
    </row>
    <row r="27" spans="1:6" ht="64.5" thickBot="1" x14ac:dyDescent="0.3">
      <c r="A27" s="18" t="s">
        <v>28</v>
      </c>
      <c r="B27" s="21"/>
      <c r="C27" s="43"/>
      <c r="D27" s="43"/>
      <c r="E27" s="13"/>
      <c r="F27" s="13"/>
    </row>
    <row r="28" spans="1:6" ht="15.75" thickBot="1" x14ac:dyDescent="0.3">
      <c r="A28" s="44" t="s">
        <v>29</v>
      </c>
      <c r="B28" s="45">
        <f>SUM(B26:B27)</f>
        <v>0</v>
      </c>
      <c r="C28" s="46">
        <f>SUM(C26:C27)</f>
        <v>0</v>
      </c>
      <c r="D28" s="46">
        <f>SUM(D26:D27)</f>
        <v>0</v>
      </c>
      <c r="E28" s="47"/>
      <c r="F28" s="48"/>
    </row>
    <row r="29" spans="1:6" ht="26.25" thickBot="1" x14ac:dyDescent="0.3">
      <c r="A29" s="49" t="s">
        <v>30</v>
      </c>
      <c r="B29" s="39" t="s">
        <v>16</v>
      </c>
      <c r="C29" s="39" t="s">
        <v>17</v>
      </c>
      <c r="D29" s="39" t="s">
        <v>17</v>
      </c>
      <c r="E29" s="1"/>
      <c r="F29" s="1"/>
    </row>
    <row r="30" spans="1:6" x14ac:dyDescent="0.25">
      <c r="A30" s="18" t="s">
        <v>31</v>
      </c>
      <c r="B30" s="21"/>
      <c r="C30" s="50"/>
      <c r="D30" s="50"/>
      <c r="E30" s="47"/>
      <c r="F30" s="51"/>
    </row>
    <row r="31" spans="1:6" x14ac:dyDescent="0.25">
      <c r="A31" s="18" t="s">
        <v>32</v>
      </c>
      <c r="B31" s="21"/>
      <c r="C31" s="50"/>
      <c r="D31" s="50"/>
      <c r="E31" s="1"/>
      <c r="F31" s="51"/>
    </row>
    <row r="32" spans="1:6" x14ac:dyDescent="0.25">
      <c r="A32" s="18" t="s">
        <v>33</v>
      </c>
      <c r="B32" s="21"/>
      <c r="C32" s="50"/>
      <c r="D32" s="50"/>
      <c r="E32" s="51"/>
      <c r="F32" s="51"/>
    </row>
    <row r="33" spans="1:6" x14ac:dyDescent="0.25">
      <c r="A33" s="18" t="s">
        <v>34</v>
      </c>
      <c r="B33" s="21"/>
      <c r="C33" s="50"/>
      <c r="D33" s="50"/>
      <c r="E33" s="51"/>
      <c r="F33" s="51"/>
    </row>
    <row r="34" spans="1:6" x14ac:dyDescent="0.25">
      <c r="A34" s="18" t="s">
        <v>35</v>
      </c>
      <c r="B34" s="21"/>
      <c r="C34" s="50"/>
      <c r="D34" s="50"/>
      <c r="E34" s="51"/>
      <c r="F34" s="51"/>
    </row>
    <row r="35" spans="1:6" x14ac:dyDescent="0.25">
      <c r="A35" s="18" t="s">
        <v>36</v>
      </c>
      <c r="B35" s="21"/>
      <c r="C35" s="50"/>
      <c r="D35" s="50"/>
      <c r="E35" s="51"/>
      <c r="F35" s="51"/>
    </row>
    <row r="36" spans="1:6" x14ac:dyDescent="0.25">
      <c r="A36" s="18" t="s">
        <v>37</v>
      </c>
      <c r="B36" s="21"/>
      <c r="C36" s="50"/>
      <c r="D36" s="50"/>
      <c r="E36" s="47"/>
      <c r="F36" s="48"/>
    </row>
    <row r="37" spans="1:6" ht="15.75" thickBot="1" x14ac:dyDescent="0.3">
      <c r="A37" s="18" t="s">
        <v>38</v>
      </c>
      <c r="B37" s="21"/>
      <c r="C37" s="50"/>
      <c r="D37" s="50"/>
      <c r="E37" s="1"/>
      <c r="F37" s="1"/>
    </row>
    <row r="38" spans="1:6" ht="15.75" thickBot="1" x14ac:dyDescent="0.3">
      <c r="A38" s="44" t="s">
        <v>29</v>
      </c>
      <c r="B38" s="45">
        <f>SUM(B30:B37)</f>
        <v>0</v>
      </c>
      <c r="C38" s="52">
        <f>SUM(C30:C37)</f>
        <v>0</v>
      </c>
      <c r="D38" s="52">
        <f>SUM(D30:D37)</f>
        <v>0</v>
      </c>
      <c r="E38" s="1"/>
      <c r="F38" s="1"/>
    </row>
    <row r="39" spans="1:6" ht="16.5" thickBot="1" x14ac:dyDescent="0.3">
      <c r="A39" s="53" t="s">
        <v>39</v>
      </c>
      <c r="B39" s="39" t="s">
        <v>40</v>
      </c>
      <c r="C39" s="54" t="s">
        <v>17</v>
      </c>
      <c r="D39" s="54" t="s">
        <v>17</v>
      </c>
      <c r="E39" s="55"/>
      <c r="F39" s="1"/>
    </row>
    <row r="40" spans="1:6" ht="38.25" x14ac:dyDescent="0.25">
      <c r="A40" s="18" t="s">
        <v>41</v>
      </c>
      <c r="B40" s="56"/>
      <c r="C40" s="57"/>
      <c r="D40" s="57"/>
      <c r="E40" s="1"/>
      <c r="F40" s="1"/>
    </row>
    <row r="41" spans="1:6" ht="25.5" x14ac:dyDescent="0.25">
      <c r="A41" s="18" t="s">
        <v>42</v>
      </c>
      <c r="B41" s="58"/>
      <c r="C41" s="43"/>
      <c r="D41" s="59"/>
      <c r="E41" s="1"/>
      <c r="F41" s="1"/>
    </row>
    <row r="42" spans="1:6" x14ac:dyDescent="0.25">
      <c r="A42" s="18" t="s">
        <v>43</v>
      </c>
      <c r="B42" s="58"/>
      <c r="C42" s="43"/>
      <c r="D42" s="43"/>
      <c r="E42" s="1"/>
      <c r="F42" s="1"/>
    </row>
    <row r="43" spans="1:6" x14ac:dyDescent="0.25">
      <c r="A43" s="18" t="s">
        <v>44</v>
      </c>
      <c r="B43" s="58"/>
      <c r="C43" s="43"/>
      <c r="D43" s="43"/>
      <c r="E43" s="1"/>
      <c r="F43" s="1"/>
    </row>
    <row r="44" spans="1:6" ht="25.5" x14ac:dyDescent="0.25">
      <c r="A44" s="18" t="s">
        <v>45</v>
      </c>
      <c r="B44" s="21"/>
      <c r="C44" s="43"/>
      <c r="D44" s="43"/>
      <c r="E44" s="1"/>
      <c r="F44" s="1"/>
    </row>
    <row r="45" spans="1:6" ht="15.75" thickBot="1" x14ac:dyDescent="0.3">
      <c r="A45" s="18"/>
      <c r="B45" s="58"/>
      <c r="C45" s="60"/>
      <c r="D45" s="60"/>
      <c r="E45" s="1"/>
      <c r="F45" s="1"/>
    </row>
    <row r="46" spans="1:6" ht="15.75" thickBot="1" x14ac:dyDescent="0.3">
      <c r="A46" s="44" t="s">
        <v>29</v>
      </c>
      <c r="B46" s="46"/>
      <c r="C46" s="52">
        <f>SUM(C40:C45)</f>
        <v>0</v>
      </c>
      <c r="D46" s="52">
        <f>SUM(D40:D45)</f>
        <v>0</v>
      </c>
      <c r="E46" s="1"/>
      <c r="F46" s="1"/>
    </row>
    <row r="47" spans="1:6" ht="15.75" thickBot="1" x14ac:dyDescent="0.3">
      <c r="A47" s="61" t="s">
        <v>46</v>
      </c>
      <c r="B47" s="16" t="s">
        <v>16</v>
      </c>
      <c r="C47" s="62" t="s">
        <v>17</v>
      </c>
      <c r="D47" s="62" t="s">
        <v>17</v>
      </c>
      <c r="E47" s="1"/>
      <c r="F47" s="1"/>
    </row>
    <row r="48" spans="1:6" x14ac:dyDescent="0.25">
      <c r="A48" s="63" t="s">
        <v>47</v>
      </c>
      <c r="B48" s="64">
        <f>B28</f>
        <v>0</v>
      </c>
      <c r="C48" s="42">
        <f>C28</f>
        <v>0</v>
      </c>
      <c r="D48" s="42">
        <f>D28</f>
        <v>0</v>
      </c>
      <c r="E48" s="1"/>
      <c r="F48" s="1"/>
    </row>
    <row r="49" spans="1:6" x14ac:dyDescent="0.25">
      <c r="A49" s="65" t="s">
        <v>48</v>
      </c>
      <c r="B49" s="66">
        <f>B38</f>
        <v>0</v>
      </c>
      <c r="C49" s="43">
        <f>C38</f>
        <v>0</v>
      </c>
      <c r="D49" s="43">
        <f>D38</f>
        <v>0</v>
      </c>
      <c r="E49" s="1"/>
      <c r="F49" s="1"/>
    </row>
    <row r="50" spans="1:6" ht="15.75" thickBot="1" x14ac:dyDescent="0.3">
      <c r="A50" s="65" t="s">
        <v>39</v>
      </c>
      <c r="B50" s="67"/>
      <c r="C50" s="43">
        <f>C46</f>
        <v>0</v>
      </c>
      <c r="D50" s="43">
        <f>D46</f>
        <v>0</v>
      </c>
      <c r="E50" s="1"/>
      <c r="F50" s="1"/>
    </row>
    <row r="51" spans="1:6" ht="15.75" thickBot="1" x14ac:dyDescent="0.3">
      <c r="A51" s="30" t="s">
        <v>0</v>
      </c>
      <c r="B51" s="68"/>
      <c r="C51" s="32">
        <f>SUM(C48:C50)</f>
        <v>0</v>
      </c>
      <c r="D51" s="32">
        <f>SUM(D48:D50)</f>
        <v>0</v>
      </c>
      <c r="E51" s="1"/>
      <c r="F51" s="1"/>
    </row>
    <row r="52" spans="1:6" ht="15.75" thickBot="1" x14ac:dyDescent="0.3">
      <c r="A52" s="69"/>
      <c r="B52" s="35"/>
      <c r="C52" s="35"/>
      <c r="D52" s="35"/>
      <c r="E52" s="1"/>
      <c r="F52" s="1"/>
    </row>
    <row r="53" spans="1:6" ht="16.5" customHeight="1" thickBot="1" x14ac:dyDescent="0.3">
      <c r="A53" s="396" t="s">
        <v>49</v>
      </c>
      <c r="B53" s="396"/>
      <c r="C53" s="396"/>
      <c r="D53" s="396"/>
      <c r="E53" s="51"/>
      <c r="F53" s="51"/>
    </row>
    <row r="54" spans="1:6" ht="15.75" thickBot="1" x14ac:dyDescent="0.3">
      <c r="A54" s="14" t="s">
        <v>50</v>
      </c>
      <c r="B54" s="16" t="s">
        <v>16</v>
      </c>
      <c r="C54" s="70" t="s">
        <v>17</v>
      </c>
      <c r="D54" s="70" t="s">
        <v>17</v>
      </c>
      <c r="E54" s="51"/>
      <c r="F54" s="51"/>
    </row>
    <row r="55" spans="1:6" x14ac:dyDescent="0.25">
      <c r="A55" s="18" t="s">
        <v>51</v>
      </c>
      <c r="B55" s="72"/>
      <c r="C55" s="42"/>
      <c r="D55" s="42"/>
      <c r="E55" s="51"/>
      <c r="F55" s="51"/>
    </row>
    <row r="56" spans="1:6" x14ac:dyDescent="0.25">
      <c r="A56" s="73" t="s">
        <v>52</v>
      </c>
      <c r="B56" s="72"/>
      <c r="C56" s="43"/>
      <c r="D56" s="43"/>
      <c r="E56" s="51"/>
      <c r="F56" s="51"/>
    </row>
    <row r="57" spans="1:6" ht="61.5" x14ac:dyDescent="0.25">
      <c r="A57" s="18" t="s">
        <v>53</v>
      </c>
      <c r="B57" s="72"/>
      <c r="C57" s="43"/>
      <c r="D57" s="43"/>
      <c r="E57" s="51"/>
      <c r="F57" s="51"/>
    </row>
    <row r="58" spans="1:6" ht="36.75" x14ac:dyDescent="0.25">
      <c r="A58" s="18" t="s">
        <v>54</v>
      </c>
      <c r="B58" s="72"/>
      <c r="C58" s="43"/>
      <c r="D58" s="43"/>
      <c r="E58" s="51"/>
      <c r="F58" s="51"/>
    </row>
    <row r="59" spans="1:6" x14ac:dyDescent="0.25">
      <c r="A59" s="18" t="s">
        <v>55</v>
      </c>
      <c r="B59" s="72"/>
      <c r="C59" s="43"/>
      <c r="D59" s="43"/>
      <c r="E59" s="47"/>
      <c r="F59" s="47"/>
    </row>
    <row r="60" spans="1:6" ht="26.25" thickBot="1" x14ac:dyDescent="0.3">
      <c r="A60" s="18" t="s">
        <v>56</v>
      </c>
      <c r="B60" s="72"/>
      <c r="C60" s="60"/>
      <c r="D60" s="60"/>
      <c r="E60" s="1"/>
      <c r="F60" s="1"/>
    </row>
    <row r="61" spans="1:6" ht="15.75" thickBot="1" x14ac:dyDescent="0.3">
      <c r="A61" s="74" t="s">
        <v>0</v>
      </c>
      <c r="B61" s="75">
        <f>SUM(B55:B60)</f>
        <v>0</v>
      </c>
      <c r="C61" s="32">
        <f>SUM(C55:C60)</f>
        <v>0</v>
      </c>
      <c r="D61" s="32">
        <f>SUM(D55:D60)</f>
        <v>0</v>
      </c>
      <c r="E61" s="1"/>
      <c r="F61" s="1"/>
    </row>
    <row r="62" spans="1:6" ht="15.75" thickBot="1" x14ac:dyDescent="0.3">
      <c r="A62" s="69"/>
      <c r="B62" s="35"/>
      <c r="C62" s="35"/>
      <c r="D62" s="35"/>
      <c r="E62" s="1"/>
      <c r="F62" s="1"/>
    </row>
    <row r="63" spans="1:6" ht="16.5" customHeight="1" thickBot="1" x14ac:dyDescent="0.3">
      <c r="A63" s="396" t="s">
        <v>57</v>
      </c>
      <c r="B63" s="396"/>
      <c r="C63" s="396"/>
      <c r="D63" s="396"/>
      <c r="E63" s="51"/>
      <c r="F63" s="51"/>
    </row>
    <row r="64" spans="1:6" ht="15.75" thickBot="1" x14ac:dyDescent="0.3">
      <c r="A64" s="53" t="s">
        <v>58</v>
      </c>
      <c r="B64" s="39" t="s">
        <v>16</v>
      </c>
      <c r="C64" s="39" t="s">
        <v>17</v>
      </c>
      <c r="D64" s="39" t="s">
        <v>17</v>
      </c>
      <c r="E64" s="51"/>
      <c r="F64" s="51"/>
    </row>
    <row r="65" spans="1:6" x14ac:dyDescent="0.25">
      <c r="A65" s="18" t="s">
        <v>59</v>
      </c>
      <c r="B65" s="21"/>
      <c r="C65" s="50"/>
      <c r="D65" s="50"/>
      <c r="E65" s="76"/>
      <c r="F65" s="51"/>
    </row>
    <row r="66" spans="1:6" x14ac:dyDescent="0.25">
      <c r="A66" s="18" t="s">
        <v>60</v>
      </c>
      <c r="B66" s="21"/>
      <c r="C66" s="50"/>
      <c r="D66" s="50"/>
      <c r="E66" s="78"/>
      <c r="F66" s="51"/>
    </row>
    <row r="67" spans="1:6" x14ac:dyDescent="0.25">
      <c r="A67" s="18" t="s">
        <v>61</v>
      </c>
      <c r="B67" s="21"/>
      <c r="C67" s="50"/>
      <c r="D67" s="50"/>
      <c r="E67" s="51"/>
      <c r="F67" s="51"/>
    </row>
    <row r="68" spans="1:6" x14ac:dyDescent="0.25">
      <c r="A68" s="18" t="s">
        <v>62</v>
      </c>
      <c r="B68" s="21"/>
      <c r="C68" s="50"/>
      <c r="D68" s="50"/>
      <c r="E68" s="47"/>
      <c r="F68" s="47"/>
    </row>
    <row r="69" spans="1:6" ht="15.75" thickBot="1" x14ac:dyDescent="0.3">
      <c r="A69" s="18" t="s">
        <v>24</v>
      </c>
      <c r="B69" s="21"/>
      <c r="C69" s="50"/>
      <c r="D69" s="50"/>
      <c r="E69" s="1"/>
      <c r="F69" s="1"/>
    </row>
    <row r="70" spans="1:6" ht="15.75" thickBot="1" x14ac:dyDescent="0.3">
      <c r="A70" s="44" t="s">
        <v>29</v>
      </c>
      <c r="B70" s="45">
        <f>SUM(B65:B69)</f>
        <v>0</v>
      </c>
      <c r="C70" s="52">
        <f>SUM(C65:C69)</f>
        <v>0</v>
      </c>
      <c r="D70" s="52">
        <f>SUM(D65:D69)</f>
        <v>0</v>
      </c>
      <c r="E70" s="51"/>
      <c r="F70" s="51"/>
    </row>
    <row r="71" spans="1:6" ht="15.75" thickBot="1" x14ac:dyDescent="0.3">
      <c r="A71" s="53" t="s">
        <v>63</v>
      </c>
      <c r="B71" s="79"/>
      <c r="C71" s="80" t="s">
        <v>17</v>
      </c>
      <c r="D71" s="80" t="s">
        <v>17</v>
      </c>
      <c r="E71" s="47"/>
      <c r="F71" s="47"/>
    </row>
    <row r="72" spans="1:6" ht="15.75" thickBot="1" x14ac:dyDescent="0.3">
      <c r="A72" s="18" t="s">
        <v>64</v>
      </c>
      <c r="B72" s="21"/>
      <c r="C72" s="50"/>
      <c r="D72" s="50"/>
      <c r="E72" s="1"/>
      <c r="F72" s="1"/>
    </row>
    <row r="73" spans="1:6" ht="15.75" thickBot="1" x14ac:dyDescent="0.3">
      <c r="A73" s="44" t="s">
        <v>29</v>
      </c>
      <c r="B73" s="45">
        <f>SUM(B72)</f>
        <v>0</v>
      </c>
      <c r="C73" s="52">
        <f>SUM(C72:C72)</f>
        <v>0</v>
      </c>
      <c r="D73" s="52">
        <f>SUM(D72:D72)</f>
        <v>0</v>
      </c>
      <c r="E73" s="51"/>
      <c r="F73" s="51"/>
    </row>
    <row r="74" spans="1:6" ht="26.25" thickBot="1" x14ac:dyDescent="0.3">
      <c r="A74" s="53" t="s">
        <v>65</v>
      </c>
      <c r="B74" s="79"/>
      <c r="C74" s="80" t="s">
        <v>17</v>
      </c>
      <c r="D74" s="80" t="s">
        <v>17</v>
      </c>
      <c r="E74" s="51"/>
      <c r="F74" s="51"/>
    </row>
    <row r="75" spans="1:6" ht="15.75" thickBot="1" x14ac:dyDescent="0.3">
      <c r="A75" s="18" t="s">
        <v>66</v>
      </c>
      <c r="B75" s="21"/>
      <c r="C75" s="50"/>
      <c r="D75" s="50"/>
      <c r="E75" s="51"/>
      <c r="F75" s="51"/>
    </row>
    <row r="76" spans="1:6" ht="15.75" thickBot="1" x14ac:dyDescent="0.3">
      <c r="A76" s="44" t="s">
        <v>0</v>
      </c>
      <c r="B76" s="45">
        <f>SUM(B75)</f>
        <v>0</v>
      </c>
      <c r="C76" s="52">
        <f>SUM(C75:C75)</f>
        <v>0</v>
      </c>
      <c r="D76" s="52">
        <f>SUM(D75:D75)</f>
        <v>0</v>
      </c>
      <c r="E76" s="51"/>
      <c r="F76" s="51"/>
    </row>
    <row r="77" spans="1:6" ht="15.75" thickBot="1" x14ac:dyDescent="0.3">
      <c r="A77" s="53" t="s">
        <v>67</v>
      </c>
      <c r="B77" s="79"/>
      <c r="C77" s="80" t="s">
        <v>17</v>
      </c>
      <c r="D77" s="80" t="s">
        <v>17</v>
      </c>
      <c r="E77" s="51"/>
      <c r="F77" s="51"/>
    </row>
    <row r="78" spans="1:6" ht="15.75" thickBot="1" x14ac:dyDescent="0.3">
      <c r="A78" s="18" t="s">
        <v>68</v>
      </c>
      <c r="B78" s="21"/>
      <c r="C78" s="50"/>
      <c r="D78" s="50"/>
      <c r="E78" s="51"/>
      <c r="F78" s="51"/>
    </row>
    <row r="79" spans="1:6" ht="15.75" thickBot="1" x14ac:dyDescent="0.3">
      <c r="A79" s="44" t="s">
        <v>0</v>
      </c>
      <c r="B79" s="45">
        <f>SUM(B78)</f>
        <v>0</v>
      </c>
      <c r="C79" s="52">
        <f>SUM(C78:C78)</f>
        <v>0</v>
      </c>
      <c r="D79" s="52">
        <f>SUM(D78:D78)</f>
        <v>0</v>
      </c>
      <c r="E79" s="51"/>
      <c r="F79" s="51"/>
    </row>
    <row r="80" spans="1:6" ht="15.75" thickBot="1" x14ac:dyDescent="0.3">
      <c r="A80" s="83" t="s">
        <v>69</v>
      </c>
      <c r="B80" s="16" t="s">
        <v>16</v>
      </c>
      <c r="C80" s="70" t="s">
        <v>17</v>
      </c>
      <c r="D80" s="70" t="s">
        <v>17</v>
      </c>
      <c r="E80" s="51"/>
      <c r="F80" s="51"/>
    </row>
    <row r="81" spans="1:6" x14ac:dyDescent="0.25">
      <c r="A81" s="84" t="s">
        <v>70</v>
      </c>
      <c r="B81" s="85"/>
      <c r="C81" s="42"/>
      <c r="D81" s="42"/>
      <c r="E81" s="51"/>
      <c r="F81" s="51"/>
    </row>
    <row r="82" spans="1:6" x14ac:dyDescent="0.25">
      <c r="A82" s="86" t="s">
        <v>71</v>
      </c>
      <c r="B82" s="85"/>
      <c r="C82" s="43"/>
      <c r="D82" s="43"/>
      <c r="E82" s="51"/>
      <c r="F82" s="51"/>
    </row>
    <row r="83" spans="1:6" x14ac:dyDescent="0.25">
      <c r="A83" s="86" t="s">
        <v>72</v>
      </c>
      <c r="B83" s="85"/>
      <c r="C83" s="43"/>
      <c r="D83" s="43"/>
      <c r="E83" s="51"/>
      <c r="F83" s="51"/>
    </row>
    <row r="84" spans="1:6" ht="15.75" thickBot="1" x14ac:dyDescent="0.3">
      <c r="A84" s="86" t="s">
        <v>73</v>
      </c>
      <c r="B84" s="85"/>
      <c r="C84" s="43"/>
      <c r="D84" s="43"/>
      <c r="E84" s="47"/>
      <c r="F84" s="47"/>
    </row>
    <row r="85" spans="1:6" ht="15.75" thickBot="1" x14ac:dyDescent="0.3">
      <c r="A85" s="199" t="s">
        <v>0</v>
      </c>
      <c r="B85" s="75"/>
      <c r="C85" s="32">
        <f>SUM(C81:C84)</f>
        <v>0</v>
      </c>
      <c r="D85" s="32">
        <f>SUM(D81:D84)</f>
        <v>0</v>
      </c>
      <c r="E85" s="1"/>
      <c r="F85" s="1"/>
    </row>
    <row r="86" spans="1:6" ht="15.75" thickBot="1" x14ac:dyDescent="0.3">
      <c r="A86" s="69"/>
      <c r="B86" s="87"/>
      <c r="C86" s="35"/>
      <c r="D86" s="35"/>
      <c r="E86" s="1"/>
      <c r="F86" s="1"/>
    </row>
    <row r="87" spans="1:6" ht="16.5" customHeight="1" thickBot="1" x14ac:dyDescent="0.3">
      <c r="A87" s="396" t="s">
        <v>74</v>
      </c>
      <c r="B87" s="396"/>
      <c r="C87" s="396"/>
      <c r="D87" s="396"/>
      <c r="E87" s="1"/>
      <c r="F87" s="1"/>
    </row>
    <row r="88" spans="1:6" ht="15.75" thickBot="1" x14ac:dyDescent="0.3">
      <c r="A88" s="88" t="s">
        <v>75</v>
      </c>
      <c r="B88" s="16" t="s">
        <v>40</v>
      </c>
      <c r="C88" s="70" t="s">
        <v>17</v>
      </c>
      <c r="D88" s="70" t="s">
        <v>17</v>
      </c>
      <c r="E88" s="1"/>
      <c r="F88" s="1"/>
    </row>
    <row r="89" spans="1:6" x14ac:dyDescent="0.25">
      <c r="A89" s="84" t="s">
        <v>306</v>
      </c>
      <c r="B89" s="89"/>
      <c r="C89" s="57"/>
      <c r="D89" s="57"/>
      <c r="E89" s="1"/>
      <c r="F89" s="1"/>
    </row>
    <row r="90" spans="1:6" x14ac:dyDescent="0.25">
      <c r="A90" s="86" t="s">
        <v>76</v>
      </c>
      <c r="B90" s="89"/>
      <c r="C90" s="27"/>
      <c r="D90" s="27"/>
      <c r="E90" s="1"/>
      <c r="F90" s="1"/>
    </row>
    <row r="91" spans="1:6" x14ac:dyDescent="0.25">
      <c r="A91" s="86" t="s">
        <v>77</v>
      </c>
      <c r="B91" s="89"/>
      <c r="C91" s="27"/>
      <c r="D91" s="27"/>
      <c r="E91" s="1"/>
      <c r="F91" s="1"/>
    </row>
    <row r="92" spans="1:6" ht="15.75" thickBot="1" x14ac:dyDescent="0.3">
      <c r="A92" s="86" t="s">
        <v>307</v>
      </c>
      <c r="B92" s="89"/>
      <c r="C92" s="27"/>
      <c r="D92" s="27"/>
      <c r="E92" s="1"/>
      <c r="F92" s="1"/>
    </row>
    <row r="93" spans="1:6" ht="15.75" thickBot="1" x14ac:dyDescent="0.3">
      <c r="A93" s="30" t="s">
        <v>0</v>
      </c>
      <c r="B93" s="90"/>
      <c r="C93" s="32">
        <f>SUM(C89:C92)</f>
        <v>0</v>
      </c>
      <c r="D93" s="32">
        <f>SUM(D89:D92)</f>
        <v>0</v>
      </c>
      <c r="E93" s="1"/>
      <c r="F93" s="1"/>
    </row>
    <row r="94" spans="1:6" ht="15.75" thickBot="1" x14ac:dyDescent="0.3">
      <c r="A94" s="69"/>
      <c r="B94" s="87"/>
      <c r="C94" s="35"/>
      <c r="D94" s="35"/>
      <c r="E94" s="1"/>
      <c r="F94" s="1"/>
    </row>
    <row r="95" spans="1:6" ht="16.5" customHeight="1" thickBot="1" x14ac:dyDescent="0.3">
      <c r="A95" s="396" t="s">
        <v>78</v>
      </c>
      <c r="B95" s="396"/>
      <c r="C95" s="396"/>
      <c r="D95" s="396"/>
      <c r="E95" s="1"/>
      <c r="F95" s="1"/>
    </row>
    <row r="96" spans="1:6" ht="15.75" thickBot="1" x14ac:dyDescent="0.3">
      <c r="A96" s="91" t="s">
        <v>79</v>
      </c>
      <c r="B96" s="92" t="s">
        <v>16</v>
      </c>
      <c r="C96" s="93" t="s">
        <v>17</v>
      </c>
      <c r="D96" s="93" t="s">
        <v>17</v>
      </c>
      <c r="E96" s="1"/>
      <c r="F96" s="1"/>
    </row>
    <row r="97" spans="1:6" ht="15.75" thickBot="1" x14ac:dyDescent="0.3">
      <c r="A97" s="94" t="s">
        <v>80</v>
      </c>
      <c r="B97" s="95"/>
      <c r="C97" s="81"/>
      <c r="D97" s="81"/>
      <c r="E97" s="1"/>
      <c r="F97" s="1"/>
    </row>
    <row r="98" spans="1:6" ht="15.75" thickBot="1" x14ac:dyDescent="0.3">
      <c r="A98" s="94" t="s">
        <v>81</v>
      </c>
      <c r="B98" s="95"/>
      <c r="C98" s="81"/>
      <c r="D98" s="81"/>
      <c r="E98" s="1"/>
      <c r="F98" s="1"/>
    </row>
    <row r="99" spans="1:6" ht="25.5" thickBot="1" x14ac:dyDescent="0.3">
      <c r="A99" s="94" t="s">
        <v>82</v>
      </c>
      <c r="B99" s="95"/>
      <c r="C99" s="81"/>
      <c r="D99" s="81"/>
      <c r="E99" s="1"/>
      <c r="F99" s="1"/>
    </row>
    <row r="100" spans="1:6" ht="15.75" thickBot="1" x14ac:dyDescent="0.3">
      <c r="A100" s="96" t="s">
        <v>83</v>
      </c>
      <c r="B100" s="97"/>
      <c r="C100" s="98"/>
      <c r="D100" s="98"/>
      <c r="E100" s="1"/>
      <c r="F100" s="1"/>
    </row>
    <row r="101" spans="1:6" ht="15.75" thickBot="1" x14ac:dyDescent="0.3">
      <c r="A101" s="96" t="s">
        <v>84</v>
      </c>
      <c r="B101" s="97"/>
      <c r="C101" s="98"/>
      <c r="D101" s="98"/>
      <c r="E101" s="1"/>
      <c r="F101" s="1"/>
    </row>
    <row r="102" spans="1:6" ht="15.75" thickBot="1" x14ac:dyDescent="0.3">
      <c r="A102" s="96" t="s">
        <v>85</v>
      </c>
      <c r="B102" s="97"/>
      <c r="C102" s="98"/>
      <c r="D102" s="98"/>
      <c r="E102" s="1"/>
      <c r="F102" s="1"/>
    </row>
    <row r="103" spans="1:6" ht="15.75" thickBot="1" x14ac:dyDescent="0.3">
      <c r="A103" s="96" t="s">
        <v>86</v>
      </c>
      <c r="B103" s="99"/>
      <c r="C103" s="100"/>
      <c r="D103" s="100"/>
      <c r="E103" s="48"/>
      <c r="F103" s="47"/>
    </row>
    <row r="104" spans="1:6" ht="15.75" thickBot="1" x14ac:dyDescent="0.3">
      <c r="A104" s="74" t="s">
        <v>0</v>
      </c>
      <c r="B104" s="90"/>
      <c r="C104" s="32">
        <f>SUM(C97:C99)</f>
        <v>0</v>
      </c>
      <c r="D104" s="32">
        <f>SUM(D97:D99)</f>
        <v>0</v>
      </c>
      <c r="E104" s="1"/>
      <c r="F104" s="1"/>
    </row>
    <row r="105" spans="1:6" x14ac:dyDescent="0.25">
      <c r="A105" s="69"/>
      <c r="B105" s="87"/>
      <c r="C105" s="35"/>
      <c r="D105" s="35"/>
      <c r="E105" s="1"/>
      <c r="F105" s="1"/>
    </row>
    <row r="106" spans="1:6" ht="15.75" thickBot="1" x14ac:dyDescent="0.3">
      <c r="A106" s="33"/>
      <c r="B106" s="34"/>
      <c r="C106" s="34"/>
      <c r="D106" s="34"/>
      <c r="E106" s="1"/>
      <c r="F106" s="1"/>
    </row>
    <row r="107" spans="1:6" ht="50.25" customHeight="1" thickBot="1" x14ac:dyDescent="0.3">
      <c r="A107" s="400" t="s">
        <v>87</v>
      </c>
      <c r="B107" s="400"/>
      <c r="C107" s="101" t="s">
        <v>11</v>
      </c>
      <c r="D107" s="101" t="s">
        <v>12</v>
      </c>
      <c r="E107" s="1"/>
      <c r="F107" s="1"/>
    </row>
    <row r="108" spans="1:6" ht="15.75" customHeight="1" thickBot="1" x14ac:dyDescent="0.3">
      <c r="A108" s="397" t="s">
        <v>88</v>
      </c>
      <c r="B108" s="397"/>
      <c r="C108" s="102" t="s">
        <v>17</v>
      </c>
      <c r="D108" s="102" t="s">
        <v>17</v>
      </c>
      <c r="E108" s="1"/>
      <c r="F108" s="1"/>
    </row>
    <row r="109" spans="1:6" ht="15" customHeight="1" x14ac:dyDescent="0.25">
      <c r="A109" s="403" t="s">
        <v>89</v>
      </c>
      <c r="B109" s="403"/>
      <c r="C109" s="103">
        <f>C22</f>
        <v>0</v>
      </c>
      <c r="D109" s="103">
        <f>D22</f>
        <v>0</v>
      </c>
      <c r="E109" s="1"/>
      <c r="F109" s="1"/>
    </row>
    <row r="110" spans="1:6" ht="15" customHeight="1" x14ac:dyDescent="0.25">
      <c r="A110" s="404" t="s">
        <v>90</v>
      </c>
      <c r="B110" s="404"/>
      <c r="C110" s="104">
        <f>C51</f>
        <v>0</v>
      </c>
      <c r="D110" s="104">
        <f>D51</f>
        <v>0</v>
      </c>
      <c r="E110" s="1"/>
      <c r="F110" s="1"/>
    </row>
    <row r="111" spans="1:6" ht="15" customHeight="1" x14ac:dyDescent="0.25">
      <c r="A111" s="404" t="s">
        <v>91</v>
      </c>
      <c r="B111" s="404"/>
      <c r="C111" s="104">
        <f>C61</f>
        <v>0</v>
      </c>
      <c r="D111" s="104">
        <f>D61</f>
        <v>0</v>
      </c>
      <c r="E111" s="1"/>
      <c r="F111" s="1"/>
    </row>
    <row r="112" spans="1:6" ht="15" customHeight="1" x14ac:dyDescent="0.25">
      <c r="A112" s="404" t="s">
        <v>92</v>
      </c>
      <c r="B112" s="404"/>
      <c r="C112" s="104">
        <f>C85</f>
        <v>0</v>
      </c>
      <c r="D112" s="104">
        <f>D85</f>
        <v>0</v>
      </c>
      <c r="E112" s="1"/>
      <c r="F112" s="1"/>
    </row>
    <row r="113" spans="1:7" ht="15" customHeight="1" x14ac:dyDescent="0.25">
      <c r="A113" s="404" t="s">
        <v>93</v>
      </c>
      <c r="B113" s="404"/>
      <c r="C113" s="104">
        <f>C93</f>
        <v>0</v>
      </c>
      <c r="D113" s="104">
        <f>D93</f>
        <v>0</v>
      </c>
      <c r="E113" s="1"/>
      <c r="F113" s="1"/>
    </row>
    <row r="114" spans="1:7" ht="15" customHeight="1" x14ac:dyDescent="0.25">
      <c r="A114" s="405" t="s">
        <v>94</v>
      </c>
      <c r="B114" s="405"/>
      <c r="C114" s="105">
        <f>SUM(C109:C113)</f>
        <v>0</v>
      </c>
      <c r="D114" s="105">
        <f>SUM(D109:D113)</f>
        <v>0</v>
      </c>
      <c r="E114" s="1"/>
      <c r="F114" s="1"/>
    </row>
    <row r="115" spans="1:7" ht="15.75" customHeight="1" thickBot="1" x14ac:dyDescent="0.3">
      <c r="A115" s="401" t="s">
        <v>95</v>
      </c>
      <c r="B115" s="401"/>
      <c r="C115" s="106">
        <f>C104</f>
        <v>0</v>
      </c>
      <c r="D115" s="106">
        <f>D104</f>
        <v>0</v>
      </c>
      <c r="E115" s="1"/>
      <c r="F115" s="1"/>
    </row>
    <row r="116" spans="1:7" ht="15.75" customHeight="1" thickBot="1" x14ac:dyDescent="0.3">
      <c r="A116" s="402" t="s">
        <v>96</v>
      </c>
      <c r="B116" s="402"/>
      <c r="C116" s="107">
        <f>ROUND(C109+C110+C111+C112+C113+C115,2)</f>
        <v>0</v>
      </c>
      <c r="D116" s="107">
        <f>ROUND(D109+D110+D111+D112+D113+D115,2)</f>
        <v>0</v>
      </c>
      <c r="E116" s="24"/>
      <c r="F116" s="13"/>
    </row>
    <row r="117" spans="1:7" x14ac:dyDescent="0.25">
      <c r="A117" s="33"/>
      <c r="B117" s="34"/>
      <c r="C117" s="108"/>
      <c r="D117" s="108"/>
      <c r="E117" s="109"/>
      <c r="F117" s="109"/>
    </row>
    <row r="118" spans="1:7" x14ac:dyDescent="0.25">
      <c r="A118" s="110"/>
      <c r="B118" s="110"/>
      <c r="C118" s="111"/>
      <c r="D118" s="111"/>
      <c r="E118" s="112"/>
      <c r="F118" s="109"/>
    </row>
    <row r="119" spans="1:7" ht="15.75" thickBot="1" x14ac:dyDescent="0.3">
      <c r="A119" s="406" t="s">
        <v>194</v>
      </c>
      <c r="B119" s="406"/>
      <c r="C119" s="406"/>
      <c r="D119" s="406"/>
      <c r="E119" s="139"/>
      <c r="F119" s="113"/>
      <c r="G119" s="109"/>
    </row>
    <row r="120" spans="1:7" ht="51" x14ac:dyDescent="0.25">
      <c r="A120" s="114" t="s">
        <v>97</v>
      </c>
      <c r="B120" s="115" t="s">
        <v>98</v>
      </c>
      <c r="C120" s="116" t="s">
        <v>99</v>
      </c>
      <c r="D120" s="115" t="s">
        <v>100</v>
      </c>
      <c r="E120" s="113"/>
      <c r="F120" s="109"/>
      <c r="G120" s="117"/>
    </row>
    <row r="121" spans="1:7" x14ac:dyDescent="0.25">
      <c r="A121" s="136"/>
      <c r="B121" s="137" t="e">
        <f>#REF!</f>
        <v>#REF!</v>
      </c>
      <c r="C121" s="138"/>
      <c r="D121" s="137"/>
      <c r="E121" s="113"/>
      <c r="F121" s="109"/>
      <c r="G121" s="117"/>
    </row>
    <row r="122" spans="1:7" x14ac:dyDescent="0.25">
      <c r="A122" s="229" t="s">
        <v>332</v>
      </c>
      <c r="B122" s="228" t="s">
        <v>330</v>
      </c>
      <c r="C122" s="230">
        <f>Encarregada!$C$118</f>
        <v>0</v>
      </c>
      <c r="D122" s="231" t="e">
        <f>C122*2/(34*B121)</f>
        <v>#REF!</v>
      </c>
      <c r="E122" s="113"/>
      <c r="F122" s="119"/>
      <c r="G122" s="117"/>
    </row>
    <row r="123" spans="1:7" ht="15.75" thickBot="1" x14ac:dyDescent="0.3">
      <c r="A123" s="232" t="s">
        <v>101</v>
      </c>
      <c r="B123" s="233" t="s">
        <v>102</v>
      </c>
      <c r="C123" s="234">
        <f>$C$116</f>
        <v>0</v>
      </c>
      <c r="D123" s="235" t="e">
        <f>C123*1/B121</f>
        <v>#REF!</v>
      </c>
      <c r="E123" s="124"/>
      <c r="F123" s="119"/>
      <c r="G123" s="117"/>
    </row>
    <row r="124" spans="1:7" ht="15.75" thickBot="1" x14ac:dyDescent="0.3">
      <c r="A124" s="407" t="s">
        <v>103</v>
      </c>
      <c r="B124" s="407"/>
      <c r="C124" s="407"/>
      <c r="D124" s="125" t="e">
        <f>ROUND(SUM(D122:D123),2)</f>
        <v>#REF!</v>
      </c>
      <c r="E124" s="124"/>
      <c r="F124" s="109"/>
      <c r="G124" s="117"/>
    </row>
    <row r="125" spans="1:7" x14ac:dyDescent="0.25">
      <c r="A125" s="124"/>
      <c r="B125" s="124"/>
      <c r="C125" s="124"/>
      <c r="D125" s="124"/>
      <c r="E125" s="124"/>
      <c r="F125" s="109"/>
      <c r="G125" s="109"/>
    </row>
    <row r="126" spans="1:7" x14ac:dyDescent="0.25">
      <c r="A126" s="124"/>
      <c r="B126" s="124"/>
      <c r="C126" s="124"/>
      <c r="D126" s="124"/>
      <c r="E126" s="124"/>
      <c r="F126" s="112"/>
      <c r="G126" s="109"/>
    </row>
    <row r="127" spans="1:7" ht="15.75" thickBot="1" x14ac:dyDescent="0.3">
      <c r="A127" s="406" t="s">
        <v>195</v>
      </c>
      <c r="B127" s="406"/>
      <c r="C127" s="406"/>
      <c r="D127" s="406"/>
      <c r="E127" s="139"/>
      <c r="F127" s="112"/>
      <c r="G127" s="109"/>
    </row>
    <row r="128" spans="1:7" ht="51" x14ac:dyDescent="0.25">
      <c r="A128" s="114" t="s">
        <v>97</v>
      </c>
      <c r="B128" s="115" t="s">
        <v>98</v>
      </c>
      <c r="C128" s="116" t="s">
        <v>99</v>
      </c>
      <c r="D128" s="115" t="s">
        <v>100</v>
      </c>
      <c r="E128" s="113"/>
      <c r="F128" s="112"/>
      <c r="G128" s="109"/>
    </row>
    <row r="129" spans="1:7" x14ac:dyDescent="0.25">
      <c r="A129" s="136"/>
      <c r="B129" s="137" t="e">
        <f>#REF!</f>
        <v>#REF!</v>
      </c>
      <c r="C129" s="138"/>
      <c r="D129" s="137"/>
      <c r="E129" s="113"/>
      <c r="F129" s="112"/>
      <c r="G129" s="109"/>
    </row>
    <row r="130" spans="1:7" x14ac:dyDescent="0.25">
      <c r="A130" s="229" t="s">
        <v>332</v>
      </c>
      <c r="B130" s="228" t="s">
        <v>330</v>
      </c>
      <c r="C130" s="230">
        <f>Encarregada!$C$118</f>
        <v>0</v>
      </c>
      <c r="D130" s="231" t="e">
        <f>C130*2/(34*B129)</f>
        <v>#REF!</v>
      </c>
      <c r="E130" s="113"/>
      <c r="F130" s="119"/>
      <c r="G130" s="117"/>
    </row>
    <row r="131" spans="1:7" ht="15.75" thickBot="1" x14ac:dyDescent="0.3">
      <c r="A131" s="232" t="s">
        <v>101</v>
      </c>
      <c r="B131" s="233" t="s">
        <v>102</v>
      </c>
      <c r="C131" s="234">
        <f>$C$116</f>
        <v>0</v>
      </c>
      <c r="D131" s="235" t="e">
        <f>C131*1/B129</f>
        <v>#REF!</v>
      </c>
      <c r="E131" s="124"/>
      <c r="F131" s="112"/>
      <c r="G131" s="109"/>
    </row>
    <row r="132" spans="1:7" ht="15.75" thickBot="1" x14ac:dyDescent="0.3">
      <c r="A132" s="407" t="s">
        <v>103</v>
      </c>
      <c r="B132" s="407"/>
      <c r="C132" s="407"/>
      <c r="D132" s="125" t="e">
        <f>ROUND(SUM(D130:D131),2)</f>
        <v>#REF!</v>
      </c>
      <c r="E132" s="124"/>
      <c r="F132" s="112"/>
      <c r="G132" s="109"/>
    </row>
    <row r="133" spans="1:7" x14ac:dyDescent="0.25">
      <c r="A133" s="124"/>
      <c r="B133" s="124"/>
      <c r="C133" s="124"/>
      <c r="D133" s="124"/>
      <c r="E133" s="124"/>
      <c r="F133" s="112"/>
      <c r="G133" s="109"/>
    </row>
    <row r="134" spans="1:7" x14ac:dyDescent="0.25">
      <c r="A134" s="124"/>
      <c r="B134" s="124"/>
      <c r="C134" s="124"/>
      <c r="D134" s="124"/>
      <c r="E134" s="124"/>
      <c r="F134" s="112"/>
      <c r="G134" s="109"/>
    </row>
    <row r="135" spans="1:7" ht="15.75" thickBot="1" x14ac:dyDescent="0.3">
      <c r="A135" s="406" t="s">
        <v>196</v>
      </c>
      <c r="B135" s="406"/>
      <c r="C135" s="406"/>
      <c r="D135" s="406"/>
      <c r="E135" s="139"/>
      <c r="F135" s="113"/>
      <c r="G135" s="109"/>
    </row>
    <row r="136" spans="1:7" ht="51" x14ac:dyDescent="0.25">
      <c r="A136" s="114" t="s">
        <v>97</v>
      </c>
      <c r="B136" s="115" t="s">
        <v>98</v>
      </c>
      <c r="C136" s="116" t="s">
        <v>99</v>
      </c>
      <c r="D136" s="115" t="s">
        <v>100</v>
      </c>
      <c r="E136" s="113"/>
      <c r="F136" s="109"/>
      <c r="G136" s="117"/>
    </row>
    <row r="137" spans="1:7" x14ac:dyDescent="0.25">
      <c r="A137" s="136"/>
      <c r="B137" s="137" t="e">
        <f>#REF!</f>
        <v>#REF!</v>
      </c>
      <c r="C137" s="138"/>
      <c r="D137" s="137"/>
      <c r="E137" s="113"/>
      <c r="F137" s="109"/>
      <c r="G137" s="117"/>
    </row>
    <row r="138" spans="1:7" x14ac:dyDescent="0.25">
      <c r="A138" s="229" t="s">
        <v>332</v>
      </c>
      <c r="B138" s="228" t="s">
        <v>330</v>
      </c>
      <c r="C138" s="230">
        <f>Encarregada!$C$118</f>
        <v>0</v>
      </c>
      <c r="D138" s="231" t="e">
        <f>C138*2/(34*B137)</f>
        <v>#REF!</v>
      </c>
      <c r="E138" s="113"/>
      <c r="F138" s="119"/>
      <c r="G138" s="117"/>
    </row>
    <row r="139" spans="1:7" ht="15.75" thickBot="1" x14ac:dyDescent="0.3">
      <c r="A139" s="120" t="s">
        <v>101</v>
      </c>
      <c r="B139" s="121" t="s">
        <v>102</v>
      </c>
      <c r="C139" s="234">
        <f>$C$116</f>
        <v>0</v>
      </c>
      <c r="D139" s="123" t="e">
        <f>C139*1/B137</f>
        <v>#REF!</v>
      </c>
      <c r="E139" s="124"/>
      <c r="F139" s="109"/>
      <c r="G139" s="117"/>
    </row>
    <row r="140" spans="1:7" ht="15.75" thickBot="1" x14ac:dyDescent="0.3">
      <c r="A140" s="407" t="s">
        <v>103</v>
      </c>
      <c r="B140" s="407"/>
      <c r="C140" s="407"/>
      <c r="D140" s="125" t="e">
        <f>ROUND(SUM(D138:D139),2)</f>
        <v>#REF!</v>
      </c>
      <c r="E140" s="124"/>
      <c r="F140" s="109"/>
      <c r="G140" s="117"/>
    </row>
    <row r="141" spans="1:7" x14ac:dyDescent="0.25">
      <c r="A141" s="124"/>
      <c r="B141" s="124"/>
      <c r="C141" s="124"/>
      <c r="D141" s="124"/>
      <c r="E141" s="124"/>
      <c r="F141" s="109"/>
      <c r="G141" s="109"/>
    </row>
    <row r="142" spans="1:7" x14ac:dyDescent="0.25">
      <c r="A142" s="124"/>
      <c r="B142" s="124"/>
      <c r="C142" s="124"/>
      <c r="D142" s="124"/>
      <c r="E142" s="124"/>
      <c r="F142" s="112"/>
      <c r="G142" s="109"/>
    </row>
    <row r="143" spans="1:7" ht="15.75" thickBot="1" x14ac:dyDescent="0.3">
      <c r="A143" s="406" t="s">
        <v>197</v>
      </c>
      <c r="B143" s="406"/>
      <c r="C143" s="406"/>
      <c r="D143" s="406"/>
      <c r="E143" s="139"/>
      <c r="F143" s="113"/>
      <c r="G143" s="109"/>
    </row>
    <row r="144" spans="1:7" ht="51" x14ac:dyDescent="0.25">
      <c r="A144" s="114" t="s">
        <v>97</v>
      </c>
      <c r="B144" s="115" t="s">
        <v>98</v>
      </c>
      <c r="C144" s="116" t="s">
        <v>99</v>
      </c>
      <c r="D144" s="115" t="s">
        <v>100</v>
      </c>
      <c r="E144" s="113"/>
      <c r="F144" s="109"/>
      <c r="G144" s="117"/>
    </row>
    <row r="145" spans="1:7" x14ac:dyDescent="0.25">
      <c r="A145" s="136"/>
      <c r="B145" s="137" t="e">
        <f>#REF!</f>
        <v>#REF!</v>
      </c>
      <c r="C145" s="138"/>
      <c r="D145" s="137"/>
      <c r="E145" s="113"/>
      <c r="F145" s="109"/>
      <c r="G145" s="117"/>
    </row>
    <row r="146" spans="1:7" x14ac:dyDescent="0.25">
      <c r="A146" s="229" t="s">
        <v>332</v>
      </c>
      <c r="B146" s="228" t="s">
        <v>330</v>
      </c>
      <c r="C146" s="230">
        <f>Encarregada!$C$118</f>
        <v>0</v>
      </c>
      <c r="D146" s="231" t="e">
        <f>C146*2/(34*B145)</f>
        <v>#REF!</v>
      </c>
      <c r="E146" s="113"/>
      <c r="F146" s="119"/>
      <c r="G146" s="117"/>
    </row>
    <row r="147" spans="1:7" ht="15.75" thickBot="1" x14ac:dyDescent="0.3">
      <c r="A147" s="120" t="s">
        <v>101</v>
      </c>
      <c r="B147" s="121" t="s">
        <v>102</v>
      </c>
      <c r="C147" s="234">
        <f>$C$116</f>
        <v>0</v>
      </c>
      <c r="D147" s="123" t="e">
        <f>C147*1/B145</f>
        <v>#REF!</v>
      </c>
      <c r="E147" s="126"/>
      <c r="F147" s="109"/>
      <c r="G147" s="117"/>
    </row>
    <row r="148" spans="1:7" ht="15.75" thickBot="1" x14ac:dyDescent="0.3">
      <c r="A148" s="407" t="s">
        <v>103</v>
      </c>
      <c r="B148" s="407"/>
      <c r="C148" s="407"/>
      <c r="D148" s="125" t="e">
        <f>ROUND(SUM(D146:D147),2)</f>
        <v>#REF!</v>
      </c>
      <c r="E148" s="127"/>
      <c r="F148" s="109"/>
      <c r="G148" s="117"/>
    </row>
    <row r="149" spans="1:7" ht="18.75" customHeight="1" x14ac:dyDescent="0.25">
      <c r="A149" s="126"/>
      <c r="B149" s="126"/>
      <c r="C149" s="126"/>
      <c r="D149" s="126"/>
      <c r="E149" s="128"/>
      <c r="F149" s="126"/>
      <c r="G149" s="109"/>
    </row>
    <row r="150" spans="1:7" x14ac:dyDescent="0.25">
      <c r="A150" s="124"/>
      <c r="B150" s="124"/>
      <c r="C150" s="124"/>
      <c r="D150" s="124"/>
      <c r="E150" s="124"/>
      <c r="F150" s="109"/>
      <c r="G150" s="109"/>
    </row>
    <row r="151" spans="1:7" ht="15.75" thickBot="1" x14ac:dyDescent="0.3">
      <c r="A151" s="406" t="s">
        <v>200</v>
      </c>
      <c r="B151" s="406"/>
      <c r="C151" s="406"/>
      <c r="D151" s="406"/>
      <c r="E151" s="139"/>
      <c r="F151" s="113"/>
      <c r="G151" s="109"/>
    </row>
    <row r="152" spans="1:7" ht="51" x14ac:dyDescent="0.25">
      <c r="A152" s="114" t="s">
        <v>97</v>
      </c>
      <c r="B152" s="115" t="s">
        <v>98</v>
      </c>
      <c r="C152" s="116" t="s">
        <v>99</v>
      </c>
      <c r="D152" s="115" t="s">
        <v>100</v>
      </c>
      <c r="E152" s="113"/>
      <c r="F152" s="109"/>
      <c r="G152" s="117"/>
    </row>
    <row r="153" spans="1:7" x14ac:dyDescent="0.25">
      <c r="A153" s="136"/>
      <c r="B153" s="137" t="e">
        <f>#REF!</f>
        <v>#REF!</v>
      </c>
      <c r="C153" s="138"/>
      <c r="D153" s="137"/>
      <c r="E153" s="113"/>
      <c r="F153" s="109"/>
      <c r="G153" s="117"/>
    </row>
    <row r="154" spans="1:7" x14ac:dyDescent="0.25">
      <c r="A154" s="229" t="s">
        <v>332</v>
      </c>
      <c r="B154" s="228" t="s">
        <v>330</v>
      </c>
      <c r="C154" s="230">
        <f>Encarregada!$C$118</f>
        <v>0</v>
      </c>
      <c r="D154" s="231" t="e">
        <f>C154*2/(34*B153)</f>
        <v>#REF!</v>
      </c>
      <c r="E154" s="113"/>
      <c r="F154" s="119"/>
      <c r="G154" s="117"/>
    </row>
    <row r="155" spans="1:7" ht="15.75" thickBot="1" x14ac:dyDescent="0.3">
      <c r="A155" s="120" t="s">
        <v>101</v>
      </c>
      <c r="B155" s="121" t="s">
        <v>102</v>
      </c>
      <c r="C155" s="234">
        <f>$C$116</f>
        <v>0</v>
      </c>
      <c r="D155" s="123" t="e">
        <f>C155*1/B153</f>
        <v>#REF!</v>
      </c>
      <c r="E155" s="124"/>
      <c r="F155" s="109"/>
      <c r="G155" s="117"/>
    </row>
    <row r="156" spans="1:7" ht="15.75" thickBot="1" x14ac:dyDescent="0.3">
      <c r="A156" s="407" t="s">
        <v>103</v>
      </c>
      <c r="B156" s="407"/>
      <c r="C156" s="407"/>
      <c r="D156" s="125" t="e">
        <f>ROUND(SUM(D154:D155),2)</f>
        <v>#REF!</v>
      </c>
      <c r="E156" s="124"/>
      <c r="F156" s="109"/>
      <c r="G156" s="117"/>
    </row>
    <row r="157" spans="1:7" x14ac:dyDescent="0.25">
      <c r="A157" s="124"/>
      <c r="B157" s="124"/>
      <c r="C157" s="124"/>
      <c r="D157" s="124"/>
      <c r="E157" s="124"/>
      <c r="F157" s="109"/>
      <c r="G157" s="109"/>
    </row>
    <row r="158" spans="1:7" x14ac:dyDescent="0.25">
      <c r="A158" s="124"/>
      <c r="B158" s="124"/>
      <c r="C158" s="124"/>
      <c r="D158" s="124"/>
      <c r="E158" s="124"/>
      <c r="F158" s="112"/>
      <c r="G158" s="109"/>
    </row>
    <row r="159" spans="1:7" ht="15.75" thickBot="1" x14ac:dyDescent="0.3">
      <c r="A159" s="406" t="s">
        <v>334</v>
      </c>
      <c r="B159" s="406"/>
      <c r="C159" s="406"/>
      <c r="D159" s="406"/>
      <c r="E159" s="139"/>
      <c r="F159" s="113"/>
      <c r="G159" s="109"/>
    </row>
    <row r="160" spans="1:7" ht="51" x14ac:dyDescent="0.25">
      <c r="A160" s="114" t="s">
        <v>97</v>
      </c>
      <c r="B160" s="115" t="s">
        <v>98</v>
      </c>
      <c r="C160" s="116" t="s">
        <v>99</v>
      </c>
      <c r="D160" s="115" t="s">
        <v>100</v>
      </c>
      <c r="E160" s="113"/>
      <c r="F160" s="109"/>
      <c r="G160" s="117"/>
    </row>
    <row r="161" spans="1:7" x14ac:dyDescent="0.25">
      <c r="A161" s="136"/>
      <c r="B161" s="137" t="e">
        <f>#REF!</f>
        <v>#REF!</v>
      </c>
      <c r="C161" s="138"/>
      <c r="D161" s="137"/>
      <c r="E161" s="113"/>
      <c r="F161" s="109"/>
      <c r="G161" s="117"/>
    </row>
    <row r="162" spans="1:7" x14ac:dyDescent="0.25">
      <c r="A162" s="229" t="s">
        <v>332</v>
      </c>
      <c r="B162" s="228" t="s">
        <v>330</v>
      </c>
      <c r="C162" s="230">
        <f>Encarregada!$C$118</f>
        <v>0</v>
      </c>
      <c r="D162" s="231" t="e">
        <f>C162*2/(34*B161)</f>
        <v>#REF!</v>
      </c>
      <c r="E162" s="113"/>
      <c r="F162" s="119"/>
      <c r="G162" s="117"/>
    </row>
    <row r="163" spans="1:7" ht="15.75" thickBot="1" x14ac:dyDescent="0.3">
      <c r="A163" s="120" t="s">
        <v>101</v>
      </c>
      <c r="B163" s="121" t="s">
        <v>102</v>
      </c>
      <c r="C163" s="234">
        <f>$C$116</f>
        <v>0</v>
      </c>
      <c r="D163" s="123" t="e">
        <f>C163*1/B161</f>
        <v>#REF!</v>
      </c>
      <c r="E163" s="124"/>
      <c r="F163" s="109"/>
      <c r="G163" s="117"/>
    </row>
    <row r="164" spans="1:7" ht="15.75" thickBot="1" x14ac:dyDescent="0.3">
      <c r="A164" s="407" t="s">
        <v>103</v>
      </c>
      <c r="B164" s="407"/>
      <c r="C164" s="407"/>
      <c r="D164" s="125" t="e">
        <f>ROUND(SUM(D162:D163),2)</f>
        <v>#REF!</v>
      </c>
      <c r="E164" s="124"/>
      <c r="F164" s="109"/>
      <c r="G164" s="117"/>
    </row>
    <row r="165" spans="1:7" x14ac:dyDescent="0.25">
      <c r="A165" s="129"/>
      <c r="B165" s="129"/>
      <c r="C165" s="129"/>
      <c r="D165" s="130"/>
      <c r="E165" s="124"/>
      <c r="F165" s="109"/>
      <c r="G165" s="117"/>
    </row>
    <row r="166" spans="1:7" x14ac:dyDescent="0.25">
      <c r="A166" s="124"/>
      <c r="B166" s="124"/>
      <c r="C166" s="124"/>
      <c r="D166" s="124"/>
      <c r="E166" s="124"/>
      <c r="F166" s="109"/>
      <c r="G166" s="109"/>
    </row>
    <row r="167" spans="1:7" ht="15.75" thickBot="1" x14ac:dyDescent="0.3">
      <c r="A167" s="406" t="s">
        <v>104</v>
      </c>
      <c r="B167" s="406"/>
      <c r="C167" s="406"/>
      <c r="D167" s="406"/>
      <c r="E167" s="406"/>
      <c r="F167" s="406"/>
      <c r="G167" s="406"/>
    </row>
    <row r="168" spans="1:7" ht="63.75" x14ac:dyDescent="0.25">
      <c r="A168" s="114" t="s">
        <v>97</v>
      </c>
      <c r="B168" s="115" t="s">
        <v>105</v>
      </c>
      <c r="C168" s="116" t="s">
        <v>106</v>
      </c>
      <c r="D168" s="115" t="s">
        <v>107</v>
      </c>
      <c r="E168" s="115" t="s">
        <v>108</v>
      </c>
      <c r="F168" s="237" t="s">
        <v>336</v>
      </c>
      <c r="G168" s="237" t="s">
        <v>109</v>
      </c>
    </row>
    <row r="169" spans="1:7" x14ac:dyDescent="0.25">
      <c r="A169" s="118"/>
      <c r="B169" s="271" t="e">
        <f>#REF!</f>
        <v>#REF!</v>
      </c>
      <c r="C169" s="236"/>
      <c r="D169" s="236"/>
      <c r="E169" s="236"/>
      <c r="F169" s="138"/>
      <c r="G169" s="238"/>
    </row>
    <row r="170" spans="1:7" x14ac:dyDescent="0.25">
      <c r="A170" s="229" t="s">
        <v>332</v>
      </c>
      <c r="B170" s="228" t="s">
        <v>330</v>
      </c>
      <c r="C170" s="236">
        <v>16</v>
      </c>
      <c r="D170" s="228" t="s">
        <v>335</v>
      </c>
      <c r="E170" s="228" t="e">
        <f>2/(34*B169)*C170*1/186</f>
        <v>#REF!</v>
      </c>
      <c r="F170" s="230">
        <f>Encarregada!$C$118</f>
        <v>0</v>
      </c>
      <c r="G170" s="231" t="e">
        <f>E170*F170</f>
        <v>#REF!</v>
      </c>
    </row>
    <row r="171" spans="1:7" ht="15.75" thickBot="1" x14ac:dyDescent="0.3">
      <c r="A171" s="120" t="s">
        <v>101</v>
      </c>
      <c r="B171" s="233" t="s">
        <v>102</v>
      </c>
      <c r="C171" s="233">
        <v>16</v>
      </c>
      <c r="D171" s="233" t="s">
        <v>335</v>
      </c>
      <c r="E171" s="233" t="e">
        <f>1/B169*C171*(1/188.86)</f>
        <v>#REF!</v>
      </c>
      <c r="F171" s="234">
        <f>$C$116</f>
        <v>0</v>
      </c>
      <c r="G171" s="235" t="e">
        <f>E171*F171</f>
        <v>#REF!</v>
      </c>
    </row>
    <row r="172" spans="1:7" ht="15.75" thickBot="1" x14ac:dyDescent="0.3">
      <c r="A172" s="414" t="s">
        <v>103</v>
      </c>
      <c r="B172" s="415"/>
      <c r="C172" s="415"/>
      <c r="D172" s="415"/>
      <c r="E172" s="415"/>
      <c r="F172" s="416"/>
      <c r="G172" s="125" t="e">
        <f>ROUND(SUM(G170:G171),2)</f>
        <v>#REF!</v>
      </c>
    </row>
    <row r="173" spans="1:7" x14ac:dyDescent="0.25">
      <c r="A173" s="129"/>
      <c r="B173" s="129"/>
      <c r="C173" s="129"/>
      <c r="D173" s="130"/>
      <c r="E173" s="124"/>
      <c r="F173" s="109"/>
      <c r="G173" s="117"/>
    </row>
    <row r="174" spans="1:7" x14ac:dyDescent="0.25">
      <c r="A174" s="124"/>
      <c r="B174" s="124"/>
      <c r="C174" s="124"/>
      <c r="D174" s="124"/>
      <c r="E174" s="124"/>
      <c r="F174" s="109"/>
      <c r="G174" s="109"/>
    </row>
    <row r="175" spans="1:7" ht="15.75" thickBot="1" x14ac:dyDescent="0.3">
      <c r="A175" s="417" t="s">
        <v>201</v>
      </c>
      <c r="B175" s="417"/>
      <c r="C175" s="417"/>
      <c r="D175" s="417"/>
      <c r="E175" s="139"/>
      <c r="F175" s="126"/>
      <c r="G175" s="109"/>
    </row>
    <row r="176" spans="1:7" ht="51" x14ac:dyDescent="0.25">
      <c r="A176" s="114" t="s">
        <v>97</v>
      </c>
      <c r="B176" s="115" t="s">
        <v>98</v>
      </c>
      <c r="C176" s="116" t="s">
        <v>99</v>
      </c>
      <c r="D176" s="115" t="s">
        <v>100</v>
      </c>
      <c r="E176" s="126"/>
      <c r="F176" s="109"/>
      <c r="G176" s="117"/>
    </row>
    <row r="177" spans="1:8" x14ac:dyDescent="0.25">
      <c r="A177" s="136"/>
      <c r="B177" s="137" t="e">
        <f>#REF!</f>
        <v>#REF!</v>
      </c>
      <c r="C177" s="138"/>
      <c r="D177" s="137"/>
      <c r="E177" s="126"/>
      <c r="F177" s="109"/>
      <c r="G177" s="117"/>
    </row>
    <row r="178" spans="1:8" ht="15.75" thickBot="1" x14ac:dyDescent="0.3">
      <c r="A178" s="120" t="s">
        <v>101</v>
      </c>
      <c r="B178" s="121" t="s">
        <v>102</v>
      </c>
      <c r="C178" s="122">
        <f>D116</f>
        <v>0</v>
      </c>
      <c r="D178" s="123" t="e">
        <f>C178*1/B177</f>
        <v>#REF!</v>
      </c>
      <c r="E178" s="124"/>
      <c r="F178" s="109"/>
      <c r="G178" s="117"/>
    </row>
    <row r="179" spans="1:8" ht="15.75" thickBot="1" x14ac:dyDescent="0.3">
      <c r="A179" s="418" t="s">
        <v>103</v>
      </c>
      <c r="B179" s="419"/>
      <c r="C179" s="420"/>
      <c r="D179" s="125" t="e">
        <f>ROUND(SUM(D178:D178),2)</f>
        <v>#REF!</v>
      </c>
      <c r="E179" s="124"/>
      <c r="F179" s="109"/>
      <c r="G179" s="117"/>
    </row>
    <row r="183" spans="1:8" ht="15.75" thickBot="1" x14ac:dyDescent="0.3">
      <c r="A183" s="413" t="s">
        <v>343</v>
      </c>
      <c r="B183" s="413"/>
      <c r="C183" s="413"/>
      <c r="D183" s="413"/>
      <c r="E183" s="262"/>
      <c r="F183" s="239"/>
      <c r="G183" s="240"/>
      <c r="H183" s="240"/>
    </row>
    <row r="184" spans="1:8" ht="51.75" thickBot="1" x14ac:dyDescent="0.3">
      <c r="A184" s="241" t="s">
        <v>110</v>
      </c>
      <c r="B184" s="241" t="s">
        <v>337</v>
      </c>
      <c r="C184" s="242" t="s">
        <v>111</v>
      </c>
      <c r="D184" s="270" t="s">
        <v>112</v>
      </c>
      <c r="E184" s="244"/>
      <c r="F184" s="244"/>
      <c r="G184" s="240"/>
      <c r="H184" s="245"/>
    </row>
    <row r="185" spans="1:8" ht="15.75" x14ac:dyDescent="0.25">
      <c r="A185" s="255" t="str">
        <f>A119</f>
        <v>AI-1 - ÁREA INTERNA - PISOS FRIOS</v>
      </c>
      <c r="B185" s="246" t="e">
        <f>D124</f>
        <v>#REF!</v>
      </c>
      <c r="C185" s="266" t="e">
        <f>#REF!</f>
        <v>#REF!</v>
      </c>
      <c r="D185" s="269" t="e">
        <f t="shared" ref="D185:D192" si="0">ROUND(B185*C185,2)</f>
        <v>#REF!</v>
      </c>
      <c r="E185" s="248"/>
      <c r="F185" s="248"/>
      <c r="G185" s="240"/>
      <c r="H185" s="245"/>
    </row>
    <row r="186" spans="1:8" ht="15.75" x14ac:dyDescent="0.25">
      <c r="A186" s="256" t="str">
        <f>A127</f>
        <v>AI-2 - ÁREA INTERNA (ALMOXARIFADO, GALPÕES, ARQUIVOS )</v>
      </c>
      <c r="B186" s="249" t="e">
        <f>D132</f>
        <v>#REF!</v>
      </c>
      <c r="C186" s="267" t="e">
        <f>#REF!</f>
        <v>#REF!</v>
      </c>
      <c r="D186" s="247" t="e">
        <f t="shared" si="0"/>
        <v>#REF!</v>
      </c>
      <c r="E186" s="248"/>
      <c r="F186" s="248"/>
      <c r="G186" s="240"/>
      <c r="H186" s="245"/>
    </row>
    <row r="187" spans="1:8" ht="15.75" x14ac:dyDescent="0.25">
      <c r="A187" s="256" t="str">
        <f>A135</f>
        <v>AI-3 ÁREA INTERNA  ESPAÇOS LIVRES  (SAGUÃO, HALL, SALÃO)</v>
      </c>
      <c r="B187" s="250" t="e">
        <f>D140</f>
        <v>#REF!</v>
      </c>
      <c r="C187" s="267" t="e">
        <f>#REF!</f>
        <v>#REF!</v>
      </c>
      <c r="D187" s="247" t="e">
        <f t="shared" si="0"/>
        <v>#REF!</v>
      </c>
      <c r="E187" s="248"/>
      <c r="F187" s="248"/>
      <c r="G187" s="240"/>
      <c r="H187" s="245"/>
    </row>
    <row r="188" spans="1:8" ht="15.75" x14ac:dyDescent="0.25">
      <c r="A188" s="256" t="str">
        <f>A143</f>
        <v>AI-4 ÁREA INTERNA  BANHEIROS</v>
      </c>
      <c r="B188" s="250" t="e">
        <f>D148</f>
        <v>#REF!</v>
      </c>
      <c r="C188" s="267" t="e">
        <f>#REF!</f>
        <v>#REF!</v>
      </c>
      <c r="D188" s="247" t="e">
        <f t="shared" si="0"/>
        <v>#REF!</v>
      </c>
      <c r="E188" s="248"/>
      <c r="F188" s="248"/>
      <c r="G188" s="251"/>
      <c r="H188" s="245"/>
    </row>
    <row r="189" spans="1:8" ht="15.75" x14ac:dyDescent="0.25">
      <c r="A189" s="256" t="str">
        <f>A151</f>
        <v>AE-1 ÁREA  EXTERNA (PISOS PAVIMENTADOS, PÁTIOS)</v>
      </c>
      <c r="B189" s="250" t="e">
        <f>D156</f>
        <v>#REF!</v>
      </c>
      <c r="C189" s="267" t="e">
        <f>#REF!</f>
        <v>#REF!</v>
      </c>
      <c r="D189" s="247" t="e">
        <f t="shared" si="0"/>
        <v>#REF!</v>
      </c>
      <c r="E189" s="248"/>
      <c r="F189" s="248"/>
      <c r="G189" s="251"/>
      <c r="H189" s="245"/>
    </row>
    <row r="190" spans="1:8" ht="15.75" x14ac:dyDescent="0.25">
      <c r="A190" s="256" t="str">
        <f>A159</f>
        <v>AE-3 ÁREA  EXTERNA (COLETA DE DETRITOS  PÁTIOS/   ÀREAS VERDES)</v>
      </c>
      <c r="B190" s="250" t="e">
        <f>D164</f>
        <v>#REF!</v>
      </c>
      <c r="C190" s="267" t="e">
        <f>#REF!</f>
        <v>#REF!</v>
      </c>
      <c r="D190" s="247" t="e">
        <f t="shared" si="0"/>
        <v>#REF!</v>
      </c>
      <c r="E190" s="248"/>
      <c r="F190" s="248"/>
      <c r="G190" s="251"/>
      <c r="H190" s="245"/>
    </row>
    <row r="191" spans="1:8" ht="15.75" x14ac:dyDescent="0.25">
      <c r="A191" s="256" t="str">
        <f>A167</f>
        <v>ÁREA DE ESQUADRIAS - FACES</v>
      </c>
      <c r="B191" s="252" t="e">
        <f>G172</f>
        <v>#REF!</v>
      </c>
      <c r="C191" s="267" t="e">
        <f>#REF!+#REF!</f>
        <v>#REF!</v>
      </c>
      <c r="D191" s="247" t="e">
        <f t="shared" si="0"/>
        <v>#REF!</v>
      </c>
      <c r="E191" s="248"/>
      <c r="F191" s="248"/>
      <c r="G191" s="251"/>
      <c r="H191" s="245"/>
    </row>
    <row r="192" spans="1:8" ht="16.5" thickBot="1" x14ac:dyDescent="0.3">
      <c r="A192" s="257" t="str">
        <f>A175</f>
        <v>PERÍCIA MÉDICA/REAB/ASSIST SOCIAL Protocolo Covid-19</v>
      </c>
      <c r="B192" s="258" t="e">
        <f>D179</f>
        <v>#REF!</v>
      </c>
      <c r="C192" s="268" t="e">
        <f>#REF!</f>
        <v>#REF!</v>
      </c>
      <c r="D192" s="259" t="e">
        <f t="shared" si="0"/>
        <v>#REF!</v>
      </c>
      <c r="E192" s="248"/>
      <c r="F192" s="248"/>
      <c r="G192" s="251"/>
      <c r="H192" s="245"/>
    </row>
    <row r="193" spans="1:8" ht="16.5" thickBot="1" x14ac:dyDescent="0.3">
      <c r="A193" s="411" t="s">
        <v>339</v>
      </c>
      <c r="B193" s="411"/>
      <c r="C193" s="412"/>
      <c r="D193" s="260" t="e">
        <f>ROUND(SUM(D185:D192),2)</f>
        <v>#REF!</v>
      </c>
      <c r="E193" s="253"/>
      <c r="F193" s="253"/>
      <c r="G193" s="240"/>
      <c r="H193" s="245"/>
    </row>
    <row r="194" spans="1:8" ht="16.5" thickBot="1" x14ac:dyDescent="0.3">
      <c r="A194" s="408" t="s">
        <v>340</v>
      </c>
      <c r="B194" s="409"/>
      <c r="C194" s="410"/>
      <c r="D194" s="260" t="e">
        <f>D193*12</f>
        <v>#REF!</v>
      </c>
      <c r="E194" s="254"/>
      <c r="F194" s="254"/>
      <c r="G194" s="240"/>
      <c r="H194" s="245"/>
    </row>
    <row r="195" spans="1:8" ht="15.75" thickBot="1" x14ac:dyDescent="0.3">
      <c r="A195" s="413" t="s">
        <v>338</v>
      </c>
      <c r="B195" s="413"/>
      <c r="C195" s="413"/>
      <c r="D195" s="413"/>
      <c r="E195" s="262"/>
      <c r="F195" s="239"/>
      <c r="G195" s="240"/>
      <c r="H195" s="240"/>
    </row>
    <row r="196" spans="1:8" ht="51.75" thickBot="1" x14ac:dyDescent="0.3">
      <c r="A196" s="241" t="s">
        <v>110</v>
      </c>
      <c r="B196" s="241" t="s">
        <v>337</v>
      </c>
      <c r="C196" s="242" t="s">
        <v>111</v>
      </c>
      <c r="D196" s="243" t="s">
        <v>112</v>
      </c>
      <c r="E196" s="244"/>
      <c r="F196" s="244"/>
      <c r="G196" s="240"/>
      <c r="H196" s="245"/>
    </row>
    <row r="197" spans="1:8" ht="16.5" thickBot="1" x14ac:dyDescent="0.3">
      <c r="A197" s="263" t="str">
        <f>A159</f>
        <v>AE-3 ÁREA  EXTERNA (COLETA DE DETRITOS  PÁTIOS/   ÀREAS VERDES)</v>
      </c>
      <c r="B197" s="264">
        <f>'APSJVL+GEX'!$B$199</f>
        <v>0</v>
      </c>
      <c r="C197" s="261" t="e">
        <f>#REF!</f>
        <v>#REF!</v>
      </c>
      <c r="D197" s="265" t="e">
        <f>ROUND(B197*C197,2)</f>
        <v>#REF!</v>
      </c>
      <c r="E197" s="248"/>
      <c r="F197" s="248"/>
      <c r="G197" s="251"/>
      <c r="H197" s="245"/>
    </row>
    <row r="198" spans="1:8" ht="16.5" thickBot="1" x14ac:dyDescent="0.3">
      <c r="A198" s="411" t="s">
        <v>341</v>
      </c>
      <c r="B198" s="411"/>
      <c r="C198" s="412"/>
      <c r="D198" s="260" t="e">
        <f>D197</f>
        <v>#REF!</v>
      </c>
      <c r="E198" s="253"/>
      <c r="F198" s="253"/>
      <c r="G198" s="240"/>
      <c r="H198" s="245"/>
    </row>
    <row r="199" spans="1:8" ht="16.5" thickBot="1" x14ac:dyDescent="0.3">
      <c r="A199" s="408" t="s">
        <v>342</v>
      </c>
      <c r="B199" s="409"/>
      <c r="C199" s="410"/>
      <c r="D199" s="260" t="e">
        <f>D198*12</f>
        <v>#REF!</v>
      </c>
      <c r="E199" s="254"/>
      <c r="F199" s="254"/>
      <c r="G199" s="240"/>
      <c r="H199" s="245"/>
    </row>
  </sheetData>
  <sheetProtection selectLockedCells="1" selectUnlockedCells="1"/>
  <mergeCells count="42">
    <mergeCell ref="A198:C198"/>
    <mergeCell ref="A199:C199"/>
    <mergeCell ref="A172:F172"/>
    <mergeCell ref="A175:D175"/>
    <mergeCell ref="A179:C179"/>
    <mergeCell ref="A183:D183"/>
    <mergeCell ref="A193:C193"/>
    <mergeCell ref="A159:D159"/>
    <mergeCell ref="A164:C164"/>
    <mergeCell ref="A167:G167"/>
    <mergeCell ref="A194:C194"/>
    <mergeCell ref="A195:D195"/>
    <mergeCell ref="A140:C140"/>
    <mergeCell ref="A143:D143"/>
    <mergeCell ref="A148:C148"/>
    <mergeCell ref="A151:D151"/>
    <mergeCell ref="A156:C156"/>
    <mergeCell ref="A119:D119"/>
    <mergeCell ref="A124:C124"/>
    <mergeCell ref="A127:D127"/>
    <mergeCell ref="A132:C132"/>
    <mergeCell ref="A135:D135"/>
    <mergeCell ref="A115:B115"/>
    <mergeCell ref="A116:B116"/>
    <mergeCell ref="A109:B109"/>
    <mergeCell ref="A110:B110"/>
    <mergeCell ref="A111:B111"/>
    <mergeCell ref="A112:B112"/>
    <mergeCell ref="A113:B113"/>
    <mergeCell ref="A114:B114"/>
    <mergeCell ref="E14:F14"/>
    <mergeCell ref="A24:D24"/>
    <mergeCell ref="A108:B108"/>
    <mergeCell ref="A1:D1"/>
    <mergeCell ref="A2:D2"/>
    <mergeCell ref="A3:D3"/>
    <mergeCell ref="A13:D13"/>
    <mergeCell ref="A53:D53"/>
    <mergeCell ref="A63:D63"/>
    <mergeCell ref="A87:D87"/>
    <mergeCell ref="A95:D95"/>
    <mergeCell ref="A107:B107"/>
  </mergeCells>
  <pageMargins left="0.70833333333333337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2</vt:i4>
      </vt:variant>
    </vt:vector>
  </HeadingPairs>
  <TitlesOfParts>
    <vt:vector size="19" baseType="lpstr">
      <vt:lpstr>Planilha Proposta</vt:lpstr>
      <vt:lpstr>Resumo Proposta</vt:lpstr>
      <vt:lpstr>Resumo Postos</vt:lpstr>
      <vt:lpstr>Produtividade</vt:lpstr>
      <vt:lpstr>Encarregada</vt:lpstr>
      <vt:lpstr>APSJVL+GEX</vt:lpstr>
      <vt:lpstr>Jlle-Guanabara</vt:lpstr>
      <vt:lpstr>Canoinhas</vt:lpstr>
      <vt:lpstr>Jaraguá do Sul</vt:lpstr>
      <vt:lpstr>Mafra</vt:lpstr>
      <vt:lpstr>São Bento do Sul</vt:lpstr>
      <vt:lpstr>São Francisco do Sul</vt:lpstr>
      <vt:lpstr>Guaramirim</vt:lpstr>
      <vt:lpstr>Rio Negro_PR</vt:lpstr>
      <vt:lpstr>Materiais+Equip</vt:lpstr>
      <vt:lpstr>Uniformes+EPI</vt:lpstr>
      <vt:lpstr>Demanda-roçada</vt:lpstr>
      <vt:lpstr>'Demanda-roçada'!Area_de_impressao</vt:lpstr>
      <vt:lpstr>'Uniformes+EPI'!Area_de_impressao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Alves Miranda</dc:creator>
  <cp:lastModifiedBy>Vanessa Paiva Marques Lourenço - INSSDF</cp:lastModifiedBy>
  <cp:lastPrinted>2020-10-04T01:58:01Z</cp:lastPrinted>
  <dcterms:created xsi:type="dcterms:W3CDTF">2020-09-29T20:45:43Z</dcterms:created>
  <dcterms:modified xsi:type="dcterms:W3CDTF">2020-10-28T18:10:05Z</dcterms:modified>
</cp:coreProperties>
</file>