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Incra _ MSF\Limpeza\Documentos Finais - AGU\Anexos do Edital 14-10-2025\"/>
    </mc:Choice>
  </mc:AlternateContent>
  <xr:revisionPtr revIDLastSave="0" documentId="13_ncr:1_{37869ADB-882E-43C1-9EDC-CC27842544D4}" xr6:coauthVersionLast="47" xr6:coauthVersionMax="47" xr10:uidLastSave="{00000000-0000-0000-0000-000000000000}"/>
  <bookViews>
    <workbookView xWindow="-108" yWindow="-108" windowWidth="23256" windowHeight="12576" tabRatio="500" activeTab="2" xr2:uid="{00000000-000D-0000-FFFF-FFFF00000000}"/>
  </bookViews>
  <sheets>
    <sheet name="RESUMO DOS CUSTOS" sheetId="1" r:id="rId1"/>
    <sheet name="SERVENTE - CBO 5143-20" sheetId="2" r:id="rId2"/>
    <sheet name="COPEIRA - CBO 5134-25" sheetId="3" r:id="rId3"/>
    <sheet name="MATERIAL LIMPEZA" sheetId="4" r:id="rId4"/>
    <sheet name="MATERIAL COPA" sheetId="5" r:id="rId5"/>
    <sheet name="UNIFORME - SERVENTE" sheetId="6" r:id="rId6"/>
    <sheet name="UNIFORME - COPEIRA" sheetId="7" r:id="rId7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2" i="2" l="1"/>
  <c r="C168" i="2"/>
  <c r="G34" i="5"/>
  <c r="G6" i="7"/>
  <c r="G5" i="7"/>
  <c r="G4" i="7"/>
  <c r="G3" i="7"/>
  <c r="G6" i="6"/>
  <c r="G5" i="6"/>
  <c r="G4" i="6"/>
  <c r="G3" i="6"/>
  <c r="G35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D5" i="4"/>
  <c r="G5" i="4" s="1"/>
  <c r="D4" i="4"/>
  <c r="G4" i="4" s="1"/>
  <c r="G3" i="4"/>
  <c r="D134" i="3"/>
  <c r="C127" i="3" s="1"/>
  <c r="D127" i="3" s="1"/>
  <c r="E100" i="3"/>
  <c r="E104" i="3" s="1"/>
  <c r="D96" i="3"/>
  <c r="D57" i="3"/>
  <c r="D81" i="3" s="1"/>
  <c r="D42" i="3"/>
  <c r="F179" i="2"/>
  <c r="F178" i="2"/>
  <c r="F177" i="2"/>
  <c r="E168" i="2"/>
  <c r="C156" i="2"/>
  <c r="D136" i="2"/>
  <c r="C129" i="2" s="1"/>
  <c r="D129" i="2" s="1"/>
  <c r="E106" i="2"/>
  <c r="E102" i="2"/>
  <c r="D98" i="2"/>
  <c r="D59" i="2"/>
  <c r="D83" i="2" s="1"/>
  <c r="D44" i="2"/>
  <c r="E29" i="2"/>
  <c r="E36" i="2" s="1"/>
  <c r="E37" i="2" s="1"/>
  <c r="H12" i="1"/>
  <c r="I12" i="1" s="1"/>
  <c r="H11" i="1"/>
  <c r="I11" i="1" s="1"/>
  <c r="H10" i="1"/>
  <c r="I10" i="1" s="1"/>
  <c r="H9" i="1"/>
  <c r="I9" i="1" s="1"/>
  <c r="F180" i="2" l="1"/>
  <c r="E65" i="3"/>
  <c r="E70" i="3" s="1"/>
  <c r="E67" i="2"/>
  <c r="E72" i="2" s="1"/>
  <c r="F168" i="2"/>
  <c r="G7" i="7"/>
  <c r="G8" i="7" s="1"/>
  <c r="E110" i="3" s="1"/>
  <c r="E114" i="3" s="1"/>
  <c r="G7" i="6"/>
  <c r="G8" i="6" s="1"/>
  <c r="E112" i="2" s="1"/>
  <c r="E116" i="2" s="1"/>
  <c r="G36" i="5"/>
  <c r="G37" i="5" s="1"/>
  <c r="E142" i="2"/>
  <c r="E42" i="2"/>
  <c r="E118" i="2"/>
  <c r="E80" i="2"/>
  <c r="E82" i="2"/>
  <c r="E81" i="2"/>
  <c r="E79" i="2"/>
  <c r="E78" i="2"/>
  <c r="E77" i="2"/>
  <c r="E43" i="2"/>
  <c r="E46" i="2"/>
  <c r="E85" i="2"/>
  <c r="G53" i="4"/>
  <c r="E34" i="3"/>
  <c r="E35" i="3" s="1"/>
  <c r="E44" i="2" l="1"/>
  <c r="E45" i="2" s="1"/>
  <c r="E47" i="2" s="1"/>
  <c r="E48" i="2" s="1"/>
  <c r="G38" i="5"/>
  <c r="G39" i="5" s="1"/>
  <c r="E78" i="3"/>
  <c r="E41" i="3"/>
  <c r="E77" i="3"/>
  <c r="E83" i="3"/>
  <c r="E76" i="3"/>
  <c r="E80" i="3"/>
  <c r="E116" i="3"/>
  <c r="E44" i="3"/>
  <c r="E75" i="3"/>
  <c r="E140" i="3"/>
  <c r="E40" i="3"/>
  <c r="E79" i="3"/>
  <c r="G54" i="4"/>
  <c r="G55" i="4" s="1"/>
  <c r="G56" i="4" s="1"/>
  <c r="E70" i="2"/>
  <c r="E146" i="2"/>
  <c r="E122" i="2"/>
  <c r="E83" i="2"/>
  <c r="E144" i="3"/>
  <c r="E120" i="3"/>
  <c r="E42" i="3" l="1"/>
  <c r="E43" i="3" s="1"/>
  <c r="E45" i="3" s="1"/>
  <c r="E46" i="3" s="1"/>
  <c r="E51" i="2"/>
  <c r="E56" i="2"/>
  <c r="E55" i="2"/>
  <c r="E54" i="2"/>
  <c r="E58" i="2"/>
  <c r="E57" i="2"/>
  <c r="E52" i="2"/>
  <c r="E53" i="2"/>
  <c r="G58" i="4"/>
  <c r="G60" i="4"/>
  <c r="G59" i="4"/>
  <c r="G43" i="5"/>
  <c r="G42" i="5"/>
  <c r="G41" i="5"/>
  <c r="E81" i="3"/>
  <c r="E87" i="2"/>
  <c r="E144" i="2"/>
  <c r="E120" i="2"/>
  <c r="E68" i="3" l="1"/>
  <c r="G61" i="4"/>
  <c r="H61" i="4" s="1"/>
  <c r="G44" i="5"/>
  <c r="I15" i="1" s="1"/>
  <c r="E53" i="3"/>
  <c r="E50" i="3"/>
  <c r="E52" i="3"/>
  <c r="E51" i="3"/>
  <c r="E56" i="3"/>
  <c r="E55" i="3"/>
  <c r="E54" i="3"/>
  <c r="E49" i="3"/>
  <c r="E85" i="3"/>
  <c r="E142" i="3"/>
  <c r="E118" i="3"/>
  <c r="E59" i="2"/>
  <c r="E71" i="2" s="1"/>
  <c r="E73" i="2" s="1"/>
  <c r="I8" i="1" l="1"/>
  <c r="E119" i="2"/>
  <c r="E86" i="2"/>
  <c r="E88" i="2" s="1"/>
  <c r="E143" i="2"/>
  <c r="E57" i="3"/>
  <c r="E69" i="3" s="1"/>
  <c r="E71" i="3" s="1"/>
  <c r="E141" i="3" l="1"/>
  <c r="E117" i="3"/>
  <c r="E84" i="3"/>
  <c r="E86" i="3" s="1"/>
  <c r="E94" i="2"/>
  <c r="E96" i="2"/>
  <c r="E93" i="2"/>
  <c r="E92" i="2"/>
  <c r="E97" i="2"/>
  <c r="E95" i="2"/>
  <c r="E92" i="3" l="1"/>
  <c r="E90" i="3"/>
  <c r="E95" i="3"/>
  <c r="E94" i="3"/>
  <c r="E91" i="3"/>
  <c r="E93" i="3"/>
  <c r="E98" i="2"/>
  <c r="E105" i="2" s="1"/>
  <c r="E107" i="2" s="1"/>
  <c r="E108" i="2" s="1"/>
  <c r="E96" i="3" l="1"/>
  <c r="E103" i="3" s="1"/>
  <c r="E105" i="3" s="1"/>
  <c r="E106" i="3" s="1"/>
  <c r="E121" i="2"/>
  <c r="E123" i="2" s="1"/>
  <c r="E145" i="2"/>
  <c r="E147" i="2" s="1"/>
  <c r="E126" i="2" l="1"/>
  <c r="E127" i="2" s="1"/>
  <c r="E128" i="2" s="1"/>
  <c r="E129" i="2" s="1"/>
  <c r="E119" i="3"/>
  <c r="E121" i="3" s="1"/>
  <c r="E143" i="3"/>
  <c r="E145" i="3" s="1"/>
  <c r="E135" i="2" l="1"/>
  <c r="E131" i="2"/>
  <c r="E132" i="2"/>
  <c r="E124" i="3"/>
  <c r="E125" i="3" l="1"/>
  <c r="E136" i="2"/>
  <c r="E137" i="2" s="1"/>
  <c r="E138" i="2" s="1"/>
  <c r="E148" i="2" s="1"/>
  <c r="E149" i="2" s="1"/>
  <c r="E151" i="2" l="1"/>
  <c r="D162" i="2"/>
  <c r="E162" i="2" s="1"/>
  <c r="G168" i="2"/>
  <c r="H168" i="2" s="1"/>
  <c r="D156" i="2"/>
  <c r="E156" i="2" s="1"/>
  <c r="E126" i="3"/>
  <c r="E127" i="3" s="1"/>
  <c r="G5" i="1" l="1"/>
  <c r="H5" i="1" s="1"/>
  <c r="I5" i="1" s="1"/>
  <c r="C177" i="2"/>
  <c r="D177" i="2" s="1"/>
  <c r="E133" i="3"/>
  <c r="E130" i="3"/>
  <c r="E129" i="3"/>
  <c r="C179" i="2"/>
  <c r="D179" i="2" s="1"/>
  <c r="G7" i="1"/>
  <c r="H7" i="1" s="1"/>
  <c r="I7" i="1" s="1"/>
  <c r="C178" i="2"/>
  <c r="D178" i="2" s="1"/>
  <c r="G6" i="1"/>
  <c r="H6" i="1" s="1"/>
  <c r="I6" i="1" s="1"/>
  <c r="E134" i="3" l="1"/>
  <c r="E135" i="3" s="1"/>
  <c r="E136" i="3" s="1"/>
  <c r="E146" i="3" s="1"/>
  <c r="E147" i="3" s="1"/>
  <c r="E148" i="3" s="1"/>
  <c r="E149" i="3" s="1"/>
  <c r="D180" i="2"/>
  <c r="E180" i="2" s="1"/>
  <c r="I13" i="1"/>
  <c r="G14" i="1" l="1"/>
  <c r="H14" i="1" s="1"/>
  <c r="E151" i="3"/>
  <c r="I14" i="1" l="1"/>
  <c r="I16" i="1" s="1"/>
  <c r="I18" i="1" s="1"/>
</calcChain>
</file>

<file path=xl/sharedStrings.xml><?xml version="1.0" encoding="utf-8"?>
<sst xmlns="http://schemas.openxmlformats.org/spreadsheetml/2006/main" count="899" uniqueCount="425">
  <si>
    <t>QUADRO - RESUMO / DEMONSTRATIVO DO VALOR GLOBAL DA PROPOSTA</t>
  </si>
  <si>
    <t>MÃO DE OBRA</t>
  </si>
  <si>
    <t>GRUPO</t>
  </si>
  <si>
    <t xml:space="preserve">ITEM </t>
  </si>
  <si>
    <t>DESCRIÇÃO / ESPECIFICAÇÃO</t>
  </si>
  <si>
    <t xml:space="preserve">TIPO DE SERVIÇOS  </t>
  </si>
  <si>
    <t>UNIDADE DE MEDIDA</t>
  </si>
  <si>
    <t>QUANTIDADE POR UNIDADE DE MEDIDA</t>
  </si>
  <si>
    <t>VALOR UNITÁRIO POR UNIDADE DE MEDIDA</t>
  </si>
  <si>
    <t>VALOR TOTAL MENSAL DOS SERVIÇOS</t>
  </si>
  <si>
    <t xml:space="preserve">VALOR GLOBAL ANUAL DA PROPOSTA </t>
  </si>
  <si>
    <t>(A)</t>
  </si>
  <si>
    <t>(B)</t>
  </si>
  <si>
    <t xml:space="preserve">(C) = (A x B) </t>
  </si>
  <si>
    <t>(D) = (C x 12)</t>
  </si>
  <si>
    <r>
      <rPr>
        <b/>
        <sz val="11"/>
        <color theme="1"/>
        <rFont val="Calibri"/>
        <family val="2"/>
        <charset val="1"/>
      </rPr>
      <t>1</t>
    </r>
    <r>
      <rPr>
        <sz val="11"/>
        <color theme="1"/>
        <rFont val="Calibri"/>
        <family val="2"/>
        <charset val="1"/>
      </rPr>
      <t xml:space="preserve"> Catser: 24023</t>
    </r>
  </si>
  <si>
    <t>Serviços continuados de limpeza, conservação, higienização e asseio diário, com fornecimento de material sob demanda</t>
  </si>
  <si>
    <t>Área Interna</t>
  </si>
  <si>
    <t>m²</t>
  </si>
  <si>
    <t>Área Externa</t>
  </si>
  <si>
    <t>Área de Esquadria Externa (Face Interna /Face Externa)</t>
  </si>
  <si>
    <t>VALOR TOTAL ANUAL DO MATERIAL DE LIMPEZA POR DEMANDA</t>
  </si>
  <si>
    <r>
      <rPr>
        <b/>
        <sz val="11"/>
        <color theme="1"/>
        <rFont val="Calibri"/>
        <family val="2"/>
        <charset val="1"/>
      </rPr>
      <t xml:space="preserve">2 </t>
    </r>
    <r>
      <rPr>
        <sz val="11"/>
        <color theme="1"/>
        <rFont val="Calibri"/>
        <family val="2"/>
        <charset val="1"/>
      </rPr>
      <t>Catser: 24325</t>
    </r>
  </si>
  <si>
    <t xml:space="preserve">Área Total </t>
  </si>
  <si>
    <r>
      <rPr>
        <b/>
        <sz val="11"/>
        <color theme="1"/>
        <rFont val="Calibri"/>
        <family val="2"/>
        <charset val="1"/>
      </rPr>
      <t xml:space="preserve">3 </t>
    </r>
    <r>
      <rPr>
        <sz val="11"/>
        <color theme="1"/>
        <rFont val="Calibri"/>
        <family val="2"/>
        <charset val="1"/>
      </rPr>
      <t>Catser: 15130</t>
    </r>
  </si>
  <si>
    <t>Árvore com até 5 metros de altura (pequeno porte)</t>
  </si>
  <si>
    <t>Unidade</t>
  </si>
  <si>
    <t>Árvore de 5 a 10 metros de altura (médio porte)</t>
  </si>
  <si>
    <r>
      <rPr>
        <b/>
        <sz val="11"/>
        <color theme="1"/>
        <rFont val="Calibri"/>
        <family val="2"/>
        <charset val="1"/>
      </rPr>
      <t xml:space="preserve">4 </t>
    </r>
    <r>
      <rPr>
        <sz val="11"/>
        <color theme="1"/>
        <rFont val="Calibri"/>
        <family val="2"/>
        <charset val="1"/>
      </rPr>
      <t>Catser: 3417</t>
    </r>
  </si>
  <si>
    <t xml:space="preserve">VALOR TOTAL ANUAL DO GRUPO 1 = SOMATÓRIO DOS ITENS (1) + (2) + (3) + (4) </t>
  </si>
  <si>
    <r>
      <rPr>
        <b/>
        <sz val="11"/>
        <color theme="1"/>
        <rFont val="Calibri"/>
        <family val="2"/>
        <charset val="1"/>
      </rPr>
      <t xml:space="preserve">5 </t>
    </r>
    <r>
      <rPr>
        <sz val="11"/>
        <color theme="1"/>
        <rFont val="Calibri"/>
        <family val="2"/>
        <charset val="1"/>
      </rPr>
      <t>Catser: 14397</t>
    </r>
  </si>
  <si>
    <t>Copeira (CBO 5134-25)</t>
  </si>
  <si>
    <t>Posto</t>
  </si>
  <si>
    <t>VALOR TOTAL ANUAL DO MATERIAL COPA POR DEMANDA</t>
  </si>
  <si>
    <t xml:space="preserve">VALOR TOTAL ANUAL DO ITEM 5 = SOMATÓRIO DO ITEM (2) + MATERIAL POR DEMANDA  </t>
  </si>
  <si>
    <t xml:space="preserve">VALOR TOTAL DA CONTRATAÇÃO = SOMATÓRIO DO GRUPO 1 + ITEM 5 </t>
  </si>
  <si>
    <t>PLANILHA DE CUSTOS E FORMAÇÃO DE PREÇOS POR CATEGORIA</t>
  </si>
  <si>
    <t>LICITAÇÃO Nº ____ / 2025</t>
  </si>
  <si>
    <t xml:space="preserve">DATA: ___ / ___ / 2025 ,  às ___: ___ HORAS  </t>
  </si>
  <si>
    <t>DISCRIMINAÇÃO DOS SERVIÇOS REFERENTES À CONTRATAÇÃO</t>
  </si>
  <si>
    <t>A</t>
  </si>
  <si>
    <t>DATA DE APRESENTAÇÃO DA PROPOSTA (DIA/MÊS/ANO):</t>
  </si>
  <si>
    <t>___ / ___ / 2025</t>
  </si>
  <si>
    <t>B</t>
  </si>
  <si>
    <t>MUNICÍPIO/UF:</t>
  </si>
  <si>
    <t>PETROLINA/PE</t>
  </si>
  <si>
    <t>C</t>
  </si>
  <si>
    <t>ANO DO ACORDO,CONVENÇÃO OU DISSÍDIO COLETIVO:</t>
  </si>
  <si>
    <t>SIEMACO-PE Nº  PE000179/2025</t>
  </si>
  <si>
    <t>D</t>
  </si>
  <si>
    <t>NÚMERO DE MESES DE EXECUÇÃO CONTRATUAL:</t>
  </si>
  <si>
    <t>12 (DOZE) MESES</t>
  </si>
  <si>
    <t>IDENTIFICAÇÃO DO SERVIÇO</t>
  </si>
  <si>
    <t>TIPO DE SERVIÇO</t>
  </si>
  <si>
    <t>UNIDADE DE MEDIDA - m²</t>
  </si>
  <si>
    <t xml:space="preserve">QUANTIDADE TOTAL A CONTRATAR </t>
  </si>
  <si>
    <t>Serviço de Limpeza e Conservação</t>
  </si>
  <si>
    <t xml:space="preserve">Área Interna </t>
  </si>
  <si>
    <t xml:space="preserve">Área Externa </t>
  </si>
  <si>
    <t xml:space="preserve">Área de Esquadria Externa </t>
  </si>
  <si>
    <t>TOTAL</t>
  </si>
  <si>
    <t>DADOS COMPLEMENTARES PARA COMPOSIÇÃO DOS CUSTOS REFERENTES À MÃO DE OBRA</t>
  </si>
  <si>
    <t xml:space="preserve">CLASSIFICAÇÃO BRASILEIRA DE OCUPAÇÕES (CBO) </t>
  </si>
  <si>
    <t>5143-20</t>
  </si>
  <si>
    <t>SALÁRIO NORMATIVO DA CATEGORIA PROFISSIONAL - BASE</t>
  </si>
  <si>
    <t>CATEGORIA PROFISSIONAL (VINCULADA À EXECUÇÃO CONTRATUAL)</t>
  </si>
  <si>
    <t>SERVENTE</t>
  </si>
  <si>
    <t>DATA-BASE DA CATEGORIA (DIA/MÊS/ANO)</t>
  </si>
  <si>
    <t>MÓDULO 1 : COMPOSIÇÃO DA REMUNERAÇÃO</t>
  </si>
  <si>
    <t>COMPOSIÇÃO DA REMUNERAÇÃO</t>
  </si>
  <si>
    <t>PERCENTUAL (%)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</si>
  <si>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</si>
  <si>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</si>
  <si>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</si>
  <si>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</si>
  <si>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</si>
  <si>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</si>
  <si>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 xml:space="preserve">Adicional de Hora Noturna Reduzida </t>
  </si>
  <si>
    <t>F</t>
  </si>
  <si>
    <t>Adicional de Hora Extra no Feriado Trabalhado</t>
  </si>
  <si>
    <t>G</t>
  </si>
  <si>
    <t>Outros</t>
  </si>
  <si>
    <t>TOTAL DA REMUNERAÇÃO</t>
  </si>
  <si>
    <t>TOTAL MÓDULO 1</t>
  </si>
  <si>
    <t xml:space="preserve"> MÓDULO 2: ENCARGOS E BENEFÍCIOS ANUAIS, MENSAIS E DIÁRIOS</t>
  </si>
  <si>
    <t>SUBMÓDULO 2.1   -  DÉCIMO TERCEIRO SALÁRIO, FÉRIAS E ADICIONAL DE FÉRIAS</t>
  </si>
  <si>
    <t>2.1</t>
  </si>
  <si>
    <t>13º  SALÁRIO, FÉRIAS E ADICIONAL DE FÉRIAS</t>
  </si>
  <si>
    <t>13º (décimo terceiro) Salário</t>
  </si>
  <si>
    <t>Férias e Adicional de Férias</t>
  </si>
  <si>
    <t>TOTAL SUBMÓDULO 2.1</t>
  </si>
  <si>
    <t xml:space="preserve">BASE DE CÁLCULO PARA O SUBMÓDULO 2.2 </t>
  </si>
  <si>
    <t xml:space="preserve"> MÓDULO 1</t>
  </si>
  <si>
    <t xml:space="preserve"> SUBMÓDULO 2.1</t>
  </si>
  <si>
    <t>SUBMÓDULO 2.2 – ENCARGOS PREVIDENCIÁRIOS (GPS), FUNDO DE GARANTIA POR TEMPO DE SERVIÇOS (FGTS) E OUTRAS CONTRIBUIÇÕES</t>
  </si>
  <si>
    <t>2.2</t>
  </si>
  <si>
    <t>GPS, FGTS E OUTRAS CONTRIBUIÇÕES</t>
  </si>
  <si>
    <t xml:space="preserve">INSS </t>
  </si>
  <si>
    <t>SALÁRIO EDUCAÇÃO</t>
  </si>
  <si>
    <t>SESI / SESC</t>
  </si>
  <si>
    <t>SENAI / SENAC</t>
  </si>
  <si>
    <t>SEBRAE</t>
  </si>
  <si>
    <t>INCRA</t>
  </si>
  <si>
    <t>H</t>
  </si>
  <si>
    <t>FGTS</t>
  </si>
  <si>
    <t>TOTAL SUBMÓDULO 2.2</t>
  </si>
  <si>
    <t>SUBMÓDULO 2.3   -  BENEFÍCIOS MENSAIS E DIÁRIOS</t>
  </si>
  <si>
    <t>2.3</t>
  </si>
  <si>
    <t>BENEFÍCIOS MENSAIS E DIÁRIOS</t>
  </si>
  <si>
    <t xml:space="preserve">Transporte </t>
  </si>
  <si>
    <t>Auxílio-Refeição/Alimentação – Cláusula Décima Segunda CCT/2025</t>
  </si>
  <si>
    <t>Cesta Básica – Cláusula Décima Quarta CCT/2025</t>
  </si>
  <si>
    <t xml:space="preserve">Cobertura Social – Cláusula Décima Sexta CCT/2025 </t>
  </si>
  <si>
    <t>TOTAL SUBMÓDULO 2.3</t>
  </si>
  <si>
    <t>QUADRO-RESUMO DO MÓDULO 2 - ENCARGOS E BENEFÍCIOS ANUAIS, MENSAIS E DIÁRIOS</t>
  </si>
  <si>
    <t>ENCARGOS E BENEFÍCIOS ANUAIS, MENSAIS E DIÁRIOS</t>
  </si>
  <si>
    <t>13º  Salário, Férias e Adicional de Férias</t>
  </si>
  <si>
    <t>GPS, FGTS e outras contribuições</t>
  </si>
  <si>
    <t>Benefícios Mensais e Diários</t>
  </si>
  <si>
    <t>TOTAL MÓDULO 2</t>
  </si>
  <si>
    <t>MÓDULO 3 - PROVISÃO PARA RESCISÃO</t>
  </si>
  <si>
    <t>PROVISÃO PARA RESCISÃO</t>
  </si>
  <si>
    <t>Aviso Prévio Indenizado</t>
  </si>
  <si>
    <t xml:space="preserve">Incidência do FGTS sobre Aviso Prévio Indenizado </t>
  </si>
  <si>
    <t>Multa do FGTS e Contribuição Social sobre o Aviso Prévio Indenizado</t>
  </si>
  <si>
    <t>Aviso Prévio Trabalhado</t>
  </si>
  <si>
    <t xml:space="preserve">Incidência dos encargos do submódulo 2.2 sobre o Aviso Prévio Trabalhado </t>
  </si>
  <si>
    <t>Multa do FGTS e contribuição social sobre o Aviso Prévio Trabalhado</t>
  </si>
  <si>
    <t>TOTAL MÓDULO 3</t>
  </si>
  <si>
    <t>BASE DE CÁLCULO PARA O MÓDULO 4</t>
  </si>
  <si>
    <t>MÓDULO 2</t>
  </si>
  <si>
    <t xml:space="preserve"> MÓDULO 3</t>
  </si>
  <si>
    <t xml:space="preserve">TOTAL </t>
  </si>
  <si>
    <t>MÓDULO 4 - CUSTO DE REPOSIÇÃO DO PROFISSIONAL AUSENTE</t>
  </si>
  <si>
    <t>SUBMÓDULO 4.1 - AUSÊNCIAS LEGAIS</t>
  </si>
  <si>
    <t>4.1</t>
  </si>
  <si>
    <t>AUSÊNCIAS LEGAIS</t>
  </si>
  <si>
    <t>Substituto na cobertura de  Férias</t>
  </si>
  <si>
    <t>Substituto na cobertura de  Ausências Legais</t>
  </si>
  <si>
    <t>Substituto na cobertura de  Licença - Paternidade</t>
  </si>
  <si>
    <t>Substituto na cobertura de  Ausência por Acidente de Trabalho</t>
  </si>
  <si>
    <t xml:space="preserve">Substituto na cobertura de  Afastamento Maternidade </t>
  </si>
  <si>
    <t>Substituto na cobertura de outras ausência (especificar)</t>
  </si>
  <si>
    <t>TOTAL SUBMÓDULO 4.1</t>
  </si>
  <si>
    <t>SUBMÓDULO 4.2 - INTRAJORNADA</t>
  </si>
  <si>
    <t>4.2</t>
  </si>
  <si>
    <t>INTRAJORNADA</t>
  </si>
  <si>
    <t xml:space="preserve">Intervalo para repouso ou alimentação </t>
  </si>
  <si>
    <t>TOTAL SUBMÓDULO 4.2</t>
  </si>
  <si>
    <t>QUADRO-RESUMO DO MÓDULO 4 - CUSTO DE REPOSIÇÃO DO PROFISSIONAL AUSENTE</t>
  </si>
  <si>
    <t>CUSTO DE REPOSIÇÃO DO PROFISSIONAL AUSENTE</t>
  </si>
  <si>
    <t>Ausências Legais</t>
  </si>
  <si>
    <t>Intrajornada</t>
  </si>
  <si>
    <t>TOTAL MÓDULO 4</t>
  </si>
  <si>
    <t>MÓDULO 5 - INSUMOS DIVERSOS</t>
  </si>
  <si>
    <t>INSUMOS DIVERSOS</t>
  </si>
  <si>
    <t>Uniformes</t>
  </si>
  <si>
    <t>Materiais</t>
  </si>
  <si>
    <t xml:space="preserve">Equipamentos </t>
  </si>
  <si>
    <t>TOTAL MÓDULO 5</t>
  </si>
  <si>
    <t>BASE DE CÁLCULO PARA O MÓDULO 6</t>
  </si>
  <si>
    <t>MÓDULO 4</t>
  </si>
  <si>
    <t>MÓDULO 5</t>
  </si>
  <si>
    <t xml:space="preserve">MÓDULO 6 – CUSTOS INDIRETOS, TRIBUTOS E LUCRO </t>
  </si>
  <si>
    <t xml:space="preserve">CUSTOS INDIRETOS, TRIBUTOS E LUCRO </t>
  </si>
  <si>
    <t>Custos Indiretos</t>
  </si>
  <si>
    <t>Lucro</t>
  </si>
  <si>
    <t xml:space="preserve">  FATURAMENTO</t>
  </si>
  <si>
    <t>CÁLCULO POR DENTRO</t>
  </si>
  <si>
    <t>Tributos</t>
  </si>
  <si>
    <t>C1. Tributos Federais</t>
  </si>
  <si>
    <t xml:space="preserve">C1-A  (PIS)   </t>
  </si>
  <si>
    <t xml:space="preserve">C1. B  (COFINS)  </t>
  </si>
  <si>
    <t>C.2 Tributos Estaduais (especificar)</t>
  </si>
  <si>
    <t xml:space="preserve">C.3 Tributos Municipais </t>
  </si>
  <si>
    <t xml:space="preserve">C3-A (ISS)  </t>
  </si>
  <si>
    <t>SOMA DOS TRIBUTOS</t>
  </si>
  <si>
    <t>TOTAL DOS CUSTOS INDIRETOS, TRIBUTOS E LUCRO</t>
  </si>
  <si>
    <t>TOTAL MÓDULO 6</t>
  </si>
  <si>
    <t xml:space="preserve">QUADRO-RESUMO DO CUSTO POR EMPREGADO </t>
  </si>
  <si>
    <t>MÃO-DE-OBRA VINCULADA À EXECUÇÃO CONTRATUAL (VALOR POR EMPREGADO)</t>
  </si>
  <si>
    <t>Módulo 1 – Composição da Remuneração</t>
  </si>
  <si>
    <t xml:space="preserve">Módulo 2 - Encargos e Benefícios Anuais, Mensais e Diários </t>
  </si>
  <si>
    <t xml:space="preserve">Módulo 3 - Provisão para Rescisão </t>
  </si>
  <si>
    <t xml:space="preserve">Módulo 4 - Custo de Reposição do Profissional Ausente </t>
  </si>
  <si>
    <t xml:space="preserve">Módulo 5 - Insumos Diversos </t>
  </si>
  <si>
    <t>SUBTOTAL (A + B + C + D + E)</t>
  </si>
  <si>
    <t>Módulo 6 – Custos Indiretos, Tributos e Lucro</t>
  </si>
  <si>
    <t>VALOR TOTAL MENSAL POR EMPREGADO</t>
  </si>
  <si>
    <t>FATOR K</t>
  </si>
  <si>
    <r>
      <rPr>
        <b/>
        <sz val="9"/>
        <color theme="1"/>
        <rFont val="Calibri"/>
        <family val="2"/>
        <charset val="1"/>
      </rPr>
      <t xml:space="preserve">PREÇO MENSAL UNITÁRIO POR M² (metro quadrado) - </t>
    </r>
    <r>
      <rPr>
        <b/>
        <sz val="9"/>
        <color rgb="FFFF0000"/>
        <rFont val="Calibri"/>
        <family val="2"/>
        <charset val="1"/>
      </rPr>
      <t>ÁREA INTERNA</t>
    </r>
  </si>
  <si>
    <t>(Fórmulas exemplificativas de cálculo para área interna - alíneas “a” e “b” do subitem 3.1. do Anexo VI-B; para as demais alíneas, deverão ser incluídos novos campos na planilha com a metragem adequada).</t>
  </si>
  <si>
    <t>Mão de Obra</t>
  </si>
  <si>
    <t>(1) Produtividade (1/m2)</t>
  </si>
  <si>
    <t>(2) Preço Homem-Mês (R$)</t>
  </si>
  <si>
    <t>(1x2) Subtotal (R$/M2)</t>
  </si>
  <si>
    <t>Servente</t>
  </si>
  <si>
    <t>Total</t>
  </si>
  <si>
    <t>1. Divisão de 1 (servente) pela metragem (800)</t>
  </si>
  <si>
    <r>
      <rPr>
        <b/>
        <sz val="9"/>
        <color theme="1"/>
        <rFont val="Calibri"/>
        <family val="2"/>
        <charset val="1"/>
      </rPr>
      <t xml:space="preserve">PREÇO MENSAL UNITÁRIO POR M² (metro quadrado) - </t>
    </r>
    <r>
      <rPr>
        <b/>
        <sz val="9"/>
        <color rgb="FFFF0000"/>
        <rFont val="Calibri"/>
        <family val="2"/>
        <charset val="1"/>
      </rPr>
      <t>ÁREA EXTERNA</t>
    </r>
  </si>
  <si>
    <t>(Fórmulas exemplificativas de cálculo para área externa - alíneas "a", “c”, “d” e “e” do subitem 3.2. do Anexo VI-B; para as demais alíneas, deverão ser incluídos novos campos na planilha com a metragem adequada).</t>
  </si>
  <si>
    <r>
      <rPr>
        <b/>
        <sz val="9"/>
        <color theme="1"/>
        <rFont val="Calibri"/>
        <family val="2"/>
        <charset val="1"/>
      </rPr>
      <t xml:space="preserve">PREÇO MENSAL UNITÁRIO POR M² (metro quadrado) - </t>
    </r>
    <r>
      <rPr>
        <b/>
        <sz val="9"/>
        <color rgb="FFFF0000"/>
        <rFont val="Calibri"/>
        <family val="2"/>
        <charset val="1"/>
      </rPr>
      <t>ESQUADRIA EXTERNA</t>
    </r>
  </si>
  <si>
    <t>(Fórmulas exemplificativas de cálculo para área externa - alíneas “b” e “c” do subitem 3.3. do Anexo VI-B; para as demais alíneas, deverão ser incluídos novos campos na planilha com a metragem adequada)</t>
  </si>
  <si>
    <t>(2) Frequência no Mês (horas)</t>
  </si>
  <si>
    <t>(3)
JORNADA DE TRABALHO NO MÊS (HORAS)</t>
  </si>
  <si>
    <t xml:space="preserve">(4)
Ki=(1x2x3)
</t>
  </si>
  <si>
    <t>(5)
PREÇO HOMEM-MÊS
(R$)</t>
  </si>
  <si>
    <t xml:space="preserve">(4x5)
SUB-TOTAL
(R$/M²)
</t>
  </si>
  <si>
    <t>2. Considerando 2 dias de trabalho de 8h</t>
  </si>
  <si>
    <t>3. Divisão de 1 (servente) pelo número de horas trabalhasdas por mês (188,76, que é um número definido pela IN 05/2017)</t>
  </si>
  <si>
    <t>4. Multiplicar 1x2x3 (produtividade x frequência x jornada)</t>
  </si>
  <si>
    <t>5. Multiplica o 4x5</t>
  </si>
  <si>
    <r>
      <rPr>
        <sz val="9"/>
        <color theme="1"/>
        <rFont val="Calibri"/>
        <family val="2"/>
        <charset val="1"/>
      </rPr>
      <t>6. Resultado do valor do por m</t>
    </r>
    <r>
      <rPr>
        <vertAlign val="superscript"/>
        <sz val="9"/>
        <color theme="1"/>
        <rFont val="Calibri"/>
        <family val="2"/>
        <charset val="1"/>
      </rPr>
      <t xml:space="preserve">2 </t>
    </r>
    <r>
      <rPr>
        <sz val="9"/>
        <color theme="1"/>
        <rFont val="Calibri"/>
        <family val="2"/>
        <charset val="1"/>
      </rPr>
      <t>limpo</t>
    </r>
  </si>
  <si>
    <t>TIPO</t>
  </si>
  <si>
    <t>METRAGEM</t>
  </si>
  <si>
    <t xml:space="preserve">VALOR M2 </t>
  </si>
  <si>
    <t xml:space="preserve">TOTAL MENSAL </t>
  </si>
  <si>
    <t>VALOR TOTAL ANUAL</t>
  </si>
  <si>
    <t>QUANTIDADE DE FUNCIONÁRIOS</t>
  </si>
  <si>
    <t>Esquadrias</t>
  </si>
  <si>
    <t xml:space="preserve">APOIO ADMINISTRATIVO </t>
  </si>
  <si>
    <t>POSTO</t>
  </si>
  <si>
    <t>5134-25</t>
  </si>
  <si>
    <t>COPEIRA</t>
  </si>
  <si>
    <t xml:space="preserve">Outros </t>
  </si>
  <si>
    <t>VALOR TOTAL MENSAL DA CONTRATAÇÃO = VALOR TOTAL MENSAL POR EMPREGADO x 1 EMPREGADO</t>
  </si>
  <si>
    <t>VALOR TOTAL ANUAL = VALOR TOTAL MENSAL POR 01 POSTO x 12 MESES</t>
  </si>
  <si>
    <t xml:space="preserve">PLANILHA DE MATERIAL SOB DEMANDA  - LIMPEZA </t>
  </si>
  <si>
    <t xml:space="preserve">VALOR UNITÁRIO (R$) </t>
  </si>
  <si>
    <t>VALOR TOTAL  (R$)</t>
  </si>
  <si>
    <t>ITEM</t>
  </si>
  <si>
    <t>MATERIAL</t>
  </si>
  <si>
    <t>MARCA / SIMILAR</t>
  </si>
  <si>
    <t>QTD. ANUAL</t>
  </si>
  <si>
    <t>UNIDADE</t>
  </si>
  <si>
    <t>Água Sanitária, 1º qualidade, múltiplos usos, ação alvejante, desinfetante e bactericida, conteúdo com 1 litro.</t>
  </si>
  <si>
    <t>Ipê</t>
  </si>
  <si>
    <t>Litro</t>
  </si>
  <si>
    <t>Álcool etílico, grau de pureza: mínimo de 70 ° INPM  (70% P/P), conteúdo com 1  litro.</t>
  </si>
  <si>
    <t>Prolink/Tupi/Sol/Sandemix</t>
  </si>
  <si>
    <t>Álcool etílico, tipo: hidratado, teor alcoólico: 70% (70 ° GL), apresentação : Gel, conteúdo com 5 litros.</t>
  </si>
  <si>
    <t>Edumax/Tex Gel/Sandemix/Prolink</t>
  </si>
  <si>
    <t>Máscara cirúrgica com elástico, tipo: não técido, 3 camadas, uso: descartáveis , caixa com 50 unidades</t>
  </si>
  <si>
    <t>Biotex/Descarpack/Medix</t>
  </si>
  <si>
    <t xml:space="preserve">Caixa </t>
  </si>
  <si>
    <t>Luvas multiuso, para limpeza doméstica, em látex, flexíveis, resistentes e antiderrapantes, com bordas ajustadas para aumentar a proteção e evitar a entrada de água. Tamanhos diversos, unidade: par.</t>
  </si>
  <si>
    <t>Mblife/Talge</t>
  </si>
  <si>
    <t xml:space="preserve">Ancinho, tipo vassoura, metálica, com cabo, 22 dentes. </t>
  </si>
  <si>
    <t>Tramontina</t>
  </si>
  <si>
    <t>Balde plástico, cor preta, com capacidade para 20 litros.</t>
  </si>
  <si>
    <t>Bettanin</t>
  </si>
  <si>
    <t>Cesto de plástico com capacidade de 10 litros (para lixo).</t>
  </si>
  <si>
    <t>Arqplast</t>
  </si>
  <si>
    <t>Cesto de plástico, com tampa, com alça e com pedal, cor verde, com capacidade para100 litros (para lixo).</t>
  </si>
  <si>
    <t>Braslimpia</t>
  </si>
  <si>
    <t>Cone sinalizador listrado nas cores preta e amarela.</t>
  </si>
  <si>
    <t>Usual</t>
  </si>
  <si>
    <t>Desentupidor sanitário de borracha flexível, com cabo em madeira, comprimento cabo: 50 cm.</t>
  </si>
  <si>
    <t>Sanilux</t>
  </si>
  <si>
    <t>Desinfetante para uso geral, fragrância diversas, conteúdo líquido com 2 litros .</t>
  </si>
  <si>
    <t>Atol</t>
  </si>
  <si>
    <t>Dispenser para papel toalha interfolha, termoplástica, cor branca, medida LxAxP: 36x26x14cm, compatível com folha 22x21cm, sistema de fixação, através de buchas e parafusos que acompanham o produto.</t>
  </si>
  <si>
    <t>Premissa</t>
  </si>
  <si>
    <t xml:space="preserve">Dispenser para sabonete líquido, termoplástica, cor branca, reservatório liquido de 800ml, medidas: LxAxP: 10,5cm x 25,5cm x 11 cm, sistema de fixação, através de buchas e parafusos que acompanham o produto.  </t>
  </si>
  <si>
    <t>Escova plástica para limpeza de vaso sanitário, com cerdas  de nylon, com suporte.</t>
  </si>
  <si>
    <t>Caiçara</t>
  </si>
  <si>
    <t>Esponja, de fibra com dupla face.</t>
  </si>
  <si>
    <t>Brilhus/Scotch/Brite/Alklin</t>
  </si>
  <si>
    <t>Esponja limpeza, material: lã de aço carbono, embalagem com 8 unidade.</t>
  </si>
  <si>
    <t>Lustro</t>
  </si>
  <si>
    <t>Pacote</t>
  </si>
  <si>
    <t>Flanela amarela, de 1ª qualidade, medindo 60x30 cm.</t>
  </si>
  <si>
    <t xml:space="preserve">Usual </t>
  </si>
  <si>
    <t>Inseticida aerossol, eficaz contra mosquito da dengue, combate a pragas caseiras: moscas, mosquitos, pernilongos e baratas, conteúdo com 450 ml.</t>
  </si>
  <si>
    <t>SBP-RAID</t>
  </si>
  <si>
    <t>Kit Limpeza Espremedor Placa Mop, composto pelos seguintes itens: Balde doblô capacidade 30 litros 2; Novo capo Telescópio 1,40 m; Haste Americana refil Loop com cinta 320g; Placa Sinalizadora Piso Molhada.</t>
  </si>
  <si>
    <t xml:space="preserve">
Solução de limpeza multiuso, conteúdo com 500 ml
</t>
  </si>
  <si>
    <t>Veja/Ipê</t>
  </si>
  <si>
    <t>Limpador multiuso para vidros, tipo: antiembaçante, antiestático e desengordurante, apresentação: Liquida conteúdo com 500 ml.</t>
  </si>
  <si>
    <t xml:space="preserve">Ácido Muriático: Ácido Clorídrico, frasco com 1 litro. </t>
  </si>
  <si>
    <t>União Química / Iguaçu</t>
  </si>
  <si>
    <t>Lustra móveis, fragrâncias diversas, conteúdo com 200ml.</t>
  </si>
  <si>
    <t>Peroba</t>
  </si>
  <si>
    <t>Aromatizante de ambiente, aerosol, fragrâncias diversas, conteúdo com 360ml.</t>
  </si>
  <si>
    <t>Glade</t>
  </si>
  <si>
    <t xml:space="preserve">Pá coletora de lixo, material coletor: plástico, material cabo: madeira, comprimento cabo: 80 cm, comprimento: 20cm, largura: 18 cm, aplicação: limpeza.  </t>
  </si>
  <si>
    <t xml:space="preserve">Pá de lixo metálica, cabo madeira longo. </t>
  </si>
  <si>
    <t>Ideal</t>
  </si>
  <si>
    <t xml:space="preserve">Pano limpeza, material: algodão, comprimento: 85 cm, largura: 60 cm, características adicionais: tipo: saco </t>
  </si>
  <si>
    <t>Tok Limp</t>
  </si>
  <si>
    <t>Papel Higiênico de 1º qualidade, contendo 30m cada rolo, cor branca, macio e com folha dupla (fardo com 64 rolos)</t>
  </si>
  <si>
    <t>Personal</t>
  </si>
  <si>
    <t>Fardo</t>
  </si>
  <si>
    <t>Papel Toalha interfolhado, com 2 (duas) dobras, cor branca, alta absorvência, medindo 22x21cm (caixa com 2.000 folhas)</t>
  </si>
  <si>
    <t>Inovata/Jofel</t>
  </si>
  <si>
    <t>Caixa</t>
  </si>
  <si>
    <t>Pastilha adesiva sanitária, fragrâncias diversas, caixa com 3 unidades.</t>
  </si>
  <si>
    <t>Inspira/Limppano</t>
  </si>
  <si>
    <t xml:space="preserve">Refil Mop úmido, material: fio de algodão de alta qualidade, peso: 300 g, comprimento: 20cm, largura: 22cm, tipo esfregão e lavavel, gramatura: 100g/m². </t>
  </si>
  <si>
    <t>Rodo com duas borrachas, material: cabo madeira plastificada com rosca, comprimento suporte: 30 cm de largura.</t>
  </si>
  <si>
    <t xml:space="preserve">
Sabão em barra, com 200gr. 
</t>
  </si>
  <si>
    <t>Minuano</t>
  </si>
  <si>
    <t>Sabão em Pó, embalagem caixa com conteúdo de 500 gramas.</t>
  </si>
  <si>
    <t>Tixan/Ipê/Ala</t>
  </si>
  <si>
    <t>Sabão líquido, tipo detergente, conteúdo com 500 ml.</t>
  </si>
  <si>
    <t>Ypê/Minuano</t>
  </si>
  <si>
    <t xml:space="preserve">Sabonete Líquido, perolado para as mãos com substancias umectantes e emolientes, de odor agradável com PH neutro, fragrância diversas, galão com 5 litros. </t>
  </si>
  <si>
    <t>Gold</t>
  </si>
  <si>
    <t>Saco para lixo, cor preto,, capacidade para 60 litros, pacote com 100 sacos reforçado.</t>
  </si>
  <si>
    <t>Brasplástico</t>
  </si>
  <si>
    <t>Saco para lixo, cor preta, capacidade para 100 litros, pacote com 100 sacos reforçado.</t>
  </si>
  <si>
    <t>Tonel de plástico, cor azul, com capacidade de 220 litros (depósito para dispensar o lixo).</t>
  </si>
  <si>
    <t xml:space="preserve">
Vaselina Líquida, conteúdo com 1 litro.
</t>
  </si>
  <si>
    <t>King</t>
  </si>
  <si>
    <t>Vassoura de pêlo, tipo Noviça, com 40 cm de largura e com cabo.</t>
  </si>
  <si>
    <t xml:space="preserve">Vassoura Piaçava, tipo Noviça. </t>
  </si>
  <si>
    <t>Buri/Irajá</t>
  </si>
  <si>
    <t>Rodo Limpa Vidro, cabo recolhimento 60cm</t>
  </si>
  <si>
    <t>Bettanin/Zen</t>
  </si>
  <si>
    <t>Luva de pano para serviços de jardinagem com pigmentos PVC. Unidade: Par</t>
  </si>
  <si>
    <t>Thermaltake/plastcor</t>
  </si>
  <si>
    <t>Lixeira material: plástica, capacidade: 120 L, tipo: container, cor: verde, características adicionais: com tampa, roda e pedal, aplicação: coleta de lixo</t>
  </si>
  <si>
    <t>Mangueira para jardim de 1ª qualidade, flexível, siliconada e trançada com comprimento de 50 metros.</t>
  </si>
  <si>
    <t xml:space="preserve">Braslimpia </t>
  </si>
  <si>
    <t>Mangueira para jardim de 1ª qualidade, flexível, siliconada e trançada com comprimento de 100 metros.</t>
  </si>
  <si>
    <t>Lixeira material: plástica, capacidade: 60 L, tipo: container, cor: branca, características adicionais: com tampa e pedal, aplicação: coleta de lixo</t>
  </si>
  <si>
    <t>Carrinho armazém retrátil dobrável alumínio 100 Kg, com 2 pneus, carregar processo.</t>
  </si>
  <si>
    <t>VALOR TOTAL ANUAL ............................................................................................................................................................................</t>
  </si>
  <si>
    <t>CUSTO INDIRETO (3 %) ............................................................................................................................................................................</t>
  </si>
  <si>
    <t>LUCRO ( 5 %) ................................................................................................................................................................................................</t>
  </si>
  <si>
    <t>SUBTOTAL ....................................................................................................................................................................................................</t>
  </si>
  <si>
    <t xml:space="preserve">TRIBUTOS (8,65%) </t>
  </si>
  <si>
    <t>PIS (0,65%) ....................................................................................................................................................................................................</t>
  </si>
  <si>
    <t>COFINS (3,00%) ...........................................................................................................................................................................................</t>
  </si>
  <si>
    <t>ISS (5%) .........................................................................................................................................................................................................</t>
  </si>
  <si>
    <t>CUSTO TOTAL DO MATERIAL ...............................................................................................................................................................</t>
  </si>
  <si>
    <t xml:space="preserve">PLANILHA DE MATERIAL SOB DEMANDA  -COPEIRAGEM </t>
  </si>
  <si>
    <t>Água mineral natural, com garrafão, tipo: sem gás, garrafão de 20 litros.</t>
  </si>
  <si>
    <t>Indaiá / Monaira / Santa Joana</t>
  </si>
  <si>
    <t>Café, apresentação: torrado moído, intensidade: intensa ou extra forte,. Pacote 250 g.</t>
  </si>
  <si>
    <t>Maratá</t>
  </si>
  <si>
    <t>Açúcar, tipo: cristal. Embalagem 1 kg.</t>
  </si>
  <si>
    <t>Cristal</t>
  </si>
  <si>
    <t>Copo descartável, material: poliestireno, capacidade:180 ml, pacote 100 unidades.</t>
  </si>
  <si>
    <t>Xícara, material: porcelana, tipo: café, cor: branca, capacidade: 50 ml, características adicionais: com pires. Unidade.</t>
  </si>
  <si>
    <t>Schmidt</t>
  </si>
  <si>
    <t>Copo de vidro, transparente. Capacidade:300 ml</t>
  </si>
  <si>
    <t>Oxford</t>
  </si>
  <si>
    <t>Garrafa térmica, material: plástico resistente, capacidade:1 litro.</t>
  </si>
  <si>
    <t>Invicta/ Termolar</t>
  </si>
  <si>
    <t>Bandeja service retangular em aço inox 40 x 27 cm, com alça.</t>
  </si>
  <si>
    <t>Bandeja, comprimento: 31 cm, altura:2,40 cm. </t>
  </si>
  <si>
    <t>Coza</t>
  </si>
  <si>
    <t>Guardanapo de papel, material celulose, largura: 14 cm x 14 cm comprimento, cor branca. Pacote 50 unidades.</t>
  </si>
  <si>
    <t>Cobrecom/Zatflex</t>
  </si>
  <si>
    <t>Colher descartável/ palheta para mexer café, material: plástico, , tamanho: 11 cm pacote 1000 unidades.</t>
  </si>
  <si>
    <t>Strawpas</t>
  </si>
  <si>
    <t>Jarra de vidro cristal. Capacidade: 1,3 litros.</t>
  </si>
  <si>
    <t>Wmf/oxford</t>
  </si>
  <si>
    <t>Botijão de gás.13 kg, com vasilhame.</t>
  </si>
  <si>
    <t>-</t>
  </si>
  <si>
    <t>Coador café, com cabo de madeira, material: tecido, capacidade: 2 litros.</t>
  </si>
  <si>
    <t>Fósforo, tipo: longo. Caixa 10 unidades.</t>
  </si>
  <si>
    <t>Fiat Lux</t>
  </si>
  <si>
    <t>Pano prato, material: algodão alvejado, comprimento:71 cm x Lagura 48 cm, cor branca.</t>
  </si>
  <si>
    <t>Pano limpeza, pacote 5 unidades</t>
  </si>
  <si>
    <t>Perfex</t>
  </si>
  <si>
    <t>Desentupidor pia, material: borracha flexível, comprimento cabo:20 cm, tipo: sanfonado.</t>
  </si>
  <si>
    <t>Porta sabão, detergente e esponja, aplicação: pia de cozinha</t>
  </si>
  <si>
    <t>Kit limpeza espremedor placa mop, composto pelos seguintes itens: balde doblô capacidade 30 litros 2; novo capo telescópio 1,40 m; haste americana refil loop com cinta 320g; placa sinalizadora piso molhada.</t>
  </si>
  <si>
    <t>Braslimpia/Bettanin</t>
  </si>
  <si>
    <t>Refil mop úmido, material:fio de algodão de alta qualidadepeso:300 g, comprimento:20 cm, largura:22 cm, tipo esfregão e lavável, gramatura:100 g/m2.</t>
  </si>
  <si>
    <t xml:space="preserve">
Máscara cirúrgica, tipo: não tecido, 3 camadas, uso: descartável. Caixa com 50 unidades
</t>
  </si>
  <si>
    <t>Touca hospitalar, material : Caixa com 100 unidades.</t>
  </si>
  <si>
    <t>Medix/Vabene</t>
  </si>
  <si>
    <t>Leiteira, material: alumínio, capacidade: 2,70 litros.</t>
  </si>
  <si>
    <t>Leiteira, material: alumínio, capacidade: 5 litros, material cabo: polipropileno.</t>
  </si>
  <si>
    <t>Escova para limpeza de garrafa térmica. Material cabo: plástico. Material escova: silicone. Comprimento: 30,5 cm - diâmetro: 3,5 cm.</t>
  </si>
  <si>
    <t>Mimo style</t>
  </si>
  <si>
    <t>Lixeira, material: polietileno alta densidade, capacidade: 60 litros.</t>
  </si>
  <si>
    <t>Fogão industrial 2 bocas, com dois pés, material: aço inoxidável, com registro de gás, válvulas e mangueira funcionamento: gás.</t>
  </si>
  <si>
    <t>Imperador</t>
  </si>
  <si>
    <t>Panela, material: alumínio, capacidade: 30 litros.</t>
  </si>
  <si>
    <t>Leite em pó integral, lata de 400g</t>
  </si>
  <si>
    <t>Itambé </t>
  </si>
  <si>
    <t>Adoçante dietético, frasco de 200ml.</t>
  </si>
  <si>
    <t>Zero Cal</t>
  </si>
  <si>
    <t>Chás digestivos, em sache, sabores variados (erva-doce, boldo, cidreira , canela, etc.), caixa com 10g (sache)</t>
  </si>
  <si>
    <t>Maratá </t>
  </si>
  <si>
    <t>VALOR TOTAL ANUAL ....................................................................................................................................................................</t>
  </si>
  <si>
    <t>RELAÇÃO ANUAL DE UNIFORMES POR POSTO</t>
  </si>
  <si>
    <t xml:space="preserve">DESCRIÇÃO / ESPECIFICAÇÃO </t>
  </si>
  <si>
    <t>QUANTIDADE (ANUAL)</t>
  </si>
  <si>
    <t>* PREÇO MÉDIO UNITÁRIO</t>
  </si>
  <si>
    <t>VALOR TOTAL</t>
  </si>
  <si>
    <t>Calça comprida com elástico e cordão, em gabardine/brim, cor a combinar, conforme especificações do Termo de Referência</t>
  </si>
  <si>
    <t>Camisa manga comprida ou Curta,  malha fria, com gola esporte e emblema da empresa, cor a combinar, conforme especificações do Termo de Referência</t>
  </si>
  <si>
    <t>Tênis de EVA com solado baixo e antiderrapante, com palmilha antibacteriana, cor preta, conforme especificações do Termo de Referência</t>
  </si>
  <si>
    <t>Par</t>
  </si>
  <si>
    <t>Meia em algodão 100%, cor a combinar, conforme especificações do Termo de Referência </t>
  </si>
  <si>
    <t>VALOR POR EMPREGADO = VALOR TOTAL ÷ 12 MESES</t>
  </si>
  <si>
    <t>Saia/Calça Social, tipo esporte fino, em tecido microfibra ou tiwei, de boa qualidade, com zíper, cor a combinar, conforme especificações do Termo de Referência</t>
  </si>
  <si>
    <t>Blusa Social / Camisa Social de manga comprida ou Curta, em tecido, 35% algodão e 65% poliéster, contendo um bolso no lado superior esquerdo do peito, e emblema bordado da empresa contratada, cor a combinar, conforme especificações do Termo de Referência</t>
  </si>
  <si>
    <t>Sapato feminino, cor preta, de boa qualidade, meio alto de couro 100%, tipo scarpin ou estilo boneca; masculino, couro legitimo 100%, macio, fechamento por amarração de cadarço, solado emborrachado tipo amazonas, cor preta. Conforme especificações do Termo de Referência</t>
  </si>
  <si>
    <t>Meia, em algodão 100%, cor a combinar, conforme especificações do Termo de Referência </t>
  </si>
  <si>
    <t>Colher Pau Material: Madeira , Tamanho: Grande , Comprimento: 60 Cm</t>
  </si>
  <si>
    <t>1. Divisão de 1 (servente) pela metragem (300)</t>
  </si>
  <si>
    <t>1. Divisão de 1 (servente) pela metragem (1800)</t>
  </si>
  <si>
    <t xml:space="preserve">*Serviços de jardinagem/Roçagem (Número de aplicações/Ano: 3) </t>
  </si>
  <si>
    <t xml:space="preserve">*Serviços de poda em árvore  (Número de poda/Ano: 3)  </t>
  </si>
  <si>
    <t xml:space="preserve">*Serviços de desinsetização, desratização e descupinização (Número de poda/Ano: 3). </t>
  </si>
  <si>
    <t>PROCESSO Nº: 54000.043142/2025-57</t>
  </si>
  <si>
    <t>Área Interna/Externa (Desinsetização, desratização e descupinização)</t>
  </si>
  <si>
    <r>
      <rPr>
        <sz val="11"/>
        <color rgb="FFFF0000"/>
        <rFont val="Arial"/>
        <family val="2"/>
      </rPr>
      <t xml:space="preserve">SAT - </t>
    </r>
    <r>
      <rPr>
        <sz val="9"/>
        <color rgb="FFFF0000"/>
        <rFont val="Arial"/>
        <family val="2"/>
      </rPr>
      <t>Seguro acidente do trabalho (RAT X FAP) = RAT (3% - Atividades de limpeza em prédios e em domicílios - código 8121-4/00 do Anexo V do Decreto nº 3.048/1999 / FAP (2% - Valor máximo, conforme Decreto nº 6.957/2009). Obs: O licitante deverá preencher o valor do seu FAP, a ser comprovado no envio de sua proposta adequada ao lance vencedor, mediante apresentação da GFIP ou outro documento apto a fazê-lo.</t>
    </r>
  </si>
  <si>
    <r>
      <t xml:space="preserve">SAT - </t>
    </r>
    <r>
      <rPr>
        <sz val="9"/>
        <color rgb="FFFF0000"/>
        <rFont val="Arial"/>
        <family val="2"/>
        <charset val="1"/>
      </rPr>
      <t>Seguro acidente do trabalho (RAT X FAP) = RAT (3% - Atividades de limpeza em prédios e em domicílios - código 8121-4/00 do Anexo V do Decreto nº 3.048/1999 / FAP (2% - Valor máximo, conforme Decreto nº 6.957/2009). Obs: O licitante deverá preencher o valor do seu FAP, a ser comprovado no envio de sua proposta adequada ao lance vencedor, mediante apresentação da GFIP ou outro documento apto a fazê-lo.</t>
    </r>
  </si>
  <si>
    <t>SERVENTE LIMPEZA - 40 HORAS SEMANAIS</t>
  </si>
  <si>
    <t xml:space="preserve">Serviços continuados de apoio administrativo "copeira", com fornecimento de material sob demanda, para atender as necessidades da Superintendência Regional do Médio São Francisco. Jornada de Trabalho: 40 horas semanais. </t>
  </si>
  <si>
    <t>SERVIÇOS DE COPEIRA - 40 HORAS SEMANAIS</t>
  </si>
  <si>
    <t>Cidade/UF, __ de outubro de 2025</t>
  </si>
  <si>
    <t>Cidade/UF, __de outubro de 2025</t>
  </si>
  <si>
    <t xml:space="preserve">Nome e Assinatura do Representante Legal </t>
  </si>
  <si>
    <t>Nome da Empresa</t>
  </si>
  <si>
    <t>Cidade/UF, ___ de outubro de 2025</t>
  </si>
  <si>
    <t xml:space="preserve">Nome da Empresa </t>
  </si>
  <si>
    <t>Nota 1: Acórdão nº 1.186/2017 - Plenário, a Administração 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 (Enunciado do Boletim de Jurisprudência nº 176/2017).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</si>
</sst>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R$ &quot;* #,##0.00_-;&quot;-R$ &quot;* #,##0.00_-;_-&quot;R$ &quot;* \-??_-;_-@_-"/>
    <numFmt numFmtId="165" formatCode="#,##0.0000"/>
    <numFmt numFmtId="166" formatCode="_-&quot;R$&quot;* #,##0.00_-;&quot;-R$&quot;* #,##0.00_-;_-&quot;R$&quot;* \-??_-;_-@_-"/>
    <numFmt numFmtId="167" formatCode="0.0000"/>
    <numFmt numFmtId="168" formatCode="[$R$-416]\ #,##0.00;[Red]\-[$R$-416]\ #,##0.00"/>
    <numFmt numFmtId="169" formatCode="&quot;R$ &quot;#,##0.00"/>
    <numFmt numFmtId="170" formatCode="d/m/yyyy"/>
    <numFmt numFmtId="171" formatCode="0.000%"/>
    <numFmt numFmtId="172" formatCode="0.000"/>
    <numFmt numFmtId="173" formatCode="_-&quot;R$ &quot;* #,##0.000000_-;&quot;-R$ &quot;* #,##0.000000_-;_-&quot;R$ &quot;* \-??_-;_-@_-"/>
  </numFmts>
  <fonts count="36" x14ac:knownFonts="1">
    <font>
      <sz val="11"/>
      <color theme="1"/>
      <name val="Arial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Arial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C9211E"/>
      <name val="Arial"/>
      <charset val="1"/>
    </font>
    <font>
      <b/>
      <sz val="12"/>
      <color theme="1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11"/>
      <name val="Calibri"/>
      <family val="2"/>
      <charset val="1"/>
    </font>
    <font>
      <sz val="11"/>
      <name val="Arial"/>
      <family val="2"/>
      <charset val="1"/>
    </font>
    <font>
      <b/>
      <sz val="11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vertAlign val="superscript"/>
      <sz val="9"/>
      <color theme="1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color theme="1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theme="1"/>
      <name val="Calibri"/>
      <family val="2"/>
      <charset val="1"/>
    </font>
    <font>
      <sz val="11"/>
      <color theme="1"/>
      <name val="Times New Roman"/>
      <family val="1"/>
      <charset val="1"/>
    </font>
    <font>
      <sz val="10"/>
      <color theme="1"/>
      <name val="Arial"/>
      <family val="2"/>
      <charset val="1"/>
    </font>
    <font>
      <sz val="11"/>
      <color theme="1"/>
      <name val="Arial"/>
      <charset val="1"/>
    </font>
    <font>
      <sz val="9"/>
      <color rgb="FF000000"/>
      <name val="Calibri"/>
      <family val="2"/>
      <charset val="1"/>
    </font>
    <font>
      <sz val="11"/>
      <color rgb="FFC9211E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b/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D9D9D9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28" fillId="0" borderId="0" applyBorder="0" applyProtection="0"/>
    <xf numFmtId="9" fontId="28" fillId="0" borderId="0" applyBorder="0" applyProtection="0"/>
    <xf numFmtId="164" fontId="28" fillId="0" borderId="0" applyBorder="0" applyProtection="0"/>
  </cellStyleXfs>
  <cellXfs count="321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0" fillId="0" borderId="0" xfId="0" applyNumberFormat="1"/>
    <xf numFmtId="165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7" fontId="0" fillId="0" borderId="0" xfId="0" applyNumberFormat="1"/>
    <xf numFmtId="166" fontId="5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0" fillId="2" borderId="0" xfId="0" applyFont="1" applyFill="1"/>
    <xf numFmtId="170" fontId="4" fillId="2" borderId="0" xfId="0" applyNumberFormat="1" applyFont="1" applyFill="1" applyAlignment="1">
      <alignment horizontal="center" vertical="center"/>
    </xf>
    <xf numFmtId="171" fontId="1" fillId="2" borderId="7" xfId="0" applyNumberFormat="1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171" fontId="4" fillId="0" borderId="3" xfId="0" applyNumberFormat="1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171" fontId="1" fillId="0" borderId="3" xfId="0" applyNumberFormat="1" applyFont="1" applyBorder="1" applyAlignment="1">
      <alignment vertical="center"/>
    </xf>
    <xf numFmtId="171" fontId="1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0" fillId="2" borderId="9" xfId="0" applyFont="1" applyFill="1" applyBorder="1"/>
    <xf numFmtId="4" fontId="1" fillId="2" borderId="25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171" fontId="1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10" fontId="12" fillId="0" borderId="3" xfId="0" applyNumberFormat="1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12" fillId="2" borderId="25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1" fontId="4" fillId="0" borderId="25" xfId="0" applyNumberFormat="1" applyFont="1" applyBorder="1" applyAlignment="1">
      <alignment horizontal="center" vertical="center"/>
    </xf>
    <xf numFmtId="171" fontId="4" fillId="0" borderId="4" xfId="0" applyNumberFormat="1" applyFont="1" applyBorder="1" applyAlignment="1">
      <alignment horizontal="center" vertical="center"/>
    </xf>
    <xf numFmtId="171" fontId="1" fillId="3" borderId="3" xfId="0" applyNumberFormat="1" applyFont="1" applyFill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171" fontId="1" fillId="3" borderId="5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171" fontId="4" fillId="0" borderId="5" xfId="0" applyNumberFormat="1" applyFont="1" applyBorder="1" applyAlignment="1">
      <alignment horizontal="center" vertical="center"/>
    </xf>
    <xf numFmtId="171" fontId="4" fillId="0" borderId="29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172" fontId="1" fillId="3" borderId="3" xfId="0" applyNumberFormat="1" applyFont="1" applyFill="1" applyBorder="1" applyAlignment="1">
      <alignment horizontal="center" vertical="center"/>
    </xf>
    <xf numFmtId="167" fontId="1" fillId="3" borderId="3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1" fillId="3" borderId="3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171" fontId="1" fillId="2" borderId="0" xfId="0" applyNumberFormat="1" applyFont="1" applyFill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4" fontId="13" fillId="5" borderId="3" xfId="1" applyFont="1" applyFill="1" applyBorder="1" applyProtection="1"/>
    <xf numFmtId="164" fontId="13" fillId="5" borderId="3" xfId="0" applyNumberFormat="1" applyFont="1" applyFill="1" applyBorder="1"/>
    <xf numFmtId="0" fontId="13" fillId="0" borderId="5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5" fillId="0" borderId="0" xfId="0" applyFont="1"/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3" fontId="15" fillId="0" borderId="3" xfId="1" applyNumberFormat="1" applyFont="1" applyBorder="1" applyProtection="1"/>
    <xf numFmtId="164" fontId="13" fillId="5" borderId="3" xfId="1" applyFont="1" applyFill="1" applyBorder="1" applyAlignment="1" applyProtection="1">
      <alignment horizontal="center"/>
    </xf>
    <xf numFmtId="0" fontId="13" fillId="0" borderId="30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5" borderId="3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4" xfId="0" applyFont="1" applyBorder="1"/>
    <xf numFmtId="4" fontId="15" fillId="0" borderId="8" xfId="1" applyNumberFormat="1" applyFont="1" applyBorder="1" applyAlignment="1" applyProtection="1">
      <alignment horizontal="center"/>
    </xf>
    <xf numFmtId="164" fontId="13" fillId="0" borderId="7" xfId="1" applyFont="1" applyBorder="1" applyProtection="1"/>
    <xf numFmtId="164" fontId="15" fillId="0" borderId="3" xfId="0" applyNumberFormat="1" applyFont="1" applyBorder="1"/>
    <xf numFmtId="164" fontId="15" fillId="2" borderId="0" xfId="0" applyNumberFormat="1" applyFont="1" applyFill="1"/>
    <xf numFmtId="0" fontId="15" fillId="0" borderId="3" xfId="0" applyFont="1" applyBorder="1"/>
    <xf numFmtId="0" fontId="15" fillId="0" borderId="16" xfId="0" applyFont="1" applyBorder="1"/>
    <xf numFmtId="4" fontId="15" fillId="0" borderId="3" xfId="1" applyNumberFormat="1" applyFont="1" applyBorder="1" applyAlignment="1" applyProtection="1">
      <alignment horizontal="center"/>
    </xf>
    <xf numFmtId="164" fontId="13" fillId="0" borderId="5" xfId="1" applyFont="1" applyBorder="1" applyProtection="1"/>
    <xf numFmtId="0" fontId="15" fillId="0" borderId="18" xfId="0" applyFont="1" applyBorder="1"/>
    <xf numFmtId="164" fontId="13" fillId="0" borderId="36" xfId="1" applyFont="1" applyBorder="1" applyProtection="1"/>
    <xf numFmtId="4" fontId="15" fillId="0" borderId="3" xfId="0" applyNumberFormat="1" applyFont="1" applyBorder="1"/>
    <xf numFmtId="4" fontId="15" fillId="0" borderId="0" xfId="0" applyNumberFormat="1" applyFont="1"/>
    <xf numFmtId="0" fontId="15" fillId="2" borderId="0" xfId="0" applyFont="1" applyFill="1" applyAlignment="1">
      <alignment horizontal="center"/>
    </xf>
    <xf numFmtId="166" fontId="14" fillId="2" borderId="3" xfId="0" applyNumberFormat="1" applyFont="1" applyFill="1" applyBorder="1"/>
    <xf numFmtId="4" fontId="13" fillId="5" borderId="3" xfId="0" applyNumberFormat="1" applyFont="1" applyFill="1" applyBorder="1"/>
    <xf numFmtId="4" fontId="17" fillId="2" borderId="0" xfId="0" applyNumberFormat="1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1" fontId="1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0" xfId="0" applyFont="1" applyFill="1" applyAlignment="1">
      <alignment horizontal="center" vertical="center" wrapText="1"/>
    </xf>
    <xf numFmtId="171" fontId="4" fillId="2" borderId="3" xfId="0" applyNumberFormat="1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center" vertical="center" wrapText="1"/>
    </xf>
    <xf numFmtId="164" fontId="22" fillId="3" borderId="3" xfId="3" applyFont="1" applyFill="1" applyBorder="1" applyAlignment="1" applyProtection="1">
      <alignment horizontal="center" vertical="center"/>
    </xf>
    <xf numFmtId="0" fontId="21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justify" vertical="center" wrapText="1"/>
    </xf>
    <xf numFmtId="164" fontId="23" fillId="3" borderId="3" xfId="3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>
      <alignment horizontal="justify" vertical="center"/>
    </xf>
    <xf numFmtId="0" fontId="21" fillId="2" borderId="4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9" xfId="0" applyFont="1" applyBorder="1" applyAlignment="1">
      <alignment horizontal="justify" vertical="center" wrapText="1"/>
    </xf>
    <xf numFmtId="0" fontId="21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justify" vertical="center" wrapText="1"/>
    </xf>
    <xf numFmtId="3" fontId="21" fillId="2" borderId="3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justify" vertical="center" wrapText="1"/>
    </xf>
    <xf numFmtId="3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3" fontId="23" fillId="2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wrapText="1"/>
    </xf>
    <xf numFmtId="0" fontId="22" fillId="0" borderId="5" xfId="0" applyFont="1" applyBorder="1" applyAlignment="1">
      <alignment horizontal="center" vertical="center"/>
    </xf>
    <xf numFmtId="0" fontId="19" fillId="0" borderId="40" xfId="0" applyFont="1" applyBorder="1"/>
    <xf numFmtId="0" fontId="19" fillId="0" borderId="26" xfId="0" applyFont="1" applyBorder="1"/>
    <xf numFmtId="0" fontId="19" fillId="0" borderId="41" xfId="0" applyFont="1" applyBorder="1"/>
    <xf numFmtId="164" fontId="19" fillId="0" borderId="42" xfId="0" applyNumberFormat="1" applyFont="1" applyBorder="1"/>
    <xf numFmtId="164" fontId="0" fillId="0" borderId="0" xfId="0" applyNumberFormat="1"/>
    <xf numFmtId="164" fontId="19" fillId="0" borderId="10" xfId="0" applyNumberFormat="1" applyFont="1" applyBorder="1" applyAlignment="1">
      <alignment horizontal="center"/>
    </xf>
    <xf numFmtId="9" fontId="22" fillId="0" borderId="0" xfId="0" applyNumberFormat="1" applyFont="1"/>
    <xf numFmtId="166" fontId="24" fillId="0" borderId="10" xfId="0" applyNumberFormat="1" applyFont="1" applyBorder="1"/>
    <xf numFmtId="10" fontId="22" fillId="0" borderId="0" xfId="0" applyNumberFormat="1" applyFont="1"/>
    <xf numFmtId="0" fontId="22" fillId="0" borderId="0" xfId="0" applyFont="1"/>
    <xf numFmtId="0" fontId="19" fillId="0" borderId="43" xfId="0" applyFont="1" applyBorder="1" applyAlignment="1">
      <alignment horizontal="left"/>
    </xf>
    <xf numFmtId="164" fontId="19" fillId="0" borderId="10" xfId="0" applyNumberFormat="1" applyFont="1" applyBorder="1" applyAlignment="1">
      <alignment horizontal="right"/>
    </xf>
    <xf numFmtId="0" fontId="19" fillId="0" borderId="44" xfId="0" applyFont="1" applyBorder="1" applyAlignment="1">
      <alignment horizontal="left"/>
    </xf>
    <xf numFmtId="10" fontId="22" fillId="0" borderId="0" xfId="2" applyNumberFormat="1" applyFont="1" applyBorder="1" applyProtection="1"/>
    <xf numFmtId="0" fontId="19" fillId="0" borderId="44" xfId="0" applyFont="1" applyBorder="1"/>
    <xf numFmtId="0" fontId="19" fillId="0" borderId="43" xfId="0" applyFont="1" applyBorder="1"/>
    <xf numFmtId="0" fontId="24" fillId="0" borderId="45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3" xfId="0" applyFont="1" applyBorder="1" applyAlignment="1">
      <alignment horizontal="left"/>
    </xf>
    <xf numFmtId="164" fontId="25" fillId="0" borderId="10" xfId="0" applyNumberFormat="1" applyFont="1" applyBorder="1" applyAlignment="1">
      <alignment horizontal="center"/>
    </xf>
    <xf numFmtId="164" fontId="22" fillId="0" borderId="0" xfId="0" applyNumberFormat="1" applyFont="1"/>
    <xf numFmtId="0" fontId="22" fillId="0" borderId="0" xfId="0" applyFont="1" applyAlignment="1">
      <alignment horizontal="center"/>
    </xf>
    <xf numFmtId="9" fontId="26" fillId="0" borderId="0" xfId="0" applyNumberFormat="1" applyFont="1"/>
    <xf numFmtId="10" fontId="26" fillId="0" borderId="0" xfId="0" applyNumberFormat="1" applyFont="1"/>
    <xf numFmtId="0" fontId="26" fillId="0" borderId="0" xfId="0" applyFont="1"/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169" fontId="27" fillId="2" borderId="3" xfId="0" applyNumberFormat="1" applyFont="1" applyFill="1" applyBorder="1" applyAlignment="1">
      <alignment horizontal="center" vertical="center"/>
    </xf>
    <xf numFmtId="169" fontId="27" fillId="2" borderId="17" xfId="0" applyNumberFormat="1" applyFont="1" applyFill="1" applyBorder="1" applyAlignment="1">
      <alignment horizontal="center" vertical="center"/>
    </xf>
    <xf numFmtId="169" fontId="1" fillId="2" borderId="17" xfId="0" applyNumberFormat="1" applyFont="1" applyFill="1" applyBorder="1" applyAlignment="1">
      <alignment horizontal="center" vertical="center"/>
    </xf>
    <xf numFmtId="169" fontId="1" fillId="2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justify" vertical="center" wrapText="1"/>
    </xf>
    <xf numFmtId="4" fontId="29" fillId="0" borderId="35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 wrapText="1"/>
    </xf>
    <xf numFmtId="168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/>
    </xf>
    <xf numFmtId="0" fontId="15" fillId="0" borderId="32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171" fontId="1" fillId="2" borderId="3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170" fontId="5" fillId="2" borderId="2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9" fontId="5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70" fontId="4" fillId="2" borderId="20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9" fontId="4" fillId="2" borderId="17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0" fillId="0" borderId="0" xfId="0"/>
    <xf numFmtId="0" fontId="19" fillId="0" borderId="1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0" fontId="24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</cellXfs>
  <cellStyles count="4">
    <cellStyle name="Moeda" xfId="1" builtinId="4"/>
    <cellStyle name="Moeda 6" xfId="3" xr:uid="{00000000-0005-0000-0000-000001000000}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1137240</xdr:colOff>
      <xdr:row>35</xdr:row>
      <xdr:rowOff>54000</xdr:rowOff>
    </xdr:from>
    <xdr:to>
      <xdr:col>3</xdr:col>
      <xdr:colOff>666360</xdr:colOff>
      <xdr:row>37</xdr:row>
      <xdr:rowOff>33120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16680" y="8271000"/>
          <a:ext cx="1969200" cy="379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1137240</xdr:colOff>
      <xdr:row>35</xdr:row>
      <xdr:rowOff>54000</xdr:rowOff>
    </xdr:from>
    <xdr:to>
      <xdr:col>3</xdr:col>
      <xdr:colOff>666360</xdr:colOff>
      <xdr:row>37</xdr:row>
      <xdr:rowOff>33120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16680" y="8981640"/>
          <a:ext cx="1969200" cy="379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8576"/>
  <sheetViews>
    <sheetView topLeftCell="A16" zoomScale="85" zoomScaleNormal="85" workbookViewId="0">
      <selection activeCell="F28" sqref="F28"/>
    </sheetView>
  </sheetViews>
  <sheetFormatPr defaultColWidth="12.59765625" defaultRowHeight="13.8" x14ac:dyDescent="0.25"/>
  <cols>
    <col min="1" max="1" width="7" customWidth="1"/>
    <col min="2" max="2" width="7.19921875" customWidth="1"/>
    <col min="3" max="4" width="21" customWidth="1"/>
    <col min="5" max="5" width="9.69921875" customWidth="1"/>
    <col min="6" max="6" width="14.59765625" customWidth="1"/>
    <col min="7" max="7" width="12.69921875" customWidth="1"/>
    <col min="8" max="8" width="15.3984375" customWidth="1"/>
    <col min="9" max="9" width="15.19921875" customWidth="1"/>
    <col min="10" max="10" width="15.09765625" customWidth="1"/>
    <col min="11" max="11" width="2.69921875" customWidth="1"/>
    <col min="12" max="12" width="18" customWidth="1"/>
    <col min="13" max="13" width="20.59765625" customWidth="1"/>
    <col min="14" max="22" width="7.59765625" customWidth="1"/>
  </cols>
  <sheetData>
    <row r="1" spans="1:14" ht="14.4" x14ac:dyDescent="0.25">
      <c r="A1" s="240" t="s">
        <v>0</v>
      </c>
      <c r="B1" s="240"/>
      <c r="C1" s="240"/>
      <c r="D1" s="240"/>
      <c r="E1" s="240"/>
      <c r="F1" s="240"/>
      <c r="G1" s="240"/>
      <c r="H1" s="240"/>
      <c r="I1" s="240"/>
    </row>
    <row r="2" spans="1:14" ht="14.4" x14ac:dyDescent="0.25">
      <c r="A2" s="241" t="s">
        <v>1</v>
      </c>
      <c r="B2" s="241"/>
      <c r="C2" s="241"/>
      <c r="D2" s="241"/>
      <c r="E2" s="241"/>
      <c r="F2" s="241"/>
      <c r="G2" s="241"/>
      <c r="H2" s="241"/>
      <c r="I2" s="241"/>
    </row>
    <row r="3" spans="1:14" ht="46.2" customHeight="1" x14ac:dyDescent="0.25">
      <c r="A3" s="242" t="s">
        <v>2</v>
      </c>
      <c r="B3" s="243" t="s">
        <v>3</v>
      </c>
      <c r="C3" s="239" t="s">
        <v>4</v>
      </c>
      <c r="D3" s="239" t="s">
        <v>5</v>
      </c>
      <c r="E3" s="239" t="s">
        <v>6</v>
      </c>
      <c r="F3" s="4" t="s">
        <v>7</v>
      </c>
      <c r="G3" s="5" t="s">
        <v>8</v>
      </c>
      <c r="H3" s="6" t="s">
        <v>9</v>
      </c>
      <c r="I3" s="6" t="s">
        <v>10</v>
      </c>
    </row>
    <row r="4" spans="1:14" ht="14.4" x14ac:dyDescent="0.25">
      <c r="A4" s="242"/>
      <c r="B4" s="243"/>
      <c r="C4" s="239"/>
      <c r="D4" s="239"/>
      <c r="E4" s="239"/>
      <c r="F4" s="7" t="s">
        <v>11</v>
      </c>
      <c r="G4" s="7" t="s">
        <v>12</v>
      </c>
      <c r="H4" s="8" t="s">
        <v>13</v>
      </c>
      <c r="I4" s="9" t="s">
        <v>14</v>
      </c>
      <c r="M4" s="10"/>
      <c r="N4" s="11"/>
    </row>
    <row r="5" spans="1:14" ht="15" customHeight="1" x14ac:dyDescent="0.25">
      <c r="A5" s="236">
        <v>1</v>
      </c>
      <c r="B5" s="237" t="s">
        <v>15</v>
      </c>
      <c r="C5" s="238" t="s">
        <v>16</v>
      </c>
      <c r="D5" s="12" t="s">
        <v>17</v>
      </c>
      <c r="E5" s="13" t="s">
        <v>18</v>
      </c>
      <c r="F5" s="14">
        <v>1079.6099999999999</v>
      </c>
      <c r="G5" s="15">
        <f>'SERVENTE - CBO 5143-20'!E156</f>
        <v>0</v>
      </c>
      <c r="H5" s="16">
        <f>F5*G5</f>
        <v>0</v>
      </c>
      <c r="I5" s="16">
        <f>H5*12</f>
        <v>0</v>
      </c>
      <c r="K5" s="17"/>
      <c r="N5" s="10"/>
    </row>
    <row r="6" spans="1:14" ht="14.4" x14ac:dyDescent="0.25">
      <c r="A6" s="236"/>
      <c r="B6" s="237"/>
      <c r="C6" s="238"/>
      <c r="D6" s="12" t="s">
        <v>19</v>
      </c>
      <c r="E6" s="13" t="s">
        <v>18</v>
      </c>
      <c r="F6" s="14">
        <v>795.39</v>
      </c>
      <c r="G6" s="15">
        <f>'SERVENTE - CBO 5143-20'!E162</f>
        <v>0</v>
      </c>
      <c r="H6" s="16">
        <f>F6*G6</f>
        <v>0</v>
      </c>
      <c r="I6" s="16">
        <f>H6*12</f>
        <v>0</v>
      </c>
      <c r="K6" s="17"/>
    </row>
    <row r="7" spans="1:14" ht="43.2" x14ac:dyDescent="0.25">
      <c r="A7" s="236"/>
      <c r="B7" s="237"/>
      <c r="C7" s="238"/>
      <c r="D7" s="2" t="s">
        <v>20</v>
      </c>
      <c r="E7" s="18" t="s">
        <v>18</v>
      </c>
      <c r="F7" s="19">
        <v>268.44</v>
      </c>
      <c r="G7" s="20">
        <f>'SERVENTE - CBO 5143-20'!H168</f>
        <v>0</v>
      </c>
      <c r="H7" s="16">
        <f>F7*G7</f>
        <v>0</v>
      </c>
      <c r="I7" s="16">
        <f>H7*12</f>
        <v>0</v>
      </c>
      <c r="K7" s="17"/>
    </row>
    <row r="8" spans="1:14" ht="15" customHeight="1" x14ac:dyDescent="0.25">
      <c r="A8" s="236"/>
      <c r="B8" s="237"/>
      <c r="C8" s="238"/>
      <c r="D8" s="239" t="s">
        <v>21</v>
      </c>
      <c r="E8" s="239"/>
      <c r="F8" s="239"/>
      <c r="G8" s="239"/>
      <c r="H8" s="239"/>
      <c r="I8" s="16">
        <f>('MATERIAL LIMPEZA'!G61)</f>
        <v>0</v>
      </c>
      <c r="K8" s="17"/>
    </row>
    <row r="9" spans="1:14" ht="64.2" customHeight="1" x14ac:dyDescent="0.25">
      <c r="A9" s="236"/>
      <c r="B9" s="3" t="s">
        <v>22</v>
      </c>
      <c r="C9" s="2" t="s">
        <v>408</v>
      </c>
      <c r="D9" s="2" t="s">
        <v>23</v>
      </c>
      <c r="E9" s="2" t="s">
        <v>18</v>
      </c>
      <c r="F9" s="21">
        <v>62</v>
      </c>
      <c r="G9" s="20">
        <v>1.46</v>
      </c>
      <c r="H9" s="20">
        <f>F9*G9</f>
        <v>90.52</v>
      </c>
      <c r="I9" s="22">
        <f>H9*3</f>
        <v>271.56</v>
      </c>
      <c r="K9" s="17"/>
    </row>
    <row r="10" spans="1:14" ht="38.1" customHeight="1" x14ac:dyDescent="0.25">
      <c r="A10" s="236"/>
      <c r="B10" s="237" t="s">
        <v>24</v>
      </c>
      <c r="C10" s="238" t="s">
        <v>409</v>
      </c>
      <c r="D10" s="2" t="s">
        <v>25</v>
      </c>
      <c r="E10" s="2" t="s">
        <v>26</v>
      </c>
      <c r="F10" s="2">
        <v>10</v>
      </c>
      <c r="G10" s="20">
        <v>125</v>
      </c>
      <c r="H10" s="20">
        <f>F10*G10</f>
        <v>1250</v>
      </c>
      <c r="I10" s="22">
        <f>H10*3</f>
        <v>3750</v>
      </c>
      <c r="K10" s="17"/>
      <c r="L10" s="23"/>
      <c r="M10" s="17"/>
    </row>
    <row r="11" spans="1:14" ht="49.2" customHeight="1" x14ac:dyDescent="0.25">
      <c r="A11" s="236"/>
      <c r="B11" s="237"/>
      <c r="C11" s="238"/>
      <c r="D11" s="2" t="s">
        <v>27</v>
      </c>
      <c r="E11" s="2" t="s">
        <v>26</v>
      </c>
      <c r="F11" s="2">
        <v>6</v>
      </c>
      <c r="G11" s="24">
        <v>310.17500000000001</v>
      </c>
      <c r="H11" s="20">
        <f>F11*G11</f>
        <v>1861.0500000000002</v>
      </c>
      <c r="I11" s="22">
        <f>H11*3</f>
        <v>5583.1500000000005</v>
      </c>
      <c r="K11" s="17"/>
      <c r="N11" s="10"/>
    </row>
    <row r="12" spans="1:14" ht="76.2" customHeight="1" x14ac:dyDescent="0.25">
      <c r="A12" s="236"/>
      <c r="B12" s="25" t="s">
        <v>28</v>
      </c>
      <c r="C12" s="2" t="s">
        <v>410</v>
      </c>
      <c r="D12" s="2" t="s">
        <v>412</v>
      </c>
      <c r="E12" s="26" t="s">
        <v>18</v>
      </c>
      <c r="F12" s="2">
        <v>1875</v>
      </c>
      <c r="G12" s="24">
        <v>1.2949999999999999</v>
      </c>
      <c r="H12" s="20">
        <f>F12*G12</f>
        <v>2428.125</v>
      </c>
      <c r="I12" s="16">
        <f>H12*3</f>
        <v>7284.375</v>
      </c>
      <c r="K12" s="17"/>
    </row>
    <row r="13" spans="1:14" ht="14.4" x14ac:dyDescent="0.25">
      <c r="A13" s="231" t="s">
        <v>29</v>
      </c>
      <c r="B13" s="231"/>
      <c r="C13" s="231"/>
      <c r="D13" s="231"/>
      <c r="E13" s="231"/>
      <c r="F13" s="231"/>
      <c r="G13" s="231"/>
      <c r="H13" s="231"/>
      <c r="I13" s="16">
        <f>SUM(I5:I12)</f>
        <v>16889.084999999999</v>
      </c>
    </row>
    <row r="14" spans="1:14" ht="42.45" customHeight="1" x14ac:dyDescent="0.25">
      <c r="A14" s="232" t="s">
        <v>30</v>
      </c>
      <c r="B14" s="232"/>
      <c r="C14" s="233" t="s">
        <v>416</v>
      </c>
      <c r="D14" s="2" t="s">
        <v>31</v>
      </c>
      <c r="E14" s="2" t="s">
        <v>32</v>
      </c>
      <c r="F14" s="27">
        <v>1</v>
      </c>
      <c r="G14" s="28">
        <f>'COPEIRA - CBO 5134-25'!E147</f>
        <v>0</v>
      </c>
      <c r="H14" s="29">
        <f>G14</f>
        <v>0</v>
      </c>
      <c r="I14" s="30">
        <f>H14*12</f>
        <v>0</v>
      </c>
    </row>
    <row r="15" spans="1:14" ht="110.4" customHeight="1" x14ac:dyDescent="0.25">
      <c r="A15" s="232"/>
      <c r="B15" s="232"/>
      <c r="C15" s="233"/>
      <c r="D15" s="234" t="s">
        <v>33</v>
      </c>
      <c r="E15" s="234"/>
      <c r="F15" s="234"/>
      <c r="G15" s="234"/>
      <c r="H15" s="234"/>
      <c r="I15" s="30">
        <f>('MATERIAL COPA'!G44)</f>
        <v>0</v>
      </c>
    </row>
    <row r="16" spans="1:14" ht="14.4" x14ac:dyDescent="0.25">
      <c r="A16" s="235" t="s">
        <v>34</v>
      </c>
      <c r="B16" s="235"/>
      <c r="C16" s="235"/>
      <c r="D16" s="235"/>
      <c r="E16" s="235"/>
      <c r="F16" s="235"/>
      <c r="G16" s="235"/>
      <c r="H16" s="235"/>
      <c r="I16" s="30">
        <f>I14+I15</f>
        <v>0</v>
      </c>
    </row>
    <row r="17" spans="1:9" ht="15.75" customHeight="1" x14ac:dyDescent="0.25">
      <c r="A17" s="229"/>
      <c r="B17" s="229"/>
      <c r="C17" s="229"/>
      <c r="D17" s="229"/>
      <c r="E17" s="229"/>
      <c r="F17" s="229"/>
      <c r="G17" s="229"/>
      <c r="H17" s="229"/>
      <c r="I17" s="229"/>
    </row>
    <row r="18" spans="1:9" ht="15.75" customHeight="1" x14ac:dyDescent="0.3">
      <c r="A18" s="230" t="s">
        <v>35</v>
      </c>
      <c r="B18" s="230"/>
      <c r="C18" s="230"/>
      <c r="D18" s="230"/>
      <c r="E18" s="230"/>
      <c r="F18" s="230"/>
      <c r="G18" s="230"/>
      <c r="H18" s="230"/>
      <c r="I18" s="31">
        <f>I13+I16</f>
        <v>16889.084999999999</v>
      </c>
    </row>
    <row r="19" spans="1:9" ht="15.75" customHeight="1" x14ac:dyDescent="0.25">
      <c r="B19" s="32"/>
      <c r="C19" s="32"/>
      <c r="D19" s="32"/>
      <c r="E19" s="32"/>
      <c r="F19" s="32"/>
      <c r="G19" s="32"/>
      <c r="H19" s="33"/>
      <c r="I19" s="33"/>
    </row>
    <row r="20" spans="1:9" ht="15.75" customHeight="1" x14ac:dyDescent="0.25">
      <c r="B20" s="226" t="s">
        <v>419</v>
      </c>
      <c r="C20" s="226"/>
      <c r="D20" s="226"/>
      <c r="E20" s="226"/>
      <c r="F20" s="226"/>
      <c r="G20" s="226"/>
      <c r="H20" s="226"/>
      <c r="I20" s="226"/>
    </row>
    <row r="21" spans="1:9" ht="41.7" customHeight="1" x14ac:dyDescent="0.25">
      <c r="B21" s="226"/>
      <c r="C21" s="226"/>
      <c r="D21" s="226"/>
      <c r="E21" s="226"/>
      <c r="F21" s="226"/>
      <c r="G21" s="226"/>
      <c r="H21" s="226"/>
      <c r="I21" s="226"/>
    </row>
    <row r="22" spans="1:9" ht="21" customHeight="1" x14ac:dyDescent="0.25">
      <c r="B22" s="226" t="s">
        <v>420</v>
      </c>
      <c r="C22" s="226"/>
      <c r="D22" s="226"/>
      <c r="E22" s="226"/>
      <c r="F22" s="226"/>
      <c r="G22" s="226"/>
      <c r="H22" s="226"/>
      <c r="I22" s="226"/>
    </row>
    <row r="23" spans="1:9" ht="15.75" customHeight="1" x14ac:dyDescent="0.25">
      <c r="B23" s="226" t="s">
        <v>421</v>
      </c>
      <c r="C23" s="226"/>
      <c r="D23" s="226"/>
      <c r="E23" s="226"/>
      <c r="F23" s="226"/>
      <c r="G23" s="226"/>
      <c r="H23" s="226"/>
      <c r="I23" s="226"/>
    </row>
    <row r="24" spans="1:9" ht="15.75" customHeight="1" x14ac:dyDescent="0.25"/>
    <row r="25" spans="1:9" ht="15.75" customHeight="1" x14ac:dyDescent="0.25">
      <c r="A25" s="227"/>
      <c r="B25" s="228"/>
      <c r="C25" s="228"/>
      <c r="D25" s="228"/>
      <c r="E25" s="228"/>
      <c r="F25" s="228"/>
      <c r="G25" s="228"/>
      <c r="H25" s="228"/>
      <c r="I25" s="228"/>
    </row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5">
    <mergeCell ref="A1:I1"/>
    <mergeCell ref="A2:I2"/>
    <mergeCell ref="A3:A4"/>
    <mergeCell ref="B3:B4"/>
    <mergeCell ref="C3:C4"/>
    <mergeCell ref="D3:D4"/>
    <mergeCell ref="E3:E4"/>
    <mergeCell ref="A5:A12"/>
    <mergeCell ref="B5:B8"/>
    <mergeCell ref="C5:C8"/>
    <mergeCell ref="D8:H8"/>
    <mergeCell ref="B10:B11"/>
    <mergeCell ref="C10:C11"/>
    <mergeCell ref="A13:H13"/>
    <mergeCell ref="A14:B15"/>
    <mergeCell ref="C14:C15"/>
    <mergeCell ref="D15:H15"/>
    <mergeCell ref="A16:H16"/>
    <mergeCell ref="B23:I23"/>
    <mergeCell ref="A25:I25"/>
    <mergeCell ref="A17:I17"/>
    <mergeCell ref="A18:H18"/>
    <mergeCell ref="B20:I20"/>
    <mergeCell ref="B21:I21"/>
    <mergeCell ref="B22:I22"/>
  </mergeCells>
  <pageMargins left="0.51180555555555596" right="0.51180555555555596" top="0.78749999999999998" bottom="0.78749999999999998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3"/>
  <sheetViews>
    <sheetView topLeftCell="A64" zoomScaleNormal="100" workbookViewId="0">
      <selection activeCell="G79" sqref="G79"/>
    </sheetView>
  </sheetViews>
  <sheetFormatPr defaultColWidth="12.59765625" defaultRowHeight="13.8" x14ac:dyDescent="0.25"/>
  <cols>
    <col min="1" max="1" width="11.69921875" customWidth="1"/>
    <col min="2" max="2" width="34.59765625" customWidth="1"/>
    <col min="3" max="3" width="25.09765625" customWidth="1"/>
    <col min="4" max="4" width="20.19921875" customWidth="1"/>
    <col min="5" max="5" width="25.5" customWidth="1"/>
    <col min="6" max="6" width="11.19921875" customWidth="1"/>
    <col min="7" max="7" width="11" customWidth="1"/>
    <col min="8" max="8" width="9" customWidth="1"/>
    <col min="9" max="25" width="7.59765625" customWidth="1"/>
  </cols>
  <sheetData>
    <row r="1" spans="1:5" ht="15" customHeight="1" x14ac:dyDescent="0.25">
      <c r="A1" s="282" t="s">
        <v>36</v>
      </c>
      <c r="B1" s="282"/>
      <c r="C1" s="282"/>
      <c r="D1" s="282"/>
      <c r="E1" s="282"/>
    </row>
    <row r="2" spans="1:5" x14ac:dyDescent="0.25">
      <c r="A2" s="282"/>
      <c r="B2" s="282"/>
      <c r="C2" s="282"/>
      <c r="D2" s="282"/>
      <c r="E2" s="282"/>
    </row>
    <row r="3" spans="1:5" ht="14.4" x14ac:dyDescent="0.25">
      <c r="A3" s="283" t="s">
        <v>411</v>
      </c>
      <c r="B3" s="283"/>
      <c r="C3" s="283"/>
      <c r="D3" s="283"/>
      <c r="E3" s="283"/>
    </row>
    <row r="4" spans="1:5" ht="15" customHeight="1" x14ac:dyDescent="0.25">
      <c r="A4" s="284" t="s">
        <v>37</v>
      </c>
      <c r="B4" s="284"/>
      <c r="C4" s="284"/>
      <c r="D4" s="284"/>
      <c r="E4" s="284"/>
    </row>
    <row r="5" spans="1:5" ht="15" customHeight="1" x14ac:dyDescent="0.25">
      <c r="A5" s="285" t="s">
        <v>38</v>
      </c>
      <c r="B5" s="285"/>
      <c r="C5" s="285"/>
      <c r="D5" s="285"/>
      <c r="E5" s="285"/>
    </row>
    <row r="6" spans="1:5" ht="14.4" x14ac:dyDescent="0.25">
      <c r="A6" s="286"/>
      <c r="B6" s="286"/>
      <c r="C6" s="286"/>
      <c r="D6" s="286"/>
      <c r="E6" s="286"/>
    </row>
    <row r="7" spans="1:5" ht="14.4" x14ac:dyDescent="0.25">
      <c r="A7" s="269" t="s">
        <v>39</v>
      </c>
      <c r="B7" s="269"/>
      <c r="C7" s="269"/>
      <c r="D7" s="269"/>
      <c r="E7" s="269"/>
    </row>
    <row r="8" spans="1:5" ht="15.75" customHeight="1" x14ac:dyDescent="0.25">
      <c r="A8" s="35" t="s">
        <v>40</v>
      </c>
      <c r="B8" s="287" t="s">
        <v>41</v>
      </c>
      <c r="C8" s="287"/>
      <c r="D8" s="288" t="s">
        <v>42</v>
      </c>
      <c r="E8" s="288"/>
    </row>
    <row r="9" spans="1:5" ht="15.75" customHeight="1" x14ac:dyDescent="0.25">
      <c r="A9" s="36" t="s">
        <v>43</v>
      </c>
      <c r="B9" s="253" t="s">
        <v>44</v>
      </c>
      <c r="C9" s="253"/>
      <c r="D9" s="289" t="s">
        <v>45</v>
      </c>
      <c r="E9" s="289"/>
    </row>
    <row r="10" spans="1:5" ht="15.75" customHeight="1" x14ac:dyDescent="0.25">
      <c r="A10" s="36" t="s">
        <v>46</v>
      </c>
      <c r="B10" s="253" t="s">
        <v>47</v>
      </c>
      <c r="C10" s="253"/>
      <c r="D10" s="274" t="s">
        <v>48</v>
      </c>
      <c r="E10" s="274"/>
    </row>
    <row r="11" spans="1:5" ht="15.75" customHeight="1" x14ac:dyDescent="0.25">
      <c r="A11" s="37" t="s">
        <v>49</v>
      </c>
      <c r="B11" s="254" t="s">
        <v>50</v>
      </c>
      <c r="C11" s="254"/>
      <c r="D11" s="277" t="s">
        <v>51</v>
      </c>
      <c r="E11" s="277"/>
    </row>
    <row r="12" spans="1:5" ht="14.4" x14ac:dyDescent="0.25">
      <c r="A12" s="278"/>
      <c r="B12" s="278"/>
      <c r="C12" s="278"/>
      <c r="D12" s="278"/>
      <c r="E12" s="278"/>
    </row>
    <row r="13" spans="1:5" ht="14.4" x14ac:dyDescent="0.25">
      <c r="A13" s="269" t="s">
        <v>52</v>
      </c>
      <c r="B13" s="269"/>
      <c r="C13" s="269"/>
      <c r="D13" s="269"/>
      <c r="E13" s="269"/>
    </row>
    <row r="14" spans="1:5" ht="15.75" customHeight="1" x14ac:dyDescent="0.25">
      <c r="A14" s="38" t="s">
        <v>3</v>
      </c>
      <c r="B14" s="39" t="s">
        <v>53</v>
      </c>
      <c r="C14" s="40" t="s">
        <v>54</v>
      </c>
      <c r="D14" s="279" t="s">
        <v>55</v>
      </c>
      <c r="E14" s="279"/>
    </row>
    <row r="15" spans="1:5" ht="15.75" customHeight="1" x14ac:dyDescent="0.25">
      <c r="A15" s="235">
        <v>1</v>
      </c>
      <c r="B15" s="280" t="s">
        <v>56</v>
      </c>
      <c r="C15" s="3" t="s">
        <v>57</v>
      </c>
      <c r="D15" s="281">
        <v>1079.6099999999999</v>
      </c>
      <c r="E15" s="281"/>
    </row>
    <row r="16" spans="1:5" ht="15.75" customHeight="1" x14ac:dyDescent="0.25">
      <c r="A16" s="235"/>
      <c r="B16" s="280"/>
      <c r="C16" s="3" t="s">
        <v>58</v>
      </c>
      <c r="D16" s="281">
        <v>795.39</v>
      </c>
      <c r="E16" s="281"/>
    </row>
    <row r="17" spans="1:5" ht="15.75" customHeight="1" x14ac:dyDescent="0.25">
      <c r="A17" s="235"/>
      <c r="B17" s="280"/>
      <c r="C17" s="3" t="s">
        <v>59</v>
      </c>
      <c r="D17" s="237">
        <v>268.44</v>
      </c>
      <c r="E17" s="237"/>
    </row>
    <row r="18" spans="1:5" ht="15.75" customHeight="1" x14ac:dyDescent="0.25">
      <c r="A18" s="235"/>
      <c r="B18" s="280" t="s">
        <v>60</v>
      </c>
      <c r="C18" s="280"/>
      <c r="D18" s="42"/>
      <c r="E18" s="43"/>
    </row>
    <row r="19" spans="1:5" ht="15.75" customHeight="1" x14ac:dyDescent="0.25">
      <c r="A19" s="271"/>
      <c r="B19" s="271"/>
      <c r="C19" s="271"/>
      <c r="D19" s="271"/>
      <c r="E19" s="271"/>
    </row>
    <row r="20" spans="1:5" ht="15.75" customHeight="1" x14ac:dyDescent="0.25">
      <c r="A20" s="269" t="s">
        <v>61</v>
      </c>
      <c r="B20" s="269"/>
      <c r="C20" s="269"/>
      <c r="D20" s="269"/>
      <c r="E20" s="269"/>
    </row>
    <row r="21" spans="1:5" ht="15.75" customHeight="1" x14ac:dyDescent="0.25">
      <c r="A21" s="35">
        <v>1</v>
      </c>
      <c r="B21" s="272" t="s">
        <v>53</v>
      </c>
      <c r="C21" s="272"/>
      <c r="D21" s="273" t="s">
        <v>415</v>
      </c>
      <c r="E21" s="273"/>
    </row>
    <row r="22" spans="1:5" ht="15.75" customHeight="1" x14ac:dyDescent="0.25">
      <c r="A22" s="36">
        <v>2</v>
      </c>
      <c r="B22" s="253" t="s">
        <v>62</v>
      </c>
      <c r="C22" s="253"/>
      <c r="D22" s="274" t="s">
        <v>63</v>
      </c>
      <c r="E22" s="274"/>
    </row>
    <row r="23" spans="1:5" ht="15.75" customHeight="1" x14ac:dyDescent="0.25">
      <c r="A23" s="36">
        <v>3</v>
      </c>
      <c r="B23" s="253" t="s">
        <v>64</v>
      </c>
      <c r="C23" s="253"/>
      <c r="D23" s="275">
        <v>0</v>
      </c>
      <c r="E23" s="275"/>
    </row>
    <row r="24" spans="1:5" ht="15.75" customHeight="1" x14ac:dyDescent="0.25">
      <c r="A24" s="36">
        <v>4</v>
      </c>
      <c r="B24" s="253" t="s">
        <v>65</v>
      </c>
      <c r="C24" s="253"/>
      <c r="D24" s="276" t="s">
        <v>66</v>
      </c>
      <c r="E24" s="276"/>
    </row>
    <row r="25" spans="1:5" ht="15.75" customHeight="1" x14ac:dyDescent="0.25">
      <c r="A25" s="37">
        <v>5</v>
      </c>
      <c r="B25" s="267" t="s">
        <v>67</v>
      </c>
      <c r="C25" s="267"/>
      <c r="D25" s="268">
        <v>45658</v>
      </c>
      <c r="E25" s="268"/>
    </row>
    <row r="26" spans="1:5" ht="15.75" customHeight="1" x14ac:dyDescent="0.25">
      <c r="A26" s="34"/>
      <c r="B26" s="33"/>
      <c r="C26" s="44"/>
      <c r="D26" s="45"/>
      <c r="E26" s="44"/>
    </row>
    <row r="27" spans="1:5" ht="15.75" customHeight="1" x14ac:dyDescent="0.25">
      <c r="A27" s="269" t="s">
        <v>68</v>
      </c>
      <c r="B27" s="269"/>
      <c r="C27" s="269"/>
      <c r="D27" s="269"/>
      <c r="E27" s="269"/>
    </row>
    <row r="28" spans="1:5" ht="15.75" customHeight="1" x14ac:dyDescent="0.25">
      <c r="A28" s="25">
        <v>1</v>
      </c>
      <c r="B28" s="270" t="s">
        <v>69</v>
      </c>
      <c r="C28" s="270"/>
      <c r="D28" s="46" t="s">
        <v>70</v>
      </c>
      <c r="E28" s="47" t="s">
        <v>71</v>
      </c>
    </row>
    <row r="29" spans="1:5" ht="15.75" customHeight="1" x14ac:dyDescent="0.25">
      <c r="A29" s="48" t="s">
        <v>40</v>
      </c>
      <c r="B29" s="259" t="s">
        <v>72</v>
      </c>
      <c r="C29" s="259"/>
      <c r="D29" s="49"/>
      <c r="E29" s="50">
        <f>D23</f>
        <v>0</v>
      </c>
    </row>
    <row r="30" spans="1:5" ht="15.75" customHeight="1" x14ac:dyDescent="0.25">
      <c r="A30" s="48" t="s">
        <v>43</v>
      </c>
      <c r="B30" s="259" t="s">
        <v>73</v>
      </c>
      <c r="C30" s="259"/>
      <c r="D30" s="51"/>
      <c r="E30" s="52">
        <v>0</v>
      </c>
    </row>
    <row r="31" spans="1:5" ht="15.75" customHeight="1" x14ac:dyDescent="0.25">
      <c r="A31" s="48" t="s">
        <v>46</v>
      </c>
      <c r="B31" s="259" t="s">
        <v>74</v>
      </c>
      <c r="C31" s="259"/>
      <c r="D31" s="53"/>
      <c r="E31" s="52">
        <v>0</v>
      </c>
    </row>
    <row r="32" spans="1:5" ht="15.75" customHeight="1" x14ac:dyDescent="0.25">
      <c r="A32" s="48" t="s">
        <v>49</v>
      </c>
      <c r="B32" s="259" t="s">
        <v>75</v>
      </c>
      <c r="C32" s="259"/>
      <c r="D32" s="53"/>
      <c r="E32" s="52">
        <v>0</v>
      </c>
    </row>
    <row r="33" spans="1:5" ht="15.75" customHeight="1" x14ac:dyDescent="0.25">
      <c r="A33" s="48" t="s">
        <v>76</v>
      </c>
      <c r="B33" s="259" t="s">
        <v>77</v>
      </c>
      <c r="C33" s="259"/>
      <c r="D33" s="53"/>
      <c r="E33" s="52">
        <v>0</v>
      </c>
    </row>
    <row r="34" spans="1:5" ht="15.75" customHeight="1" x14ac:dyDescent="0.25">
      <c r="A34" s="48" t="s">
        <v>78</v>
      </c>
      <c r="B34" s="259" t="s">
        <v>79</v>
      </c>
      <c r="C34" s="259"/>
      <c r="D34" s="53"/>
      <c r="E34" s="52">
        <v>0</v>
      </c>
    </row>
    <row r="35" spans="1:5" ht="15.75" customHeight="1" x14ac:dyDescent="0.25">
      <c r="A35" s="48" t="s">
        <v>80</v>
      </c>
      <c r="B35" s="253" t="s">
        <v>81</v>
      </c>
      <c r="C35" s="253"/>
      <c r="D35" s="53"/>
      <c r="E35" s="52">
        <v>0</v>
      </c>
    </row>
    <row r="36" spans="1:5" ht="15.75" customHeight="1" x14ac:dyDescent="0.25">
      <c r="A36" s="266" t="s">
        <v>82</v>
      </c>
      <c r="B36" s="266"/>
      <c r="C36" s="266"/>
      <c r="D36" s="266"/>
      <c r="E36" s="55">
        <f>SUM(E29:E35)</f>
        <v>0</v>
      </c>
    </row>
    <row r="37" spans="1:5" ht="15.75" customHeight="1" x14ac:dyDescent="0.25">
      <c r="A37" s="257" t="s">
        <v>83</v>
      </c>
      <c r="B37" s="257"/>
      <c r="C37" s="257"/>
      <c r="D37" s="257"/>
      <c r="E37" s="56">
        <f>SUM(E36)</f>
        <v>0</v>
      </c>
    </row>
    <row r="38" spans="1:5" ht="15.75" customHeight="1" x14ac:dyDescent="0.25">
      <c r="A38" s="42"/>
      <c r="B38" s="57"/>
      <c r="C38" s="57"/>
      <c r="D38" s="57"/>
      <c r="E38" s="58"/>
    </row>
    <row r="39" spans="1:5" ht="15.75" customHeight="1" x14ac:dyDescent="0.25">
      <c r="A39" s="258" t="s">
        <v>84</v>
      </c>
      <c r="B39" s="258"/>
      <c r="C39" s="258"/>
      <c r="D39" s="258"/>
      <c r="E39" s="258"/>
    </row>
    <row r="40" spans="1:5" ht="15.75" customHeight="1" x14ac:dyDescent="0.25">
      <c r="A40" s="263" t="s">
        <v>85</v>
      </c>
      <c r="B40" s="263"/>
      <c r="C40" s="263"/>
      <c r="D40" s="263"/>
      <c r="E40" s="263"/>
    </row>
    <row r="41" spans="1:5" ht="15.75" customHeight="1" x14ac:dyDescent="0.25">
      <c r="A41" s="60" t="s">
        <v>86</v>
      </c>
      <c r="B41" s="237" t="s">
        <v>87</v>
      </c>
      <c r="C41" s="237"/>
      <c r="D41" s="61" t="s">
        <v>70</v>
      </c>
      <c r="E41" s="41" t="s">
        <v>71</v>
      </c>
    </row>
    <row r="42" spans="1:5" ht="15.75" customHeight="1" x14ac:dyDescent="0.25">
      <c r="A42" s="62" t="s">
        <v>40</v>
      </c>
      <c r="B42" s="63" t="s">
        <v>88</v>
      </c>
      <c r="C42" s="64"/>
      <c r="D42" s="65">
        <v>0</v>
      </c>
      <c r="E42" s="66">
        <f>TRUNC($E$37*D42,2)</f>
        <v>0</v>
      </c>
    </row>
    <row r="43" spans="1:5" ht="15.75" customHeight="1" x14ac:dyDescent="0.25">
      <c r="A43" s="62" t="s">
        <v>43</v>
      </c>
      <c r="B43" s="63" t="s">
        <v>89</v>
      </c>
      <c r="C43" s="64"/>
      <c r="D43" s="65">
        <v>0</v>
      </c>
      <c r="E43" s="66">
        <f>TRUNC($E$37*D43,2)</f>
        <v>0</v>
      </c>
    </row>
    <row r="44" spans="1:5" ht="15.75" customHeight="1" x14ac:dyDescent="0.25">
      <c r="A44" s="235" t="s">
        <v>60</v>
      </c>
      <c r="B44" s="235"/>
      <c r="C44" s="235"/>
      <c r="D44" s="54">
        <f>SUM(D42:D43)</f>
        <v>0</v>
      </c>
      <c r="E44" s="55">
        <f>SUM(E42:E43)</f>
        <v>0</v>
      </c>
    </row>
    <row r="45" spans="1:5" ht="15.75" customHeight="1" x14ac:dyDescent="0.25">
      <c r="A45" s="237" t="s">
        <v>90</v>
      </c>
      <c r="B45" s="237"/>
      <c r="C45" s="237"/>
      <c r="D45" s="237"/>
      <c r="E45" s="55">
        <f>SUM(E44)</f>
        <v>0</v>
      </c>
    </row>
    <row r="46" spans="1:5" ht="15.75" customHeight="1" x14ac:dyDescent="0.25">
      <c r="A46" s="235" t="s">
        <v>91</v>
      </c>
      <c r="B46" s="235"/>
      <c r="C46" s="235"/>
      <c r="D46" s="67" t="s">
        <v>92</v>
      </c>
      <c r="E46" s="66">
        <f>E37</f>
        <v>0</v>
      </c>
    </row>
    <row r="47" spans="1:5" ht="15.75" customHeight="1" x14ac:dyDescent="0.25">
      <c r="A47" s="235"/>
      <c r="B47" s="235"/>
      <c r="C47" s="235"/>
      <c r="D47" s="67" t="s">
        <v>93</v>
      </c>
      <c r="E47" s="68">
        <f>E45</f>
        <v>0</v>
      </c>
    </row>
    <row r="48" spans="1:5" ht="75.75" customHeight="1" x14ac:dyDescent="0.25">
      <c r="A48" s="235"/>
      <c r="B48" s="235"/>
      <c r="C48" s="235"/>
      <c r="D48" s="3" t="s">
        <v>60</v>
      </c>
      <c r="E48" s="41">
        <f>SUM(E46:E47)</f>
        <v>0</v>
      </c>
    </row>
    <row r="49" spans="1:5" ht="15.75" customHeight="1" x14ac:dyDescent="0.25">
      <c r="A49" s="264" t="s">
        <v>94</v>
      </c>
      <c r="B49" s="264"/>
      <c r="C49" s="264"/>
      <c r="D49" s="264"/>
      <c r="E49" s="264"/>
    </row>
    <row r="50" spans="1:5" ht="15.75" customHeight="1" x14ac:dyDescent="0.25">
      <c r="A50" s="3" t="s">
        <v>95</v>
      </c>
      <c r="B50" s="237" t="s">
        <v>96</v>
      </c>
      <c r="C50" s="237"/>
      <c r="D50" s="61" t="s">
        <v>70</v>
      </c>
      <c r="E50" s="41" t="s">
        <v>71</v>
      </c>
    </row>
    <row r="51" spans="1:5" ht="15.75" customHeight="1" x14ac:dyDescent="0.25">
      <c r="A51" s="48" t="s">
        <v>40</v>
      </c>
      <c r="B51" s="259" t="s">
        <v>97</v>
      </c>
      <c r="C51" s="259"/>
      <c r="D51" s="69">
        <v>0</v>
      </c>
      <c r="E51" s="66">
        <f t="shared" ref="E51:E58" si="0">TRUNC($E$48*D51,2)</f>
        <v>0</v>
      </c>
    </row>
    <row r="52" spans="1:5" ht="15.75" customHeight="1" x14ac:dyDescent="0.25">
      <c r="A52" s="48" t="s">
        <v>43</v>
      </c>
      <c r="B52" s="259" t="s">
        <v>98</v>
      </c>
      <c r="C52" s="259"/>
      <c r="D52" s="69">
        <v>0</v>
      </c>
      <c r="E52" s="66">
        <f t="shared" si="0"/>
        <v>0</v>
      </c>
    </row>
    <row r="53" spans="1:5" ht="78.75" customHeight="1" x14ac:dyDescent="0.25">
      <c r="A53" s="48" t="s">
        <v>46</v>
      </c>
      <c r="B53" s="265" t="s">
        <v>414</v>
      </c>
      <c r="C53" s="265"/>
      <c r="D53" s="70">
        <v>0</v>
      </c>
      <c r="E53" s="66">
        <f t="shared" si="0"/>
        <v>0</v>
      </c>
    </row>
    <row r="54" spans="1:5" ht="80.25" customHeight="1" x14ac:dyDescent="0.25">
      <c r="A54" s="48" t="s">
        <v>49</v>
      </c>
      <c r="B54" s="259" t="s">
        <v>99</v>
      </c>
      <c r="C54" s="259"/>
      <c r="D54" s="69">
        <v>0</v>
      </c>
      <c r="E54" s="66">
        <f t="shared" si="0"/>
        <v>0</v>
      </c>
    </row>
    <row r="55" spans="1:5" ht="15.75" customHeight="1" x14ac:dyDescent="0.25">
      <c r="A55" s="48" t="s">
        <v>76</v>
      </c>
      <c r="B55" s="259" t="s">
        <v>100</v>
      </c>
      <c r="C55" s="259"/>
      <c r="D55" s="69">
        <v>0</v>
      </c>
      <c r="E55" s="66">
        <f t="shared" si="0"/>
        <v>0</v>
      </c>
    </row>
    <row r="56" spans="1:5" ht="15.75" customHeight="1" x14ac:dyDescent="0.25">
      <c r="A56" s="48" t="s">
        <v>78</v>
      </c>
      <c r="B56" s="259" t="s">
        <v>101</v>
      </c>
      <c r="C56" s="259"/>
      <c r="D56" s="69">
        <v>0</v>
      </c>
      <c r="E56" s="66">
        <f t="shared" si="0"/>
        <v>0</v>
      </c>
    </row>
    <row r="57" spans="1:5" ht="15.75" customHeight="1" x14ac:dyDescent="0.25">
      <c r="A57" s="48" t="s">
        <v>80</v>
      </c>
      <c r="B57" s="259" t="s">
        <v>102</v>
      </c>
      <c r="C57" s="259"/>
      <c r="D57" s="69">
        <v>0</v>
      </c>
      <c r="E57" s="66">
        <f t="shared" si="0"/>
        <v>0</v>
      </c>
    </row>
    <row r="58" spans="1:5" ht="15.75" customHeight="1" x14ac:dyDescent="0.25">
      <c r="A58" s="48" t="s">
        <v>103</v>
      </c>
      <c r="B58" s="259" t="s">
        <v>104</v>
      </c>
      <c r="C58" s="259"/>
      <c r="D58" s="69">
        <v>0</v>
      </c>
      <c r="E58" s="66">
        <f t="shared" si="0"/>
        <v>0</v>
      </c>
    </row>
    <row r="59" spans="1:5" ht="15.75" customHeight="1" x14ac:dyDescent="0.25">
      <c r="A59" s="237" t="s">
        <v>105</v>
      </c>
      <c r="B59" s="237"/>
      <c r="C59" s="237"/>
      <c r="D59" s="54">
        <f>SUM(D51:D58)</f>
        <v>0</v>
      </c>
      <c r="E59" s="55">
        <f>SUM(E51:E58)</f>
        <v>0</v>
      </c>
    </row>
    <row r="60" spans="1:5" ht="15.75" customHeight="1" x14ac:dyDescent="0.25">
      <c r="A60" s="263" t="s">
        <v>106</v>
      </c>
      <c r="B60" s="263"/>
      <c r="C60" s="263"/>
      <c r="D60" s="263"/>
      <c r="E60" s="263"/>
    </row>
    <row r="61" spans="1:5" ht="15.75" customHeight="1" x14ac:dyDescent="0.25">
      <c r="A61" s="3" t="s">
        <v>107</v>
      </c>
      <c r="B61" s="237" t="s">
        <v>108</v>
      </c>
      <c r="C61" s="237"/>
      <c r="D61" s="237"/>
      <c r="E61" s="41" t="s">
        <v>71</v>
      </c>
    </row>
    <row r="62" spans="1:5" ht="15.75" customHeight="1" x14ac:dyDescent="0.25">
      <c r="A62" s="48" t="s">
        <v>40</v>
      </c>
      <c r="B62" s="253" t="s">
        <v>109</v>
      </c>
      <c r="C62" s="253"/>
      <c r="D62" s="253"/>
      <c r="E62" s="71">
        <v>0</v>
      </c>
    </row>
    <row r="63" spans="1:5" ht="15.75" customHeight="1" x14ac:dyDescent="0.25">
      <c r="A63" s="48" t="s">
        <v>43</v>
      </c>
      <c r="B63" s="253" t="s">
        <v>110</v>
      </c>
      <c r="C63" s="253"/>
      <c r="D63" s="253"/>
      <c r="E63" s="72">
        <v>0</v>
      </c>
    </row>
    <row r="64" spans="1:5" ht="15.75" customHeight="1" x14ac:dyDescent="0.25">
      <c r="A64" s="48" t="s">
        <v>46</v>
      </c>
      <c r="B64" s="253" t="s">
        <v>111</v>
      </c>
      <c r="C64" s="253"/>
      <c r="D64" s="253"/>
      <c r="E64" s="72">
        <v>0</v>
      </c>
    </row>
    <row r="65" spans="1:5" ht="15.75" customHeight="1" x14ac:dyDescent="0.25">
      <c r="A65" s="48" t="s">
        <v>49</v>
      </c>
      <c r="B65" s="253" t="s">
        <v>112</v>
      </c>
      <c r="C65" s="253"/>
      <c r="D65" s="253"/>
      <c r="E65" s="72">
        <v>0</v>
      </c>
    </row>
    <row r="66" spans="1:5" ht="15.75" customHeight="1" x14ac:dyDescent="0.25">
      <c r="A66" s="48" t="s">
        <v>76</v>
      </c>
      <c r="B66" s="253" t="s">
        <v>81</v>
      </c>
      <c r="C66" s="253"/>
      <c r="D66" s="253"/>
      <c r="E66" s="66">
        <v>0</v>
      </c>
    </row>
    <row r="67" spans="1:5" ht="15.75" customHeight="1" x14ac:dyDescent="0.25">
      <c r="A67" s="235" t="s">
        <v>113</v>
      </c>
      <c r="B67" s="235"/>
      <c r="C67" s="235"/>
      <c r="D67" s="235"/>
      <c r="E67" s="55">
        <f>SUM(E62:E66)</f>
        <v>0</v>
      </c>
    </row>
    <row r="68" spans="1:5" ht="15.75" customHeight="1" x14ac:dyDescent="0.25">
      <c r="A68" s="235" t="s">
        <v>114</v>
      </c>
      <c r="B68" s="235"/>
      <c r="C68" s="235"/>
      <c r="D68" s="235"/>
      <c r="E68" s="235"/>
    </row>
    <row r="69" spans="1:5" ht="15.75" customHeight="1" x14ac:dyDescent="0.25">
      <c r="A69" s="3">
        <v>2</v>
      </c>
      <c r="B69" s="237" t="s">
        <v>115</v>
      </c>
      <c r="C69" s="237"/>
      <c r="D69" s="237"/>
      <c r="E69" s="41" t="s">
        <v>71</v>
      </c>
    </row>
    <row r="70" spans="1:5" ht="15.75" customHeight="1" x14ac:dyDescent="0.25">
      <c r="A70" s="67" t="s">
        <v>86</v>
      </c>
      <c r="B70" s="73" t="s">
        <v>116</v>
      </c>
      <c r="C70" s="74"/>
      <c r="D70" s="75"/>
      <c r="E70" s="66">
        <f>E45</f>
        <v>0</v>
      </c>
    </row>
    <row r="71" spans="1:5" ht="15.75" customHeight="1" x14ac:dyDescent="0.25">
      <c r="A71" s="67" t="s">
        <v>95</v>
      </c>
      <c r="B71" s="73" t="s">
        <v>117</v>
      </c>
      <c r="C71" s="74"/>
      <c r="D71" s="75"/>
      <c r="E71" s="66">
        <f>E59</f>
        <v>0</v>
      </c>
    </row>
    <row r="72" spans="1:5" ht="15.75" customHeight="1" x14ac:dyDescent="0.25">
      <c r="A72" s="67" t="s">
        <v>107</v>
      </c>
      <c r="B72" s="73" t="s">
        <v>118</v>
      </c>
      <c r="C72" s="74"/>
      <c r="D72" s="75"/>
      <c r="E72" s="66">
        <f>E67</f>
        <v>0</v>
      </c>
    </row>
    <row r="73" spans="1:5" ht="15.75" customHeight="1" x14ac:dyDescent="0.25">
      <c r="A73" s="257" t="s">
        <v>119</v>
      </c>
      <c r="B73" s="257"/>
      <c r="C73" s="257"/>
      <c r="D73" s="257"/>
      <c r="E73" s="56">
        <f>SUM(E70:E72)</f>
        <v>0</v>
      </c>
    </row>
    <row r="74" spans="1:5" ht="15.75" customHeight="1" x14ac:dyDescent="0.25">
      <c r="A74" s="42"/>
      <c r="B74" s="76"/>
      <c r="C74" s="76"/>
      <c r="D74" s="76"/>
      <c r="E74" s="58"/>
    </row>
    <row r="75" spans="1:5" ht="15.75" customHeight="1" x14ac:dyDescent="0.25">
      <c r="A75" s="258" t="s">
        <v>120</v>
      </c>
      <c r="B75" s="258"/>
      <c r="C75" s="258"/>
      <c r="D75" s="258"/>
      <c r="E75" s="258"/>
    </row>
    <row r="76" spans="1:5" ht="15.75" customHeight="1" x14ac:dyDescent="0.25">
      <c r="A76" s="3">
        <v>3</v>
      </c>
      <c r="B76" s="237" t="s">
        <v>121</v>
      </c>
      <c r="C76" s="237"/>
      <c r="D76" s="61" t="s">
        <v>70</v>
      </c>
      <c r="E76" s="41" t="s">
        <v>71</v>
      </c>
    </row>
    <row r="77" spans="1:5" ht="15.75" customHeight="1" x14ac:dyDescent="0.25">
      <c r="A77" s="48" t="s">
        <v>40</v>
      </c>
      <c r="B77" s="253" t="s">
        <v>122</v>
      </c>
      <c r="C77" s="253"/>
      <c r="D77" s="51">
        <v>0</v>
      </c>
      <c r="E77" s="50">
        <f t="shared" ref="E77:E82" si="1">TRUNC(+$E$37*D77,2)</f>
        <v>0</v>
      </c>
    </row>
    <row r="78" spans="1:5" ht="15.75" customHeight="1" x14ac:dyDescent="0.25">
      <c r="A78" s="48" t="s">
        <v>43</v>
      </c>
      <c r="B78" s="253" t="s">
        <v>123</v>
      </c>
      <c r="C78" s="253"/>
      <c r="D78" s="51">
        <v>0</v>
      </c>
      <c r="E78" s="50">
        <f t="shared" si="1"/>
        <v>0</v>
      </c>
    </row>
    <row r="79" spans="1:5" ht="15.75" customHeight="1" x14ac:dyDescent="0.25">
      <c r="A79" s="67" t="s">
        <v>46</v>
      </c>
      <c r="B79" s="253" t="s">
        <v>124</v>
      </c>
      <c r="C79" s="253"/>
      <c r="D79" s="51">
        <v>0.02</v>
      </c>
      <c r="E79" s="50">
        <f t="shared" si="1"/>
        <v>0</v>
      </c>
    </row>
    <row r="80" spans="1:5" ht="15.75" customHeight="1" x14ac:dyDescent="0.25">
      <c r="A80" s="77" t="s">
        <v>49</v>
      </c>
      <c r="B80" s="259" t="s">
        <v>125</v>
      </c>
      <c r="C80" s="259"/>
      <c r="D80" s="78">
        <v>1.9400000000000001E-2</v>
      </c>
      <c r="E80" s="50">
        <f t="shared" si="1"/>
        <v>0</v>
      </c>
    </row>
    <row r="81" spans="1:5" ht="15.75" customHeight="1" x14ac:dyDescent="0.25">
      <c r="A81" s="77" t="s">
        <v>76</v>
      </c>
      <c r="B81" s="261" t="s">
        <v>126</v>
      </c>
      <c r="C81" s="261"/>
      <c r="D81" s="78">
        <v>0</v>
      </c>
      <c r="E81" s="50">
        <f t="shared" si="1"/>
        <v>0</v>
      </c>
    </row>
    <row r="82" spans="1:5" ht="15" customHeight="1" x14ac:dyDescent="0.25">
      <c r="A82" s="67" t="s">
        <v>78</v>
      </c>
      <c r="B82" s="253" t="s">
        <v>127</v>
      </c>
      <c r="C82" s="253"/>
      <c r="D82" s="79">
        <v>0.02</v>
      </c>
      <c r="E82" s="50">
        <f t="shared" si="1"/>
        <v>0</v>
      </c>
    </row>
    <row r="83" spans="1:5" ht="15.75" customHeight="1" x14ac:dyDescent="0.25">
      <c r="A83" s="257" t="s">
        <v>128</v>
      </c>
      <c r="B83" s="257"/>
      <c r="C83" s="257"/>
      <c r="D83" s="80">
        <f>SUM(D77:D82)</f>
        <v>5.9400000000000008E-2</v>
      </c>
      <c r="E83" s="81">
        <f>SUM(E77:E82)</f>
        <v>0</v>
      </c>
    </row>
    <row r="84" spans="1:5" ht="66" customHeight="1" x14ac:dyDescent="0.25">
      <c r="A84" s="317" t="s">
        <v>424</v>
      </c>
      <c r="B84" s="317"/>
      <c r="C84" s="317"/>
      <c r="D84" s="317"/>
      <c r="E84" s="317"/>
    </row>
    <row r="85" spans="1:5" ht="15.75" customHeight="1" x14ac:dyDescent="0.25">
      <c r="A85" s="237" t="s">
        <v>129</v>
      </c>
      <c r="B85" s="237"/>
      <c r="C85" s="237"/>
      <c r="D85" s="67" t="s">
        <v>92</v>
      </c>
      <c r="E85" s="68">
        <f>E37</f>
        <v>0</v>
      </c>
    </row>
    <row r="86" spans="1:5" ht="15.75" customHeight="1" x14ac:dyDescent="0.25">
      <c r="A86" s="237"/>
      <c r="B86" s="237"/>
      <c r="C86" s="237"/>
      <c r="D86" s="67" t="s">
        <v>130</v>
      </c>
      <c r="E86" s="68">
        <f>E73</f>
        <v>0</v>
      </c>
    </row>
    <row r="87" spans="1:5" ht="15.75" customHeight="1" x14ac:dyDescent="0.25">
      <c r="A87" s="237"/>
      <c r="B87" s="237"/>
      <c r="C87" s="237"/>
      <c r="D87" s="67" t="s">
        <v>131</v>
      </c>
      <c r="E87" s="68">
        <f>E83</f>
        <v>0</v>
      </c>
    </row>
    <row r="88" spans="1:5" ht="15.75" customHeight="1" x14ac:dyDescent="0.25">
      <c r="A88" s="237"/>
      <c r="B88" s="237"/>
      <c r="C88" s="237"/>
      <c r="D88" s="1" t="s">
        <v>132</v>
      </c>
      <c r="E88" s="41">
        <f>SUM(E85:E87)</f>
        <v>0</v>
      </c>
    </row>
    <row r="89" spans="1:5" ht="15.75" customHeight="1" x14ac:dyDescent="0.25">
      <c r="A89" s="258" t="s">
        <v>133</v>
      </c>
      <c r="B89" s="258"/>
      <c r="C89" s="258"/>
      <c r="D89" s="258"/>
      <c r="E89" s="258"/>
    </row>
    <row r="90" spans="1:5" ht="15.75" customHeight="1" x14ac:dyDescent="0.25">
      <c r="A90" s="263" t="s">
        <v>134</v>
      </c>
      <c r="B90" s="263"/>
      <c r="C90" s="263"/>
      <c r="D90" s="263"/>
      <c r="E90" s="263"/>
    </row>
    <row r="91" spans="1:5" ht="15.75" customHeight="1" x14ac:dyDescent="0.25">
      <c r="A91" s="3" t="s">
        <v>135</v>
      </c>
      <c r="B91" s="235" t="s">
        <v>136</v>
      </c>
      <c r="C91" s="235"/>
      <c r="D91" s="61" t="s">
        <v>70</v>
      </c>
      <c r="E91" s="41" t="s">
        <v>71</v>
      </c>
    </row>
    <row r="92" spans="1:5" ht="15.75" customHeight="1" x14ac:dyDescent="0.25">
      <c r="A92" s="67" t="s">
        <v>40</v>
      </c>
      <c r="B92" s="253" t="s">
        <v>137</v>
      </c>
      <c r="C92" s="253"/>
      <c r="D92" s="69">
        <v>0</v>
      </c>
      <c r="E92" s="50">
        <f t="shared" ref="E92:E97" si="2">TRUNC(+D92*$E$88,2)</f>
        <v>0</v>
      </c>
    </row>
    <row r="93" spans="1:5" ht="15.75" customHeight="1" x14ac:dyDescent="0.25">
      <c r="A93" s="48" t="s">
        <v>43</v>
      </c>
      <c r="B93" s="259" t="s">
        <v>138</v>
      </c>
      <c r="C93" s="259"/>
      <c r="D93" s="69">
        <v>0</v>
      </c>
      <c r="E93" s="50">
        <f t="shared" si="2"/>
        <v>0</v>
      </c>
    </row>
    <row r="94" spans="1:5" ht="15.75" customHeight="1" x14ac:dyDescent="0.25">
      <c r="A94" s="48" t="s">
        <v>46</v>
      </c>
      <c r="B94" s="253" t="s">
        <v>139</v>
      </c>
      <c r="C94" s="253"/>
      <c r="D94" s="69">
        <v>0</v>
      </c>
      <c r="E94" s="50">
        <f t="shared" si="2"/>
        <v>0</v>
      </c>
    </row>
    <row r="95" spans="1:5" ht="15.75" customHeight="1" x14ac:dyDescent="0.25">
      <c r="A95" s="48" t="s">
        <v>49</v>
      </c>
      <c r="B95" s="253" t="s">
        <v>140</v>
      </c>
      <c r="C95" s="253"/>
      <c r="D95" s="69">
        <v>0</v>
      </c>
      <c r="E95" s="50">
        <f t="shared" si="2"/>
        <v>0</v>
      </c>
    </row>
    <row r="96" spans="1:5" ht="15.75" customHeight="1" x14ac:dyDescent="0.25">
      <c r="A96" s="48" t="s">
        <v>76</v>
      </c>
      <c r="B96" s="253" t="s">
        <v>141</v>
      </c>
      <c r="C96" s="253"/>
      <c r="D96" s="82">
        <v>0</v>
      </c>
      <c r="E96" s="50">
        <f t="shared" si="2"/>
        <v>0</v>
      </c>
    </row>
    <row r="97" spans="1:5" ht="15.75" customHeight="1" x14ac:dyDescent="0.25">
      <c r="A97" s="48" t="s">
        <v>78</v>
      </c>
      <c r="B97" s="253" t="s">
        <v>142</v>
      </c>
      <c r="C97" s="253"/>
      <c r="D97" s="83">
        <v>0</v>
      </c>
      <c r="E97" s="50">
        <f t="shared" si="2"/>
        <v>0</v>
      </c>
    </row>
    <row r="98" spans="1:5" ht="15.75" customHeight="1" x14ac:dyDescent="0.25">
      <c r="A98" s="237" t="s">
        <v>143</v>
      </c>
      <c r="B98" s="237"/>
      <c r="C98" s="237"/>
      <c r="D98" s="84">
        <f>SUM(D92:D97)</f>
        <v>0</v>
      </c>
      <c r="E98" s="58">
        <f>SUM(E92:E97)</f>
        <v>0</v>
      </c>
    </row>
    <row r="99" spans="1:5" ht="15.75" customHeight="1" x14ac:dyDescent="0.25">
      <c r="A99" s="260" t="s">
        <v>144</v>
      </c>
      <c r="B99" s="260"/>
      <c r="C99" s="260"/>
      <c r="D99" s="260"/>
      <c r="E99" s="260"/>
    </row>
    <row r="100" spans="1:5" ht="15.75" customHeight="1" x14ac:dyDescent="0.25">
      <c r="A100" s="3" t="s">
        <v>145</v>
      </c>
      <c r="B100" s="235" t="s">
        <v>146</v>
      </c>
      <c r="C100" s="235"/>
      <c r="D100" s="235"/>
      <c r="E100" s="41" t="s">
        <v>71</v>
      </c>
    </row>
    <row r="101" spans="1:5" ht="15.75" customHeight="1" x14ac:dyDescent="0.25">
      <c r="A101" s="67" t="s">
        <v>40</v>
      </c>
      <c r="B101" s="253" t="s">
        <v>147</v>
      </c>
      <c r="C101" s="253"/>
      <c r="D101" s="253"/>
      <c r="E101" s="50">
        <v>0</v>
      </c>
    </row>
    <row r="102" spans="1:5" ht="15.75" customHeight="1" x14ac:dyDescent="0.25">
      <c r="A102" s="237" t="s">
        <v>148</v>
      </c>
      <c r="B102" s="237"/>
      <c r="C102" s="237"/>
      <c r="D102" s="237"/>
      <c r="E102" s="55">
        <f>SUM(E101)</f>
        <v>0</v>
      </c>
    </row>
    <row r="103" spans="1:5" ht="15.75" customHeight="1" x14ac:dyDescent="0.25">
      <c r="A103" s="235" t="s">
        <v>149</v>
      </c>
      <c r="B103" s="235"/>
      <c r="C103" s="235"/>
      <c r="D103" s="235"/>
      <c r="E103" s="235"/>
    </row>
    <row r="104" spans="1:5" ht="15.75" customHeight="1" x14ac:dyDescent="0.25">
      <c r="A104" s="3">
        <v>4</v>
      </c>
      <c r="B104" s="237" t="s">
        <v>150</v>
      </c>
      <c r="C104" s="237"/>
      <c r="D104" s="237"/>
      <c r="E104" s="41" t="s">
        <v>71</v>
      </c>
    </row>
    <row r="105" spans="1:5" ht="15.75" customHeight="1" x14ac:dyDescent="0.25">
      <c r="A105" s="67" t="s">
        <v>135</v>
      </c>
      <c r="B105" s="73" t="s">
        <v>151</v>
      </c>
      <c r="C105" s="74"/>
      <c r="D105" s="75"/>
      <c r="E105" s="66">
        <f>+E98</f>
        <v>0</v>
      </c>
    </row>
    <row r="106" spans="1:5" ht="15.75" customHeight="1" x14ac:dyDescent="0.25">
      <c r="A106" s="67" t="s">
        <v>145</v>
      </c>
      <c r="B106" s="73" t="s">
        <v>152</v>
      </c>
      <c r="C106" s="74"/>
      <c r="D106" s="75"/>
      <c r="E106" s="52">
        <f>+E102</f>
        <v>0</v>
      </c>
    </row>
    <row r="107" spans="1:5" ht="15.75" customHeight="1" x14ac:dyDescent="0.25">
      <c r="A107" s="237" t="s">
        <v>60</v>
      </c>
      <c r="B107" s="237"/>
      <c r="C107" s="237"/>
      <c r="D107" s="237"/>
      <c r="E107" s="55">
        <f>SUM(E105:E106)</f>
        <v>0</v>
      </c>
    </row>
    <row r="108" spans="1:5" ht="15.75" customHeight="1" x14ac:dyDescent="0.25">
      <c r="A108" s="257" t="s">
        <v>153</v>
      </c>
      <c r="B108" s="257"/>
      <c r="C108" s="257"/>
      <c r="D108" s="257"/>
      <c r="E108" s="56">
        <f>SUM(E107)</f>
        <v>0</v>
      </c>
    </row>
    <row r="109" spans="1:5" ht="15.75" customHeight="1" x14ac:dyDescent="0.25">
      <c r="A109" s="42"/>
      <c r="B109" s="76"/>
      <c r="C109" s="76"/>
      <c r="D109" s="76"/>
      <c r="E109" s="58"/>
    </row>
    <row r="110" spans="1:5" ht="15.75" customHeight="1" x14ac:dyDescent="0.25">
      <c r="A110" s="258" t="s">
        <v>154</v>
      </c>
      <c r="B110" s="258"/>
      <c r="C110" s="258"/>
      <c r="D110" s="258"/>
      <c r="E110" s="258"/>
    </row>
    <row r="111" spans="1:5" ht="15.75" customHeight="1" x14ac:dyDescent="0.25">
      <c r="A111" s="3">
        <v>5</v>
      </c>
      <c r="B111" s="237" t="s">
        <v>155</v>
      </c>
      <c r="C111" s="237"/>
      <c r="D111" s="237"/>
      <c r="E111" s="41" t="s">
        <v>71</v>
      </c>
    </row>
    <row r="112" spans="1:5" ht="15.75" customHeight="1" x14ac:dyDescent="0.25">
      <c r="A112" s="48" t="s">
        <v>40</v>
      </c>
      <c r="B112" s="253" t="s">
        <v>156</v>
      </c>
      <c r="C112" s="253"/>
      <c r="D112" s="253"/>
      <c r="E112" s="85">
        <f>'UNIFORME - SERVENTE'!G8</f>
        <v>0</v>
      </c>
    </row>
    <row r="113" spans="1:5" ht="15.75" customHeight="1" x14ac:dyDescent="0.25">
      <c r="A113" s="48" t="s">
        <v>46</v>
      </c>
      <c r="B113" s="253" t="s">
        <v>157</v>
      </c>
      <c r="C113" s="253"/>
      <c r="D113" s="253"/>
      <c r="E113" s="50"/>
    </row>
    <row r="114" spans="1:5" ht="15.75" customHeight="1" x14ac:dyDescent="0.25">
      <c r="A114" s="48" t="s">
        <v>49</v>
      </c>
      <c r="B114" s="253" t="s">
        <v>158</v>
      </c>
      <c r="C114" s="253"/>
      <c r="D114" s="253"/>
      <c r="E114" s="50"/>
    </row>
    <row r="115" spans="1:5" ht="15.75" customHeight="1" x14ac:dyDescent="0.25">
      <c r="A115" s="48" t="s">
        <v>76</v>
      </c>
      <c r="B115" s="253" t="s">
        <v>81</v>
      </c>
      <c r="C115" s="253"/>
      <c r="D115" s="253"/>
      <c r="E115" s="50"/>
    </row>
    <row r="116" spans="1:5" ht="15.75" customHeight="1" x14ac:dyDescent="0.25">
      <c r="A116" s="257" t="s">
        <v>159</v>
      </c>
      <c r="B116" s="257"/>
      <c r="C116" s="257"/>
      <c r="D116" s="257"/>
      <c r="E116" s="86">
        <f>SUM(E112:E115)</f>
        <v>0</v>
      </c>
    </row>
    <row r="117" spans="1:5" ht="15.75" customHeight="1" x14ac:dyDescent="0.25">
      <c r="A117" s="235"/>
      <c r="B117" s="235"/>
      <c r="C117" s="235"/>
      <c r="D117" s="235"/>
      <c r="E117" s="235"/>
    </row>
    <row r="118" spans="1:5" ht="15.75" customHeight="1" x14ac:dyDescent="0.25">
      <c r="A118" s="237" t="s">
        <v>160</v>
      </c>
      <c r="B118" s="237"/>
      <c r="C118" s="237"/>
      <c r="D118" s="67" t="s">
        <v>92</v>
      </c>
      <c r="E118" s="68">
        <f>E37</f>
        <v>0</v>
      </c>
    </row>
    <row r="119" spans="1:5" ht="15.75" customHeight="1" x14ac:dyDescent="0.25">
      <c r="A119" s="237"/>
      <c r="B119" s="237"/>
      <c r="C119" s="237"/>
      <c r="D119" s="67" t="s">
        <v>130</v>
      </c>
      <c r="E119" s="68">
        <f>E73</f>
        <v>0</v>
      </c>
    </row>
    <row r="120" spans="1:5" ht="15.75" customHeight="1" x14ac:dyDescent="0.25">
      <c r="A120" s="237"/>
      <c r="B120" s="237"/>
      <c r="C120" s="237"/>
      <c r="D120" s="67" t="s">
        <v>131</v>
      </c>
      <c r="E120" s="68">
        <f>E83</f>
        <v>0</v>
      </c>
    </row>
    <row r="121" spans="1:5" ht="15.75" customHeight="1" x14ac:dyDescent="0.25">
      <c r="A121" s="237"/>
      <c r="B121" s="237"/>
      <c r="C121" s="237"/>
      <c r="D121" s="67" t="s">
        <v>161</v>
      </c>
      <c r="E121" s="68">
        <f>E108</f>
        <v>0</v>
      </c>
    </row>
    <row r="122" spans="1:5" ht="15.75" customHeight="1" x14ac:dyDescent="0.25">
      <c r="A122" s="237"/>
      <c r="B122" s="237"/>
      <c r="C122" s="237"/>
      <c r="D122" s="67" t="s">
        <v>162</v>
      </c>
      <c r="E122" s="68">
        <f>E116</f>
        <v>0</v>
      </c>
    </row>
    <row r="123" spans="1:5" ht="15.75" customHeight="1" x14ac:dyDescent="0.25">
      <c r="A123" s="237"/>
      <c r="B123" s="237"/>
      <c r="C123" s="237"/>
      <c r="D123" s="1" t="s">
        <v>132</v>
      </c>
      <c r="E123" s="41">
        <f>SUM(E118:E122)</f>
        <v>0</v>
      </c>
    </row>
    <row r="124" spans="1:5" ht="15.75" customHeight="1" x14ac:dyDescent="0.25">
      <c r="A124" s="258" t="s">
        <v>163</v>
      </c>
      <c r="B124" s="258"/>
      <c r="C124" s="258"/>
      <c r="D124" s="258"/>
      <c r="E124" s="258"/>
    </row>
    <row r="125" spans="1:5" ht="15.75" customHeight="1" x14ac:dyDescent="0.25">
      <c r="A125" s="6">
        <v>6</v>
      </c>
      <c r="B125" s="257" t="s">
        <v>164</v>
      </c>
      <c r="C125" s="257"/>
      <c r="D125" s="87" t="s">
        <v>70</v>
      </c>
      <c r="E125" s="88" t="s">
        <v>71</v>
      </c>
    </row>
    <row r="126" spans="1:5" ht="15.75" customHeight="1" x14ac:dyDescent="0.25">
      <c r="A126" s="48" t="s">
        <v>40</v>
      </c>
      <c r="B126" s="253" t="s">
        <v>165</v>
      </c>
      <c r="C126" s="253"/>
      <c r="D126" s="89">
        <v>0</v>
      </c>
      <c r="E126" s="66">
        <f>TRUNC(+E123*D126,2)</f>
        <v>0</v>
      </c>
    </row>
    <row r="127" spans="1:5" ht="15.75" customHeight="1" x14ac:dyDescent="0.25">
      <c r="A127" s="48" t="s">
        <v>43</v>
      </c>
      <c r="B127" s="253" t="s">
        <v>166</v>
      </c>
      <c r="C127" s="253"/>
      <c r="D127" s="90">
        <v>0</v>
      </c>
      <c r="E127" s="50">
        <f>TRUNC(D127*(+E123+E126),2)</f>
        <v>0</v>
      </c>
    </row>
    <row r="128" spans="1:5" ht="15.75" customHeight="1" x14ac:dyDescent="0.25">
      <c r="A128" s="257" t="s">
        <v>167</v>
      </c>
      <c r="B128" s="257"/>
      <c r="C128" s="258" t="s">
        <v>168</v>
      </c>
      <c r="D128" s="258"/>
      <c r="E128" s="81">
        <f>E123+E126+E127</f>
        <v>0</v>
      </c>
    </row>
    <row r="129" spans="1:5" ht="15.75" customHeight="1" x14ac:dyDescent="0.25">
      <c r="A129" s="6" t="s">
        <v>46</v>
      </c>
      <c r="B129" s="91" t="s">
        <v>169</v>
      </c>
      <c r="C129" s="92">
        <f>(D136*100)</f>
        <v>0</v>
      </c>
      <c r="D129" s="93">
        <f>+(100-C129)/100</f>
        <v>1</v>
      </c>
      <c r="E129" s="81">
        <f>TRUNC(E128/D129,2)</f>
        <v>0</v>
      </c>
    </row>
    <row r="130" spans="1:5" ht="15.75" customHeight="1" x14ac:dyDescent="0.25">
      <c r="A130" s="94"/>
      <c r="B130" s="253" t="s">
        <v>170</v>
      </c>
      <c r="C130" s="253"/>
      <c r="D130" s="95"/>
      <c r="E130" s="50"/>
    </row>
    <row r="131" spans="1:5" ht="15.75" customHeight="1" x14ac:dyDescent="0.25">
      <c r="A131" s="94"/>
      <c r="B131" s="253" t="s">
        <v>171</v>
      </c>
      <c r="C131" s="253"/>
      <c r="D131" s="51">
        <v>0</v>
      </c>
      <c r="E131" s="50">
        <f>TRUNC(+E129*D131,2)</f>
        <v>0</v>
      </c>
    </row>
    <row r="132" spans="1:5" ht="15.75" customHeight="1" x14ac:dyDescent="0.25">
      <c r="A132" s="94"/>
      <c r="B132" s="253" t="s">
        <v>172</v>
      </c>
      <c r="C132" s="253"/>
      <c r="D132" s="51">
        <v>0</v>
      </c>
      <c r="E132" s="50">
        <f>TRUNC(+E129*D132,2)</f>
        <v>0</v>
      </c>
    </row>
    <row r="133" spans="1:5" ht="15.75" customHeight="1" x14ac:dyDescent="0.25">
      <c r="A133" s="94"/>
      <c r="B133" s="259" t="s">
        <v>173</v>
      </c>
      <c r="C133" s="259"/>
      <c r="D133" s="62"/>
      <c r="E133" s="50"/>
    </row>
    <row r="134" spans="1:5" ht="15.75" customHeight="1" x14ac:dyDescent="0.25">
      <c r="A134" s="94"/>
      <c r="B134" s="259" t="s">
        <v>174</v>
      </c>
      <c r="C134" s="259"/>
      <c r="D134" s="96"/>
      <c r="E134" s="50"/>
    </row>
    <row r="135" spans="1:5" ht="15.75" customHeight="1" x14ac:dyDescent="0.25">
      <c r="A135" s="94"/>
      <c r="B135" s="253" t="s">
        <v>175</v>
      </c>
      <c r="C135" s="253"/>
      <c r="D135" s="79">
        <v>0</v>
      </c>
      <c r="E135" s="97">
        <f>TRUNC(+E129*D135,2)</f>
        <v>0</v>
      </c>
    </row>
    <row r="136" spans="1:5" ht="15.75" customHeight="1" x14ac:dyDescent="0.25">
      <c r="A136" s="235" t="s">
        <v>176</v>
      </c>
      <c r="B136" s="235"/>
      <c r="C136" s="235"/>
      <c r="D136" s="54">
        <f>SUM(D131:D135)</f>
        <v>0</v>
      </c>
      <c r="E136" s="55">
        <f>SUM(E131:E135)</f>
        <v>0</v>
      </c>
    </row>
    <row r="137" spans="1:5" ht="15.75" customHeight="1" x14ac:dyDescent="0.25">
      <c r="A137" s="237" t="s">
        <v>177</v>
      </c>
      <c r="B137" s="237"/>
      <c r="C137" s="237"/>
      <c r="D137" s="237"/>
      <c r="E137" s="98">
        <f>E126+E127+E136</f>
        <v>0</v>
      </c>
    </row>
    <row r="138" spans="1:5" ht="15.75" customHeight="1" x14ac:dyDescent="0.25">
      <c r="A138" s="257" t="s">
        <v>178</v>
      </c>
      <c r="B138" s="257"/>
      <c r="C138" s="257"/>
      <c r="D138" s="257"/>
      <c r="E138" s="56">
        <f>SUM(E137)</f>
        <v>0</v>
      </c>
    </row>
    <row r="139" spans="1:5" ht="15.75" customHeight="1" x14ac:dyDescent="0.25">
      <c r="A139" s="42"/>
      <c r="B139" s="76"/>
      <c r="C139" s="76"/>
      <c r="D139" s="76"/>
      <c r="E139" s="58"/>
    </row>
    <row r="140" spans="1:5" ht="15.75" customHeight="1" x14ac:dyDescent="0.25">
      <c r="A140" s="257" t="s">
        <v>179</v>
      </c>
      <c r="B140" s="257"/>
      <c r="C140" s="257"/>
      <c r="D140" s="257"/>
      <c r="E140" s="257"/>
    </row>
    <row r="141" spans="1:5" ht="15.75" customHeight="1" x14ac:dyDescent="0.25">
      <c r="A141" s="237" t="s">
        <v>180</v>
      </c>
      <c r="B141" s="237"/>
      <c r="C141" s="237"/>
      <c r="D141" s="237"/>
      <c r="E141" s="41" t="s">
        <v>71</v>
      </c>
    </row>
    <row r="142" spans="1:5" ht="15.75" customHeight="1" x14ac:dyDescent="0.25">
      <c r="A142" s="48" t="s">
        <v>40</v>
      </c>
      <c r="B142" s="253" t="s">
        <v>181</v>
      </c>
      <c r="C142" s="253"/>
      <c r="D142" s="253"/>
      <c r="E142" s="50">
        <f>E37</f>
        <v>0</v>
      </c>
    </row>
    <row r="143" spans="1:5" ht="15.75" customHeight="1" x14ac:dyDescent="0.25">
      <c r="A143" s="48" t="s">
        <v>43</v>
      </c>
      <c r="B143" s="253" t="s">
        <v>182</v>
      </c>
      <c r="C143" s="253"/>
      <c r="D143" s="253"/>
      <c r="E143" s="50">
        <f>+E73</f>
        <v>0</v>
      </c>
    </row>
    <row r="144" spans="1:5" ht="15.75" customHeight="1" x14ac:dyDescent="0.25">
      <c r="A144" s="48" t="s">
        <v>46</v>
      </c>
      <c r="B144" s="253" t="s">
        <v>183</v>
      </c>
      <c r="C144" s="253"/>
      <c r="D144" s="253"/>
      <c r="E144" s="50">
        <f>+E83</f>
        <v>0</v>
      </c>
    </row>
    <row r="145" spans="1:5" ht="15.75" customHeight="1" x14ac:dyDescent="0.25">
      <c r="A145" s="48" t="s">
        <v>49</v>
      </c>
      <c r="B145" s="253" t="s">
        <v>184</v>
      </c>
      <c r="C145" s="253"/>
      <c r="D145" s="253"/>
      <c r="E145" s="50">
        <f>+E108</f>
        <v>0</v>
      </c>
    </row>
    <row r="146" spans="1:5" ht="15.75" customHeight="1" x14ac:dyDescent="0.25">
      <c r="A146" s="48" t="s">
        <v>76</v>
      </c>
      <c r="B146" s="253" t="s">
        <v>185</v>
      </c>
      <c r="C146" s="253"/>
      <c r="D146" s="253"/>
      <c r="E146" s="50">
        <f>+E116</f>
        <v>0</v>
      </c>
    </row>
    <row r="147" spans="1:5" ht="15.75" customHeight="1" x14ac:dyDescent="0.25">
      <c r="A147" s="237" t="s">
        <v>186</v>
      </c>
      <c r="B147" s="237"/>
      <c r="C147" s="237"/>
      <c r="D147" s="237"/>
      <c r="E147" s="55">
        <f>SUM(E142:E146)</f>
        <v>0</v>
      </c>
    </row>
    <row r="148" spans="1:5" ht="15.75" customHeight="1" x14ac:dyDescent="0.25">
      <c r="A148" s="99" t="s">
        <v>78</v>
      </c>
      <c r="B148" s="254" t="s">
        <v>187</v>
      </c>
      <c r="C148" s="254"/>
      <c r="D148" s="254"/>
      <c r="E148" s="97">
        <f>E138</f>
        <v>0</v>
      </c>
    </row>
    <row r="149" spans="1:5" ht="15.75" customHeight="1" x14ac:dyDescent="0.25">
      <c r="A149" s="255" t="s">
        <v>188</v>
      </c>
      <c r="B149" s="255"/>
      <c r="C149" s="255"/>
      <c r="D149" s="255"/>
      <c r="E149" s="100">
        <f>+E147+E148</f>
        <v>0</v>
      </c>
    </row>
    <row r="150" spans="1:5" ht="15.75" customHeight="1" x14ac:dyDescent="0.25">
      <c r="A150" s="32"/>
      <c r="B150" s="33"/>
      <c r="C150" s="33"/>
      <c r="D150" s="59" t="s">
        <v>189</v>
      </c>
      <c r="E150" s="101"/>
    </row>
    <row r="151" spans="1:5" ht="15.75" customHeight="1" x14ac:dyDescent="0.25">
      <c r="A151" s="32"/>
      <c r="B151" s="33"/>
      <c r="C151" s="33"/>
      <c r="D151" s="102"/>
      <c r="E151" s="56" t="e">
        <f>E149/E142</f>
        <v>#DIV/0!</v>
      </c>
    </row>
    <row r="152" spans="1:5" ht="15.75" customHeight="1" x14ac:dyDescent="0.25">
      <c r="A152" s="32"/>
      <c r="B152" s="33"/>
      <c r="C152" s="33"/>
      <c r="D152" s="102"/>
      <c r="E152" s="101"/>
    </row>
    <row r="153" spans="1:5" ht="22.5" customHeight="1" x14ac:dyDescent="0.25">
      <c r="A153" s="250" t="s">
        <v>190</v>
      </c>
      <c r="B153" s="250"/>
      <c r="C153" s="250"/>
      <c r="D153" s="250"/>
      <c r="E153" s="250"/>
    </row>
    <row r="154" spans="1:5" ht="51.75" customHeight="1" x14ac:dyDescent="0.25">
      <c r="A154" s="248" t="s">
        <v>191</v>
      </c>
      <c r="B154" s="248"/>
      <c r="C154" s="248"/>
      <c r="D154" s="248"/>
      <c r="E154" s="248"/>
    </row>
    <row r="155" spans="1:5" ht="15.75" customHeight="1" x14ac:dyDescent="0.25">
      <c r="A155" s="104"/>
      <c r="B155" s="105" t="s">
        <v>192</v>
      </c>
      <c r="C155" s="106" t="s">
        <v>193</v>
      </c>
      <c r="D155" s="106" t="s">
        <v>194</v>
      </c>
      <c r="E155" s="106" t="s">
        <v>195</v>
      </c>
    </row>
    <row r="156" spans="1:5" ht="15.75" customHeight="1" x14ac:dyDescent="0.25">
      <c r="A156" s="103" t="s">
        <v>40</v>
      </c>
      <c r="B156" s="107" t="s">
        <v>196</v>
      </c>
      <c r="C156" s="104">
        <f>1/800</f>
        <v>1.25E-3</v>
      </c>
      <c r="D156" s="108">
        <f>E149</f>
        <v>0</v>
      </c>
      <c r="E156" s="109">
        <f>C156*D156</f>
        <v>0</v>
      </c>
    </row>
    <row r="157" spans="1:5" ht="15.75" customHeight="1" x14ac:dyDescent="0.25">
      <c r="A157" s="110" t="s">
        <v>197</v>
      </c>
      <c r="B157" s="111"/>
      <c r="C157" s="111"/>
      <c r="D157" s="112"/>
      <c r="E157" s="104"/>
    </row>
    <row r="158" spans="1:5" ht="25.5" customHeight="1" x14ac:dyDescent="0.25">
      <c r="A158" s="251" t="s">
        <v>198</v>
      </c>
      <c r="B158" s="251"/>
      <c r="C158" s="251"/>
      <c r="D158" s="113"/>
      <c r="E158" s="113"/>
    </row>
    <row r="159" spans="1:5" ht="18.75" customHeight="1" x14ac:dyDescent="0.25">
      <c r="A159" s="256" t="s">
        <v>199</v>
      </c>
      <c r="B159" s="256"/>
      <c r="C159" s="256"/>
      <c r="D159" s="256"/>
      <c r="E159" s="256"/>
    </row>
    <row r="160" spans="1:5" ht="26.25" customHeight="1" x14ac:dyDescent="0.25">
      <c r="A160" s="248" t="s">
        <v>200</v>
      </c>
      <c r="B160" s="248"/>
      <c r="C160" s="248"/>
      <c r="D160" s="248"/>
      <c r="E160" s="248"/>
    </row>
    <row r="161" spans="1:8" ht="15.75" customHeight="1" x14ac:dyDescent="0.25">
      <c r="A161" s="104"/>
      <c r="B161" s="105" t="s">
        <v>192</v>
      </c>
      <c r="C161" s="106" t="s">
        <v>193</v>
      </c>
      <c r="D161" s="106" t="s">
        <v>194</v>
      </c>
      <c r="E161" s="106" t="s">
        <v>195</v>
      </c>
    </row>
    <row r="162" spans="1:8" ht="15.75" customHeight="1" x14ac:dyDescent="0.25">
      <c r="A162" s="103" t="s">
        <v>40</v>
      </c>
      <c r="B162" s="107" t="s">
        <v>196</v>
      </c>
      <c r="C162" s="104">
        <f>1/1800</f>
        <v>5.5555555555555556E-4</v>
      </c>
      <c r="D162" s="108">
        <f>E149</f>
        <v>0</v>
      </c>
      <c r="E162" s="109">
        <f>C162*D162</f>
        <v>0</v>
      </c>
    </row>
    <row r="163" spans="1:8" ht="16.5" customHeight="1" x14ac:dyDescent="0.25">
      <c r="A163" s="114" t="s">
        <v>197</v>
      </c>
      <c r="B163" s="115"/>
      <c r="C163" s="104"/>
      <c r="D163" s="104"/>
      <c r="E163" s="104"/>
    </row>
    <row r="164" spans="1:8" ht="12.75" customHeight="1" x14ac:dyDescent="0.25">
      <c r="A164" s="249" t="s">
        <v>407</v>
      </c>
      <c r="B164" s="249"/>
      <c r="C164" s="249"/>
      <c r="D164" s="249"/>
      <c r="E164" s="249"/>
    </row>
    <row r="165" spans="1:8" ht="15.75" customHeight="1" x14ac:dyDescent="0.25">
      <c r="A165" s="250" t="s">
        <v>201</v>
      </c>
      <c r="B165" s="250"/>
      <c r="C165" s="250"/>
      <c r="D165" s="250"/>
      <c r="E165" s="250"/>
      <c r="F165" s="250"/>
      <c r="G165" s="250"/>
      <c r="H165" s="250"/>
    </row>
    <row r="166" spans="1:8" ht="24" customHeight="1" x14ac:dyDescent="0.25">
      <c r="A166" s="248" t="s">
        <v>202</v>
      </c>
      <c r="B166" s="248"/>
      <c r="C166" s="248"/>
      <c r="D166" s="248"/>
      <c r="E166" s="248"/>
      <c r="F166" s="248"/>
      <c r="G166" s="248"/>
      <c r="H166" s="248"/>
    </row>
    <row r="167" spans="1:8" ht="51.45" customHeight="1" x14ac:dyDescent="0.25">
      <c r="A167" s="116"/>
      <c r="B167" s="117" t="s">
        <v>192</v>
      </c>
      <c r="C167" s="118" t="s">
        <v>193</v>
      </c>
      <c r="D167" s="118" t="s">
        <v>203</v>
      </c>
      <c r="E167" s="118" t="s">
        <v>204</v>
      </c>
      <c r="F167" s="119" t="s">
        <v>205</v>
      </c>
      <c r="G167" s="119" t="s">
        <v>206</v>
      </c>
      <c r="H167" s="119" t="s">
        <v>207</v>
      </c>
    </row>
    <row r="168" spans="1:8" ht="23.25" customHeight="1" x14ac:dyDescent="0.25">
      <c r="A168" s="103" t="s">
        <v>40</v>
      </c>
      <c r="B168" s="103" t="s">
        <v>196</v>
      </c>
      <c r="C168" s="104">
        <f>1/300</f>
        <v>3.3333333333333335E-3</v>
      </c>
      <c r="D168" s="120">
        <v>16</v>
      </c>
      <c r="E168" s="103">
        <f>1/188.76</f>
        <v>5.2977325704598437E-3</v>
      </c>
      <c r="F168" s="121">
        <f>C168*D168*E168</f>
        <v>2.8254573709119167E-4</v>
      </c>
      <c r="G168" s="109">
        <f>E149</f>
        <v>0</v>
      </c>
      <c r="H168" s="122">
        <f>F168*G168</f>
        <v>0</v>
      </c>
    </row>
    <row r="169" spans="1:8" ht="15.75" customHeight="1" x14ac:dyDescent="0.25">
      <c r="A169" s="251" t="s">
        <v>406</v>
      </c>
      <c r="B169" s="251"/>
      <c r="C169" s="251"/>
      <c r="D169" s="251"/>
      <c r="E169" s="251"/>
      <c r="F169" s="251"/>
      <c r="G169" s="251"/>
      <c r="H169" s="251"/>
    </row>
    <row r="170" spans="1:8" ht="15.75" customHeight="1" x14ac:dyDescent="0.25">
      <c r="A170" s="244" t="s">
        <v>208</v>
      </c>
      <c r="B170" s="244"/>
      <c r="C170" s="244"/>
      <c r="D170" s="244"/>
      <c r="E170" s="244"/>
      <c r="F170" s="244"/>
      <c r="G170" s="244"/>
      <c r="H170" s="244"/>
    </row>
    <row r="171" spans="1:8" ht="15" customHeight="1" x14ac:dyDescent="0.25">
      <c r="A171" s="252" t="s">
        <v>209</v>
      </c>
      <c r="B171" s="252"/>
      <c r="C171" s="252"/>
      <c r="D171" s="252"/>
      <c r="E171" s="252"/>
      <c r="F171" s="252"/>
      <c r="G171" s="252"/>
      <c r="H171" s="252"/>
    </row>
    <row r="172" spans="1:8" ht="15.75" customHeight="1" x14ac:dyDescent="0.25">
      <c r="A172" s="244" t="s">
        <v>210</v>
      </c>
      <c r="B172" s="244"/>
      <c r="C172" s="244"/>
      <c r="D172" s="244"/>
      <c r="E172" s="244"/>
      <c r="F172" s="244"/>
      <c r="G172" s="244"/>
      <c r="H172" s="244"/>
    </row>
    <row r="173" spans="1:8" ht="15.75" customHeight="1" x14ac:dyDescent="0.25">
      <c r="A173" s="244" t="s">
        <v>211</v>
      </c>
      <c r="B173" s="244"/>
      <c r="C173" s="244"/>
      <c r="D173" s="244"/>
      <c r="E173" s="244"/>
      <c r="F173" s="244"/>
      <c r="G173" s="244"/>
      <c r="H173" s="244"/>
    </row>
    <row r="174" spans="1:8" ht="15.75" customHeight="1" x14ac:dyDescent="0.25">
      <c r="A174" s="244" t="s">
        <v>212</v>
      </c>
      <c r="B174" s="244"/>
      <c r="C174" s="244"/>
      <c r="D174" s="244"/>
      <c r="E174" s="244"/>
      <c r="F174" s="244"/>
      <c r="G174" s="244"/>
      <c r="H174" s="244"/>
    </row>
    <row r="175" spans="1:8" ht="15.75" customHeight="1" x14ac:dyDescent="0.25">
      <c r="A175" s="32"/>
      <c r="B175" s="33"/>
      <c r="C175" s="33"/>
      <c r="D175" s="102"/>
      <c r="E175" s="101"/>
      <c r="F175" s="113"/>
      <c r="G175" s="113"/>
      <c r="H175" s="113"/>
    </row>
    <row r="176" spans="1:8" ht="23.85" customHeight="1" x14ac:dyDescent="0.25">
      <c r="A176" s="123" t="s">
        <v>213</v>
      </c>
      <c r="B176" s="124" t="s">
        <v>214</v>
      </c>
      <c r="C176" s="125" t="s">
        <v>215</v>
      </c>
      <c r="D176" s="126" t="s">
        <v>216</v>
      </c>
      <c r="E176" s="120" t="s">
        <v>217</v>
      </c>
      <c r="F176" s="104" t="s">
        <v>218</v>
      </c>
      <c r="G176" s="113"/>
      <c r="H176" s="113"/>
    </row>
    <row r="177" spans="1:8" ht="15.75" customHeight="1" x14ac:dyDescent="0.25">
      <c r="A177" s="127" t="s">
        <v>17</v>
      </c>
      <c r="B177" s="128">
        <v>1080</v>
      </c>
      <c r="C177" s="129">
        <f>E156</f>
        <v>0</v>
      </c>
      <c r="D177" s="130">
        <f>B177*C177</f>
        <v>0</v>
      </c>
      <c r="E177" s="131"/>
      <c r="F177" s="132">
        <f>B177/800</f>
        <v>1.35</v>
      </c>
      <c r="G177" s="113"/>
      <c r="H177" s="113"/>
    </row>
    <row r="178" spans="1:8" ht="15.75" customHeight="1" x14ac:dyDescent="0.25">
      <c r="A178" s="133" t="s">
        <v>19</v>
      </c>
      <c r="B178" s="134">
        <v>795</v>
      </c>
      <c r="C178" s="135">
        <f>E162</f>
        <v>0</v>
      </c>
      <c r="D178" s="130">
        <f>B178*C178</f>
        <v>0</v>
      </c>
      <c r="E178" s="131"/>
      <c r="F178" s="132">
        <f>B178/1500</f>
        <v>0.53</v>
      </c>
      <c r="G178" s="113"/>
      <c r="H178" s="113"/>
    </row>
    <row r="179" spans="1:8" ht="15.75" customHeight="1" x14ac:dyDescent="0.25">
      <c r="A179" s="136" t="s">
        <v>219</v>
      </c>
      <c r="B179" s="225">
        <v>268</v>
      </c>
      <c r="C179" s="137">
        <f>H168</f>
        <v>0</v>
      </c>
      <c r="D179" s="130">
        <f>B179*C179</f>
        <v>0</v>
      </c>
      <c r="E179" s="131"/>
      <c r="F179" s="138">
        <f>B179/380</f>
        <v>0.70526315789473681</v>
      </c>
      <c r="G179" s="139"/>
    </row>
    <row r="180" spans="1:8" ht="15.75" customHeight="1" x14ac:dyDescent="0.25">
      <c r="A180" s="140"/>
      <c r="B180" s="140"/>
      <c r="C180" s="140"/>
      <c r="D180" s="109">
        <f>SUM(D177:D179)</f>
        <v>0</v>
      </c>
      <c r="E180" s="141">
        <f>D180*12</f>
        <v>0</v>
      </c>
      <c r="F180" s="142">
        <f>SUM(F177:F179)</f>
        <v>2.5852631578947367</v>
      </c>
      <c r="G180" s="143"/>
    </row>
    <row r="181" spans="1:8" ht="15.75" customHeight="1" x14ac:dyDescent="0.25">
      <c r="A181" s="32"/>
      <c r="B181" s="33"/>
      <c r="C181" s="33"/>
      <c r="D181" s="102"/>
      <c r="E181" s="101"/>
    </row>
    <row r="182" spans="1:8" ht="15.75" customHeight="1" x14ac:dyDescent="0.3">
      <c r="A182" s="245" t="s">
        <v>422</v>
      </c>
      <c r="B182" s="245"/>
      <c r="C182" s="245"/>
      <c r="D182" s="245"/>
      <c r="E182" s="245"/>
      <c r="F182" s="245"/>
      <c r="G182" s="245"/>
      <c r="H182" s="245"/>
    </row>
    <row r="183" spans="1:8" ht="20.25" customHeight="1" x14ac:dyDescent="0.25">
      <c r="A183" s="246"/>
      <c r="B183" s="246"/>
      <c r="C183" s="246"/>
      <c r="D183" s="246"/>
      <c r="E183" s="246"/>
      <c r="F183" s="246"/>
      <c r="G183" s="246"/>
      <c r="H183" s="246"/>
    </row>
    <row r="184" spans="1:8" ht="15.75" customHeight="1" x14ac:dyDescent="0.25">
      <c r="A184" s="246" t="s">
        <v>420</v>
      </c>
      <c r="B184" s="246"/>
      <c r="C184" s="246"/>
      <c r="D184" s="246"/>
      <c r="E184" s="246"/>
      <c r="F184" s="246"/>
      <c r="G184" s="246"/>
      <c r="H184" s="246"/>
    </row>
    <row r="185" spans="1:8" ht="15.75" customHeight="1" x14ac:dyDescent="0.25">
      <c r="A185" s="247" t="s">
        <v>423</v>
      </c>
      <c r="B185" s="247"/>
      <c r="C185" s="247"/>
      <c r="D185" s="247"/>
      <c r="E185" s="247"/>
      <c r="F185" s="247"/>
      <c r="G185" s="247"/>
      <c r="H185" s="247"/>
    </row>
    <row r="186" spans="1:8" ht="15.75" customHeight="1" x14ac:dyDescent="0.25">
      <c r="A186" s="247"/>
      <c r="B186" s="247"/>
      <c r="C186" s="247"/>
      <c r="D186" s="247"/>
      <c r="E186" s="247"/>
      <c r="F186" s="247"/>
      <c r="G186" s="247"/>
      <c r="H186" s="247"/>
    </row>
    <row r="187" spans="1:8" ht="15.75" customHeight="1" x14ac:dyDescent="0.25">
      <c r="A187" s="32"/>
      <c r="B187" s="33"/>
      <c r="C187" s="33"/>
      <c r="D187" s="102"/>
      <c r="E187" s="101"/>
    </row>
    <row r="188" spans="1:8" ht="15.75" customHeight="1" x14ac:dyDescent="0.25">
      <c r="A188" s="32"/>
      <c r="B188" s="33"/>
      <c r="C188" s="33"/>
      <c r="D188" s="102"/>
      <c r="E188" s="101"/>
    </row>
    <row r="189" spans="1:8" ht="15.75" customHeight="1" x14ac:dyDescent="0.25">
      <c r="A189" s="32"/>
      <c r="B189" s="33"/>
      <c r="C189" s="33"/>
      <c r="D189" s="102"/>
      <c r="E189" s="101"/>
    </row>
    <row r="190" spans="1:8" ht="15.75" customHeight="1" x14ac:dyDescent="0.25">
      <c r="A190" s="32"/>
      <c r="B190" s="33"/>
      <c r="C190" s="33"/>
      <c r="D190" s="102"/>
      <c r="E190" s="101"/>
    </row>
    <row r="191" spans="1:8" ht="15.75" customHeight="1" x14ac:dyDescent="0.25">
      <c r="A191" s="32"/>
      <c r="B191" s="33"/>
      <c r="C191" s="33"/>
      <c r="D191" s="102"/>
      <c r="E191" s="101"/>
    </row>
    <row r="192" spans="1:8" ht="15.75" customHeight="1" x14ac:dyDescent="0.25">
      <c r="A192" s="32"/>
      <c r="B192" s="33"/>
      <c r="C192" s="33"/>
      <c r="D192" s="102"/>
      <c r="E192" s="101"/>
    </row>
    <row r="193" spans="1:5" ht="15.75" customHeight="1" x14ac:dyDescent="0.25">
      <c r="A193" s="32"/>
      <c r="B193" s="33"/>
      <c r="C193" s="33"/>
      <c r="D193" s="102"/>
      <c r="E193" s="101"/>
    </row>
    <row r="194" spans="1:5" ht="15.75" customHeight="1" x14ac:dyDescent="0.25">
      <c r="A194" s="32"/>
      <c r="B194" s="33"/>
      <c r="C194" s="33"/>
      <c r="D194" s="102"/>
      <c r="E194" s="101"/>
    </row>
    <row r="195" spans="1:5" ht="15.75" customHeight="1" x14ac:dyDescent="0.25">
      <c r="A195" s="32"/>
      <c r="B195" s="33"/>
      <c r="C195" s="33"/>
      <c r="D195" s="102"/>
      <c r="E195" s="101"/>
    </row>
    <row r="196" spans="1:5" ht="15.75" customHeight="1" x14ac:dyDescent="0.25">
      <c r="A196" s="32"/>
      <c r="B196" s="33"/>
      <c r="C196" s="33"/>
      <c r="D196" s="102"/>
      <c r="E196" s="101"/>
    </row>
    <row r="197" spans="1:5" ht="15.75" customHeight="1" x14ac:dyDescent="0.25">
      <c r="A197" s="32"/>
      <c r="B197" s="33"/>
      <c r="C197" s="33"/>
      <c r="D197" s="102"/>
      <c r="E197" s="101"/>
    </row>
    <row r="198" spans="1:5" ht="15.75" customHeight="1" x14ac:dyDescent="0.25">
      <c r="A198" s="32"/>
      <c r="B198" s="33"/>
      <c r="C198" s="33"/>
      <c r="D198" s="102"/>
      <c r="E198" s="101"/>
    </row>
    <row r="199" spans="1:5" ht="15.75" customHeight="1" x14ac:dyDescent="0.25">
      <c r="A199" s="32"/>
      <c r="B199" s="33"/>
      <c r="C199" s="33"/>
      <c r="D199" s="102"/>
      <c r="E199" s="101"/>
    </row>
    <row r="200" spans="1:5" ht="15.75" customHeight="1" x14ac:dyDescent="0.25">
      <c r="A200" s="32"/>
      <c r="B200" s="33"/>
      <c r="C200" s="33"/>
      <c r="D200" s="102"/>
      <c r="E200" s="101"/>
    </row>
    <row r="201" spans="1:5" ht="15.75" customHeight="1" x14ac:dyDescent="0.25">
      <c r="A201" s="32"/>
      <c r="B201" s="33"/>
      <c r="C201" s="33"/>
      <c r="D201" s="102"/>
      <c r="E201" s="101"/>
    </row>
    <row r="202" spans="1:5" ht="15.75" customHeight="1" x14ac:dyDescent="0.25">
      <c r="A202" s="32"/>
      <c r="B202" s="33"/>
      <c r="C202" s="33"/>
      <c r="D202" s="102"/>
      <c r="E202" s="101"/>
    </row>
    <row r="203" spans="1:5" ht="15.75" customHeight="1" x14ac:dyDescent="0.25">
      <c r="A203" s="32"/>
      <c r="B203" s="33"/>
      <c r="C203" s="33"/>
      <c r="D203" s="102"/>
      <c r="E203" s="101"/>
    </row>
    <row r="204" spans="1:5" ht="15.75" customHeight="1" x14ac:dyDescent="0.25">
      <c r="A204" s="32"/>
      <c r="B204" s="33"/>
      <c r="C204" s="33"/>
      <c r="D204" s="102"/>
      <c r="E204" s="101"/>
    </row>
    <row r="205" spans="1:5" ht="15.75" customHeight="1" x14ac:dyDescent="0.25">
      <c r="A205" s="32"/>
      <c r="B205" s="33"/>
      <c r="C205" s="33"/>
      <c r="D205" s="102"/>
      <c r="E205" s="101"/>
    </row>
    <row r="206" spans="1:5" ht="15.75" customHeight="1" x14ac:dyDescent="0.25">
      <c r="A206" s="32"/>
      <c r="B206" s="33"/>
      <c r="C206" s="33"/>
      <c r="D206" s="102"/>
      <c r="E206" s="101"/>
    </row>
    <row r="207" spans="1:5" ht="15.75" customHeight="1" x14ac:dyDescent="0.25">
      <c r="A207" s="32"/>
      <c r="B207" s="33"/>
      <c r="C207" s="33"/>
      <c r="D207" s="102"/>
      <c r="E207" s="101"/>
    </row>
    <row r="208" spans="1:5" ht="15.75" customHeight="1" x14ac:dyDescent="0.25">
      <c r="A208" s="32"/>
      <c r="B208" s="33"/>
      <c r="C208" s="33"/>
      <c r="D208" s="102"/>
      <c r="E208" s="101"/>
    </row>
    <row r="209" spans="1:5" ht="15.75" customHeight="1" x14ac:dyDescent="0.25">
      <c r="A209" s="32"/>
      <c r="B209" s="33"/>
      <c r="C209" s="33"/>
      <c r="D209" s="102"/>
      <c r="E209" s="101"/>
    </row>
    <row r="210" spans="1:5" ht="15.75" customHeight="1" x14ac:dyDescent="0.25">
      <c r="A210" s="32"/>
      <c r="B210" s="33"/>
      <c r="C210" s="33"/>
      <c r="D210" s="102"/>
      <c r="E210" s="101"/>
    </row>
    <row r="211" spans="1:5" ht="15.75" customHeight="1" x14ac:dyDescent="0.25">
      <c r="A211" s="32"/>
      <c r="B211" s="33"/>
      <c r="C211" s="33"/>
      <c r="D211" s="102"/>
      <c r="E211" s="101"/>
    </row>
    <row r="212" spans="1:5" ht="15.75" customHeight="1" x14ac:dyDescent="0.25">
      <c r="A212" s="32"/>
      <c r="B212" s="33"/>
      <c r="C212" s="33"/>
      <c r="D212" s="102"/>
      <c r="E212" s="101"/>
    </row>
    <row r="213" spans="1:5" ht="15.75" customHeight="1" x14ac:dyDescent="0.25">
      <c r="A213" s="32"/>
      <c r="B213" s="33"/>
      <c r="C213" s="33"/>
      <c r="D213" s="102"/>
      <c r="E213" s="101"/>
    </row>
    <row r="214" spans="1:5" ht="15.75" customHeight="1" x14ac:dyDescent="0.25">
      <c r="A214" s="32"/>
      <c r="B214" s="33"/>
      <c r="C214" s="33"/>
      <c r="D214" s="102"/>
      <c r="E214" s="101"/>
    </row>
    <row r="215" spans="1:5" ht="15.75" customHeight="1" x14ac:dyDescent="0.25">
      <c r="A215" s="32"/>
      <c r="B215" s="33"/>
      <c r="C215" s="33"/>
      <c r="D215" s="102"/>
      <c r="E215" s="101"/>
    </row>
    <row r="216" spans="1:5" ht="15.75" customHeight="1" x14ac:dyDescent="0.25">
      <c r="A216" s="32"/>
      <c r="B216" s="33"/>
      <c r="C216" s="33"/>
      <c r="D216" s="102"/>
      <c r="E216" s="101"/>
    </row>
    <row r="217" spans="1:5" ht="15.75" customHeight="1" x14ac:dyDescent="0.25">
      <c r="A217" s="32"/>
      <c r="B217" s="33"/>
      <c r="C217" s="33"/>
      <c r="D217" s="102"/>
      <c r="E217" s="101"/>
    </row>
    <row r="218" spans="1:5" ht="15.75" customHeight="1" x14ac:dyDescent="0.25">
      <c r="A218" s="32"/>
      <c r="B218" s="33"/>
      <c r="C218" s="33"/>
      <c r="D218" s="102"/>
      <c r="E218" s="101"/>
    </row>
    <row r="219" spans="1:5" ht="15.75" customHeight="1" x14ac:dyDescent="0.25">
      <c r="A219" s="32"/>
      <c r="B219" s="33"/>
      <c r="C219" s="33"/>
      <c r="D219" s="102"/>
      <c r="E219" s="101"/>
    </row>
    <row r="220" spans="1:5" ht="15.75" customHeight="1" x14ac:dyDescent="0.25">
      <c r="A220" s="32"/>
      <c r="B220" s="33"/>
      <c r="C220" s="33"/>
      <c r="D220" s="102"/>
      <c r="E220" s="101"/>
    </row>
    <row r="221" spans="1:5" ht="15.75" customHeight="1" x14ac:dyDescent="0.25">
      <c r="A221" s="32"/>
      <c r="B221" s="33"/>
      <c r="C221" s="33"/>
      <c r="D221" s="102"/>
      <c r="E221" s="101"/>
    </row>
    <row r="222" spans="1:5" ht="15.75" customHeight="1" x14ac:dyDescent="0.25">
      <c r="A222" s="32"/>
      <c r="B222" s="33"/>
      <c r="C222" s="33"/>
      <c r="D222" s="102"/>
      <c r="E222" s="101"/>
    </row>
    <row r="223" spans="1:5" ht="15.75" customHeight="1" x14ac:dyDescent="0.25">
      <c r="A223" s="32"/>
      <c r="B223" s="33"/>
      <c r="C223" s="33"/>
      <c r="D223" s="102"/>
      <c r="E223" s="101"/>
    </row>
    <row r="224" spans="1:5" ht="15.75" customHeight="1" x14ac:dyDescent="0.25">
      <c r="A224" s="32"/>
      <c r="B224" s="33"/>
      <c r="C224" s="33"/>
      <c r="D224" s="102"/>
      <c r="E224" s="101"/>
    </row>
    <row r="225" spans="1:5" ht="15.75" customHeight="1" x14ac:dyDescent="0.25">
      <c r="A225" s="32"/>
      <c r="B225" s="33"/>
      <c r="C225" s="33"/>
      <c r="D225" s="102"/>
      <c r="E225" s="101"/>
    </row>
    <row r="226" spans="1:5" ht="15.75" customHeight="1" x14ac:dyDescent="0.25">
      <c r="A226" s="32"/>
      <c r="B226" s="33"/>
      <c r="C226" s="33"/>
      <c r="D226" s="102"/>
      <c r="E226" s="101"/>
    </row>
    <row r="227" spans="1:5" ht="15.75" customHeight="1" x14ac:dyDescent="0.25">
      <c r="A227" s="32"/>
      <c r="B227" s="33"/>
      <c r="C227" s="33"/>
      <c r="D227" s="102"/>
      <c r="E227" s="101"/>
    </row>
    <row r="228" spans="1:5" ht="15.75" customHeight="1" x14ac:dyDescent="0.25">
      <c r="A228" s="32"/>
      <c r="B228" s="33"/>
      <c r="C228" s="33"/>
      <c r="D228" s="102"/>
      <c r="E228" s="101"/>
    </row>
    <row r="229" spans="1:5" ht="15.75" customHeight="1" x14ac:dyDescent="0.25">
      <c r="A229" s="32"/>
      <c r="B229" s="33"/>
      <c r="C229" s="33"/>
      <c r="D229" s="102"/>
      <c r="E229" s="101"/>
    </row>
    <row r="230" spans="1:5" ht="15.75" customHeight="1" x14ac:dyDescent="0.25">
      <c r="A230" s="32"/>
      <c r="B230" s="33"/>
      <c r="C230" s="33"/>
      <c r="D230" s="102"/>
      <c r="E230" s="101"/>
    </row>
    <row r="231" spans="1:5" ht="15.75" customHeight="1" x14ac:dyDescent="0.25">
      <c r="A231" s="32"/>
      <c r="B231" s="33"/>
      <c r="C231" s="33"/>
      <c r="D231" s="102"/>
      <c r="E231" s="101"/>
    </row>
    <row r="232" spans="1:5" ht="15.75" customHeight="1" x14ac:dyDescent="0.25">
      <c r="A232" s="32"/>
      <c r="B232" s="33"/>
      <c r="C232" s="33"/>
      <c r="D232" s="102"/>
      <c r="E232" s="101"/>
    </row>
    <row r="233" spans="1:5" ht="15.75" customHeight="1" x14ac:dyDescent="0.25">
      <c r="A233" s="32"/>
      <c r="B233" s="33"/>
      <c r="C233" s="33"/>
      <c r="D233" s="102"/>
      <c r="E233" s="101"/>
    </row>
    <row r="234" spans="1:5" ht="15.75" customHeight="1" x14ac:dyDescent="0.25">
      <c r="A234" s="32"/>
      <c r="B234" s="33"/>
      <c r="C234" s="33"/>
      <c r="D234" s="102"/>
      <c r="E234" s="101"/>
    </row>
    <row r="235" spans="1:5" ht="15.75" customHeight="1" x14ac:dyDescent="0.25">
      <c r="A235" s="32"/>
      <c r="B235" s="33"/>
      <c r="C235" s="33"/>
      <c r="D235" s="102"/>
      <c r="E235" s="101"/>
    </row>
    <row r="236" spans="1:5" ht="15.75" customHeight="1" x14ac:dyDescent="0.25">
      <c r="A236" s="32"/>
      <c r="B236" s="33"/>
      <c r="C236" s="33"/>
      <c r="D236" s="102"/>
      <c r="E236" s="101"/>
    </row>
    <row r="237" spans="1:5" ht="15.75" customHeight="1" x14ac:dyDescent="0.25">
      <c r="A237" s="32"/>
      <c r="B237" s="33"/>
      <c r="C237" s="33"/>
      <c r="D237" s="102"/>
      <c r="E237" s="101"/>
    </row>
    <row r="238" spans="1:5" ht="15.75" customHeight="1" x14ac:dyDescent="0.25">
      <c r="A238" s="32"/>
      <c r="B238" s="33"/>
      <c r="C238" s="33"/>
      <c r="D238" s="102"/>
      <c r="E238" s="101"/>
    </row>
    <row r="239" spans="1:5" ht="15.75" customHeight="1" x14ac:dyDescent="0.25">
      <c r="A239" s="32"/>
      <c r="B239" s="33"/>
      <c r="C239" s="33"/>
      <c r="D239" s="102"/>
      <c r="E239" s="101"/>
    </row>
    <row r="240" spans="1:5" ht="15.75" customHeight="1" x14ac:dyDescent="0.25">
      <c r="A240" s="32"/>
      <c r="B240" s="33"/>
      <c r="C240" s="33"/>
      <c r="D240" s="102"/>
      <c r="E240" s="101"/>
    </row>
    <row r="241" spans="1:5" ht="15.75" customHeight="1" x14ac:dyDescent="0.25">
      <c r="A241" s="32"/>
      <c r="B241" s="33"/>
      <c r="C241" s="33"/>
      <c r="D241" s="102"/>
      <c r="E241" s="101"/>
    </row>
    <row r="242" spans="1:5" ht="15.75" customHeight="1" x14ac:dyDescent="0.25">
      <c r="A242" s="32"/>
      <c r="B242" s="33"/>
      <c r="C242" s="33"/>
      <c r="D242" s="102"/>
      <c r="E242" s="101"/>
    </row>
    <row r="243" spans="1:5" ht="15.75" customHeight="1" x14ac:dyDescent="0.25">
      <c r="A243" s="32"/>
      <c r="B243" s="33"/>
      <c r="C243" s="33"/>
      <c r="D243" s="102"/>
      <c r="E243" s="101"/>
    </row>
    <row r="244" spans="1:5" ht="15.75" customHeight="1" x14ac:dyDescent="0.25">
      <c r="A244" s="32"/>
      <c r="B244" s="33"/>
      <c r="C244" s="33"/>
      <c r="D244" s="102"/>
      <c r="E244" s="101"/>
    </row>
    <row r="245" spans="1:5" ht="15.75" customHeight="1" x14ac:dyDescent="0.25">
      <c r="A245" s="32"/>
      <c r="B245" s="33"/>
      <c r="C245" s="33"/>
      <c r="D245" s="102"/>
      <c r="E245" s="101"/>
    </row>
    <row r="246" spans="1:5" ht="15.75" customHeight="1" x14ac:dyDescent="0.25">
      <c r="A246" s="32"/>
      <c r="B246" s="33"/>
      <c r="C246" s="33"/>
      <c r="D246" s="102"/>
      <c r="E246" s="101"/>
    </row>
    <row r="247" spans="1:5" ht="15.75" customHeight="1" x14ac:dyDescent="0.25">
      <c r="A247" s="32"/>
      <c r="B247" s="33"/>
      <c r="C247" s="33"/>
      <c r="D247" s="102"/>
      <c r="E247" s="101"/>
    </row>
    <row r="248" spans="1:5" ht="15.75" customHeight="1" x14ac:dyDescent="0.25">
      <c r="A248" s="32"/>
      <c r="B248" s="33"/>
      <c r="C248" s="33"/>
      <c r="D248" s="102"/>
      <c r="E248" s="101"/>
    </row>
    <row r="249" spans="1:5" ht="15.75" customHeight="1" x14ac:dyDescent="0.25">
      <c r="A249" s="32"/>
      <c r="B249" s="33"/>
      <c r="C249" s="33"/>
      <c r="D249" s="102"/>
      <c r="E249" s="101"/>
    </row>
    <row r="250" spans="1:5" ht="15.75" customHeight="1" x14ac:dyDescent="0.25">
      <c r="A250" s="32"/>
      <c r="B250" s="33"/>
      <c r="C250" s="33"/>
      <c r="D250" s="102"/>
      <c r="E250" s="101"/>
    </row>
    <row r="251" spans="1:5" ht="15.75" customHeight="1" x14ac:dyDescent="0.25">
      <c r="A251" s="32"/>
      <c r="B251" s="33"/>
      <c r="C251" s="33"/>
      <c r="D251" s="102"/>
      <c r="E251" s="101"/>
    </row>
    <row r="252" spans="1:5" ht="15.75" customHeight="1" x14ac:dyDescent="0.25">
      <c r="A252" s="32"/>
      <c r="B252" s="33"/>
      <c r="C252" s="33"/>
      <c r="D252" s="102"/>
      <c r="E252" s="101"/>
    </row>
    <row r="253" spans="1:5" ht="15.75" customHeight="1" x14ac:dyDescent="0.25">
      <c r="A253" s="32"/>
      <c r="B253" s="33"/>
      <c r="C253" s="33"/>
      <c r="D253" s="102"/>
      <c r="E253" s="101"/>
    </row>
    <row r="254" spans="1:5" ht="15.75" customHeight="1" x14ac:dyDescent="0.25">
      <c r="A254" s="32"/>
      <c r="B254" s="33"/>
      <c r="C254" s="33"/>
      <c r="D254" s="102"/>
      <c r="E254" s="101"/>
    </row>
    <row r="255" spans="1:5" ht="15.75" customHeight="1" x14ac:dyDescent="0.25">
      <c r="A255" s="32"/>
      <c r="B255" s="33"/>
      <c r="C255" s="33"/>
      <c r="D255" s="102"/>
      <c r="E255" s="101"/>
    </row>
    <row r="256" spans="1:5" ht="15.75" customHeight="1" x14ac:dyDescent="0.25">
      <c r="A256" s="32"/>
      <c r="B256" s="33"/>
      <c r="C256" s="33"/>
      <c r="D256" s="102"/>
      <c r="E256" s="101"/>
    </row>
    <row r="257" spans="1:5" ht="15.75" customHeight="1" x14ac:dyDescent="0.25">
      <c r="A257" s="32"/>
      <c r="B257" s="33"/>
      <c r="C257" s="33"/>
      <c r="D257" s="102"/>
      <c r="E257" s="101"/>
    </row>
    <row r="258" spans="1:5" ht="15.75" customHeight="1" x14ac:dyDescent="0.25">
      <c r="A258" s="32"/>
      <c r="B258" s="33"/>
      <c r="C258" s="33"/>
      <c r="D258" s="102"/>
      <c r="E258" s="101"/>
    </row>
    <row r="259" spans="1:5" ht="15.75" customHeight="1" x14ac:dyDescent="0.25">
      <c r="A259" s="32"/>
      <c r="B259" s="33"/>
      <c r="C259" s="33"/>
      <c r="D259" s="102"/>
      <c r="E259" s="101"/>
    </row>
    <row r="260" spans="1:5" ht="15.75" customHeight="1" x14ac:dyDescent="0.25">
      <c r="A260" s="32"/>
      <c r="B260" s="33"/>
      <c r="C260" s="33"/>
      <c r="D260" s="102"/>
      <c r="E260" s="101"/>
    </row>
    <row r="261" spans="1:5" ht="15.75" customHeight="1" x14ac:dyDescent="0.25">
      <c r="A261" s="32"/>
      <c r="B261" s="33"/>
      <c r="C261" s="33"/>
      <c r="D261" s="102"/>
      <c r="E261" s="101"/>
    </row>
    <row r="262" spans="1:5" ht="15.75" customHeight="1" x14ac:dyDescent="0.25">
      <c r="A262" s="32"/>
      <c r="B262" s="33"/>
      <c r="C262" s="33"/>
      <c r="D262" s="102"/>
      <c r="E262" s="101"/>
    </row>
    <row r="263" spans="1:5" ht="15.75" customHeight="1" x14ac:dyDescent="0.25">
      <c r="A263" s="32"/>
      <c r="B263" s="33"/>
      <c r="C263" s="33"/>
      <c r="D263" s="102"/>
      <c r="E263" s="101"/>
    </row>
    <row r="264" spans="1:5" ht="15.75" customHeight="1" x14ac:dyDescent="0.25">
      <c r="A264" s="32"/>
      <c r="B264" s="33"/>
      <c r="C264" s="33"/>
      <c r="D264" s="102"/>
      <c r="E264" s="101"/>
    </row>
    <row r="265" spans="1:5" ht="15.75" customHeight="1" x14ac:dyDescent="0.25">
      <c r="A265" s="32"/>
      <c r="B265" s="33"/>
      <c r="C265" s="33"/>
      <c r="D265" s="102"/>
      <c r="E265" s="101"/>
    </row>
    <row r="266" spans="1:5" ht="15.75" customHeight="1" x14ac:dyDescent="0.25">
      <c r="A266" s="32"/>
      <c r="B266" s="33"/>
      <c r="C266" s="33"/>
      <c r="D266" s="102"/>
      <c r="E266" s="101"/>
    </row>
    <row r="267" spans="1:5" ht="15.75" customHeight="1" x14ac:dyDescent="0.25">
      <c r="A267" s="32"/>
      <c r="B267" s="33"/>
      <c r="C267" s="33"/>
      <c r="D267" s="102"/>
      <c r="E267" s="101"/>
    </row>
    <row r="268" spans="1:5" ht="15.75" customHeight="1" x14ac:dyDescent="0.25">
      <c r="A268" s="32"/>
      <c r="B268" s="33"/>
      <c r="C268" s="33"/>
      <c r="D268" s="102"/>
      <c r="E268" s="101"/>
    </row>
    <row r="269" spans="1:5" ht="15.75" customHeight="1" x14ac:dyDescent="0.25">
      <c r="A269" s="32"/>
      <c r="B269" s="33"/>
      <c r="C269" s="33"/>
      <c r="D269" s="102"/>
      <c r="E269" s="101"/>
    </row>
    <row r="270" spans="1:5" ht="15.75" customHeight="1" x14ac:dyDescent="0.25">
      <c r="A270" s="32"/>
      <c r="B270" s="33"/>
      <c r="C270" s="33"/>
      <c r="D270" s="102"/>
      <c r="E270" s="101"/>
    </row>
    <row r="271" spans="1:5" ht="15.75" customHeight="1" x14ac:dyDescent="0.25">
      <c r="A271" s="32"/>
      <c r="B271" s="33"/>
      <c r="C271" s="33"/>
      <c r="D271" s="102"/>
      <c r="E271" s="101"/>
    </row>
    <row r="272" spans="1:5" ht="15.75" customHeight="1" x14ac:dyDescent="0.25">
      <c r="A272" s="32"/>
      <c r="B272" s="33"/>
      <c r="C272" s="33"/>
      <c r="D272" s="102"/>
      <c r="E272" s="101"/>
    </row>
    <row r="273" spans="1:5" ht="15.75" customHeight="1" x14ac:dyDescent="0.25">
      <c r="A273" s="32"/>
      <c r="B273" s="33"/>
      <c r="C273" s="33"/>
      <c r="D273" s="102"/>
      <c r="E273" s="101"/>
    </row>
    <row r="274" spans="1:5" ht="15.75" customHeight="1" x14ac:dyDescent="0.25">
      <c r="A274" s="32"/>
      <c r="B274" s="33"/>
      <c r="C274" s="33"/>
      <c r="D274" s="102"/>
      <c r="E274" s="101"/>
    </row>
    <row r="275" spans="1:5" ht="15.75" customHeight="1" x14ac:dyDescent="0.25">
      <c r="A275" s="32"/>
      <c r="B275" s="33"/>
      <c r="C275" s="33"/>
      <c r="D275" s="102"/>
      <c r="E275" s="101"/>
    </row>
    <row r="276" spans="1:5" ht="15.75" customHeight="1" x14ac:dyDescent="0.25">
      <c r="A276" s="32"/>
      <c r="B276" s="33"/>
      <c r="C276" s="33"/>
      <c r="D276" s="102"/>
      <c r="E276" s="101"/>
    </row>
    <row r="277" spans="1:5" ht="15.75" customHeight="1" x14ac:dyDescent="0.25">
      <c r="A277" s="32"/>
      <c r="B277" s="33"/>
      <c r="C277" s="33"/>
      <c r="D277" s="102"/>
      <c r="E277" s="101"/>
    </row>
    <row r="278" spans="1:5" ht="15.75" customHeight="1" x14ac:dyDescent="0.25">
      <c r="A278" s="32"/>
      <c r="B278" s="33"/>
      <c r="C278" s="33"/>
      <c r="D278" s="102"/>
      <c r="E278" s="101"/>
    </row>
    <row r="279" spans="1:5" ht="15.75" customHeight="1" x14ac:dyDescent="0.25">
      <c r="A279" s="32"/>
      <c r="B279" s="33"/>
      <c r="C279" s="33"/>
      <c r="D279" s="102"/>
      <c r="E279" s="101"/>
    </row>
    <row r="280" spans="1:5" ht="15.75" customHeight="1" x14ac:dyDescent="0.25">
      <c r="A280" s="32"/>
      <c r="B280" s="33"/>
      <c r="C280" s="33"/>
      <c r="D280" s="102"/>
      <c r="E280" s="101"/>
    </row>
    <row r="281" spans="1:5" ht="15.75" customHeight="1" x14ac:dyDescent="0.25">
      <c r="A281" s="32"/>
      <c r="B281" s="33"/>
      <c r="C281" s="33"/>
      <c r="D281" s="102"/>
      <c r="E281" s="101"/>
    </row>
    <row r="282" spans="1:5" ht="15.75" customHeight="1" x14ac:dyDescent="0.25">
      <c r="A282" s="32"/>
      <c r="B282" s="33"/>
      <c r="C282" s="33"/>
      <c r="D282" s="102"/>
      <c r="E282" s="101"/>
    </row>
    <row r="283" spans="1:5" ht="15.75" customHeight="1" x14ac:dyDescent="0.25">
      <c r="A283" s="32"/>
      <c r="B283" s="33"/>
      <c r="C283" s="33"/>
      <c r="D283" s="102"/>
      <c r="E283" s="101"/>
    </row>
    <row r="284" spans="1:5" ht="15.75" customHeight="1" x14ac:dyDescent="0.25">
      <c r="A284" s="32"/>
      <c r="B284" s="33"/>
      <c r="C284" s="33"/>
      <c r="D284" s="102"/>
      <c r="E284" s="101"/>
    </row>
    <row r="285" spans="1:5" ht="15.75" customHeight="1" x14ac:dyDescent="0.25">
      <c r="A285" s="32"/>
      <c r="B285" s="33"/>
      <c r="C285" s="33"/>
      <c r="D285" s="102"/>
      <c r="E285" s="101"/>
    </row>
    <row r="286" spans="1:5" ht="15.75" customHeight="1" x14ac:dyDescent="0.25">
      <c r="A286" s="32"/>
      <c r="B286" s="33"/>
      <c r="C286" s="33"/>
      <c r="D286" s="102"/>
      <c r="E286" s="101"/>
    </row>
    <row r="287" spans="1:5" ht="15.75" customHeight="1" x14ac:dyDescent="0.25">
      <c r="A287" s="32"/>
      <c r="B287" s="33"/>
      <c r="C287" s="33"/>
      <c r="D287" s="102"/>
      <c r="E287" s="101"/>
    </row>
    <row r="288" spans="1:5" ht="15.75" customHeight="1" x14ac:dyDescent="0.25">
      <c r="A288" s="32"/>
      <c r="B288" s="33"/>
      <c r="C288" s="33"/>
      <c r="D288" s="102"/>
      <c r="E288" s="101"/>
    </row>
    <row r="289" spans="1:5" ht="15.75" customHeight="1" x14ac:dyDescent="0.25">
      <c r="A289" s="32"/>
      <c r="B289" s="33"/>
      <c r="C289" s="33"/>
      <c r="D289" s="102"/>
      <c r="E289" s="101"/>
    </row>
    <row r="290" spans="1:5" ht="15.75" customHeight="1" x14ac:dyDescent="0.25">
      <c r="A290" s="32"/>
      <c r="B290" s="33"/>
      <c r="C290" s="33"/>
      <c r="D290" s="102"/>
      <c r="E290" s="101"/>
    </row>
    <row r="291" spans="1:5" ht="15.75" customHeight="1" x14ac:dyDescent="0.25">
      <c r="A291" s="32"/>
      <c r="B291" s="33"/>
      <c r="C291" s="33"/>
      <c r="D291" s="102"/>
      <c r="E291" s="101"/>
    </row>
    <row r="292" spans="1:5" ht="15.75" customHeight="1" x14ac:dyDescent="0.25">
      <c r="A292" s="32"/>
      <c r="B292" s="33"/>
      <c r="C292" s="33"/>
      <c r="D292" s="102"/>
      <c r="E292" s="101"/>
    </row>
    <row r="293" spans="1:5" ht="15.75" customHeight="1" x14ac:dyDescent="0.25">
      <c r="A293" s="32"/>
      <c r="B293" s="33"/>
      <c r="C293" s="33"/>
      <c r="D293" s="102"/>
      <c r="E293" s="101"/>
    </row>
    <row r="294" spans="1:5" ht="15.75" customHeight="1" x14ac:dyDescent="0.25">
      <c r="A294" s="32"/>
      <c r="B294" s="33"/>
      <c r="C294" s="33"/>
      <c r="D294" s="102"/>
      <c r="E294" s="101"/>
    </row>
    <row r="295" spans="1:5" ht="15.75" customHeight="1" x14ac:dyDescent="0.25">
      <c r="A295" s="32"/>
      <c r="B295" s="33"/>
      <c r="C295" s="33"/>
      <c r="D295" s="102"/>
      <c r="E295" s="101"/>
    </row>
    <row r="296" spans="1:5" ht="15.75" customHeight="1" x14ac:dyDescent="0.25">
      <c r="A296" s="32"/>
      <c r="B296" s="33"/>
      <c r="C296" s="33"/>
      <c r="D296" s="102"/>
      <c r="E296" s="101"/>
    </row>
    <row r="297" spans="1:5" ht="15.75" customHeight="1" x14ac:dyDescent="0.25">
      <c r="A297" s="32"/>
      <c r="B297" s="33"/>
      <c r="C297" s="33"/>
      <c r="D297" s="102"/>
      <c r="E297" s="101"/>
    </row>
    <row r="298" spans="1:5" ht="15.75" customHeight="1" x14ac:dyDescent="0.25">
      <c r="A298" s="32"/>
      <c r="B298" s="33"/>
      <c r="C298" s="33"/>
      <c r="D298" s="102"/>
      <c r="E298" s="101"/>
    </row>
    <row r="299" spans="1:5" ht="15.75" customHeight="1" x14ac:dyDescent="0.25">
      <c r="A299" s="32"/>
      <c r="B299" s="33"/>
      <c r="C299" s="33"/>
      <c r="D299" s="102"/>
      <c r="E299" s="101"/>
    </row>
    <row r="300" spans="1:5" ht="15.75" customHeight="1" x14ac:dyDescent="0.25">
      <c r="A300" s="32"/>
      <c r="B300" s="33"/>
      <c r="C300" s="33"/>
      <c r="D300" s="102"/>
      <c r="E300" s="101"/>
    </row>
    <row r="301" spans="1:5" ht="15.75" customHeight="1" x14ac:dyDescent="0.25">
      <c r="A301" s="32"/>
      <c r="B301" s="33"/>
      <c r="C301" s="33"/>
      <c r="D301" s="102"/>
      <c r="E301" s="101"/>
    </row>
    <row r="302" spans="1:5" ht="15.75" customHeight="1" x14ac:dyDescent="0.25">
      <c r="A302" s="32"/>
      <c r="B302" s="33"/>
      <c r="C302" s="33"/>
      <c r="D302" s="102"/>
      <c r="E302" s="101"/>
    </row>
    <row r="303" spans="1:5" ht="15.75" customHeight="1" x14ac:dyDescent="0.25">
      <c r="A303" s="32"/>
      <c r="B303" s="33"/>
      <c r="C303" s="33"/>
      <c r="D303" s="102"/>
      <c r="E303" s="101"/>
    </row>
    <row r="304" spans="1:5" ht="15.75" customHeight="1" x14ac:dyDescent="0.25">
      <c r="A304" s="32"/>
      <c r="B304" s="33"/>
      <c r="C304" s="33"/>
      <c r="D304" s="102"/>
      <c r="E304" s="101"/>
    </row>
    <row r="305" spans="1:5" ht="15.75" customHeight="1" x14ac:dyDescent="0.25">
      <c r="A305" s="32"/>
      <c r="B305" s="33"/>
      <c r="C305" s="33"/>
      <c r="D305" s="102"/>
      <c r="E305" s="101"/>
    </row>
    <row r="306" spans="1:5" ht="15.75" customHeight="1" x14ac:dyDescent="0.25">
      <c r="A306" s="32"/>
      <c r="B306" s="33"/>
      <c r="C306" s="33"/>
      <c r="D306" s="102"/>
      <c r="E306" s="101"/>
    </row>
    <row r="307" spans="1:5" ht="15.75" customHeight="1" x14ac:dyDescent="0.25">
      <c r="A307" s="32"/>
      <c r="B307" s="33"/>
      <c r="C307" s="33"/>
      <c r="D307" s="102"/>
      <c r="E307" s="101"/>
    </row>
    <row r="308" spans="1:5" ht="15.75" customHeight="1" x14ac:dyDescent="0.25">
      <c r="A308" s="32"/>
      <c r="B308" s="33"/>
      <c r="C308" s="33"/>
      <c r="D308" s="102"/>
      <c r="E308" s="101"/>
    </row>
    <row r="309" spans="1:5" ht="15.75" customHeight="1" x14ac:dyDescent="0.25">
      <c r="A309" s="32"/>
      <c r="B309" s="33"/>
      <c r="C309" s="33"/>
      <c r="D309" s="102"/>
      <c r="E309" s="101"/>
    </row>
    <row r="310" spans="1:5" ht="15.75" customHeight="1" x14ac:dyDescent="0.25">
      <c r="A310" s="32"/>
      <c r="B310" s="33"/>
      <c r="C310" s="33"/>
      <c r="D310" s="102"/>
      <c r="E310" s="101"/>
    </row>
    <row r="311" spans="1:5" ht="15.75" customHeight="1" x14ac:dyDescent="0.25">
      <c r="A311" s="32"/>
      <c r="B311" s="33"/>
      <c r="C311" s="33"/>
      <c r="D311" s="102"/>
      <c r="E311" s="101"/>
    </row>
    <row r="312" spans="1:5" ht="15.75" customHeight="1" x14ac:dyDescent="0.25">
      <c r="A312" s="32"/>
      <c r="B312" s="33"/>
      <c r="C312" s="33"/>
      <c r="D312" s="102"/>
      <c r="E312" s="101"/>
    </row>
    <row r="313" spans="1:5" ht="15.75" customHeight="1" x14ac:dyDescent="0.25">
      <c r="A313" s="32"/>
      <c r="B313" s="33"/>
      <c r="C313" s="33"/>
      <c r="D313" s="102"/>
      <c r="E313" s="101"/>
    </row>
    <row r="314" spans="1:5" ht="15.75" customHeight="1" x14ac:dyDescent="0.25">
      <c r="A314" s="32"/>
      <c r="B314" s="33"/>
      <c r="C314" s="33"/>
      <c r="D314" s="102"/>
      <c r="E314" s="101"/>
    </row>
    <row r="315" spans="1:5" ht="15.75" customHeight="1" x14ac:dyDescent="0.25">
      <c r="A315" s="32"/>
      <c r="B315" s="33"/>
      <c r="C315" s="33"/>
      <c r="D315" s="102"/>
      <c r="E315" s="101"/>
    </row>
    <row r="316" spans="1:5" ht="15.75" customHeight="1" x14ac:dyDescent="0.25">
      <c r="A316" s="32"/>
      <c r="B316" s="33"/>
      <c r="C316" s="33"/>
      <c r="D316" s="102"/>
      <c r="E316" s="101"/>
    </row>
    <row r="317" spans="1:5" ht="15.75" customHeight="1" x14ac:dyDescent="0.25">
      <c r="A317" s="32"/>
      <c r="B317" s="33"/>
      <c r="C317" s="33"/>
      <c r="D317" s="102"/>
      <c r="E317" s="101"/>
    </row>
    <row r="318" spans="1:5" ht="15.75" customHeight="1" x14ac:dyDescent="0.25">
      <c r="A318" s="32"/>
      <c r="B318" s="33"/>
      <c r="C318" s="33"/>
      <c r="D318" s="102"/>
      <c r="E318" s="101"/>
    </row>
    <row r="319" spans="1:5" ht="15.75" customHeight="1" x14ac:dyDescent="0.25">
      <c r="A319" s="32"/>
      <c r="B319" s="33"/>
      <c r="C319" s="33"/>
      <c r="D319" s="102"/>
      <c r="E319" s="101"/>
    </row>
    <row r="320" spans="1:5" ht="15.75" customHeight="1" x14ac:dyDescent="0.25">
      <c r="A320" s="32"/>
      <c r="B320" s="33"/>
      <c r="C320" s="33"/>
      <c r="D320" s="102"/>
      <c r="E320" s="101"/>
    </row>
    <row r="321" spans="1:5" ht="15.75" customHeight="1" x14ac:dyDescent="0.25">
      <c r="A321" s="32"/>
      <c r="B321" s="33"/>
      <c r="C321" s="33"/>
      <c r="D321" s="102"/>
      <c r="E321" s="101"/>
    </row>
    <row r="322" spans="1:5" ht="15.75" customHeight="1" x14ac:dyDescent="0.25">
      <c r="A322" s="32"/>
      <c r="B322" s="33"/>
      <c r="C322" s="33"/>
      <c r="D322" s="102"/>
      <c r="E322" s="101"/>
    </row>
    <row r="323" spans="1:5" ht="15.75" customHeight="1" x14ac:dyDescent="0.25">
      <c r="A323" s="32"/>
      <c r="B323" s="33"/>
      <c r="C323" s="33"/>
      <c r="D323" s="102"/>
      <c r="E323" s="101"/>
    </row>
    <row r="324" spans="1:5" ht="15.75" customHeight="1" x14ac:dyDescent="0.25">
      <c r="A324" s="32"/>
      <c r="B324" s="33"/>
      <c r="C324" s="33"/>
      <c r="D324" s="102"/>
      <c r="E324" s="101"/>
    </row>
    <row r="325" spans="1:5" ht="15.75" customHeight="1" x14ac:dyDescent="0.25">
      <c r="A325" s="32"/>
      <c r="B325" s="33"/>
      <c r="C325" s="33"/>
      <c r="D325" s="102"/>
      <c r="E325" s="101"/>
    </row>
    <row r="326" spans="1:5" ht="15.75" customHeight="1" x14ac:dyDescent="0.25">
      <c r="A326" s="32"/>
      <c r="B326" s="33"/>
      <c r="C326" s="33"/>
      <c r="D326" s="102"/>
      <c r="E326" s="101"/>
    </row>
    <row r="327" spans="1:5" ht="15.75" customHeight="1" x14ac:dyDescent="0.25">
      <c r="A327" s="32"/>
      <c r="B327" s="33"/>
      <c r="C327" s="33"/>
      <c r="D327" s="102"/>
      <c r="E327" s="101"/>
    </row>
    <row r="328" spans="1:5" ht="15.75" customHeight="1" x14ac:dyDescent="0.25">
      <c r="A328" s="32"/>
      <c r="B328" s="33"/>
      <c r="C328" s="33"/>
      <c r="D328" s="102"/>
      <c r="E328" s="101"/>
    </row>
    <row r="329" spans="1:5" ht="15.75" customHeight="1" x14ac:dyDescent="0.25">
      <c r="A329" s="32"/>
      <c r="B329" s="33"/>
      <c r="C329" s="33"/>
      <c r="D329" s="102"/>
      <c r="E329" s="101"/>
    </row>
    <row r="330" spans="1:5" ht="15.75" customHeight="1" x14ac:dyDescent="0.25">
      <c r="A330" s="32"/>
      <c r="B330" s="33"/>
      <c r="C330" s="33"/>
      <c r="D330" s="102"/>
      <c r="E330" s="101"/>
    </row>
    <row r="331" spans="1:5" ht="15.75" customHeight="1" x14ac:dyDescent="0.25">
      <c r="A331" s="32"/>
      <c r="B331" s="33"/>
      <c r="C331" s="33"/>
      <c r="D331" s="102"/>
      <c r="E331" s="101"/>
    </row>
    <row r="332" spans="1:5" ht="15.75" customHeight="1" x14ac:dyDescent="0.25">
      <c r="A332" s="32"/>
      <c r="B332" s="33"/>
      <c r="C332" s="33"/>
      <c r="D332" s="102"/>
      <c r="E332" s="101"/>
    </row>
    <row r="333" spans="1:5" ht="15.75" customHeight="1" x14ac:dyDescent="0.25">
      <c r="A333" s="32"/>
      <c r="B333" s="33"/>
      <c r="C333" s="33"/>
      <c r="D333" s="102"/>
      <c r="E333" s="101"/>
    </row>
    <row r="334" spans="1:5" ht="15.75" customHeight="1" x14ac:dyDescent="0.25">
      <c r="A334" s="32"/>
      <c r="B334" s="33"/>
      <c r="C334" s="33"/>
      <c r="D334" s="102"/>
      <c r="E334" s="101"/>
    </row>
    <row r="335" spans="1:5" ht="15.75" customHeight="1" x14ac:dyDescent="0.25">
      <c r="A335" s="32"/>
      <c r="B335" s="33"/>
      <c r="C335" s="33"/>
      <c r="D335" s="102"/>
      <c r="E335" s="101"/>
    </row>
    <row r="336" spans="1:5" ht="15.75" customHeight="1" x14ac:dyDescent="0.25">
      <c r="A336" s="32"/>
      <c r="B336" s="33"/>
      <c r="C336" s="33"/>
      <c r="D336" s="102"/>
      <c r="E336" s="101"/>
    </row>
    <row r="337" spans="1:5" ht="15.75" customHeight="1" x14ac:dyDescent="0.25">
      <c r="A337" s="32"/>
      <c r="B337" s="33"/>
      <c r="C337" s="33"/>
      <c r="D337" s="102"/>
      <c r="E337" s="101"/>
    </row>
    <row r="338" spans="1:5" ht="15.75" customHeight="1" x14ac:dyDescent="0.25">
      <c r="A338" s="32"/>
      <c r="B338" s="33"/>
      <c r="C338" s="33"/>
      <c r="D338" s="102"/>
      <c r="E338" s="101"/>
    </row>
    <row r="339" spans="1:5" ht="15.75" customHeight="1" x14ac:dyDescent="0.25">
      <c r="A339" s="32"/>
      <c r="B339" s="33"/>
      <c r="C339" s="33"/>
      <c r="D339" s="102"/>
      <c r="E339" s="101"/>
    </row>
    <row r="340" spans="1:5" ht="15.75" customHeight="1" x14ac:dyDescent="0.25">
      <c r="A340" s="32"/>
      <c r="B340" s="33"/>
      <c r="C340" s="33"/>
      <c r="D340" s="102"/>
      <c r="E340" s="101"/>
    </row>
    <row r="341" spans="1:5" ht="15.75" customHeight="1" x14ac:dyDescent="0.25">
      <c r="A341" s="32"/>
      <c r="B341" s="33"/>
      <c r="C341" s="33"/>
      <c r="D341" s="102"/>
      <c r="E341" s="101"/>
    </row>
    <row r="342" spans="1:5" ht="15.75" customHeight="1" x14ac:dyDescent="0.25">
      <c r="A342" s="32"/>
      <c r="B342" s="33"/>
      <c r="C342" s="33"/>
      <c r="D342" s="102"/>
      <c r="E342" s="101"/>
    </row>
    <row r="343" spans="1:5" ht="15.75" customHeight="1" x14ac:dyDescent="0.25">
      <c r="A343" s="144"/>
      <c r="B343" s="145"/>
      <c r="C343" s="145"/>
      <c r="D343" s="146"/>
      <c r="E343" s="101"/>
    </row>
    <row r="344" spans="1:5" ht="15.75" customHeight="1" x14ac:dyDescent="0.25">
      <c r="A344" s="144"/>
      <c r="B344" s="145"/>
      <c r="C344" s="145"/>
      <c r="D344" s="146"/>
      <c r="E344" s="147"/>
    </row>
    <row r="345" spans="1:5" ht="15.75" customHeight="1" x14ac:dyDescent="0.25">
      <c r="A345" s="144"/>
      <c r="B345" s="145"/>
      <c r="C345" s="145"/>
      <c r="D345" s="146"/>
      <c r="E345" s="147"/>
    </row>
    <row r="346" spans="1:5" ht="15.75" customHeight="1" x14ac:dyDescent="0.25">
      <c r="A346" s="144"/>
      <c r="B346" s="145"/>
      <c r="C346" s="145"/>
      <c r="D346" s="146"/>
      <c r="E346" s="147"/>
    </row>
    <row r="347" spans="1:5" ht="15.75" customHeight="1" x14ac:dyDescent="0.25">
      <c r="A347" s="144"/>
      <c r="B347" s="145"/>
      <c r="C347" s="145"/>
      <c r="D347" s="146"/>
      <c r="E347" s="147"/>
    </row>
    <row r="348" spans="1:5" ht="15.75" customHeight="1" x14ac:dyDescent="0.25">
      <c r="A348" s="144"/>
      <c r="B348" s="145"/>
      <c r="C348" s="145"/>
      <c r="D348" s="146"/>
      <c r="E348" s="147"/>
    </row>
    <row r="349" spans="1:5" ht="15.75" customHeight="1" x14ac:dyDescent="0.25">
      <c r="A349" s="144"/>
      <c r="B349" s="145"/>
      <c r="C349" s="145"/>
      <c r="D349" s="146"/>
      <c r="E349" s="147"/>
    </row>
    <row r="350" spans="1:5" ht="15.75" customHeight="1" x14ac:dyDescent="0.25">
      <c r="A350" s="144"/>
      <c r="B350" s="145"/>
      <c r="C350" s="145"/>
      <c r="D350" s="146"/>
      <c r="E350" s="147"/>
    </row>
    <row r="351" spans="1:5" ht="15.75" customHeight="1" x14ac:dyDescent="0.25">
      <c r="A351" s="144"/>
      <c r="B351" s="145"/>
      <c r="C351" s="145"/>
      <c r="D351" s="146"/>
      <c r="E351" s="147"/>
    </row>
    <row r="352" spans="1:5" ht="15.75" customHeight="1" x14ac:dyDescent="0.25">
      <c r="A352" s="144"/>
      <c r="B352" s="145"/>
      <c r="C352" s="145"/>
      <c r="D352" s="146"/>
      <c r="E352" s="147"/>
    </row>
    <row r="353" spans="1:5" ht="15.75" customHeight="1" x14ac:dyDescent="0.25">
      <c r="A353" s="144"/>
      <c r="B353" s="145"/>
      <c r="C353" s="145"/>
      <c r="D353" s="146"/>
      <c r="E353" s="147"/>
    </row>
    <row r="354" spans="1:5" ht="15.75" customHeight="1" x14ac:dyDescent="0.25">
      <c r="A354" s="144"/>
      <c r="B354" s="145"/>
      <c r="C354" s="145"/>
      <c r="D354" s="146"/>
      <c r="E354" s="147"/>
    </row>
    <row r="355" spans="1:5" ht="15.75" customHeight="1" x14ac:dyDescent="0.25">
      <c r="A355" s="144"/>
      <c r="B355" s="145"/>
      <c r="C355" s="145"/>
      <c r="D355" s="146"/>
      <c r="E355" s="147"/>
    </row>
    <row r="356" spans="1:5" ht="15.75" customHeight="1" x14ac:dyDescent="0.25">
      <c r="A356" s="144"/>
      <c r="B356" s="145"/>
      <c r="C356" s="145"/>
      <c r="D356" s="146"/>
      <c r="E356" s="147"/>
    </row>
    <row r="357" spans="1:5" ht="15.75" customHeight="1" x14ac:dyDescent="0.25">
      <c r="A357" s="144"/>
      <c r="B357" s="145"/>
      <c r="C357" s="145"/>
      <c r="D357" s="146"/>
      <c r="E357" s="147"/>
    </row>
    <row r="358" spans="1:5" ht="15.75" customHeight="1" x14ac:dyDescent="0.25">
      <c r="A358" s="144"/>
      <c r="B358" s="145"/>
      <c r="C358" s="145"/>
      <c r="D358" s="146"/>
      <c r="E358" s="147"/>
    </row>
    <row r="359" spans="1:5" ht="15.75" customHeight="1" x14ac:dyDescent="0.25">
      <c r="A359" s="144"/>
      <c r="B359" s="145"/>
      <c r="C359" s="145"/>
      <c r="D359" s="146"/>
      <c r="E359" s="147"/>
    </row>
    <row r="360" spans="1:5" ht="15.75" customHeight="1" x14ac:dyDescent="0.25">
      <c r="A360" s="144"/>
      <c r="B360" s="145"/>
      <c r="C360" s="145"/>
      <c r="D360" s="146"/>
      <c r="E360" s="147"/>
    </row>
    <row r="361" spans="1:5" ht="15.75" customHeight="1" x14ac:dyDescent="0.25">
      <c r="A361" s="144"/>
      <c r="B361" s="145"/>
      <c r="C361" s="145"/>
      <c r="D361" s="146"/>
      <c r="E361" s="147"/>
    </row>
    <row r="362" spans="1:5" ht="15.75" customHeight="1" x14ac:dyDescent="0.25">
      <c r="A362" s="144"/>
      <c r="B362" s="145"/>
      <c r="C362" s="145"/>
      <c r="D362" s="146"/>
      <c r="E362" s="147"/>
    </row>
    <row r="363" spans="1:5" ht="15.75" customHeight="1" x14ac:dyDescent="0.25">
      <c r="A363" s="144"/>
      <c r="B363" s="145"/>
      <c r="C363" s="145"/>
      <c r="D363" s="146"/>
      <c r="E363" s="147"/>
    </row>
    <row r="364" spans="1:5" ht="15.75" customHeight="1" x14ac:dyDescent="0.25">
      <c r="A364" s="144"/>
      <c r="B364" s="145"/>
      <c r="C364" s="145"/>
      <c r="D364" s="146"/>
      <c r="E364" s="147"/>
    </row>
    <row r="365" spans="1:5" ht="15.75" customHeight="1" x14ac:dyDescent="0.25">
      <c r="A365" s="144"/>
      <c r="B365" s="145"/>
      <c r="C365" s="145"/>
      <c r="D365" s="146"/>
      <c r="E365" s="147"/>
    </row>
    <row r="366" spans="1:5" ht="15.75" customHeight="1" x14ac:dyDescent="0.25">
      <c r="A366" s="144"/>
      <c r="B366" s="145"/>
      <c r="C366" s="145"/>
      <c r="D366" s="146"/>
      <c r="E366" s="147"/>
    </row>
    <row r="367" spans="1:5" ht="15.75" customHeight="1" x14ac:dyDescent="0.25">
      <c r="A367" s="144"/>
      <c r="B367" s="145"/>
      <c r="C367" s="145"/>
      <c r="D367" s="146"/>
      <c r="E367" s="147"/>
    </row>
    <row r="368" spans="1:5" ht="15.75" customHeight="1" x14ac:dyDescent="0.25">
      <c r="A368" s="144"/>
      <c r="B368" s="145"/>
      <c r="C368" s="145"/>
      <c r="D368" s="146"/>
      <c r="E368" s="147"/>
    </row>
    <row r="369" spans="1:5" ht="15.75" customHeight="1" x14ac:dyDescent="0.25">
      <c r="A369" s="144"/>
      <c r="B369" s="145"/>
      <c r="C369" s="145"/>
      <c r="D369" s="146"/>
      <c r="E369" s="147"/>
    </row>
    <row r="370" spans="1:5" ht="15.75" customHeight="1" x14ac:dyDescent="0.25">
      <c r="A370" s="144"/>
      <c r="B370" s="145"/>
      <c r="C370" s="145"/>
      <c r="D370" s="146"/>
      <c r="E370" s="147"/>
    </row>
    <row r="371" spans="1:5" ht="15.75" customHeight="1" x14ac:dyDescent="0.25">
      <c r="A371" s="144"/>
      <c r="B371" s="145"/>
      <c r="C371" s="145"/>
      <c r="D371" s="146"/>
      <c r="E371" s="147"/>
    </row>
    <row r="372" spans="1:5" ht="15.75" customHeight="1" x14ac:dyDescent="0.25">
      <c r="A372" s="144"/>
      <c r="B372" s="145"/>
      <c r="C372" s="145"/>
      <c r="D372" s="146"/>
      <c r="E372" s="147"/>
    </row>
    <row r="373" spans="1:5" ht="15.75" customHeight="1" x14ac:dyDescent="0.25">
      <c r="A373" s="144"/>
      <c r="B373" s="145"/>
      <c r="C373" s="145"/>
      <c r="D373" s="146"/>
      <c r="E373" s="147"/>
    </row>
    <row r="374" spans="1:5" ht="15.75" customHeight="1" x14ac:dyDescent="0.25">
      <c r="A374" s="144"/>
      <c r="B374" s="145"/>
      <c r="C374" s="145"/>
      <c r="D374" s="146"/>
      <c r="E374" s="147"/>
    </row>
    <row r="375" spans="1:5" ht="15.75" customHeight="1" x14ac:dyDescent="0.25">
      <c r="A375" s="144"/>
      <c r="B375" s="145"/>
      <c r="C375" s="145"/>
      <c r="D375" s="146"/>
      <c r="E375" s="147"/>
    </row>
    <row r="376" spans="1:5" ht="15.75" customHeight="1" x14ac:dyDescent="0.25">
      <c r="A376" s="144"/>
      <c r="B376" s="145"/>
      <c r="C376" s="145"/>
      <c r="D376" s="146"/>
      <c r="E376" s="147"/>
    </row>
    <row r="377" spans="1:5" ht="15.75" customHeight="1" x14ac:dyDescent="0.25">
      <c r="A377" s="144"/>
      <c r="B377" s="145"/>
      <c r="C377" s="145"/>
      <c r="D377" s="146"/>
      <c r="E377" s="147"/>
    </row>
    <row r="378" spans="1:5" ht="15.75" customHeight="1" x14ac:dyDescent="0.25">
      <c r="A378" s="144"/>
      <c r="B378" s="145"/>
      <c r="C378" s="145"/>
      <c r="D378" s="146"/>
      <c r="E378" s="147"/>
    </row>
    <row r="379" spans="1:5" ht="15.75" customHeight="1" x14ac:dyDescent="0.25">
      <c r="A379" s="144"/>
      <c r="B379" s="145"/>
      <c r="C379" s="145"/>
      <c r="D379" s="146"/>
      <c r="E379" s="147"/>
    </row>
    <row r="380" spans="1:5" ht="15.75" customHeight="1" x14ac:dyDescent="0.25">
      <c r="A380" s="144"/>
      <c r="B380" s="145"/>
      <c r="C380" s="145"/>
      <c r="D380" s="146"/>
      <c r="E380" s="147"/>
    </row>
    <row r="381" spans="1:5" ht="15.75" customHeight="1" x14ac:dyDescent="0.25">
      <c r="A381" s="144"/>
      <c r="B381" s="145"/>
      <c r="C381" s="145"/>
      <c r="D381" s="146"/>
      <c r="E381" s="147"/>
    </row>
    <row r="382" spans="1:5" ht="15.75" customHeight="1" x14ac:dyDescent="0.25">
      <c r="A382" s="144"/>
      <c r="B382" s="145"/>
      <c r="C382" s="145"/>
      <c r="D382" s="146"/>
      <c r="E382" s="147"/>
    </row>
    <row r="383" spans="1:5" ht="15.75" customHeight="1" x14ac:dyDescent="0.25">
      <c r="A383" s="144"/>
      <c r="B383" s="145"/>
      <c r="C383" s="145"/>
      <c r="D383" s="146"/>
      <c r="E383" s="147"/>
    </row>
    <row r="384" spans="1:5" ht="15.75" customHeight="1" x14ac:dyDescent="0.25">
      <c r="A384" s="144"/>
      <c r="B384" s="145"/>
      <c r="C384" s="145"/>
      <c r="D384" s="146"/>
      <c r="E384" s="147"/>
    </row>
    <row r="385" spans="1:5" ht="15.75" customHeight="1" x14ac:dyDescent="0.25">
      <c r="A385" s="144"/>
      <c r="B385" s="145"/>
      <c r="C385" s="145"/>
      <c r="D385" s="146"/>
      <c r="E385" s="147"/>
    </row>
    <row r="386" spans="1:5" ht="15.75" customHeight="1" x14ac:dyDescent="0.25">
      <c r="A386" s="144"/>
      <c r="B386" s="145"/>
      <c r="C386" s="145"/>
      <c r="D386" s="146"/>
      <c r="E386" s="147"/>
    </row>
    <row r="387" spans="1:5" ht="15.75" customHeight="1" x14ac:dyDescent="0.25">
      <c r="A387" s="144"/>
      <c r="B387" s="145"/>
      <c r="C387" s="145"/>
      <c r="D387" s="146"/>
      <c r="E387" s="147"/>
    </row>
    <row r="388" spans="1:5" ht="15.75" customHeight="1" x14ac:dyDescent="0.25">
      <c r="A388" s="144"/>
      <c r="B388" s="145"/>
      <c r="C388" s="145"/>
      <c r="D388" s="146"/>
      <c r="E388" s="147"/>
    </row>
    <row r="389" spans="1:5" ht="15.75" customHeight="1" x14ac:dyDescent="0.25">
      <c r="A389" s="144"/>
      <c r="B389" s="145"/>
      <c r="C389" s="145"/>
      <c r="D389" s="146"/>
      <c r="E389" s="147"/>
    </row>
    <row r="390" spans="1:5" ht="15.75" customHeight="1" x14ac:dyDescent="0.25">
      <c r="A390" s="144"/>
      <c r="B390" s="145"/>
      <c r="C390" s="145"/>
      <c r="D390" s="146"/>
      <c r="E390" s="147"/>
    </row>
    <row r="391" spans="1:5" ht="15.75" customHeight="1" x14ac:dyDescent="0.25">
      <c r="A391" s="144"/>
      <c r="B391" s="145"/>
      <c r="C391" s="145"/>
      <c r="D391" s="146"/>
      <c r="E391" s="147"/>
    </row>
    <row r="392" spans="1:5" ht="15.75" customHeight="1" x14ac:dyDescent="0.25">
      <c r="A392" s="144"/>
      <c r="B392" s="145"/>
      <c r="C392" s="145"/>
      <c r="D392" s="146"/>
      <c r="E392" s="147"/>
    </row>
    <row r="393" spans="1:5" ht="15.75" customHeight="1" x14ac:dyDescent="0.25">
      <c r="A393" s="144"/>
      <c r="B393" s="145"/>
      <c r="C393" s="145"/>
      <c r="D393" s="146"/>
      <c r="E393" s="147"/>
    </row>
    <row r="394" spans="1:5" ht="15.75" customHeight="1" x14ac:dyDescent="0.25">
      <c r="A394" s="144"/>
      <c r="B394" s="145"/>
      <c r="C394" s="145"/>
      <c r="D394" s="146"/>
      <c r="E394" s="147"/>
    </row>
    <row r="395" spans="1:5" ht="15.75" customHeight="1" x14ac:dyDescent="0.25">
      <c r="A395" s="144"/>
      <c r="B395" s="145"/>
      <c r="C395" s="145"/>
      <c r="D395" s="146"/>
      <c r="E395" s="147"/>
    </row>
    <row r="396" spans="1:5" ht="15.75" customHeight="1" x14ac:dyDescent="0.25">
      <c r="A396" s="144"/>
      <c r="B396" s="145"/>
      <c r="C396" s="145"/>
      <c r="D396" s="146"/>
      <c r="E396" s="147"/>
    </row>
    <row r="397" spans="1:5" ht="15.75" customHeight="1" x14ac:dyDescent="0.25">
      <c r="A397" s="144"/>
      <c r="B397" s="145"/>
      <c r="C397" s="145"/>
      <c r="D397" s="146"/>
      <c r="E397" s="147"/>
    </row>
    <row r="398" spans="1:5" ht="15.75" customHeight="1" x14ac:dyDescent="0.25">
      <c r="A398" s="144"/>
      <c r="B398" s="145"/>
      <c r="C398" s="145"/>
      <c r="D398" s="146"/>
      <c r="E398" s="147"/>
    </row>
    <row r="399" spans="1:5" ht="15.75" customHeight="1" x14ac:dyDescent="0.25">
      <c r="A399" s="144"/>
      <c r="B399" s="145"/>
      <c r="C399" s="145"/>
      <c r="D399" s="146"/>
      <c r="E399" s="147"/>
    </row>
    <row r="400" spans="1:5" ht="15.75" customHeight="1" x14ac:dyDescent="0.25">
      <c r="A400" s="144"/>
      <c r="B400" s="145"/>
      <c r="C400" s="145"/>
      <c r="D400" s="146"/>
      <c r="E400" s="147"/>
    </row>
    <row r="401" spans="1:5" ht="15.75" customHeight="1" x14ac:dyDescent="0.25">
      <c r="A401" s="144"/>
      <c r="B401" s="145"/>
      <c r="C401" s="145"/>
      <c r="D401" s="146"/>
      <c r="E401" s="147"/>
    </row>
    <row r="402" spans="1:5" ht="15.75" customHeight="1" x14ac:dyDescent="0.25">
      <c r="A402" s="144"/>
      <c r="B402" s="145"/>
      <c r="C402" s="145"/>
      <c r="D402" s="146"/>
      <c r="E402" s="147"/>
    </row>
    <row r="403" spans="1:5" ht="15.75" customHeight="1" x14ac:dyDescent="0.25">
      <c r="A403" s="144"/>
      <c r="B403" s="145"/>
      <c r="C403" s="145"/>
      <c r="D403" s="146"/>
      <c r="E403" s="147"/>
    </row>
    <row r="404" spans="1:5" ht="15.75" customHeight="1" x14ac:dyDescent="0.25">
      <c r="A404" s="144"/>
      <c r="B404" s="145"/>
      <c r="C404" s="145"/>
      <c r="D404" s="146"/>
      <c r="E404" s="147"/>
    </row>
    <row r="405" spans="1:5" ht="15.75" customHeight="1" x14ac:dyDescent="0.25">
      <c r="A405" s="144"/>
      <c r="B405" s="145"/>
      <c r="C405" s="145"/>
      <c r="D405" s="146"/>
      <c r="E405" s="147"/>
    </row>
    <row r="406" spans="1:5" ht="15.75" customHeight="1" x14ac:dyDescent="0.25">
      <c r="A406" s="144"/>
      <c r="B406" s="145"/>
      <c r="C406" s="145"/>
      <c r="D406" s="146"/>
      <c r="E406" s="147"/>
    </row>
    <row r="407" spans="1:5" ht="15.75" customHeight="1" x14ac:dyDescent="0.25">
      <c r="A407" s="144"/>
      <c r="B407" s="145"/>
      <c r="C407" s="145"/>
      <c r="D407" s="146"/>
      <c r="E407" s="147"/>
    </row>
    <row r="408" spans="1:5" ht="15.75" customHeight="1" x14ac:dyDescent="0.25">
      <c r="A408" s="144"/>
      <c r="B408" s="145"/>
      <c r="C408" s="145"/>
      <c r="D408" s="146"/>
      <c r="E408" s="147"/>
    </row>
    <row r="409" spans="1:5" ht="15.75" customHeight="1" x14ac:dyDescent="0.25">
      <c r="A409" s="144"/>
      <c r="B409" s="145"/>
      <c r="C409" s="145"/>
      <c r="D409" s="146"/>
      <c r="E409" s="147"/>
    </row>
    <row r="410" spans="1:5" ht="15.75" customHeight="1" x14ac:dyDescent="0.25">
      <c r="A410" s="144"/>
      <c r="B410" s="145"/>
      <c r="C410" s="145"/>
      <c r="D410" s="146"/>
      <c r="E410" s="147"/>
    </row>
    <row r="411" spans="1:5" ht="15.75" customHeight="1" x14ac:dyDescent="0.25">
      <c r="A411" s="144"/>
      <c r="B411" s="145"/>
      <c r="C411" s="145"/>
      <c r="D411" s="146"/>
      <c r="E411" s="147"/>
    </row>
    <row r="412" spans="1:5" ht="15.75" customHeight="1" x14ac:dyDescent="0.25">
      <c r="A412" s="144"/>
      <c r="B412" s="145"/>
      <c r="C412" s="145"/>
      <c r="D412" s="146"/>
      <c r="E412" s="147"/>
    </row>
    <row r="413" spans="1:5" ht="15.75" customHeight="1" x14ac:dyDescent="0.25">
      <c r="A413" s="144"/>
      <c r="B413" s="145"/>
      <c r="C413" s="145"/>
      <c r="D413" s="146"/>
      <c r="E413" s="147"/>
    </row>
    <row r="414" spans="1:5" ht="15.75" customHeight="1" x14ac:dyDescent="0.25">
      <c r="A414" s="144"/>
      <c r="B414" s="145"/>
      <c r="C414" s="145"/>
      <c r="D414" s="146"/>
      <c r="E414" s="147"/>
    </row>
    <row r="415" spans="1:5" ht="15.75" customHeight="1" x14ac:dyDescent="0.25">
      <c r="A415" s="144"/>
      <c r="B415" s="145"/>
      <c r="C415" s="145"/>
      <c r="D415" s="146"/>
      <c r="E415" s="147"/>
    </row>
    <row r="416" spans="1:5" ht="15.75" customHeight="1" x14ac:dyDescent="0.25">
      <c r="A416" s="144"/>
      <c r="B416" s="145"/>
      <c r="C416" s="145"/>
      <c r="D416" s="146"/>
      <c r="E416" s="147"/>
    </row>
    <row r="417" spans="1:5" ht="15.75" customHeight="1" x14ac:dyDescent="0.25">
      <c r="A417" s="144"/>
      <c r="B417" s="145"/>
      <c r="C417" s="145"/>
      <c r="D417" s="146"/>
      <c r="E417" s="147"/>
    </row>
    <row r="418" spans="1:5" ht="15.75" customHeight="1" x14ac:dyDescent="0.25">
      <c r="A418" s="144"/>
      <c r="B418" s="145"/>
      <c r="C418" s="145"/>
      <c r="D418" s="146"/>
      <c r="E418" s="147"/>
    </row>
    <row r="419" spans="1:5" ht="15.75" customHeight="1" x14ac:dyDescent="0.25">
      <c r="A419" s="144"/>
      <c r="B419" s="145"/>
      <c r="C419" s="145"/>
      <c r="D419" s="146"/>
      <c r="E419" s="147"/>
    </row>
    <row r="420" spans="1:5" ht="15.75" customHeight="1" x14ac:dyDescent="0.25">
      <c r="A420" s="144"/>
      <c r="B420" s="145"/>
      <c r="C420" s="145"/>
      <c r="D420" s="146"/>
      <c r="E420" s="147"/>
    </row>
    <row r="421" spans="1:5" ht="15.75" customHeight="1" x14ac:dyDescent="0.25">
      <c r="A421" s="144"/>
      <c r="B421" s="145"/>
      <c r="C421" s="145"/>
      <c r="D421" s="146"/>
      <c r="E421" s="147"/>
    </row>
    <row r="422" spans="1:5" ht="15.75" customHeight="1" x14ac:dyDescent="0.25">
      <c r="A422" s="144"/>
      <c r="B422" s="145"/>
      <c r="C422" s="145"/>
      <c r="D422" s="146"/>
      <c r="E422" s="147"/>
    </row>
    <row r="423" spans="1:5" ht="15.75" customHeight="1" x14ac:dyDescent="0.25">
      <c r="A423" s="144"/>
      <c r="B423" s="145"/>
      <c r="C423" s="145"/>
      <c r="D423" s="146"/>
      <c r="E423" s="147"/>
    </row>
    <row r="424" spans="1:5" ht="15.75" customHeight="1" x14ac:dyDescent="0.25">
      <c r="A424" s="144"/>
      <c r="B424" s="145"/>
      <c r="C424" s="145"/>
      <c r="D424" s="146"/>
      <c r="E424" s="147"/>
    </row>
    <row r="425" spans="1:5" ht="15.75" customHeight="1" x14ac:dyDescent="0.25">
      <c r="A425" s="144"/>
      <c r="B425" s="145"/>
      <c r="C425" s="145"/>
      <c r="D425" s="146"/>
      <c r="E425" s="147"/>
    </row>
    <row r="426" spans="1:5" ht="15.75" customHeight="1" x14ac:dyDescent="0.25">
      <c r="A426" s="144"/>
      <c r="B426" s="145"/>
      <c r="C426" s="145"/>
      <c r="D426" s="146"/>
      <c r="E426" s="147"/>
    </row>
    <row r="427" spans="1:5" ht="15.75" customHeight="1" x14ac:dyDescent="0.25">
      <c r="A427" s="144"/>
      <c r="B427" s="145"/>
      <c r="C427" s="145"/>
      <c r="D427" s="146"/>
      <c r="E427" s="147"/>
    </row>
    <row r="428" spans="1:5" ht="15.75" customHeight="1" x14ac:dyDescent="0.25">
      <c r="A428" s="144"/>
      <c r="B428" s="145"/>
      <c r="C428" s="145"/>
      <c r="D428" s="146"/>
      <c r="E428" s="147"/>
    </row>
    <row r="429" spans="1:5" ht="15.75" customHeight="1" x14ac:dyDescent="0.25">
      <c r="A429" s="144"/>
      <c r="B429" s="145"/>
      <c r="C429" s="145"/>
      <c r="D429" s="146"/>
      <c r="E429" s="147"/>
    </row>
    <row r="430" spans="1:5" ht="15.75" customHeight="1" x14ac:dyDescent="0.25">
      <c r="A430" s="144"/>
      <c r="B430" s="145"/>
      <c r="C430" s="145"/>
      <c r="D430" s="146"/>
      <c r="E430" s="147"/>
    </row>
    <row r="431" spans="1:5" ht="15.75" customHeight="1" x14ac:dyDescent="0.25">
      <c r="A431" s="144"/>
      <c r="B431" s="145"/>
      <c r="C431" s="145"/>
      <c r="D431" s="146"/>
      <c r="E431" s="147"/>
    </row>
    <row r="432" spans="1:5" ht="15.75" customHeight="1" x14ac:dyDescent="0.25">
      <c r="A432" s="144"/>
      <c r="B432" s="145"/>
      <c r="C432" s="145"/>
      <c r="D432" s="146"/>
      <c r="E432" s="147"/>
    </row>
    <row r="433" spans="1:5" ht="15.75" customHeight="1" x14ac:dyDescent="0.25">
      <c r="A433" s="144"/>
      <c r="B433" s="145"/>
      <c r="C433" s="145"/>
      <c r="D433" s="146"/>
      <c r="E433" s="147"/>
    </row>
    <row r="434" spans="1:5" ht="15.75" customHeight="1" x14ac:dyDescent="0.25">
      <c r="A434" s="144"/>
      <c r="B434" s="145"/>
      <c r="C434" s="145"/>
      <c r="D434" s="146"/>
      <c r="E434" s="147"/>
    </row>
    <row r="435" spans="1:5" ht="15.75" customHeight="1" x14ac:dyDescent="0.25">
      <c r="A435" s="144"/>
      <c r="B435" s="145"/>
      <c r="C435" s="145"/>
      <c r="D435" s="146"/>
      <c r="E435" s="147"/>
    </row>
    <row r="436" spans="1:5" ht="15.75" customHeight="1" x14ac:dyDescent="0.25">
      <c r="A436" s="144"/>
      <c r="B436" s="145"/>
      <c r="C436" s="145"/>
      <c r="D436" s="146"/>
      <c r="E436" s="147"/>
    </row>
    <row r="437" spans="1:5" ht="15.75" customHeight="1" x14ac:dyDescent="0.25">
      <c r="A437" s="144"/>
      <c r="B437" s="145"/>
      <c r="C437" s="145"/>
      <c r="D437" s="146"/>
      <c r="E437" s="147"/>
    </row>
    <row r="438" spans="1:5" ht="15.75" customHeight="1" x14ac:dyDescent="0.25">
      <c r="A438" s="144"/>
      <c r="B438" s="145"/>
      <c r="C438" s="145"/>
      <c r="D438" s="146"/>
      <c r="E438" s="147"/>
    </row>
    <row r="439" spans="1:5" ht="15.75" customHeight="1" x14ac:dyDescent="0.25">
      <c r="A439" s="144"/>
      <c r="B439" s="145"/>
      <c r="C439" s="145"/>
      <c r="D439" s="146"/>
      <c r="E439" s="147"/>
    </row>
    <row r="440" spans="1:5" ht="15.75" customHeight="1" x14ac:dyDescent="0.25">
      <c r="A440" s="144"/>
      <c r="B440" s="145"/>
      <c r="C440" s="145"/>
      <c r="D440" s="146"/>
      <c r="E440" s="147"/>
    </row>
    <row r="441" spans="1:5" ht="15.75" customHeight="1" x14ac:dyDescent="0.25">
      <c r="A441" s="144"/>
      <c r="B441" s="145"/>
      <c r="C441" s="145"/>
      <c r="D441" s="146"/>
      <c r="E441" s="147"/>
    </row>
    <row r="442" spans="1:5" ht="15.75" customHeight="1" x14ac:dyDescent="0.25">
      <c r="A442" s="144"/>
      <c r="B442" s="145"/>
      <c r="C442" s="145"/>
      <c r="D442" s="146"/>
      <c r="E442" s="147"/>
    </row>
    <row r="443" spans="1:5" ht="15.75" customHeight="1" x14ac:dyDescent="0.25">
      <c r="A443" s="144"/>
      <c r="B443" s="145"/>
      <c r="C443" s="145"/>
      <c r="D443" s="146"/>
      <c r="E443" s="147"/>
    </row>
    <row r="444" spans="1:5" ht="15.75" customHeight="1" x14ac:dyDescent="0.25">
      <c r="A444" s="144"/>
      <c r="B444" s="145"/>
      <c r="C444" s="145"/>
      <c r="D444" s="146"/>
      <c r="E444" s="147"/>
    </row>
    <row r="445" spans="1:5" ht="15.75" customHeight="1" x14ac:dyDescent="0.25">
      <c r="A445" s="144"/>
      <c r="B445" s="145"/>
      <c r="C445" s="145"/>
      <c r="D445" s="146"/>
      <c r="E445" s="147"/>
    </row>
    <row r="446" spans="1:5" ht="15.75" customHeight="1" x14ac:dyDescent="0.25">
      <c r="A446" s="144"/>
      <c r="B446" s="145"/>
      <c r="C446" s="145"/>
      <c r="D446" s="146"/>
      <c r="E446" s="147"/>
    </row>
    <row r="447" spans="1:5" ht="15.75" customHeight="1" x14ac:dyDescent="0.25">
      <c r="A447" s="144"/>
      <c r="B447" s="145"/>
      <c r="C447" s="145"/>
      <c r="D447" s="146"/>
      <c r="E447" s="147"/>
    </row>
    <row r="448" spans="1:5" ht="15.75" customHeight="1" x14ac:dyDescent="0.25">
      <c r="A448" s="144"/>
      <c r="B448" s="145"/>
      <c r="C448" s="145"/>
      <c r="D448" s="146"/>
      <c r="E448" s="147"/>
    </row>
    <row r="449" spans="1:5" ht="15.75" customHeight="1" x14ac:dyDescent="0.25">
      <c r="A449" s="144"/>
      <c r="B449" s="145"/>
      <c r="C449" s="145"/>
      <c r="D449" s="146"/>
      <c r="E449" s="147"/>
    </row>
    <row r="450" spans="1:5" ht="15.75" customHeight="1" x14ac:dyDescent="0.25">
      <c r="A450" s="144"/>
      <c r="B450" s="145"/>
      <c r="C450" s="145"/>
      <c r="D450" s="146"/>
      <c r="E450" s="147"/>
    </row>
    <row r="451" spans="1:5" ht="15.75" customHeight="1" x14ac:dyDescent="0.25">
      <c r="A451" s="144"/>
      <c r="B451" s="145"/>
      <c r="C451" s="145"/>
      <c r="D451" s="146"/>
      <c r="E451" s="147"/>
    </row>
    <row r="452" spans="1:5" ht="15.75" customHeight="1" x14ac:dyDescent="0.25">
      <c r="A452" s="144"/>
      <c r="B452" s="145"/>
      <c r="C452" s="145"/>
      <c r="D452" s="146"/>
      <c r="E452" s="147"/>
    </row>
    <row r="453" spans="1:5" ht="15.75" customHeight="1" x14ac:dyDescent="0.25">
      <c r="A453" s="144"/>
      <c r="B453" s="145"/>
      <c r="C453" s="145"/>
      <c r="D453" s="146"/>
      <c r="E453" s="147"/>
    </row>
    <row r="454" spans="1:5" ht="15.75" customHeight="1" x14ac:dyDescent="0.25">
      <c r="A454" s="144"/>
      <c r="B454" s="145"/>
      <c r="C454" s="145"/>
      <c r="D454" s="146"/>
      <c r="E454" s="147"/>
    </row>
    <row r="455" spans="1:5" ht="15.75" customHeight="1" x14ac:dyDescent="0.25">
      <c r="A455" s="144"/>
      <c r="B455" s="145"/>
      <c r="C455" s="145"/>
      <c r="D455" s="146"/>
      <c r="E455" s="147"/>
    </row>
    <row r="456" spans="1:5" ht="15.75" customHeight="1" x14ac:dyDescent="0.25">
      <c r="A456" s="144"/>
      <c r="B456" s="145"/>
      <c r="C456" s="145"/>
      <c r="D456" s="146"/>
      <c r="E456" s="147"/>
    </row>
    <row r="457" spans="1:5" ht="15.75" customHeight="1" x14ac:dyDescent="0.25">
      <c r="A457" s="144"/>
      <c r="B457" s="145"/>
      <c r="C457" s="145"/>
      <c r="D457" s="146"/>
      <c r="E457" s="147"/>
    </row>
    <row r="458" spans="1:5" ht="15.75" customHeight="1" x14ac:dyDescent="0.25">
      <c r="A458" s="144"/>
      <c r="B458" s="145"/>
      <c r="C458" s="145"/>
      <c r="D458" s="146"/>
      <c r="E458" s="147"/>
    </row>
    <row r="459" spans="1:5" ht="15.75" customHeight="1" x14ac:dyDescent="0.25">
      <c r="A459" s="144"/>
      <c r="B459" s="145"/>
      <c r="C459" s="145"/>
      <c r="D459" s="146"/>
      <c r="E459" s="147"/>
    </row>
    <row r="460" spans="1:5" ht="15.75" customHeight="1" x14ac:dyDescent="0.25">
      <c r="A460" s="144"/>
      <c r="B460" s="145"/>
      <c r="C460" s="145"/>
      <c r="D460" s="146"/>
      <c r="E460" s="147"/>
    </row>
    <row r="461" spans="1:5" ht="15.75" customHeight="1" x14ac:dyDescent="0.25">
      <c r="A461" s="144"/>
      <c r="B461" s="145"/>
      <c r="C461" s="145"/>
      <c r="D461" s="146"/>
      <c r="E461" s="147"/>
    </row>
    <row r="462" spans="1:5" ht="15.75" customHeight="1" x14ac:dyDescent="0.25">
      <c r="A462" s="144"/>
      <c r="B462" s="145"/>
      <c r="C462" s="145"/>
      <c r="D462" s="146"/>
      <c r="E462" s="147"/>
    </row>
    <row r="463" spans="1:5" ht="15.75" customHeight="1" x14ac:dyDescent="0.25">
      <c r="A463" s="144"/>
      <c r="B463" s="145"/>
      <c r="C463" s="145"/>
      <c r="D463" s="146"/>
      <c r="E463" s="147"/>
    </row>
    <row r="464" spans="1:5" ht="15.75" customHeight="1" x14ac:dyDescent="0.25">
      <c r="A464" s="144"/>
      <c r="B464" s="145"/>
      <c r="C464" s="145"/>
      <c r="D464" s="146"/>
      <c r="E464" s="147"/>
    </row>
    <row r="465" spans="1:5" ht="15.75" customHeight="1" x14ac:dyDescent="0.25">
      <c r="A465" s="144"/>
      <c r="B465" s="145"/>
      <c r="C465" s="145"/>
      <c r="D465" s="146"/>
      <c r="E465" s="147"/>
    </row>
    <row r="466" spans="1:5" ht="15.75" customHeight="1" x14ac:dyDescent="0.25">
      <c r="A466" s="144"/>
      <c r="B466" s="145"/>
      <c r="C466" s="145"/>
      <c r="D466" s="146"/>
      <c r="E466" s="147"/>
    </row>
    <row r="467" spans="1:5" ht="15.75" customHeight="1" x14ac:dyDescent="0.25">
      <c r="A467" s="144"/>
      <c r="B467" s="145"/>
      <c r="C467" s="145"/>
      <c r="D467" s="146"/>
      <c r="E467" s="147"/>
    </row>
    <row r="468" spans="1:5" ht="15.75" customHeight="1" x14ac:dyDescent="0.25">
      <c r="A468" s="144"/>
      <c r="B468" s="145"/>
      <c r="C468" s="145"/>
      <c r="D468" s="146"/>
      <c r="E468" s="147"/>
    </row>
    <row r="469" spans="1:5" ht="15.75" customHeight="1" x14ac:dyDescent="0.25">
      <c r="A469" s="144"/>
      <c r="B469" s="145"/>
      <c r="C469" s="145"/>
      <c r="D469" s="146"/>
      <c r="E469" s="147"/>
    </row>
    <row r="470" spans="1:5" ht="15.75" customHeight="1" x14ac:dyDescent="0.25">
      <c r="A470" s="144"/>
      <c r="B470" s="145"/>
      <c r="C470" s="145"/>
      <c r="D470" s="146"/>
      <c r="E470" s="147"/>
    </row>
    <row r="471" spans="1:5" ht="15.75" customHeight="1" x14ac:dyDescent="0.25">
      <c r="A471" s="144"/>
      <c r="B471" s="145"/>
      <c r="C471" s="145"/>
      <c r="D471" s="146"/>
      <c r="E471" s="147"/>
    </row>
    <row r="472" spans="1:5" ht="15.75" customHeight="1" x14ac:dyDescent="0.25">
      <c r="A472" s="144"/>
      <c r="B472" s="145"/>
      <c r="C472" s="145"/>
      <c r="D472" s="146"/>
      <c r="E472" s="147"/>
    </row>
    <row r="473" spans="1:5" ht="15.75" customHeight="1" x14ac:dyDescent="0.25">
      <c r="A473" s="144"/>
      <c r="B473" s="145"/>
      <c r="C473" s="145"/>
      <c r="D473" s="146"/>
      <c r="E473" s="147"/>
    </row>
    <row r="474" spans="1:5" ht="15.75" customHeight="1" x14ac:dyDescent="0.25">
      <c r="A474" s="144"/>
      <c r="B474" s="145"/>
      <c r="C474" s="145"/>
      <c r="D474" s="146"/>
      <c r="E474" s="147"/>
    </row>
    <row r="475" spans="1:5" ht="15.75" customHeight="1" x14ac:dyDescent="0.25">
      <c r="A475" s="144"/>
      <c r="B475" s="145"/>
      <c r="C475" s="145"/>
      <c r="D475" s="146"/>
      <c r="E475" s="147"/>
    </row>
    <row r="476" spans="1:5" ht="15.75" customHeight="1" x14ac:dyDescent="0.25">
      <c r="A476" s="144"/>
      <c r="B476" s="145"/>
      <c r="C476" s="145"/>
      <c r="D476" s="146"/>
      <c r="E476" s="147"/>
    </row>
    <row r="477" spans="1:5" ht="15.75" customHeight="1" x14ac:dyDescent="0.25">
      <c r="A477" s="144"/>
      <c r="B477" s="145"/>
      <c r="C477" s="145"/>
      <c r="D477" s="146"/>
      <c r="E477" s="147"/>
    </row>
    <row r="478" spans="1:5" ht="15.75" customHeight="1" x14ac:dyDescent="0.25">
      <c r="A478" s="144"/>
      <c r="B478" s="145"/>
      <c r="C478" s="145"/>
      <c r="D478" s="146"/>
      <c r="E478" s="147"/>
    </row>
    <row r="479" spans="1:5" ht="15.75" customHeight="1" x14ac:dyDescent="0.25">
      <c r="A479" s="144"/>
      <c r="B479" s="145"/>
      <c r="C479" s="145"/>
      <c r="D479" s="146"/>
      <c r="E479" s="147"/>
    </row>
    <row r="480" spans="1:5" ht="15.75" customHeight="1" x14ac:dyDescent="0.25">
      <c r="A480" s="144"/>
      <c r="B480" s="145"/>
      <c r="C480" s="145"/>
      <c r="D480" s="146"/>
      <c r="E480" s="147"/>
    </row>
    <row r="481" spans="1:5" ht="15.75" customHeight="1" x14ac:dyDescent="0.25">
      <c r="A481" s="144"/>
      <c r="B481" s="145"/>
      <c r="C481" s="145"/>
      <c r="D481" s="146"/>
      <c r="E481" s="147"/>
    </row>
    <row r="482" spans="1:5" ht="15.75" customHeight="1" x14ac:dyDescent="0.25">
      <c r="A482" s="144"/>
      <c r="B482" s="145"/>
      <c r="C482" s="145"/>
      <c r="D482" s="146"/>
      <c r="E482" s="147"/>
    </row>
    <row r="483" spans="1:5" ht="15.75" customHeight="1" x14ac:dyDescent="0.25">
      <c r="A483" s="144"/>
      <c r="B483" s="145"/>
      <c r="C483" s="145"/>
      <c r="D483" s="146"/>
      <c r="E483" s="147"/>
    </row>
    <row r="484" spans="1:5" ht="15.75" customHeight="1" x14ac:dyDescent="0.25">
      <c r="A484" s="144"/>
      <c r="B484" s="145"/>
      <c r="C484" s="145"/>
      <c r="D484" s="146"/>
      <c r="E484" s="147"/>
    </row>
    <row r="485" spans="1:5" ht="15.75" customHeight="1" x14ac:dyDescent="0.25">
      <c r="A485" s="144"/>
      <c r="B485" s="145"/>
      <c r="C485" s="145"/>
      <c r="D485" s="146"/>
      <c r="E485" s="147"/>
    </row>
    <row r="486" spans="1:5" ht="15.75" customHeight="1" x14ac:dyDescent="0.25">
      <c r="A486" s="144"/>
      <c r="B486" s="145"/>
      <c r="C486" s="145"/>
      <c r="D486" s="146"/>
      <c r="E486" s="147"/>
    </row>
    <row r="487" spans="1:5" ht="15.75" customHeight="1" x14ac:dyDescent="0.25">
      <c r="A487" s="144"/>
      <c r="B487" s="145"/>
      <c r="C487" s="145"/>
      <c r="D487" s="146"/>
      <c r="E487" s="147"/>
    </row>
    <row r="488" spans="1:5" ht="15.75" customHeight="1" x14ac:dyDescent="0.25">
      <c r="A488" s="144"/>
      <c r="B488" s="145"/>
      <c r="C488" s="145"/>
      <c r="D488" s="146"/>
      <c r="E488" s="147"/>
    </row>
    <row r="489" spans="1:5" ht="15.75" customHeight="1" x14ac:dyDescent="0.25">
      <c r="A489" s="144"/>
      <c r="B489" s="145"/>
      <c r="C489" s="145"/>
      <c r="D489" s="146"/>
      <c r="E489" s="147"/>
    </row>
    <row r="490" spans="1:5" ht="15.75" customHeight="1" x14ac:dyDescent="0.25">
      <c r="A490" s="144"/>
      <c r="B490" s="145"/>
      <c r="C490" s="145"/>
      <c r="D490" s="146"/>
      <c r="E490" s="147"/>
    </row>
    <row r="491" spans="1:5" ht="15.75" customHeight="1" x14ac:dyDescent="0.25">
      <c r="A491" s="144"/>
      <c r="B491" s="145"/>
      <c r="C491" s="145"/>
      <c r="D491" s="146"/>
      <c r="E491" s="147"/>
    </row>
    <row r="492" spans="1:5" ht="15.75" customHeight="1" x14ac:dyDescent="0.25">
      <c r="A492" s="144"/>
      <c r="B492" s="145"/>
      <c r="C492" s="145"/>
      <c r="D492" s="146"/>
      <c r="E492" s="147"/>
    </row>
    <row r="493" spans="1:5" ht="15.75" customHeight="1" x14ac:dyDescent="0.25">
      <c r="A493" s="144"/>
      <c r="B493" s="145"/>
      <c r="C493" s="145"/>
      <c r="D493" s="146"/>
      <c r="E493" s="147"/>
    </row>
    <row r="494" spans="1:5" ht="15.75" customHeight="1" x14ac:dyDescent="0.25">
      <c r="A494" s="144"/>
      <c r="B494" s="145"/>
      <c r="C494" s="145"/>
      <c r="D494" s="146"/>
      <c r="E494" s="147"/>
    </row>
    <row r="495" spans="1:5" ht="15.75" customHeight="1" x14ac:dyDescent="0.25">
      <c r="A495" s="144"/>
      <c r="B495" s="145"/>
      <c r="C495" s="145"/>
      <c r="D495" s="146"/>
      <c r="E495" s="147"/>
    </row>
    <row r="496" spans="1:5" ht="15.75" customHeight="1" x14ac:dyDescent="0.25">
      <c r="A496" s="144"/>
      <c r="B496" s="145"/>
      <c r="C496" s="145"/>
      <c r="D496" s="146"/>
      <c r="E496" s="147"/>
    </row>
    <row r="497" spans="1:5" ht="15.75" customHeight="1" x14ac:dyDescent="0.25">
      <c r="A497" s="144"/>
      <c r="B497" s="145"/>
      <c r="C497" s="145"/>
      <c r="D497" s="146"/>
      <c r="E497" s="147"/>
    </row>
    <row r="498" spans="1:5" ht="15.75" customHeight="1" x14ac:dyDescent="0.25">
      <c r="A498" s="144"/>
      <c r="B498" s="145"/>
      <c r="C498" s="145"/>
      <c r="D498" s="146"/>
      <c r="E498" s="147"/>
    </row>
    <row r="499" spans="1:5" ht="15.75" customHeight="1" x14ac:dyDescent="0.25">
      <c r="A499" s="144"/>
      <c r="B499" s="145"/>
      <c r="C499" s="145"/>
      <c r="D499" s="146"/>
      <c r="E499" s="147"/>
    </row>
    <row r="500" spans="1:5" ht="15.75" customHeight="1" x14ac:dyDescent="0.25">
      <c r="A500" s="144"/>
      <c r="B500" s="145"/>
      <c r="C500" s="145"/>
      <c r="D500" s="146"/>
      <c r="E500" s="147"/>
    </row>
    <row r="501" spans="1:5" ht="15.75" customHeight="1" x14ac:dyDescent="0.25">
      <c r="A501" s="144"/>
      <c r="B501" s="145"/>
      <c r="C501" s="145"/>
      <c r="D501" s="146"/>
      <c r="E501" s="147"/>
    </row>
    <row r="502" spans="1:5" ht="15.75" customHeight="1" x14ac:dyDescent="0.25">
      <c r="A502" s="144"/>
      <c r="B502" s="145"/>
      <c r="C502" s="145"/>
      <c r="D502" s="146"/>
      <c r="E502" s="147"/>
    </row>
    <row r="503" spans="1:5" ht="15.75" customHeight="1" x14ac:dyDescent="0.25">
      <c r="A503" s="144"/>
      <c r="B503" s="145"/>
      <c r="C503" s="145"/>
      <c r="D503" s="146"/>
      <c r="E503" s="147"/>
    </row>
    <row r="504" spans="1:5" ht="15.75" customHeight="1" x14ac:dyDescent="0.25">
      <c r="A504" s="144"/>
      <c r="B504" s="145"/>
      <c r="C504" s="145"/>
      <c r="D504" s="146"/>
      <c r="E504" s="147"/>
    </row>
    <row r="505" spans="1:5" ht="15.75" customHeight="1" x14ac:dyDescent="0.25">
      <c r="A505" s="144"/>
      <c r="B505" s="145"/>
      <c r="C505" s="145"/>
      <c r="D505" s="146"/>
      <c r="E505" s="147"/>
    </row>
    <row r="506" spans="1:5" ht="15.75" customHeight="1" x14ac:dyDescent="0.25">
      <c r="A506" s="144"/>
      <c r="B506" s="145"/>
      <c r="C506" s="145"/>
      <c r="D506" s="146"/>
      <c r="E506" s="147"/>
    </row>
    <row r="507" spans="1:5" ht="15.75" customHeight="1" x14ac:dyDescent="0.25">
      <c r="A507" s="144"/>
      <c r="B507" s="145"/>
      <c r="C507" s="145"/>
      <c r="D507" s="146"/>
      <c r="E507" s="147"/>
    </row>
    <row r="508" spans="1:5" ht="15.75" customHeight="1" x14ac:dyDescent="0.25">
      <c r="A508" s="144"/>
      <c r="B508" s="145"/>
      <c r="C508" s="145"/>
      <c r="D508" s="146"/>
      <c r="E508" s="147"/>
    </row>
    <row r="509" spans="1:5" ht="15.75" customHeight="1" x14ac:dyDescent="0.25">
      <c r="A509" s="144"/>
      <c r="B509" s="145"/>
      <c r="C509" s="145"/>
      <c r="D509" s="146"/>
      <c r="E509" s="147"/>
    </row>
    <row r="510" spans="1:5" ht="15.75" customHeight="1" x14ac:dyDescent="0.25">
      <c r="A510" s="144"/>
      <c r="B510" s="145"/>
      <c r="C510" s="145"/>
      <c r="D510" s="146"/>
      <c r="E510" s="147"/>
    </row>
    <row r="511" spans="1:5" ht="15.75" customHeight="1" x14ac:dyDescent="0.25">
      <c r="A511" s="144"/>
      <c r="B511" s="145"/>
      <c r="C511" s="145"/>
      <c r="D511" s="146"/>
      <c r="E511" s="147"/>
    </row>
    <row r="512" spans="1:5" ht="15.75" customHeight="1" x14ac:dyDescent="0.25">
      <c r="A512" s="144"/>
      <c r="B512" s="145"/>
      <c r="C512" s="145"/>
      <c r="D512" s="146"/>
      <c r="E512" s="147"/>
    </row>
    <row r="513" spans="1:5" ht="15.75" customHeight="1" x14ac:dyDescent="0.25">
      <c r="A513" s="144"/>
      <c r="B513" s="145"/>
      <c r="C513" s="145"/>
      <c r="D513" s="146"/>
      <c r="E513" s="147"/>
    </row>
    <row r="514" spans="1:5" ht="15.75" customHeight="1" x14ac:dyDescent="0.25">
      <c r="A514" s="144"/>
      <c r="B514" s="145"/>
      <c r="C514" s="145"/>
      <c r="D514" s="146"/>
      <c r="E514" s="147"/>
    </row>
    <row r="515" spans="1:5" ht="15.75" customHeight="1" x14ac:dyDescent="0.25">
      <c r="A515" s="144"/>
      <c r="B515" s="145"/>
      <c r="C515" s="145"/>
      <c r="D515" s="146"/>
      <c r="E515" s="147"/>
    </row>
    <row r="516" spans="1:5" ht="15.75" customHeight="1" x14ac:dyDescent="0.25">
      <c r="A516" s="144"/>
      <c r="B516" s="145"/>
      <c r="C516" s="145"/>
      <c r="D516" s="146"/>
      <c r="E516" s="147"/>
    </row>
    <row r="517" spans="1:5" ht="15.75" customHeight="1" x14ac:dyDescent="0.25">
      <c r="A517" s="144"/>
      <c r="B517" s="145"/>
      <c r="C517" s="145"/>
      <c r="D517" s="146"/>
      <c r="E517" s="147"/>
    </row>
    <row r="518" spans="1:5" ht="15.75" customHeight="1" x14ac:dyDescent="0.25">
      <c r="A518" s="144"/>
      <c r="B518" s="145"/>
      <c r="C518" s="145"/>
      <c r="D518" s="146"/>
      <c r="E518" s="147"/>
    </row>
    <row r="519" spans="1:5" ht="15.75" customHeight="1" x14ac:dyDescent="0.25">
      <c r="A519" s="144"/>
      <c r="B519" s="145"/>
      <c r="C519" s="145"/>
      <c r="D519" s="146"/>
      <c r="E519" s="147"/>
    </row>
    <row r="520" spans="1:5" ht="15.75" customHeight="1" x14ac:dyDescent="0.25">
      <c r="A520" s="144"/>
      <c r="B520" s="145"/>
      <c r="C520" s="145"/>
      <c r="D520" s="146"/>
      <c r="E520" s="147"/>
    </row>
    <row r="521" spans="1:5" ht="15.75" customHeight="1" x14ac:dyDescent="0.25">
      <c r="A521" s="144"/>
      <c r="B521" s="145"/>
      <c r="C521" s="145"/>
      <c r="D521" s="146"/>
      <c r="E521" s="147"/>
    </row>
    <row r="522" spans="1:5" ht="15.75" customHeight="1" x14ac:dyDescent="0.25">
      <c r="A522" s="144"/>
      <c r="B522" s="145"/>
      <c r="C522" s="145"/>
      <c r="D522" s="146"/>
      <c r="E522" s="147"/>
    </row>
    <row r="523" spans="1:5" ht="15.75" customHeight="1" x14ac:dyDescent="0.25">
      <c r="A523" s="144"/>
      <c r="B523" s="145"/>
      <c r="C523" s="145"/>
      <c r="D523" s="146"/>
      <c r="E523" s="147"/>
    </row>
    <row r="524" spans="1:5" ht="15.75" customHeight="1" x14ac:dyDescent="0.25">
      <c r="A524" s="144"/>
      <c r="B524" s="145"/>
      <c r="C524" s="145"/>
      <c r="D524" s="146"/>
      <c r="E524" s="147"/>
    </row>
    <row r="525" spans="1:5" ht="15.75" customHeight="1" x14ac:dyDescent="0.25">
      <c r="A525" s="144"/>
      <c r="B525" s="145"/>
      <c r="C525" s="145"/>
      <c r="D525" s="146"/>
      <c r="E525" s="147"/>
    </row>
    <row r="526" spans="1:5" ht="15.75" customHeight="1" x14ac:dyDescent="0.25">
      <c r="A526" s="144"/>
      <c r="B526" s="145"/>
      <c r="C526" s="145"/>
      <c r="D526" s="146"/>
      <c r="E526" s="147"/>
    </row>
    <row r="527" spans="1:5" ht="15.75" customHeight="1" x14ac:dyDescent="0.25">
      <c r="A527" s="144"/>
      <c r="B527" s="145"/>
      <c r="C527" s="145"/>
      <c r="D527" s="146"/>
      <c r="E527" s="147"/>
    </row>
    <row r="528" spans="1:5" ht="15.75" customHeight="1" x14ac:dyDescent="0.25">
      <c r="A528" s="144"/>
      <c r="B528" s="145"/>
      <c r="C528" s="145"/>
      <c r="D528" s="146"/>
      <c r="E528" s="147"/>
    </row>
    <row r="529" spans="1:5" ht="15.75" customHeight="1" x14ac:dyDescent="0.25">
      <c r="A529" s="144"/>
      <c r="B529" s="145"/>
      <c r="C529" s="145"/>
      <c r="D529" s="146"/>
      <c r="E529" s="147"/>
    </row>
    <row r="530" spans="1:5" ht="15.75" customHeight="1" x14ac:dyDescent="0.25">
      <c r="A530" s="144"/>
      <c r="B530" s="145"/>
      <c r="C530" s="145"/>
      <c r="D530" s="146"/>
      <c r="E530" s="147"/>
    </row>
    <row r="531" spans="1:5" ht="15.75" customHeight="1" x14ac:dyDescent="0.25">
      <c r="A531" s="144"/>
      <c r="B531" s="145"/>
      <c r="C531" s="145"/>
      <c r="D531" s="146"/>
      <c r="E531" s="147"/>
    </row>
    <row r="532" spans="1:5" ht="15.75" customHeight="1" x14ac:dyDescent="0.25">
      <c r="A532" s="144"/>
      <c r="B532" s="145"/>
      <c r="C532" s="145"/>
      <c r="D532" s="146"/>
      <c r="E532" s="147"/>
    </row>
    <row r="533" spans="1:5" ht="15.75" customHeight="1" x14ac:dyDescent="0.25">
      <c r="A533" s="144"/>
      <c r="B533" s="145"/>
      <c r="C533" s="145"/>
      <c r="D533" s="146"/>
      <c r="E533" s="147"/>
    </row>
    <row r="534" spans="1:5" ht="15.75" customHeight="1" x14ac:dyDescent="0.25">
      <c r="A534" s="144"/>
      <c r="B534" s="145"/>
      <c r="C534" s="145"/>
      <c r="D534" s="146"/>
      <c r="E534" s="147"/>
    </row>
    <row r="535" spans="1:5" ht="15.75" customHeight="1" x14ac:dyDescent="0.25">
      <c r="A535" s="144"/>
      <c r="B535" s="145"/>
      <c r="C535" s="145"/>
      <c r="D535" s="146"/>
      <c r="E535" s="147"/>
    </row>
    <row r="536" spans="1:5" ht="15.75" customHeight="1" x14ac:dyDescent="0.25">
      <c r="A536" s="144"/>
      <c r="B536" s="145"/>
      <c r="C536" s="145"/>
      <c r="D536" s="146"/>
      <c r="E536" s="147"/>
    </row>
    <row r="537" spans="1:5" ht="15.75" customHeight="1" x14ac:dyDescent="0.25">
      <c r="A537" s="144"/>
      <c r="B537" s="145"/>
      <c r="C537" s="145"/>
      <c r="D537" s="146"/>
      <c r="E537" s="147"/>
    </row>
    <row r="538" spans="1:5" ht="15.75" customHeight="1" x14ac:dyDescent="0.25">
      <c r="A538" s="144"/>
      <c r="B538" s="145"/>
      <c r="C538" s="145"/>
      <c r="D538" s="146"/>
      <c r="E538" s="147"/>
    </row>
    <row r="539" spans="1:5" ht="15.75" customHeight="1" x14ac:dyDescent="0.25">
      <c r="A539" s="144"/>
      <c r="B539" s="145"/>
      <c r="C539" s="145"/>
      <c r="D539" s="146"/>
      <c r="E539" s="147"/>
    </row>
    <row r="540" spans="1:5" ht="15.75" customHeight="1" x14ac:dyDescent="0.25">
      <c r="A540" s="144"/>
      <c r="B540" s="145"/>
      <c r="C540" s="145"/>
      <c r="D540" s="146"/>
      <c r="E540" s="147"/>
    </row>
    <row r="541" spans="1:5" ht="15.75" customHeight="1" x14ac:dyDescent="0.25">
      <c r="A541" s="144"/>
      <c r="B541" s="145"/>
      <c r="C541" s="145"/>
      <c r="D541" s="146"/>
      <c r="E541" s="147"/>
    </row>
    <row r="542" spans="1:5" ht="15.75" customHeight="1" x14ac:dyDescent="0.25">
      <c r="A542" s="144"/>
      <c r="B542" s="145"/>
      <c r="C542" s="145"/>
      <c r="D542" s="146"/>
      <c r="E542" s="147"/>
    </row>
    <row r="543" spans="1:5" ht="15.75" customHeight="1" x14ac:dyDescent="0.25">
      <c r="A543" s="144"/>
      <c r="B543" s="145"/>
      <c r="C543" s="145"/>
      <c r="D543" s="146"/>
      <c r="E543" s="147"/>
    </row>
    <row r="544" spans="1:5" ht="15.75" customHeight="1" x14ac:dyDescent="0.25">
      <c r="A544" s="144"/>
      <c r="B544" s="145"/>
      <c r="C544" s="145"/>
      <c r="D544" s="146"/>
      <c r="E544" s="147"/>
    </row>
    <row r="545" spans="1:5" ht="15.75" customHeight="1" x14ac:dyDescent="0.25">
      <c r="A545" s="144"/>
      <c r="B545" s="145"/>
      <c r="C545" s="145"/>
      <c r="D545" s="146"/>
      <c r="E545" s="147"/>
    </row>
    <row r="546" spans="1:5" ht="15.75" customHeight="1" x14ac:dyDescent="0.25">
      <c r="A546" s="144"/>
      <c r="B546" s="145"/>
      <c r="C546" s="145"/>
      <c r="D546" s="146"/>
      <c r="E546" s="147"/>
    </row>
    <row r="547" spans="1:5" ht="15.75" customHeight="1" x14ac:dyDescent="0.25">
      <c r="A547" s="144"/>
      <c r="B547" s="145"/>
      <c r="C547" s="145"/>
      <c r="D547" s="146"/>
      <c r="E547" s="147"/>
    </row>
    <row r="548" spans="1:5" ht="15.75" customHeight="1" x14ac:dyDescent="0.25">
      <c r="A548" s="144"/>
      <c r="B548" s="145"/>
      <c r="C548" s="145"/>
      <c r="D548" s="146"/>
      <c r="E548" s="147"/>
    </row>
    <row r="549" spans="1:5" ht="15.75" customHeight="1" x14ac:dyDescent="0.25">
      <c r="A549" s="144"/>
      <c r="B549" s="145"/>
      <c r="C549" s="145"/>
      <c r="D549" s="146"/>
      <c r="E549" s="147"/>
    </row>
    <row r="550" spans="1:5" ht="15.75" customHeight="1" x14ac:dyDescent="0.25">
      <c r="A550" s="144"/>
      <c r="B550" s="145"/>
      <c r="C550" s="145"/>
      <c r="D550" s="146"/>
      <c r="E550" s="147"/>
    </row>
    <row r="551" spans="1:5" ht="15.75" customHeight="1" x14ac:dyDescent="0.25">
      <c r="A551" s="144"/>
      <c r="B551" s="145"/>
      <c r="C551" s="145"/>
      <c r="D551" s="146"/>
      <c r="E551" s="147"/>
    </row>
    <row r="552" spans="1:5" ht="15.75" customHeight="1" x14ac:dyDescent="0.25">
      <c r="A552" s="144"/>
      <c r="B552" s="145"/>
      <c r="C552" s="145"/>
      <c r="D552" s="146"/>
      <c r="E552" s="147"/>
    </row>
    <row r="553" spans="1:5" ht="15.75" customHeight="1" x14ac:dyDescent="0.25">
      <c r="A553" s="144"/>
      <c r="B553" s="145"/>
      <c r="C553" s="145"/>
      <c r="D553" s="146"/>
      <c r="E553" s="147"/>
    </row>
    <row r="554" spans="1:5" ht="15.75" customHeight="1" x14ac:dyDescent="0.25">
      <c r="A554" s="144"/>
      <c r="B554" s="145"/>
      <c r="C554" s="145"/>
      <c r="D554" s="146"/>
      <c r="E554" s="147"/>
    </row>
    <row r="555" spans="1:5" ht="15.75" customHeight="1" x14ac:dyDescent="0.25">
      <c r="A555" s="144"/>
      <c r="B555" s="145"/>
      <c r="C555" s="145"/>
      <c r="D555" s="146"/>
      <c r="E555" s="147"/>
    </row>
    <row r="556" spans="1:5" ht="15.75" customHeight="1" x14ac:dyDescent="0.25">
      <c r="A556" s="144"/>
      <c r="B556" s="145"/>
      <c r="C556" s="145"/>
      <c r="D556" s="146"/>
      <c r="E556" s="147"/>
    </row>
    <row r="557" spans="1:5" ht="15.75" customHeight="1" x14ac:dyDescent="0.25">
      <c r="A557" s="144"/>
      <c r="B557" s="145"/>
      <c r="C557" s="145"/>
      <c r="D557" s="146"/>
      <c r="E557" s="147"/>
    </row>
    <row r="558" spans="1:5" ht="15.75" customHeight="1" x14ac:dyDescent="0.25">
      <c r="A558" s="144"/>
      <c r="B558" s="145"/>
      <c r="C558" s="145"/>
      <c r="D558" s="146"/>
      <c r="E558" s="147"/>
    </row>
    <row r="559" spans="1:5" ht="15.75" customHeight="1" x14ac:dyDescent="0.25">
      <c r="A559" s="144"/>
      <c r="B559" s="145"/>
      <c r="C559" s="145"/>
      <c r="D559" s="146"/>
      <c r="E559" s="147"/>
    </row>
    <row r="560" spans="1:5" ht="15.75" customHeight="1" x14ac:dyDescent="0.25">
      <c r="A560" s="144"/>
      <c r="B560" s="145"/>
      <c r="C560" s="145"/>
      <c r="D560" s="146"/>
      <c r="E560" s="147"/>
    </row>
    <row r="561" spans="1:5" ht="15.75" customHeight="1" x14ac:dyDescent="0.25">
      <c r="A561" s="144"/>
      <c r="B561" s="145"/>
      <c r="C561" s="145"/>
      <c r="D561" s="146"/>
      <c r="E561" s="147"/>
    </row>
    <row r="562" spans="1:5" ht="15.75" customHeight="1" x14ac:dyDescent="0.25">
      <c r="A562" s="144"/>
      <c r="B562" s="145"/>
      <c r="C562" s="145"/>
      <c r="D562" s="146"/>
      <c r="E562" s="147"/>
    </row>
    <row r="563" spans="1:5" ht="15.75" customHeight="1" x14ac:dyDescent="0.25">
      <c r="A563" s="144"/>
      <c r="B563" s="145"/>
      <c r="C563" s="145"/>
      <c r="D563" s="146"/>
      <c r="E563" s="147"/>
    </row>
    <row r="564" spans="1:5" ht="15.75" customHeight="1" x14ac:dyDescent="0.25">
      <c r="A564" s="144"/>
      <c r="B564" s="145"/>
      <c r="C564" s="145"/>
      <c r="D564" s="146"/>
      <c r="E564" s="147"/>
    </row>
    <row r="565" spans="1:5" ht="15.75" customHeight="1" x14ac:dyDescent="0.25">
      <c r="A565" s="144"/>
      <c r="B565" s="145"/>
      <c r="C565" s="145"/>
      <c r="D565" s="146"/>
      <c r="E565" s="147"/>
    </row>
    <row r="566" spans="1:5" ht="15.75" customHeight="1" x14ac:dyDescent="0.25">
      <c r="A566" s="144"/>
      <c r="B566" s="145"/>
      <c r="C566" s="145"/>
      <c r="D566" s="146"/>
      <c r="E566" s="147"/>
    </row>
    <row r="567" spans="1:5" ht="15.75" customHeight="1" x14ac:dyDescent="0.25">
      <c r="A567" s="144"/>
      <c r="B567" s="145"/>
      <c r="C567" s="145"/>
      <c r="D567" s="146"/>
      <c r="E567" s="147"/>
    </row>
    <row r="568" spans="1:5" ht="15.75" customHeight="1" x14ac:dyDescent="0.25">
      <c r="A568" s="144"/>
      <c r="B568" s="145"/>
      <c r="C568" s="145"/>
      <c r="D568" s="146"/>
      <c r="E568" s="147"/>
    </row>
    <row r="569" spans="1:5" ht="15.75" customHeight="1" x14ac:dyDescent="0.25">
      <c r="A569" s="144"/>
      <c r="B569" s="145"/>
      <c r="C569" s="145"/>
      <c r="D569" s="146"/>
      <c r="E569" s="147"/>
    </row>
    <row r="570" spans="1:5" ht="15.75" customHeight="1" x14ac:dyDescent="0.25">
      <c r="A570" s="144"/>
      <c r="B570" s="145"/>
      <c r="C570" s="145"/>
      <c r="D570" s="146"/>
      <c r="E570" s="147"/>
    </row>
    <row r="571" spans="1:5" ht="15.75" customHeight="1" x14ac:dyDescent="0.25">
      <c r="A571" s="144"/>
      <c r="B571" s="145"/>
      <c r="C571" s="145"/>
      <c r="D571" s="146"/>
      <c r="E571" s="147"/>
    </row>
    <row r="572" spans="1:5" ht="15.75" customHeight="1" x14ac:dyDescent="0.25">
      <c r="A572" s="144"/>
      <c r="B572" s="145"/>
      <c r="C572" s="145"/>
      <c r="D572" s="146"/>
      <c r="E572" s="147"/>
    </row>
    <row r="573" spans="1:5" ht="15.75" customHeight="1" x14ac:dyDescent="0.25">
      <c r="A573" s="144"/>
      <c r="B573" s="145"/>
      <c r="C573" s="145"/>
      <c r="D573" s="146"/>
      <c r="E573" s="147"/>
    </row>
    <row r="574" spans="1:5" ht="15.75" customHeight="1" x14ac:dyDescent="0.25">
      <c r="A574" s="144"/>
      <c r="B574" s="145"/>
      <c r="C574" s="145"/>
      <c r="D574" s="146"/>
      <c r="E574" s="147"/>
    </row>
    <row r="575" spans="1:5" ht="15.75" customHeight="1" x14ac:dyDescent="0.25">
      <c r="A575" s="144"/>
      <c r="B575" s="145"/>
      <c r="C575" s="145"/>
      <c r="D575" s="146"/>
      <c r="E575" s="147"/>
    </row>
    <row r="576" spans="1:5" ht="15.75" customHeight="1" x14ac:dyDescent="0.25">
      <c r="A576" s="144"/>
      <c r="B576" s="145"/>
      <c r="C576" s="145"/>
      <c r="D576" s="146"/>
      <c r="E576" s="147"/>
    </row>
    <row r="577" spans="1:5" ht="15.75" customHeight="1" x14ac:dyDescent="0.25">
      <c r="A577" s="144"/>
      <c r="B577" s="145"/>
      <c r="C577" s="145"/>
      <c r="D577" s="146"/>
      <c r="E577" s="147"/>
    </row>
    <row r="578" spans="1:5" ht="15.75" customHeight="1" x14ac:dyDescent="0.25">
      <c r="A578" s="144"/>
      <c r="B578" s="145"/>
      <c r="C578" s="145"/>
      <c r="D578" s="146"/>
      <c r="E578" s="147"/>
    </row>
    <row r="579" spans="1:5" ht="15.75" customHeight="1" x14ac:dyDescent="0.25">
      <c r="A579" s="144"/>
      <c r="B579" s="145"/>
      <c r="C579" s="145"/>
      <c r="D579" s="146"/>
      <c r="E579" s="147"/>
    </row>
    <row r="580" spans="1:5" ht="15.75" customHeight="1" x14ac:dyDescent="0.25">
      <c r="A580" s="144"/>
      <c r="B580" s="145"/>
      <c r="C580" s="145"/>
      <c r="D580" s="146"/>
      <c r="E580" s="147"/>
    </row>
    <row r="581" spans="1:5" ht="15.75" customHeight="1" x14ac:dyDescent="0.25">
      <c r="A581" s="144"/>
      <c r="B581" s="145"/>
      <c r="C581" s="145"/>
      <c r="D581" s="146"/>
      <c r="E581" s="147"/>
    </row>
    <row r="582" spans="1:5" ht="15.75" customHeight="1" x14ac:dyDescent="0.25">
      <c r="A582" s="144"/>
      <c r="B582" s="145"/>
      <c r="C582" s="145"/>
      <c r="D582" s="146"/>
      <c r="E582" s="147"/>
    </row>
    <row r="583" spans="1:5" ht="15.75" customHeight="1" x14ac:dyDescent="0.25">
      <c r="A583" s="144"/>
      <c r="B583" s="145"/>
      <c r="C583" s="145"/>
      <c r="D583" s="146"/>
      <c r="E583" s="147"/>
    </row>
    <row r="584" spans="1:5" ht="15.75" customHeight="1" x14ac:dyDescent="0.25">
      <c r="A584" s="144"/>
      <c r="B584" s="145"/>
      <c r="C584" s="145"/>
      <c r="D584" s="146"/>
      <c r="E584" s="147"/>
    </row>
    <row r="585" spans="1:5" ht="15.75" customHeight="1" x14ac:dyDescent="0.25">
      <c r="A585" s="144"/>
      <c r="B585" s="145"/>
      <c r="C585" s="145"/>
      <c r="D585" s="146"/>
      <c r="E585" s="147"/>
    </row>
    <row r="586" spans="1:5" ht="15.75" customHeight="1" x14ac:dyDescent="0.25">
      <c r="A586" s="144"/>
      <c r="B586" s="145"/>
      <c r="C586" s="145"/>
      <c r="D586" s="146"/>
      <c r="E586" s="147"/>
    </row>
    <row r="587" spans="1:5" ht="15.75" customHeight="1" x14ac:dyDescent="0.25">
      <c r="A587" s="144"/>
      <c r="B587" s="145"/>
      <c r="C587" s="145"/>
      <c r="D587" s="146"/>
      <c r="E587" s="147"/>
    </row>
    <row r="588" spans="1:5" ht="15.75" customHeight="1" x14ac:dyDescent="0.25">
      <c r="A588" s="144"/>
      <c r="B588" s="145"/>
      <c r="C588" s="145"/>
      <c r="D588" s="146"/>
      <c r="E588" s="147"/>
    </row>
    <row r="589" spans="1:5" ht="15.75" customHeight="1" x14ac:dyDescent="0.25">
      <c r="A589" s="144"/>
      <c r="B589" s="145"/>
      <c r="C589" s="145"/>
      <c r="D589" s="146"/>
      <c r="E589" s="147"/>
    </row>
    <row r="590" spans="1:5" ht="15.75" customHeight="1" x14ac:dyDescent="0.25">
      <c r="A590" s="144"/>
      <c r="B590" s="145"/>
      <c r="C590" s="145"/>
      <c r="D590" s="146"/>
      <c r="E590" s="147"/>
    </row>
    <row r="591" spans="1:5" ht="15.75" customHeight="1" x14ac:dyDescent="0.25">
      <c r="A591" s="144"/>
      <c r="B591" s="145"/>
      <c r="C591" s="145"/>
      <c r="D591" s="146"/>
      <c r="E591" s="147"/>
    </row>
    <row r="592" spans="1:5" ht="15.75" customHeight="1" x14ac:dyDescent="0.25">
      <c r="A592" s="144"/>
      <c r="B592" s="145"/>
      <c r="C592" s="145"/>
      <c r="D592" s="146"/>
      <c r="E592" s="147"/>
    </row>
    <row r="593" spans="1:5" ht="15.75" customHeight="1" x14ac:dyDescent="0.25">
      <c r="A593" s="144"/>
      <c r="B593" s="145"/>
      <c r="C593" s="145"/>
      <c r="D593" s="146"/>
      <c r="E593" s="147"/>
    </row>
    <row r="594" spans="1:5" ht="15.75" customHeight="1" x14ac:dyDescent="0.25">
      <c r="A594" s="144"/>
      <c r="B594" s="145"/>
      <c r="C594" s="145"/>
      <c r="D594" s="146"/>
      <c r="E594" s="147"/>
    </row>
    <row r="595" spans="1:5" ht="15.75" customHeight="1" x14ac:dyDescent="0.25">
      <c r="A595" s="144"/>
      <c r="B595" s="145"/>
      <c r="C595" s="145"/>
      <c r="D595" s="146"/>
      <c r="E595" s="147"/>
    </row>
    <row r="596" spans="1:5" ht="15.75" customHeight="1" x14ac:dyDescent="0.25">
      <c r="A596" s="144"/>
      <c r="B596" s="145"/>
      <c r="C596" s="145"/>
      <c r="D596" s="146"/>
      <c r="E596" s="147"/>
    </row>
    <row r="597" spans="1:5" ht="15.75" customHeight="1" x14ac:dyDescent="0.25">
      <c r="A597" s="144"/>
      <c r="B597" s="145"/>
      <c r="C597" s="145"/>
      <c r="D597" s="146"/>
      <c r="E597" s="147"/>
    </row>
    <row r="598" spans="1:5" ht="15.75" customHeight="1" x14ac:dyDescent="0.25">
      <c r="A598" s="144"/>
      <c r="B598" s="145"/>
      <c r="C598" s="145"/>
      <c r="D598" s="146"/>
      <c r="E598" s="147"/>
    </row>
    <row r="599" spans="1:5" ht="15.75" customHeight="1" x14ac:dyDescent="0.25">
      <c r="A599" s="144"/>
      <c r="B599" s="145"/>
      <c r="C599" s="145"/>
      <c r="D599" s="146"/>
      <c r="E599" s="147"/>
    </row>
    <row r="600" spans="1:5" ht="15.75" customHeight="1" x14ac:dyDescent="0.25">
      <c r="A600" s="144"/>
      <c r="B600" s="145"/>
      <c r="C600" s="145"/>
      <c r="D600" s="146"/>
      <c r="E600" s="147"/>
    </row>
    <row r="601" spans="1:5" ht="15.75" customHeight="1" x14ac:dyDescent="0.25">
      <c r="A601" s="144"/>
      <c r="B601" s="145"/>
      <c r="C601" s="145"/>
      <c r="D601" s="146"/>
      <c r="E601" s="147"/>
    </row>
    <row r="602" spans="1:5" ht="15.75" customHeight="1" x14ac:dyDescent="0.25">
      <c r="A602" s="144"/>
      <c r="B602" s="145"/>
      <c r="C602" s="145"/>
      <c r="D602" s="146"/>
      <c r="E602" s="147"/>
    </row>
    <row r="603" spans="1:5" ht="15.75" customHeight="1" x14ac:dyDescent="0.25">
      <c r="A603" s="144"/>
      <c r="B603" s="145"/>
      <c r="C603" s="145"/>
      <c r="D603" s="146"/>
      <c r="E603" s="147"/>
    </row>
    <row r="604" spans="1:5" ht="15.75" customHeight="1" x14ac:dyDescent="0.25">
      <c r="A604" s="144"/>
      <c r="B604" s="145"/>
      <c r="C604" s="145"/>
      <c r="D604" s="146"/>
      <c r="E604" s="147"/>
    </row>
    <row r="605" spans="1:5" ht="15.75" customHeight="1" x14ac:dyDescent="0.25">
      <c r="A605" s="144"/>
      <c r="B605" s="145"/>
      <c r="C605" s="145"/>
      <c r="D605" s="146"/>
      <c r="E605" s="147"/>
    </row>
    <row r="606" spans="1:5" ht="15.75" customHeight="1" x14ac:dyDescent="0.25">
      <c r="A606" s="144"/>
      <c r="B606" s="145"/>
      <c r="C606" s="145"/>
      <c r="D606" s="146"/>
      <c r="E606" s="147"/>
    </row>
    <row r="607" spans="1:5" ht="15.75" customHeight="1" x14ac:dyDescent="0.25">
      <c r="A607" s="144"/>
      <c r="B607" s="145"/>
      <c r="C607" s="145"/>
      <c r="D607" s="146"/>
      <c r="E607" s="147"/>
    </row>
    <row r="608" spans="1:5" ht="15.75" customHeight="1" x14ac:dyDescent="0.25">
      <c r="A608" s="144"/>
      <c r="B608" s="145"/>
      <c r="C608" s="145"/>
      <c r="D608" s="146"/>
      <c r="E608" s="147"/>
    </row>
    <row r="609" spans="1:5" ht="15.75" customHeight="1" x14ac:dyDescent="0.25">
      <c r="A609" s="144"/>
      <c r="B609" s="145"/>
      <c r="C609" s="145"/>
      <c r="D609" s="146"/>
      <c r="E609" s="147"/>
    </row>
    <row r="610" spans="1:5" ht="15.75" customHeight="1" x14ac:dyDescent="0.25">
      <c r="A610" s="144"/>
      <c r="B610" s="145"/>
      <c r="C610" s="145"/>
      <c r="D610" s="146"/>
      <c r="E610" s="147"/>
    </row>
    <row r="611" spans="1:5" ht="15.75" customHeight="1" x14ac:dyDescent="0.25">
      <c r="A611" s="144"/>
      <c r="B611" s="145"/>
      <c r="C611" s="145"/>
      <c r="D611" s="146"/>
      <c r="E611" s="147"/>
    </row>
    <row r="612" spans="1:5" ht="15.75" customHeight="1" x14ac:dyDescent="0.25">
      <c r="A612" s="144"/>
      <c r="B612" s="145"/>
      <c r="C612" s="145"/>
      <c r="D612" s="146"/>
      <c r="E612" s="147"/>
    </row>
    <row r="613" spans="1:5" ht="15.75" customHeight="1" x14ac:dyDescent="0.25">
      <c r="A613" s="144"/>
      <c r="B613" s="145"/>
      <c r="C613" s="145"/>
      <c r="D613" s="146"/>
      <c r="E613" s="147"/>
    </row>
    <row r="614" spans="1:5" ht="15.75" customHeight="1" x14ac:dyDescent="0.25">
      <c r="A614" s="144"/>
      <c r="B614" s="145"/>
      <c r="C614" s="145"/>
      <c r="D614" s="146"/>
      <c r="E614" s="147"/>
    </row>
    <row r="615" spans="1:5" ht="15.75" customHeight="1" x14ac:dyDescent="0.25">
      <c r="A615" s="144"/>
      <c r="B615" s="145"/>
      <c r="C615" s="145"/>
      <c r="D615" s="146"/>
      <c r="E615" s="147"/>
    </row>
    <row r="616" spans="1:5" ht="15.75" customHeight="1" x14ac:dyDescent="0.25">
      <c r="A616" s="144"/>
      <c r="B616" s="145"/>
      <c r="C616" s="145"/>
      <c r="D616" s="146"/>
      <c r="E616" s="147"/>
    </row>
    <row r="617" spans="1:5" ht="15.75" customHeight="1" x14ac:dyDescent="0.25">
      <c r="A617" s="144"/>
      <c r="B617" s="145"/>
      <c r="C617" s="145"/>
      <c r="D617" s="146"/>
      <c r="E617" s="147"/>
    </row>
    <row r="618" spans="1:5" ht="15.75" customHeight="1" x14ac:dyDescent="0.25">
      <c r="A618" s="144"/>
      <c r="B618" s="145"/>
      <c r="C618" s="145"/>
      <c r="D618" s="146"/>
      <c r="E618" s="147"/>
    </row>
    <row r="619" spans="1:5" ht="15.75" customHeight="1" x14ac:dyDescent="0.25">
      <c r="A619" s="144"/>
      <c r="B619" s="145"/>
      <c r="C619" s="145"/>
      <c r="D619" s="146"/>
      <c r="E619" s="147"/>
    </row>
    <row r="620" spans="1:5" ht="15.75" customHeight="1" x14ac:dyDescent="0.25">
      <c r="A620" s="144"/>
      <c r="B620" s="145"/>
      <c r="C620" s="145"/>
      <c r="D620" s="146"/>
      <c r="E620" s="147"/>
    </row>
    <row r="621" spans="1:5" ht="15.75" customHeight="1" x14ac:dyDescent="0.25">
      <c r="A621" s="144"/>
      <c r="B621" s="145"/>
      <c r="C621" s="145"/>
      <c r="D621" s="146"/>
      <c r="E621" s="147"/>
    </row>
    <row r="622" spans="1:5" ht="15.75" customHeight="1" x14ac:dyDescent="0.25">
      <c r="A622" s="144"/>
      <c r="B622" s="145"/>
      <c r="C622" s="145"/>
      <c r="D622" s="146"/>
      <c r="E622" s="147"/>
    </row>
    <row r="623" spans="1:5" ht="15.75" customHeight="1" x14ac:dyDescent="0.25">
      <c r="A623" s="144"/>
      <c r="B623" s="145"/>
      <c r="C623" s="145"/>
      <c r="D623" s="146"/>
      <c r="E623" s="147"/>
    </row>
    <row r="624" spans="1:5" ht="15.75" customHeight="1" x14ac:dyDescent="0.25">
      <c r="A624" s="144"/>
      <c r="B624" s="145"/>
      <c r="C624" s="145"/>
      <c r="D624" s="146"/>
      <c r="E624" s="147"/>
    </row>
    <row r="625" spans="1:5" ht="15.75" customHeight="1" x14ac:dyDescent="0.25">
      <c r="A625" s="144"/>
      <c r="B625" s="145"/>
      <c r="C625" s="145"/>
      <c r="D625" s="146"/>
      <c r="E625" s="147"/>
    </row>
    <row r="626" spans="1:5" ht="15.75" customHeight="1" x14ac:dyDescent="0.25">
      <c r="A626" s="144"/>
      <c r="B626" s="145"/>
      <c r="C626" s="145"/>
      <c r="D626" s="146"/>
      <c r="E626" s="147"/>
    </row>
    <row r="627" spans="1:5" ht="15.75" customHeight="1" x14ac:dyDescent="0.25">
      <c r="A627" s="144"/>
      <c r="B627" s="145"/>
      <c r="C627" s="145"/>
      <c r="D627" s="146"/>
      <c r="E627" s="147"/>
    </row>
    <row r="628" spans="1:5" ht="15.75" customHeight="1" x14ac:dyDescent="0.25">
      <c r="A628" s="144"/>
      <c r="B628" s="145"/>
      <c r="C628" s="145"/>
      <c r="D628" s="146"/>
      <c r="E628" s="147"/>
    </row>
    <row r="629" spans="1:5" ht="15.75" customHeight="1" x14ac:dyDescent="0.25">
      <c r="A629" s="144"/>
      <c r="B629" s="145"/>
      <c r="C629" s="145"/>
      <c r="D629" s="146"/>
      <c r="E629" s="147"/>
    </row>
    <row r="630" spans="1:5" ht="15.75" customHeight="1" x14ac:dyDescent="0.25">
      <c r="A630" s="144"/>
      <c r="B630" s="145"/>
      <c r="C630" s="145"/>
      <c r="D630" s="146"/>
      <c r="E630" s="147"/>
    </row>
    <row r="631" spans="1:5" ht="15.75" customHeight="1" x14ac:dyDescent="0.25">
      <c r="A631" s="144"/>
      <c r="B631" s="145"/>
      <c r="C631" s="145"/>
      <c r="D631" s="146"/>
      <c r="E631" s="147"/>
    </row>
    <row r="632" spans="1:5" ht="15.75" customHeight="1" x14ac:dyDescent="0.25">
      <c r="A632" s="144"/>
      <c r="B632" s="145"/>
      <c r="C632" s="145"/>
      <c r="D632" s="146"/>
      <c r="E632" s="147"/>
    </row>
    <row r="633" spans="1:5" ht="15.75" customHeight="1" x14ac:dyDescent="0.25">
      <c r="A633" s="144"/>
      <c r="B633" s="145"/>
      <c r="C633" s="145"/>
      <c r="D633" s="146"/>
      <c r="E633" s="147"/>
    </row>
    <row r="634" spans="1:5" ht="15.75" customHeight="1" x14ac:dyDescent="0.25">
      <c r="A634" s="144"/>
      <c r="B634" s="145"/>
      <c r="C634" s="145"/>
      <c r="D634" s="146"/>
      <c r="E634" s="147"/>
    </row>
    <row r="635" spans="1:5" ht="15.75" customHeight="1" x14ac:dyDescent="0.25">
      <c r="A635" s="144"/>
      <c r="B635" s="145"/>
      <c r="C635" s="145"/>
      <c r="D635" s="146"/>
      <c r="E635" s="147"/>
    </row>
    <row r="636" spans="1:5" ht="15.75" customHeight="1" x14ac:dyDescent="0.25">
      <c r="A636" s="144"/>
      <c r="B636" s="145"/>
      <c r="C636" s="145"/>
      <c r="D636" s="146"/>
      <c r="E636" s="147"/>
    </row>
    <row r="637" spans="1:5" ht="15.75" customHeight="1" x14ac:dyDescent="0.25">
      <c r="A637" s="144"/>
      <c r="B637" s="145"/>
      <c r="C637" s="145"/>
      <c r="D637" s="146"/>
      <c r="E637" s="147"/>
    </row>
    <row r="638" spans="1:5" ht="15.75" customHeight="1" x14ac:dyDescent="0.25">
      <c r="A638" s="144"/>
      <c r="B638" s="145"/>
      <c r="C638" s="145"/>
      <c r="D638" s="146"/>
      <c r="E638" s="147"/>
    </row>
    <row r="639" spans="1:5" ht="15.75" customHeight="1" x14ac:dyDescent="0.25">
      <c r="A639" s="144"/>
      <c r="B639" s="145"/>
      <c r="C639" s="145"/>
      <c r="D639" s="146"/>
      <c r="E639" s="147"/>
    </row>
    <row r="640" spans="1:5" ht="15.75" customHeight="1" x14ac:dyDescent="0.25">
      <c r="A640" s="144"/>
      <c r="B640" s="145"/>
      <c r="C640" s="145"/>
      <c r="D640" s="146"/>
      <c r="E640" s="147"/>
    </row>
    <row r="641" spans="1:5" ht="15.75" customHeight="1" x14ac:dyDescent="0.25">
      <c r="A641" s="144"/>
      <c r="B641" s="145"/>
      <c r="C641" s="145"/>
      <c r="D641" s="146"/>
      <c r="E641" s="147"/>
    </row>
    <row r="642" spans="1:5" ht="15.75" customHeight="1" x14ac:dyDescent="0.25">
      <c r="A642" s="144"/>
      <c r="B642" s="145"/>
      <c r="C642" s="145"/>
      <c r="D642" s="146"/>
      <c r="E642" s="147"/>
    </row>
    <row r="643" spans="1:5" ht="15.75" customHeight="1" x14ac:dyDescent="0.25">
      <c r="A643" s="144"/>
      <c r="B643" s="145"/>
      <c r="C643" s="145"/>
      <c r="D643" s="146"/>
      <c r="E643" s="147"/>
    </row>
    <row r="644" spans="1:5" ht="15.75" customHeight="1" x14ac:dyDescent="0.25">
      <c r="A644" s="144"/>
      <c r="B644" s="145"/>
      <c r="C644" s="145"/>
      <c r="D644" s="146"/>
      <c r="E644" s="147"/>
    </row>
    <row r="645" spans="1:5" ht="15.75" customHeight="1" x14ac:dyDescent="0.25">
      <c r="A645" s="144"/>
      <c r="B645" s="145"/>
      <c r="C645" s="145"/>
      <c r="D645" s="146"/>
      <c r="E645" s="147"/>
    </row>
    <row r="646" spans="1:5" ht="15.75" customHeight="1" x14ac:dyDescent="0.25">
      <c r="A646" s="144"/>
      <c r="B646" s="145"/>
      <c r="C646" s="145"/>
      <c r="D646" s="146"/>
      <c r="E646" s="147"/>
    </row>
    <row r="647" spans="1:5" ht="15.75" customHeight="1" x14ac:dyDescent="0.25">
      <c r="A647" s="144"/>
      <c r="B647" s="145"/>
      <c r="C647" s="145"/>
      <c r="D647" s="146"/>
      <c r="E647" s="147"/>
    </row>
    <row r="648" spans="1:5" ht="15.75" customHeight="1" x14ac:dyDescent="0.25">
      <c r="A648" s="144"/>
      <c r="B648" s="145"/>
      <c r="C648" s="145"/>
      <c r="D648" s="146"/>
      <c r="E648" s="147"/>
    </row>
    <row r="649" spans="1:5" ht="15.75" customHeight="1" x14ac:dyDescent="0.25">
      <c r="A649" s="144"/>
      <c r="B649" s="145"/>
      <c r="C649" s="145"/>
      <c r="D649" s="146"/>
      <c r="E649" s="147"/>
    </row>
    <row r="650" spans="1:5" ht="15.75" customHeight="1" x14ac:dyDescent="0.25">
      <c r="A650" s="144"/>
      <c r="B650" s="145"/>
      <c r="C650" s="145"/>
      <c r="D650" s="146"/>
      <c r="E650" s="147"/>
    </row>
    <row r="651" spans="1:5" ht="15.75" customHeight="1" x14ac:dyDescent="0.25">
      <c r="A651" s="144"/>
      <c r="B651" s="145"/>
      <c r="C651" s="145"/>
      <c r="D651" s="146"/>
      <c r="E651" s="147"/>
    </row>
    <row r="652" spans="1:5" ht="15.75" customHeight="1" x14ac:dyDescent="0.25">
      <c r="A652" s="144"/>
      <c r="B652" s="145"/>
      <c r="C652" s="145"/>
      <c r="D652" s="146"/>
      <c r="E652" s="147"/>
    </row>
    <row r="653" spans="1:5" ht="15.75" customHeight="1" x14ac:dyDescent="0.25">
      <c r="A653" s="144"/>
      <c r="B653" s="145"/>
      <c r="C653" s="145"/>
      <c r="D653" s="146"/>
      <c r="E653" s="147"/>
    </row>
    <row r="654" spans="1:5" ht="15.75" customHeight="1" x14ac:dyDescent="0.25">
      <c r="A654" s="144"/>
      <c r="B654" s="145"/>
      <c r="C654" s="145"/>
      <c r="D654" s="146"/>
      <c r="E654" s="147"/>
    </row>
    <row r="655" spans="1:5" ht="15.75" customHeight="1" x14ac:dyDescent="0.25">
      <c r="A655" s="144"/>
      <c r="B655" s="145"/>
      <c r="C655" s="145"/>
      <c r="D655" s="146"/>
      <c r="E655" s="147"/>
    </row>
    <row r="656" spans="1:5" ht="15.75" customHeight="1" x14ac:dyDescent="0.25">
      <c r="A656" s="144"/>
      <c r="B656" s="145"/>
      <c r="C656" s="145"/>
      <c r="D656" s="146"/>
      <c r="E656" s="147"/>
    </row>
    <row r="657" spans="1:5" ht="15.75" customHeight="1" x14ac:dyDescent="0.25">
      <c r="A657" s="144"/>
      <c r="B657" s="145"/>
      <c r="C657" s="145"/>
      <c r="D657" s="146"/>
      <c r="E657" s="147"/>
    </row>
    <row r="658" spans="1:5" ht="15.75" customHeight="1" x14ac:dyDescent="0.25">
      <c r="A658" s="144"/>
      <c r="B658" s="145"/>
      <c r="C658" s="145"/>
      <c r="D658" s="146"/>
      <c r="E658" s="147"/>
    </row>
    <row r="659" spans="1:5" ht="15.75" customHeight="1" x14ac:dyDescent="0.25">
      <c r="A659" s="144"/>
      <c r="B659" s="145"/>
      <c r="C659" s="145"/>
      <c r="D659" s="146"/>
      <c r="E659" s="147"/>
    </row>
    <row r="660" spans="1:5" ht="15.75" customHeight="1" x14ac:dyDescent="0.25">
      <c r="A660" s="144"/>
      <c r="B660" s="145"/>
      <c r="C660" s="145"/>
      <c r="D660" s="146"/>
      <c r="E660" s="147"/>
    </row>
    <row r="661" spans="1:5" ht="15.75" customHeight="1" x14ac:dyDescent="0.25">
      <c r="A661" s="144"/>
      <c r="B661" s="145"/>
      <c r="C661" s="145"/>
      <c r="D661" s="146"/>
      <c r="E661" s="147"/>
    </row>
    <row r="662" spans="1:5" ht="15.75" customHeight="1" x14ac:dyDescent="0.25">
      <c r="A662" s="144"/>
      <c r="B662" s="145"/>
      <c r="C662" s="145"/>
      <c r="D662" s="146"/>
      <c r="E662" s="147"/>
    </row>
    <row r="663" spans="1:5" ht="15.75" customHeight="1" x14ac:dyDescent="0.25">
      <c r="A663" s="144"/>
      <c r="B663" s="145"/>
      <c r="C663" s="145"/>
      <c r="D663" s="146"/>
      <c r="E663" s="147"/>
    </row>
    <row r="664" spans="1:5" ht="15.75" customHeight="1" x14ac:dyDescent="0.25">
      <c r="A664" s="144"/>
      <c r="B664" s="145"/>
      <c r="C664" s="145"/>
      <c r="D664" s="146"/>
      <c r="E664" s="147"/>
    </row>
    <row r="665" spans="1:5" ht="15.75" customHeight="1" x14ac:dyDescent="0.25">
      <c r="A665" s="144"/>
      <c r="B665" s="145"/>
      <c r="C665" s="145"/>
      <c r="D665" s="146"/>
      <c r="E665" s="147"/>
    </row>
    <row r="666" spans="1:5" ht="15.75" customHeight="1" x14ac:dyDescent="0.25">
      <c r="A666" s="144"/>
      <c r="B666" s="145"/>
      <c r="C666" s="145"/>
      <c r="D666" s="146"/>
      <c r="E666" s="147"/>
    </row>
    <row r="667" spans="1:5" ht="15.75" customHeight="1" x14ac:dyDescent="0.25">
      <c r="A667" s="144"/>
      <c r="B667" s="145"/>
      <c r="C667" s="145"/>
      <c r="D667" s="146"/>
      <c r="E667" s="147"/>
    </row>
    <row r="668" spans="1:5" ht="15.75" customHeight="1" x14ac:dyDescent="0.25">
      <c r="A668" s="144"/>
      <c r="B668" s="145"/>
      <c r="C668" s="145"/>
      <c r="D668" s="146"/>
      <c r="E668" s="147"/>
    </row>
    <row r="669" spans="1:5" ht="15.75" customHeight="1" x14ac:dyDescent="0.25">
      <c r="A669" s="144"/>
      <c r="B669" s="145"/>
      <c r="C669" s="145"/>
      <c r="D669" s="146"/>
      <c r="E669" s="147"/>
    </row>
    <row r="670" spans="1:5" ht="15.75" customHeight="1" x14ac:dyDescent="0.25">
      <c r="A670" s="144"/>
      <c r="B670" s="145"/>
      <c r="C670" s="145"/>
      <c r="D670" s="146"/>
      <c r="E670" s="147"/>
    </row>
    <row r="671" spans="1:5" ht="15.75" customHeight="1" x14ac:dyDescent="0.25">
      <c r="A671" s="144"/>
      <c r="B671" s="145"/>
      <c r="C671" s="145"/>
      <c r="D671" s="146"/>
      <c r="E671" s="147"/>
    </row>
    <row r="672" spans="1:5" ht="15.75" customHeight="1" x14ac:dyDescent="0.25">
      <c r="A672" s="144"/>
      <c r="B672" s="145"/>
      <c r="C672" s="145"/>
      <c r="D672" s="146"/>
      <c r="E672" s="147"/>
    </row>
    <row r="673" spans="1:5" ht="15.75" customHeight="1" x14ac:dyDescent="0.25">
      <c r="A673" s="144"/>
      <c r="B673" s="145"/>
      <c r="C673" s="145"/>
      <c r="D673" s="146"/>
      <c r="E673" s="147"/>
    </row>
    <row r="674" spans="1:5" ht="15.75" customHeight="1" x14ac:dyDescent="0.25">
      <c r="A674" s="144"/>
      <c r="B674" s="145"/>
      <c r="C674" s="145"/>
      <c r="D674" s="146"/>
      <c r="E674" s="147"/>
    </row>
    <row r="675" spans="1:5" ht="15.75" customHeight="1" x14ac:dyDescent="0.25">
      <c r="A675" s="144"/>
      <c r="B675" s="145"/>
      <c r="C675" s="145"/>
      <c r="D675" s="146"/>
      <c r="E675" s="147"/>
    </row>
    <row r="676" spans="1:5" ht="15.75" customHeight="1" x14ac:dyDescent="0.25">
      <c r="A676" s="144"/>
      <c r="B676" s="145"/>
      <c r="C676" s="145"/>
      <c r="D676" s="146"/>
      <c r="E676" s="147"/>
    </row>
    <row r="677" spans="1:5" ht="15.75" customHeight="1" x14ac:dyDescent="0.25">
      <c r="A677" s="144"/>
      <c r="B677" s="145"/>
      <c r="C677" s="145"/>
      <c r="D677" s="146"/>
      <c r="E677" s="147"/>
    </row>
    <row r="678" spans="1:5" ht="15.75" customHeight="1" x14ac:dyDescent="0.25">
      <c r="A678" s="144"/>
      <c r="B678" s="145"/>
      <c r="C678" s="145"/>
      <c r="D678" s="146"/>
      <c r="E678" s="147"/>
    </row>
    <row r="679" spans="1:5" ht="15.75" customHeight="1" x14ac:dyDescent="0.25">
      <c r="A679" s="144"/>
      <c r="B679" s="145"/>
      <c r="C679" s="145"/>
      <c r="D679" s="146"/>
      <c r="E679" s="147"/>
    </row>
    <row r="680" spans="1:5" ht="15.75" customHeight="1" x14ac:dyDescent="0.25">
      <c r="A680" s="144"/>
      <c r="B680" s="145"/>
      <c r="C680" s="145"/>
      <c r="D680" s="146"/>
      <c r="E680" s="147"/>
    </row>
    <row r="681" spans="1:5" ht="15.75" customHeight="1" x14ac:dyDescent="0.25">
      <c r="A681" s="144"/>
      <c r="B681" s="145"/>
      <c r="C681" s="145"/>
      <c r="D681" s="146"/>
      <c r="E681" s="147"/>
    </row>
    <row r="682" spans="1:5" ht="15.75" customHeight="1" x14ac:dyDescent="0.25">
      <c r="A682" s="144"/>
      <c r="B682" s="145"/>
      <c r="C682" s="145"/>
      <c r="D682" s="146"/>
      <c r="E682" s="147"/>
    </row>
    <row r="683" spans="1:5" ht="15.75" customHeight="1" x14ac:dyDescent="0.25">
      <c r="A683" s="144"/>
      <c r="B683" s="145"/>
      <c r="C683" s="145"/>
      <c r="D683" s="146"/>
      <c r="E683" s="147"/>
    </row>
    <row r="684" spans="1:5" ht="15.75" customHeight="1" x14ac:dyDescent="0.25">
      <c r="A684" s="144"/>
      <c r="B684" s="145"/>
      <c r="C684" s="145"/>
      <c r="D684" s="146"/>
      <c r="E684" s="147"/>
    </row>
    <row r="685" spans="1:5" ht="15.75" customHeight="1" x14ac:dyDescent="0.25">
      <c r="A685" s="144"/>
      <c r="B685" s="145"/>
      <c r="C685" s="145"/>
      <c r="D685" s="146"/>
      <c r="E685" s="147"/>
    </row>
    <row r="686" spans="1:5" ht="15.75" customHeight="1" x14ac:dyDescent="0.25">
      <c r="A686" s="144"/>
      <c r="B686" s="145"/>
      <c r="C686" s="145"/>
      <c r="D686" s="146"/>
      <c r="E686" s="147"/>
    </row>
    <row r="687" spans="1:5" ht="15.75" customHeight="1" x14ac:dyDescent="0.25">
      <c r="A687" s="144"/>
      <c r="B687" s="145"/>
      <c r="C687" s="145"/>
      <c r="D687" s="146"/>
      <c r="E687" s="147"/>
    </row>
    <row r="688" spans="1:5" ht="15.75" customHeight="1" x14ac:dyDescent="0.25">
      <c r="A688" s="144"/>
      <c r="B688" s="145"/>
      <c r="C688" s="145"/>
      <c r="D688" s="146"/>
      <c r="E688" s="147"/>
    </row>
    <row r="689" spans="1:5" ht="15.75" customHeight="1" x14ac:dyDescent="0.25">
      <c r="A689" s="144"/>
      <c r="B689" s="145"/>
      <c r="C689" s="145"/>
      <c r="D689" s="146"/>
      <c r="E689" s="147"/>
    </row>
    <row r="690" spans="1:5" ht="15.75" customHeight="1" x14ac:dyDescent="0.25">
      <c r="A690" s="144"/>
      <c r="B690" s="145"/>
      <c r="C690" s="145"/>
      <c r="D690" s="146"/>
      <c r="E690" s="147"/>
    </row>
    <row r="691" spans="1:5" ht="15.75" customHeight="1" x14ac:dyDescent="0.25">
      <c r="A691" s="144"/>
      <c r="B691" s="145"/>
      <c r="C691" s="145"/>
      <c r="D691" s="146"/>
      <c r="E691" s="147"/>
    </row>
    <row r="692" spans="1:5" ht="15.75" customHeight="1" x14ac:dyDescent="0.25">
      <c r="A692" s="144"/>
      <c r="B692" s="145"/>
      <c r="C692" s="145"/>
      <c r="D692" s="146"/>
      <c r="E692" s="147"/>
    </row>
    <row r="693" spans="1:5" ht="15.75" customHeight="1" x14ac:dyDescent="0.25">
      <c r="A693" s="144"/>
      <c r="B693" s="145"/>
      <c r="C693" s="145"/>
      <c r="D693" s="146"/>
      <c r="E693" s="147"/>
    </row>
    <row r="694" spans="1:5" ht="15.75" customHeight="1" x14ac:dyDescent="0.25">
      <c r="A694" s="144"/>
      <c r="B694" s="145"/>
      <c r="C694" s="145"/>
      <c r="D694" s="146"/>
      <c r="E694" s="147"/>
    </row>
    <row r="695" spans="1:5" ht="15.75" customHeight="1" x14ac:dyDescent="0.25">
      <c r="A695" s="144"/>
      <c r="B695" s="145"/>
      <c r="C695" s="145"/>
      <c r="D695" s="146"/>
      <c r="E695" s="147"/>
    </row>
    <row r="696" spans="1:5" ht="15.75" customHeight="1" x14ac:dyDescent="0.25">
      <c r="A696" s="144"/>
      <c r="B696" s="145"/>
      <c r="C696" s="145"/>
      <c r="D696" s="146"/>
      <c r="E696" s="147"/>
    </row>
    <row r="697" spans="1:5" ht="15.75" customHeight="1" x14ac:dyDescent="0.25">
      <c r="A697" s="144"/>
      <c r="B697" s="145"/>
      <c r="C697" s="145"/>
      <c r="D697" s="146"/>
      <c r="E697" s="147"/>
    </row>
    <row r="698" spans="1:5" ht="15.75" customHeight="1" x14ac:dyDescent="0.25">
      <c r="A698" s="144"/>
      <c r="B698" s="145"/>
      <c r="C698" s="145"/>
      <c r="D698" s="146"/>
      <c r="E698" s="147"/>
    </row>
    <row r="699" spans="1:5" ht="15.75" customHeight="1" x14ac:dyDescent="0.25">
      <c r="A699" s="144"/>
      <c r="B699" s="145"/>
      <c r="C699" s="145"/>
      <c r="D699" s="146"/>
      <c r="E699" s="147"/>
    </row>
    <row r="700" spans="1:5" ht="15.75" customHeight="1" x14ac:dyDescent="0.25">
      <c r="A700" s="144"/>
      <c r="B700" s="145"/>
      <c r="C700" s="145"/>
      <c r="D700" s="146"/>
      <c r="E700" s="147"/>
    </row>
    <row r="701" spans="1:5" ht="15.75" customHeight="1" x14ac:dyDescent="0.25">
      <c r="A701" s="144"/>
      <c r="B701" s="145"/>
      <c r="C701" s="145"/>
      <c r="D701" s="146"/>
      <c r="E701" s="147"/>
    </row>
    <row r="702" spans="1:5" ht="15.75" customHeight="1" x14ac:dyDescent="0.25">
      <c r="A702" s="144"/>
      <c r="B702" s="145"/>
      <c r="C702" s="145"/>
      <c r="D702" s="146"/>
      <c r="E702" s="147"/>
    </row>
    <row r="703" spans="1:5" ht="15.75" customHeight="1" x14ac:dyDescent="0.25">
      <c r="A703" s="144"/>
      <c r="B703" s="145"/>
      <c r="C703" s="145"/>
      <c r="D703" s="146"/>
      <c r="E703" s="147"/>
    </row>
    <row r="704" spans="1:5" ht="15.75" customHeight="1" x14ac:dyDescent="0.25">
      <c r="A704" s="144"/>
      <c r="B704" s="145"/>
      <c r="C704" s="145"/>
      <c r="D704" s="146"/>
      <c r="E704" s="147"/>
    </row>
    <row r="705" spans="1:5" ht="15.75" customHeight="1" x14ac:dyDescent="0.25">
      <c r="A705" s="144"/>
      <c r="B705" s="145"/>
      <c r="C705" s="145"/>
      <c r="D705" s="146"/>
      <c r="E705" s="147"/>
    </row>
    <row r="706" spans="1:5" ht="15.75" customHeight="1" x14ac:dyDescent="0.25">
      <c r="A706" s="144"/>
      <c r="B706" s="145"/>
      <c r="C706" s="145"/>
      <c r="D706" s="146"/>
      <c r="E706" s="147"/>
    </row>
    <row r="707" spans="1:5" ht="15.75" customHeight="1" x14ac:dyDescent="0.25">
      <c r="A707" s="144"/>
      <c r="B707" s="145"/>
      <c r="C707" s="145"/>
      <c r="D707" s="146"/>
      <c r="E707" s="147"/>
    </row>
    <row r="708" spans="1:5" ht="15.75" customHeight="1" x14ac:dyDescent="0.25">
      <c r="A708" s="144"/>
      <c r="B708" s="145"/>
      <c r="C708" s="145"/>
      <c r="D708" s="146"/>
      <c r="E708" s="147"/>
    </row>
    <row r="709" spans="1:5" ht="15.75" customHeight="1" x14ac:dyDescent="0.25">
      <c r="A709" s="144"/>
      <c r="B709" s="145"/>
      <c r="C709" s="145"/>
      <c r="D709" s="146"/>
      <c r="E709" s="147"/>
    </row>
    <row r="710" spans="1:5" ht="15.75" customHeight="1" x14ac:dyDescent="0.25">
      <c r="A710" s="144"/>
      <c r="B710" s="145"/>
      <c r="C710" s="145"/>
      <c r="D710" s="146"/>
      <c r="E710" s="147"/>
    </row>
    <row r="711" spans="1:5" ht="15.75" customHeight="1" x14ac:dyDescent="0.25">
      <c r="A711" s="144"/>
      <c r="B711" s="145"/>
      <c r="C711" s="145"/>
      <c r="D711" s="146"/>
      <c r="E711" s="147"/>
    </row>
    <row r="712" spans="1:5" ht="15.75" customHeight="1" x14ac:dyDescent="0.25">
      <c r="A712" s="144"/>
      <c r="B712" s="145"/>
      <c r="C712" s="145"/>
      <c r="D712" s="146"/>
      <c r="E712" s="147"/>
    </row>
    <row r="713" spans="1:5" ht="15.75" customHeight="1" x14ac:dyDescent="0.25">
      <c r="A713" s="144"/>
      <c r="B713" s="145"/>
      <c r="C713" s="145"/>
      <c r="D713" s="146"/>
      <c r="E713" s="147"/>
    </row>
    <row r="714" spans="1:5" ht="15.75" customHeight="1" x14ac:dyDescent="0.25">
      <c r="A714" s="144"/>
      <c r="B714" s="145"/>
      <c r="C714" s="145"/>
      <c r="D714" s="146"/>
      <c r="E714" s="147"/>
    </row>
    <row r="715" spans="1:5" ht="15.75" customHeight="1" x14ac:dyDescent="0.25">
      <c r="A715" s="144"/>
      <c r="B715" s="145"/>
      <c r="C715" s="145"/>
      <c r="D715" s="146"/>
      <c r="E715" s="147"/>
    </row>
    <row r="716" spans="1:5" ht="15.75" customHeight="1" x14ac:dyDescent="0.25">
      <c r="A716" s="144"/>
      <c r="B716" s="145"/>
      <c r="C716" s="145"/>
      <c r="D716" s="146"/>
      <c r="E716" s="147"/>
    </row>
    <row r="717" spans="1:5" ht="15.75" customHeight="1" x14ac:dyDescent="0.25">
      <c r="A717" s="144"/>
      <c r="B717" s="145"/>
      <c r="C717" s="145"/>
      <c r="D717" s="146"/>
      <c r="E717" s="147"/>
    </row>
    <row r="718" spans="1:5" ht="15.75" customHeight="1" x14ac:dyDescent="0.25">
      <c r="A718" s="144"/>
      <c r="B718" s="145"/>
      <c r="C718" s="145"/>
      <c r="D718" s="146"/>
      <c r="E718" s="147"/>
    </row>
    <row r="719" spans="1:5" ht="15.75" customHeight="1" x14ac:dyDescent="0.25">
      <c r="A719" s="144"/>
      <c r="B719" s="145"/>
      <c r="C719" s="145"/>
      <c r="D719" s="146"/>
      <c r="E719" s="147"/>
    </row>
    <row r="720" spans="1:5" ht="15.75" customHeight="1" x14ac:dyDescent="0.25">
      <c r="A720" s="144"/>
      <c r="B720" s="145"/>
      <c r="C720" s="145"/>
      <c r="D720" s="146"/>
      <c r="E720" s="147"/>
    </row>
    <row r="721" spans="1:5" ht="15.75" customHeight="1" x14ac:dyDescent="0.25">
      <c r="A721" s="144"/>
      <c r="B721" s="145"/>
      <c r="C721" s="145"/>
      <c r="D721" s="146"/>
      <c r="E721" s="147"/>
    </row>
    <row r="722" spans="1:5" ht="15.75" customHeight="1" x14ac:dyDescent="0.25">
      <c r="A722" s="144"/>
      <c r="B722" s="145"/>
      <c r="C722" s="145"/>
      <c r="D722" s="146"/>
      <c r="E722" s="147"/>
    </row>
    <row r="723" spans="1:5" ht="15.75" customHeight="1" x14ac:dyDescent="0.25">
      <c r="A723" s="144"/>
      <c r="B723" s="145"/>
      <c r="C723" s="145"/>
      <c r="D723" s="146"/>
      <c r="E723" s="147"/>
    </row>
    <row r="724" spans="1:5" ht="15.75" customHeight="1" x14ac:dyDescent="0.25">
      <c r="A724" s="144"/>
      <c r="B724" s="145"/>
      <c r="C724" s="145"/>
      <c r="D724" s="146"/>
      <c r="E724" s="147"/>
    </row>
    <row r="725" spans="1:5" ht="15.75" customHeight="1" x14ac:dyDescent="0.25">
      <c r="A725" s="144"/>
      <c r="B725" s="145"/>
      <c r="C725" s="145"/>
      <c r="D725" s="146"/>
      <c r="E725" s="147"/>
    </row>
    <row r="726" spans="1:5" ht="15.75" customHeight="1" x14ac:dyDescent="0.25">
      <c r="A726" s="144"/>
      <c r="B726" s="145"/>
      <c r="C726" s="145"/>
      <c r="D726" s="146"/>
      <c r="E726" s="147"/>
    </row>
    <row r="727" spans="1:5" ht="15.75" customHeight="1" x14ac:dyDescent="0.25">
      <c r="A727" s="144"/>
      <c r="B727" s="145"/>
      <c r="C727" s="145"/>
      <c r="D727" s="146"/>
      <c r="E727" s="147"/>
    </row>
    <row r="728" spans="1:5" ht="15.75" customHeight="1" x14ac:dyDescent="0.25">
      <c r="A728" s="144"/>
      <c r="B728" s="145"/>
      <c r="C728" s="145"/>
      <c r="D728" s="146"/>
      <c r="E728" s="147"/>
    </row>
    <row r="729" spans="1:5" ht="15.75" customHeight="1" x14ac:dyDescent="0.25">
      <c r="A729" s="144"/>
      <c r="B729" s="145"/>
      <c r="C729" s="145"/>
      <c r="D729" s="146"/>
      <c r="E729" s="147"/>
    </row>
    <row r="730" spans="1:5" ht="15.75" customHeight="1" x14ac:dyDescent="0.25">
      <c r="A730" s="144"/>
      <c r="B730" s="145"/>
      <c r="C730" s="145"/>
      <c r="D730" s="146"/>
      <c r="E730" s="147"/>
    </row>
    <row r="731" spans="1:5" ht="15.75" customHeight="1" x14ac:dyDescent="0.25">
      <c r="A731" s="144"/>
      <c r="B731" s="145"/>
      <c r="C731" s="145"/>
      <c r="D731" s="146"/>
      <c r="E731" s="147"/>
    </row>
    <row r="732" spans="1:5" ht="15.75" customHeight="1" x14ac:dyDescent="0.25">
      <c r="A732" s="144"/>
      <c r="B732" s="145"/>
      <c r="C732" s="145"/>
      <c r="D732" s="146"/>
      <c r="E732" s="147"/>
    </row>
    <row r="733" spans="1:5" ht="15.75" customHeight="1" x14ac:dyDescent="0.25">
      <c r="A733" s="144"/>
      <c r="B733" s="145"/>
      <c r="C733" s="145"/>
      <c r="D733" s="146"/>
      <c r="E733" s="147"/>
    </row>
    <row r="734" spans="1:5" ht="15.75" customHeight="1" x14ac:dyDescent="0.25">
      <c r="A734" s="144"/>
      <c r="B734" s="145"/>
      <c r="C734" s="145"/>
      <c r="D734" s="146"/>
      <c r="E734" s="147"/>
    </row>
    <row r="735" spans="1:5" ht="15.75" customHeight="1" x14ac:dyDescent="0.25">
      <c r="A735" s="144"/>
      <c r="B735" s="145"/>
      <c r="C735" s="145"/>
      <c r="D735" s="146"/>
      <c r="E735" s="147"/>
    </row>
    <row r="736" spans="1:5" ht="15.75" customHeight="1" x14ac:dyDescent="0.25">
      <c r="A736" s="144"/>
      <c r="B736" s="145"/>
      <c r="C736" s="145"/>
      <c r="D736" s="146"/>
      <c r="E736" s="147"/>
    </row>
    <row r="737" spans="1:5" ht="15.75" customHeight="1" x14ac:dyDescent="0.25">
      <c r="A737" s="144"/>
      <c r="B737" s="145"/>
      <c r="C737" s="145"/>
      <c r="D737" s="146"/>
      <c r="E737" s="147"/>
    </row>
    <row r="738" spans="1:5" ht="15.75" customHeight="1" x14ac:dyDescent="0.25">
      <c r="A738" s="144"/>
      <c r="B738" s="145"/>
      <c r="C738" s="145"/>
      <c r="D738" s="146"/>
      <c r="E738" s="147"/>
    </row>
    <row r="739" spans="1:5" ht="15.75" customHeight="1" x14ac:dyDescent="0.25">
      <c r="A739" s="144"/>
      <c r="B739" s="145"/>
      <c r="C739" s="145"/>
      <c r="D739" s="146"/>
      <c r="E739" s="147"/>
    </row>
    <row r="740" spans="1:5" ht="15.75" customHeight="1" x14ac:dyDescent="0.25">
      <c r="A740" s="144"/>
      <c r="B740" s="145"/>
      <c r="C740" s="145"/>
      <c r="D740" s="146"/>
      <c r="E740" s="147"/>
    </row>
    <row r="741" spans="1:5" ht="15.75" customHeight="1" x14ac:dyDescent="0.25">
      <c r="A741" s="144"/>
      <c r="B741" s="145"/>
      <c r="C741" s="145"/>
      <c r="D741" s="146"/>
      <c r="E741" s="147"/>
    </row>
    <row r="742" spans="1:5" ht="15.75" customHeight="1" x14ac:dyDescent="0.25">
      <c r="A742" s="144"/>
      <c r="B742" s="145"/>
      <c r="C742" s="145"/>
      <c r="D742" s="146"/>
      <c r="E742" s="147"/>
    </row>
    <row r="743" spans="1:5" ht="15.75" customHeight="1" x14ac:dyDescent="0.25">
      <c r="A743" s="144"/>
      <c r="B743" s="145"/>
      <c r="C743" s="145"/>
      <c r="D743" s="146"/>
      <c r="E743" s="147"/>
    </row>
    <row r="744" spans="1:5" ht="15.75" customHeight="1" x14ac:dyDescent="0.25">
      <c r="A744" s="144"/>
      <c r="B744" s="145"/>
      <c r="C744" s="145"/>
      <c r="D744" s="146"/>
      <c r="E744" s="147"/>
    </row>
    <row r="745" spans="1:5" ht="15.75" customHeight="1" x14ac:dyDescent="0.25">
      <c r="A745" s="144"/>
      <c r="B745" s="145"/>
      <c r="C745" s="145"/>
      <c r="D745" s="146"/>
      <c r="E745" s="147"/>
    </row>
    <row r="746" spans="1:5" ht="15.75" customHeight="1" x14ac:dyDescent="0.25">
      <c r="A746" s="144"/>
      <c r="B746" s="145"/>
      <c r="C746" s="145"/>
      <c r="D746" s="146"/>
      <c r="E746" s="147"/>
    </row>
    <row r="747" spans="1:5" ht="15.75" customHeight="1" x14ac:dyDescent="0.25">
      <c r="A747" s="144"/>
      <c r="B747" s="145"/>
      <c r="C747" s="145"/>
      <c r="D747" s="146"/>
      <c r="E747" s="147"/>
    </row>
    <row r="748" spans="1:5" ht="15.75" customHeight="1" x14ac:dyDescent="0.25">
      <c r="A748" s="144"/>
      <c r="B748" s="145"/>
      <c r="C748" s="145"/>
      <c r="D748" s="146"/>
      <c r="E748" s="147"/>
    </row>
    <row r="749" spans="1:5" ht="15.75" customHeight="1" x14ac:dyDescent="0.25">
      <c r="A749" s="144"/>
      <c r="B749" s="145"/>
      <c r="C749" s="145"/>
      <c r="D749" s="146"/>
      <c r="E749" s="147"/>
    </row>
    <row r="750" spans="1:5" ht="15.75" customHeight="1" x14ac:dyDescent="0.25">
      <c r="A750" s="144"/>
      <c r="B750" s="145"/>
      <c r="C750" s="145"/>
      <c r="D750" s="146"/>
      <c r="E750" s="147"/>
    </row>
    <row r="751" spans="1:5" ht="15.75" customHeight="1" x14ac:dyDescent="0.25">
      <c r="A751" s="144"/>
      <c r="B751" s="145"/>
      <c r="C751" s="145"/>
      <c r="D751" s="146"/>
      <c r="E751" s="147"/>
    </row>
    <row r="752" spans="1:5" ht="15.75" customHeight="1" x14ac:dyDescent="0.25">
      <c r="A752" s="144"/>
      <c r="B752" s="145"/>
      <c r="C752" s="145"/>
      <c r="D752" s="146"/>
      <c r="E752" s="147"/>
    </row>
    <row r="753" spans="1:5" ht="15.75" customHeight="1" x14ac:dyDescent="0.25">
      <c r="A753" s="144"/>
      <c r="B753" s="145"/>
      <c r="C753" s="145"/>
      <c r="D753" s="146"/>
      <c r="E753" s="147"/>
    </row>
    <row r="754" spans="1:5" ht="15.75" customHeight="1" x14ac:dyDescent="0.25">
      <c r="A754" s="144"/>
      <c r="B754" s="145"/>
      <c r="C754" s="145"/>
      <c r="D754" s="146"/>
      <c r="E754" s="147"/>
    </row>
    <row r="755" spans="1:5" ht="15.75" customHeight="1" x14ac:dyDescent="0.25">
      <c r="A755" s="144"/>
      <c r="B755" s="145"/>
      <c r="C755" s="145"/>
      <c r="D755" s="146"/>
      <c r="E755" s="147"/>
    </row>
    <row r="756" spans="1:5" ht="15.75" customHeight="1" x14ac:dyDescent="0.25">
      <c r="A756" s="144"/>
      <c r="B756" s="145"/>
      <c r="C756" s="145"/>
      <c r="D756" s="146"/>
      <c r="E756" s="147"/>
    </row>
    <row r="757" spans="1:5" ht="15.75" customHeight="1" x14ac:dyDescent="0.25">
      <c r="A757" s="144"/>
      <c r="B757" s="145"/>
      <c r="C757" s="145"/>
      <c r="D757" s="146"/>
      <c r="E757" s="147"/>
    </row>
    <row r="758" spans="1:5" ht="15.75" customHeight="1" x14ac:dyDescent="0.25">
      <c r="A758" s="144"/>
      <c r="B758" s="145"/>
      <c r="C758" s="145"/>
      <c r="D758" s="146"/>
      <c r="E758" s="147"/>
    </row>
    <row r="759" spans="1:5" ht="15.75" customHeight="1" x14ac:dyDescent="0.25">
      <c r="A759" s="144"/>
      <c r="B759" s="145"/>
      <c r="C759" s="145"/>
      <c r="D759" s="146"/>
      <c r="E759" s="147"/>
    </row>
    <row r="760" spans="1:5" ht="15.75" customHeight="1" x14ac:dyDescent="0.25">
      <c r="A760" s="144"/>
      <c r="B760" s="145"/>
      <c r="C760" s="145"/>
      <c r="D760" s="146"/>
      <c r="E760" s="147"/>
    </row>
    <row r="761" spans="1:5" ht="15.75" customHeight="1" x14ac:dyDescent="0.25">
      <c r="A761" s="144"/>
      <c r="B761" s="145"/>
      <c r="C761" s="145"/>
      <c r="D761" s="146"/>
      <c r="E761" s="147"/>
    </row>
    <row r="762" spans="1:5" ht="15.75" customHeight="1" x14ac:dyDescent="0.25">
      <c r="A762" s="144"/>
      <c r="B762" s="145"/>
      <c r="C762" s="145"/>
      <c r="D762" s="146"/>
      <c r="E762" s="147"/>
    </row>
    <row r="763" spans="1:5" ht="15.75" customHeight="1" x14ac:dyDescent="0.25">
      <c r="A763" s="144"/>
      <c r="B763" s="145"/>
      <c r="C763" s="145"/>
      <c r="D763" s="146"/>
      <c r="E763" s="147"/>
    </row>
    <row r="764" spans="1:5" ht="15.75" customHeight="1" x14ac:dyDescent="0.25">
      <c r="A764" s="144"/>
      <c r="B764" s="145"/>
      <c r="C764" s="145"/>
      <c r="D764" s="146"/>
      <c r="E764" s="147"/>
    </row>
    <row r="765" spans="1:5" ht="15.75" customHeight="1" x14ac:dyDescent="0.25">
      <c r="A765" s="144"/>
      <c r="B765" s="145"/>
      <c r="C765" s="145"/>
      <c r="D765" s="146"/>
      <c r="E765" s="147"/>
    </row>
    <row r="766" spans="1:5" ht="15.75" customHeight="1" x14ac:dyDescent="0.25">
      <c r="A766" s="144"/>
      <c r="B766" s="145"/>
      <c r="C766" s="145"/>
      <c r="D766" s="146"/>
      <c r="E766" s="147"/>
    </row>
    <row r="767" spans="1:5" ht="15.75" customHeight="1" x14ac:dyDescent="0.25">
      <c r="A767" s="144"/>
      <c r="B767" s="145"/>
      <c r="C767" s="145"/>
      <c r="D767" s="146"/>
      <c r="E767" s="147"/>
    </row>
    <row r="768" spans="1:5" ht="15.75" customHeight="1" x14ac:dyDescent="0.25">
      <c r="A768" s="144"/>
      <c r="B768" s="145"/>
      <c r="C768" s="145"/>
      <c r="D768" s="146"/>
      <c r="E768" s="147"/>
    </row>
    <row r="769" spans="1:5" ht="15.75" customHeight="1" x14ac:dyDescent="0.25">
      <c r="A769" s="144"/>
      <c r="B769" s="145"/>
      <c r="C769" s="145"/>
      <c r="D769" s="146"/>
      <c r="E769" s="147"/>
    </row>
    <row r="770" spans="1:5" ht="15.75" customHeight="1" x14ac:dyDescent="0.25">
      <c r="A770" s="144"/>
      <c r="B770" s="145"/>
      <c r="C770" s="145"/>
      <c r="D770" s="146"/>
      <c r="E770" s="147"/>
    </row>
    <row r="771" spans="1:5" ht="15.75" customHeight="1" x14ac:dyDescent="0.25">
      <c r="A771" s="144"/>
      <c r="B771" s="145"/>
      <c r="C771" s="145"/>
      <c r="D771" s="146"/>
      <c r="E771" s="147"/>
    </row>
    <row r="772" spans="1:5" ht="15.75" customHeight="1" x14ac:dyDescent="0.25">
      <c r="A772" s="144"/>
      <c r="B772" s="145"/>
      <c r="C772" s="145"/>
      <c r="D772" s="146"/>
      <c r="E772" s="147"/>
    </row>
    <row r="773" spans="1:5" ht="15.75" customHeight="1" x14ac:dyDescent="0.25">
      <c r="A773" s="144"/>
      <c r="B773" s="145"/>
      <c r="C773" s="145"/>
      <c r="D773" s="146"/>
      <c r="E773" s="147"/>
    </row>
    <row r="774" spans="1:5" ht="15.75" customHeight="1" x14ac:dyDescent="0.25">
      <c r="A774" s="144"/>
      <c r="B774" s="145"/>
      <c r="C774" s="145"/>
      <c r="D774" s="146"/>
      <c r="E774" s="147"/>
    </row>
    <row r="775" spans="1:5" ht="15.75" customHeight="1" x14ac:dyDescent="0.25">
      <c r="A775" s="144"/>
      <c r="B775" s="145"/>
      <c r="C775" s="145"/>
      <c r="D775" s="146"/>
      <c r="E775" s="147"/>
    </row>
    <row r="776" spans="1:5" ht="15.75" customHeight="1" x14ac:dyDescent="0.25">
      <c r="A776" s="144"/>
      <c r="B776" s="145"/>
      <c r="C776" s="145"/>
      <c r="D776" s="146"/>
      <c r="E776" s="147"/>
    </row>
    <row r="777" spans="1:5" ht="15.75" customHeight="1" x14ac:dyDescent="0.25">
      <c r="A777" s="144"/>
      <c r="B777" s="145"/>
      <c r="C777" s="145"/>
      <c r="D777" s="146"/>
      <c r="E777" s="147"/>
    </row>
    <row r="778" spans="1:5" ht="15.75" customHeight="1" x14ac:dyDescent="0.25">
      <c r="A778" s="144"/>
      <c r="B778" s="145"/>
      <c r="C778" s="145"/>
      <c r="D778" s="146"/>
      <c r="E778" s="147"/>
    </row>
    <row r="779" spans="1:5" ht="15.75" customHeight="1" x14ac:dyDescent="0.25">
      <c r="A779" s="144"/>
      <c r="B779" s="145"/>
      <c r="C779" s="145"/>
      <c r="D779" s="146"/>
      <c r="E779" s="147"/>
    </row>
    <row r="780" spans="1:5" ht="15.75" customHeight="1" x14ac:dyDescent="0.25">
      <c r="A780" s="144"/>
      <c r="B780" s="145"/>
      <c r="C780" s="145"/>
      <c r="D780" s="146"/>
      <c r="E780" s="147"/>
    </row>
    <row r="781" spans="1:5" ht="15.75" customHeight="1" x14ac:dyDescent="0.25">
      <c r="A781" s="144"/>
      <c r="B781" s="145"/>
      <c r="C781" s="145"/>
      <c r="D781" s="146"/>
      <c r="E781" s="147"/>
    </row>
    <row r="782" spans="1:5" ht="15.75" customHeight="1" x14ac:dyDescent="0.25">
      <c r="A782" s="144"/>
      <c r="B782" s="145"/>
      <c r="C782" s="145"/>
      <c r="D782" s="146"/>
      <c r="E782" s="147"/>
    </row>
    <row r="783" spans="1:5" ht="15.75" customHeight="1" x14ac:dyDescent="0.25">
      <c r="A783" s="144"/>
      <c r="B783" s="145"/>
      <c r="C783" s="145"/>
      <c r="D783" s="146"/>
      <c r="E783" s="147"/>
    </row>
    <row r="784" spans="1:5" ht="15.75" customHeight="1" x14ac:dyDescent="0.25">
      <c r="A784" s="144"/>
      <c r="B784" s="145"/>
      <c r="C784" s="145"/>
      <c r="D784" s="146"/>
      <c r="E784" s="147"/>
    </row>
    <row r="785" spans="1:5" ht="15.75" customHeight="1" x14ac:dyDescent="0.25">
      <c r="A785" s="144"/>
      <c r="B785" s="145"/>
      <c r="C785" s="145"/>
      <c r="D785" s="146"/>
      <c r="E785" s="147"/>
    </row>
    <row r="786" spans="1:5" ht="15.75" customHeight="1" x14ac:dyDescent="0.25">
      <c r="A786" s="144"/>
      <c r="B786" s="145"/>
      <c r="C786" s="145"/>
      <c r="D786" s="146"/>
      <c r="E786" s="147"/>
    </row>
    <row r="787" spans="1:5" ht="15.75" customHeight="1" x14ac:dyDescent="0.25">
      <c r="A787" s="144"/>
      <c r="B787" s="145"/>
      <c r="C787" s="145"/>
      <c r="D787" s="146"/>
      <c r="E787" s="147"/>
    </row>
    <row r="788" spans="1:5" ht="15.75" customHeight="1" x14ac:dyDescent="0.25">
      <c r="A788" s="144"/>
      <c r="B788" s="145"/>
      <c r="C788" s="145"/>
      <c r="D788" s="146"/>
      <c r="E788" s="147"/>
    </row>
    <row r="789" spans="1:5" ht="15.75" customHeight="1" x14ac:dyDescent="0.25">
      <c r="A789" s="144"/>
      <c r="B789" s="145"/>
      <c r="C789" s="145"/>
      <c r="D789" s="146"/>
      <c r="E789" s="147"/>
    </row>
    <row r="790" spans="1:5" ht="15.75" customHeight="1" x14ac:dyDescent="0.25">
      <c r="A790" s="144"/>
      <c r="B790" s="145"/>
      <c r="C790" s="145"/>
      <c r="D790" s="146"/>
      <c r="E790" s="147"/>
    </row>
    <row r="791" spans="1:5" ht="15.75" customHeight="1" x14ac:dyDescent="0.25">
      <c r="A791" s="144"/>
      <c r="B791" s="145"/>
      <c r="C791" s="145"/>
      <c r="D791" s="146"/>
      <c r="E791" s="147"/>
    </row>
    <row r="792" spans="1:5" ht="15.75" customHeight="1" x14ac:dyDescent="0.25">
      <c r="A792" s="144"/>
      <c r="B792" s="145"/>
      <c r="C792" s="145"/>
      <c r="D792" s="146"/>
      <c r="E792" s="147"/>
    </row>
    <row r="793" spans="1:5" ht="15.75" customHeight="1" x14ac:dyDescent="0.25">
      <c r="A793" s="144"/>
      <c r="B793" s="145"/>
      <c r="C793" s="145"/>
      <c r="D793" s="146"/>
      <c r="E793" s="147"/>
    </row>
    <row r="794" spans="1:5" ht="15.75" customHeight="1" x14ac:dyDescent="0.25">
      <c r="A794" s="144"/>
      <c r="B794" s="145"/>
      <c r="C794" s="145"/>
      <c r="D794" s="146"/>
      <c r="E794" s="147"/>
    </row>
    <row r="795" spans="1:5" ht="15.75" customHeight="1" x14ac:dyDescent="0.25">
      <c r="A795" s="144"/>
      <c r="B795" s="145"/>
      <c r="C795" s="145"/>
      <c r="D795" s="146"/>
      <c r="E795" s="147"/>
    </row>
    <row r="796" spans="1:5" ht="15.75" customHeight="1" x14ac:dyDescent="0.25">
      <c r="A796" s="144"/>
      <c r="B796" s="145"/>
      <c r="C796" s="145"/>
      <c r="D796" s="146"/>
      <c r="E796" s="147"/>
    </row>
    <row r="797" spans="1:5" ht="15.75" customHeight="1" x14ac:dyDescent="0.25">
      <c r="A797" s="144"/>
      <c r="B797" s="145"/>
      <c r="C797" s="145"/>
      <c r="D797" s="146"/>
      <c r="E797" s="147"/>
    </row>
    <row r="798" spans="1:5" ht="15.75" customHeight="1" x14ac:dyDescent="0.25">
      <c r="A798" s="144"/>
      <c r="B798" s="145"/>
      <c r="C798" s="145"/>
      <c r="D798" s="146"/>
      <c r="E798" s="147"/>
    </row>
    <row r="799" spans="1:5" ht="15.75" customHeight="1" x14ac:dyDescent="0.25">
      <c r="A799" s="144"/>
      <c r="B799" s="145"/>
      <c r="C799" s="145"/>
      <c r="D799" s="146"/>
      <c r="E799" s="147"/>
    </row>
    <row r="800" spans="1:5" ht="15.75" customHeight="1" x14ac:dyDescent="0.25">
      <c r="A800" s="144"/>
      <c r="B800" s="145"/>
      <c r="C800" s="145"/>
      <c r="D800" s="146"/>
      <c r="E800" s="147"/>
    </row>
    <row r="801" spans="1:5" ht="15.75" customHeight="1" x14ac:dyDescent="0.25">
      <c r="A801" s="144"/>
      <c r="B801" s="145"/>
      <c r="C801" s="145"/>
      <c r="D801" s="146"/>
      <c r="E801" s="147"/>
    </row>
    <row r="802" spans="1:5" ht="15.75" customHeight="1" x14ac:dyDescent="0.25">
      <c r="A802" s="144"/>
      <c r="B802" s="145"/>
      <c r="C802" s="145"/>
      <c r="D802" s="146"/>
      <c r="E802" s="147"/>
    </row>
    <row r="803" spans="1:5" ht="15.75" customHeight="1" x14ac:dyDescent="0.25">
      <c r="A803" s="144"/>
      <c r="B803" s="145"/>
      <c r="C803" s="145"/>
      <c r="D803" s="146"/>
      <c r="E803" s="147"/>
    </row>
    <row r="804" spans="1:5" ht="15.75" customHeight="1" x14ac:dyDescent="0.25">
      <c r="A804" s="144"/>
      <c r="B804" s="145"/>
      <c r="C804" s="145"/>
      <c r="D804" s="146"/>
      <c r="E804" s="147"/>
    </row>
    <row r="805" spans="1:5" ht="15.75" customHeight="1" x14ac:dyDescent="0.25">
      <c r="A805" s="144"/>
      <c r="B805" s="145"/>
      <c r="C805" s="145"/>
      <c r="D805" s="146"/>
      <c r="E805" s="147"/>
    </row>
    <row r="806" spans="1:5" ht="15.75" customHeight="1" x14ac:dyDescent="0.25">
      <c r="A806" s="144"/>
      <c r="B806" s="145"/>
      <c r="C806" s="145"/>
      <c r="D806" s="146"/>
      <c r="E806" s="147"/>
    </row>
    <row r="807" spans="1:5" ht="15.75" customHeight="1" x14ac:dyDescent="0.25">
      <c r="A807" s="144"/>
      <c r="B807" s="145"/>
      <c r="C807" s="145"/>
      <c r="D807" s="146"/>
      <c r="E807" s="147"/>
    </row>
    <row r="808" spans="1:5" ht="15.75" customHeight="1" x14ac:dyDescent="0.25">
      <c r="A808" s="144"/>
      <c r="B808" s="145"/>
      <c r="C808" s="145"/>
      <c r="D808" s="146"/>
      <c r="E808" s="147"/>
    </row>
    <row r="809" spans="1:5" ht="15.75" customHeight="1" x14ac:dyDescent="0.25">
      <c r="A809" s="144"/>
      <c r="B809" s="145"/>
      <c r="C809" s="145"/>
      <c r="D809" s="146"/>
      <c r="E809" s="147"/>
    </row>
    <row r="810" spans="1:5" ht="15.75" customHeight="1" x14ac:dyDescent="0.25">
      <c r="A810" s="144"/>
      <c r="B810" s="145"/>
      <c r="C810" s="145"/>
      <c r="D810" s="146"/>
      <c r="E810" s="147"/>
    </row>
    <row r="811" spans="1:5" ht="15.75" customHeight="1" x14ac:dyDescent="0.25">
      <c r="A811" s="144"/>
      <c r="B811" s="145"/>
      <c r="C811" s="145"/>
      <c r="D811" s="146"/>
      <c r="E811" s="147"/>
    </row>
    <row r="812" spans="1:5" ht="15.75" customHeight="1" x14ac:dyDescent="0.25">
      <c r="A812" s="144"/>
      <c r="B812" s="145"/>
      <c r="C812" s="145"/>
      <c r="D812" s="146"/>
      <c r="E812" s="147"/>
    </row>
    <row r="813" spans="1:5" ht="15.75" customHeight="1" x14ac:dyDescent="0.25">
      <c r="A813" s="144"/>
      <c r="B813" s="145"/>
      <c r="C813" s="145"/>
      <c r="D813" s="146"/>
      <c r="E813" s="147"/>
    </row>
    <row r="814" spans="1:5" ht="15.75" customHeight="1" x14ac:dyDescent="0.25">
      <c r="A814" s="144"/>
      <c r="B814" s="145"/>
      <c r="C814" s="145"/>
      <c r="D814" s="146"/>
      <c r="E814" s="147"/>
    </row>
    <row r="815" spans="1:5" ht="15.75" customHeight="1" x14ac:dyDescent="0.25">
      <c r="A815" s="144"/>
      <c r="B815" s="145"/>
      <c r="C815" s="145"/>
      <c r="D815" s="146"/>
      <c r="E815" s="147"/>
    </row>
    <row r="816" spans="1:5" ht="15.75" customHeight="1" x14ac:dyDescent="0.25">
      <c r="A816" s="144"/>
      <c r="B816" s="145"/>
      <c r="C816" s="145"/>
      <c r="D816" s="146"/>
      <c r="E816" s="147"/>
    </row>
    <row r="817" spans="1:5" ht="15.75" customHeight="1" x14ac:dyDescent="0.25">
      <c r="A817" s="144"/>
      <c r="B817" s="145"/>
      <c r="C817" s="145"/>
      <c r="D817" s="146"/>
      <c r="E817" s="147"/>
    </row>
    <row r="818" spans="1:5" ht="15.75" customHeight="1" x14ac:dyDescent="0.25">
      <c r="A818" s="144"/>
      <c r="B818" s="145"/>
      <c r="C818" s="145"/>
      <c r="D818" s="146"/>
      <c r="E818" s="147"/>
    </row>
    <row r="819" spans="1:5" ht="15.75" customHeight="1" x14ac:dyDescent="0.25">
      <c r="A819" s="144"/>
      <c r="B819" s="145"/>
      <c r="C819" s="145"/>
      <c r="D819" s="146"/>
      <c r="E819" s="147"/>
    </row>
    <row r="820" spans="1:5" ht="15.75" customHeight="1" x14ac:dyDescent="0.25">
      <c r="A820" s="144"/>
      <c r="B820" s="145"/>
      <c r="C820" s="145"/>
      <c r="D820" s="146"/>
      <c r="E820" s="147"/>
    </row>
    <row r="821" spans="1:5" ht="15.75" customHeight="1" x14ac:dyDescent="0.25">
      <c r="A821" s="144"/>
      <c r="B821" s="145"/>
      <c r="C821" s="145"/>
      <c r="D821" s="146"/>
      <c r="E821" s="147"/>
    </row>
    <row r="822" spans="1:5" ht="15.75" customHeight="1" x14ac:dyDescent="0.25">
      <c r="A822" s="144"/>
      <c r="B822" s="145"/>
      <c r="C822" s="145"/>
      <c r="D822" s="146"/>
      <c r="E822" s="147"/>
    </row>
    <row r="823" spans="1:5" ht="15.75" customHeight="1" x14ac:dyDescent="0.25">
      <c r="A823" s="144"/>
      <c r="B823" s="145"/>
      <c r="C823" s="145"/>
      <c r="D823" s="146"/>
      <c r="E823" s="147"/>
    </row>
    <row r="824" spans="1:5" ht="15.75" customHeight="1" x14ac:dyDescent="0.25">
      <c r="A824" s="144"/>
      <c r="B824" s="145"/>
      <c r="C824" s="145"/>
      <c r="D824" s="146"/>
      <c r="E824" s="147"/>
    </row>
    <row r="825" spans="1:5" ht="15.75" customHeight="1" x14ac:dyDescent="0.25">
      <c r="A825" s="144"/>
      <c r="B825" s="145"/>
      <c r="C825" s="145"/>
      <c r="D825" s="146"/>
      <c r="E825" s="147"/>
    </row>
    <row r="826" spans="1:5" ht="15.75" customHeight="1" x14ac:dyDescent="0.25">
      <c r="A826" s="144"/>
      <c r="B826" s="145"/>
      <c r="C826" s="145"/>
      <c r="D826" s="146"/>
      <c r="E826" s="147"/>
    </row>
    <row r="827" spans="1:5" ht="15.75" customHeight="1" x14ac:dyDescent="0.25">
      <c r="A827" s="144"/>
      <c r="B827" s="145"/>
      <c r="C827" s="145"/>
      <c r="D827" s="146"/>
      <c r="E827" s="147"/>
    </row>
    <row r="828" spans="1:5" ht="15.75" customHeight="1" x14ac:dyDescent="0.25">
      <c r="A828" s="144"/>
      <c r="B828" s="145"/>
      <c r="C828" s="145"/>
      <c r="D828" s="146"/>
      <c r="E828" s="147"/>
    </row>
    <row r="829" spans="1:5" ht="15.75" customHeight="1" x14ac:dyDescent="0.25">
      <c r="A829" s="144"/>
      <c r="B829" s="145"/>
      <c r="C829" s="145"/>
      <c r="D829" s="146"/>
      <c r="E829" s="147"/>
    </row>
    <row r="830" spans="1:5" ht="15.75" customHeight="1" x14ac:dyDescent="0.25">
      <c r="A830" s="144"/>
      <c r="B830" s="145"/>
      <c r="C830" s="145"/>
      <c r="D830" s="146"/>
      <c r="E830" s="147"/>
    </row>
    <row r="831" spans="1:5" ht="15.75" customHeight="1" x14ac:dyDescent="0.25">
      <c r="A831" s="144"/>
      <c r="B831" s="145"/>
      <c r="C831" s="145"/>
      <c r="D831" s="146"/>
      <c r="E831" s="147"/>
    </row>
    <row r="832" spans="1:5" ht="15.75" customHeight="1" x14ac:dyDescent="0.25">
      <c r="A832" s="144"/>
      <c r="B832" s="145"/>
      <c r="C832" s="145"/>
      <c r="D832" s="146"/>
      <c r="E832" s="147"/>
    </row>
    <row r="833" spans="1:5" ht="15.75" customHeight="1" x14ac:dyDescent="0.25">
      <c r="A833" s="144"/>
      <c r="B833" s="145"/>
      <c r="C833" s="145"/>
      <c r="D833" s="146"/>
      <c r="E833" s="147"/>
    </row>
    <row r="834" spans="1:5" ht="15.75" customHeight="1" x14ac:dyDescent="0.25">
      <c r="A834" s="144"/>
      <c r="B834" s="145"/>
      <c r="C834" s="145"/>
      <c r="D834" s="146"/>
      <c r="E834" s="147"/>
    </row>
    <row r="835" spans="1:5" ht="15.75" customHeight="1" x14ac:dyDescent="0.25">
      <c r="A835" s="144"/>
      <c r="B835" s="145"/>
      <c r="C835" s="145"/>
      <c r="D835" s="146"/>
      <c r="E835" s="147"/>
    </row>
    <row r="836" spans="1:5" ht="15.75" customHeight="1" x14ac:dyDescent="0.25">
      <c r="A836" s="144"/>
      <c r="B836" s="145"/>
      <c r="C836" s="145"/>
      <c r="D836" s="146"/>
      <c r="E836" s="147"/>
    </row>
    <row r="837" spans="1:5" ht="15.75" customHeight="1" x14ac:dyDescent="0.25">
      <c r="A837" s="144"/>
      <c r="B837" s="145"/>
      <c r="C837" s="145"/>
      <c r="D837" s="146"/>
      <c r="E837" s="147"/>
    </row>
    <row r="838" spans="1:5" ht="15.75" customHeight="1" x14ac:dyDescent="0.25">
      <c r="A838" s="144"/>
      <c r="B838" s="145"/>
      <c r="C838" s="145"/>
      <c r="D838" s="146"/>
      <c r="E838" s="147"/>
    </row>
    <row r="839" spans="1:5" ht="15.75" customHeight="1" x14ac:dyDescent="0.25">
      <c r="A839" s="144"/>
      <c r="B839" s="145"/>
      <c r="C839" s="145"/>
      <c r="D839" s="146"/>
      <c r="E839" s="147"/>
    </row>
    <row r="840" spans="1:5" ht="15.75" customHeight="1" x14ac:dyDescent="0.25">
      <c r="A840" s="144"/>
      <c r="B840" s="145"/>
      <c r="C840" s="145"/>
      <c r="D840" s="146"/>
      <c r="E840" s="147"/>
    </row>
    <row r="841" spans="1:5" ht="15.75" customHeight="1" x14ac:dyDescent="0.25">
      <c r="A841" s="144"/>
      <c r="B841" s="145"/>
      <c r="C841" s="145"/>
      <c r="D841" s="146"/>
      <c r="E841" s="147"/>
    </row>
    <row r="842" spans="1:5" ht="15.75" customHeight="1" x14ac:dyDescent="0.25">
      <c r="A842" s="144"/>
      <c r="B842" s="145"/>
      <c r="C842" s="145"/>
      <c r="D842" s="146"/>
      <c r="E842" s="147"/>
    </row>
    <row r="843" spans="1:5" ht="15.75" customHeight="1" x14ac:dyDescent="0.25">
      <c r="A843" s="144"/>
      <c r="B843" s="145"/>
      <c r="C843" s="145"/>
      <c r="D843" s="146"/>
      <c r="E843" s="147"/>
    </row>
    <row r="844" spans="1:5" ht="15.75" customHeight="1" x14ac:dyDescent="0.25">
      <c r="A844" s="144"/>
      <c r="B844" s="145"/>
      <c r="C844" s="145"/>
      <c r="D844" s="146"/>
      <c r="E844" s="147"/>
    </row>
    <row r="845" spans="1:5" ht="15.75" customHeight="1" x14ac:dyDescent="0.25">
      <c r="A845" s="144"/>
      <c r="B845" s="145"/>
      <c r="C845" s="145"/>
      <c r="D845" s="146"/>
      <c r="E845" s="147"/>
    </row>
    <row r="846" spans="1:5" ht="15.75" customHeight="1" x14ac:dyDescent="0.25">
      <c r="A846" s="144"/>
      <c r="B846" s="145"/>
      <c r="C846" s="145"/>
      <c r="D846" s="146"/>
      <c r="E846" s="147"/>
    </row>
    <row r="847" spans="1:5" ht="15.75" customHeight="1" x14ac:dyDescent="0.25">
      <c r="A847" s="144"/>
      <c r="B847" s="145"/>
      <c r="C847" s="145"/>
      <c r="D847" s="146"/>
      <c r="E847" s="147"/>
    </row>
    <row r="848" spans="1:5" ht="15.75" customHeight="1" x14ac:dyDescent="0.25">
      <c r="A848" s="144"/>
      <c r="B848" s="145"/>
      <c r="C848" s="145"/>
      <c r="D848" s="146"/>
      <c r="E848" s="147"/>
    </row>
    <row r="849" spans="1:5" ht="15.75" customHeight="1" x14ac:dyDescent="0.25">
      <c r="A849" s="144"/>
      <c r="B849" s="145"/>
      <c r="C849" s="145"/>
      <c r="D849" s="146"/>
      <c r="E849" s="147"/>
    </row>
    <row r="850" spans="1:5" ht="15.75" customHeight="1" x14ac:dyDescent="0.25">
      <c r="A850" s="144"/>
      <c r="B850" s="145"/>
      <c r="C850" s="145"/>
      <c r="D850" s="146"/>
      <c r="E850" s="147"/>
    </row>
    <row r="851" spans="1:5" ht="15.75" customHeight="1" x14ac:dyDescent="0.25">
      <c r="A851" s="144"/>
      <c r="B851" s="145"/>
      <c r="C851" s="145"/>
      <c r="D851" s="146"/>
      <c r="E851" s="147"/>
    </row>
    <row r="852" spans="1:5" ht="15.75" customHeight="1" x14ac:dyDescent="0.25">
      <c r="A852" s="144"/>
      <c r="B852" s="145"/>
      <c r="C852" s="145"/>
      <c r="D852" s="146"/>
      <c r="E852" s="147"/>
    </row>
    <row r="853" spans="1:5" ht="15.75" customHeight="1" x14ac:dyDescent="0.25">
      <c r="A853" s="144"/>
      <c r="B853" s="145"/>
      <c r="C853" s="145"/>
      <c r="D853" s="146"/>
      <c r="E853" s="147"/>
    </row>
    <row r="854" spans="1:5" ht="15.75" customHeight="1" x14ac:dyDescent="0.25">
      <c r="A854" s="144"/>
      <c r="B854" s="145"/>
      <c r="C854" s="145"/>
      <c r="D854" s="146"/>
      <c r="E854" s="147"/>
    </row>
    <row r="855" spans="1:5" ht="15.75" customHeight="1" x14ac:dyDescent="0.25">
      <c r="A855" s="144"/>
      <c r="B855" s="145"/>
      <c r="C855" s="145"/>
      <c r="D855" s="146"/>
      <c r="E855" s="147"/>
    </row>
    <row r="856" spans="1:5" ht="15.75" customHeight="1" x14ac:dyDescent="0.25">
      <c r="A856" s="144"/>
      <c r="B856" s="145"/>
      <c r="C856" s="145"/>
      <c r="D856" s="146"/>
      <c r="E856" s="147"/>
    </row>
    <row r="857" spans="1:5" ht="15.75" customHeight="1" x14ac:dyDescent="0.25">
      <c r="A857" s="144"/>
      <c r="B857" s="145"/>
      <c r="C857" s="145"/>
      <c r="D857" s="146"/>
      <c r="E857" s="147"/>
    </row>
    <row r="858" spans="1:5" ht="15.75" customHeight="1" x14ac:dyDescent="0.25">
      <c r="A858" s="144"/>
      <c r="B858" s="145"/>
      <c r="C858" s="145"/>
      <c r="D858" s="146"/>
      <c r="E858" s="147"/>
    </row>
    <row r="859" spans="1:5" ht="15.75" customHeight="1" x14ac:dyDescent="0.25">
      <c r="A859" s="144"/>
      <c r="B859" s="145"/>
      <c r="C859" s="145"/>
      <c r="D859" s="146"/>
      <c r="E859" s="147"/>
    </row>
    <row r="860" spans="1:5" ht="15.75" customHeight="1" x14ac:dyDescent="0.25">
      <c r="A860" s="144"/>
      <c r="B860" s="145"/>
      <c r="C860" s="145"/>
      <c r="D860" s="146"/>
      <c r="E860" s="147"/>
    </row>
    <row r="861" spans="1:5" ht="15.75" customHeight="1" x14ac:dyDescent="0.25">
      <c r="A861" s="144"/>
      <c r="B861" s="145"/>
      <c r="C861" s="145"/>
      <c r="D861" s="146"/>
      <c r="E861" s="147"/>
    </row>
    <row r="862" spans="1:5" ht="15.75" customHeight="1" x14ac:dyDescent="0.25">
      <c r="A862" s="144"/>
      <c r="B862" s="145"/>
      <c r="C862" s="145"/>
      <c r="D862" s="146"/>
      <c r="E862" s="147"/>
    </row>
    <row r="863" spans="1:5" ht="15.75" customHeight="1" x14ac:dyDescent="0.25">
      <c r="A863" s="144"/>
      <c r="B863" s="145"/>
      <c r="C863" s="145"/>
      <c r="D863" s="146"/>
      <c r="E863" s="147"/>
    </row>
    <row r="864" spans="1:5" ht="15.75" customHeight="1" x14ac:dyDescent="0.25">
      <c r="A864" s="144"/>
      <c r="B864" s="145"/>
      <c r="C864" s="145"/>
      <c r="D864" s="146"/>
      <c r="E864" s="147"/>
    </row>
    <row r="865" spans="1:5" ht="15.75" customHeight="1" x14ac:dyDescent="0.25">
      <c r="A865" s="144"/>
      <c r="B865" s="145"/>
      <c r="C865" s="145"/>
      <c r="D865" s="146"/>
      <c r="E865" s="147"/>
    </row>
    <row r="866" spans="1:5" ht="15.75" customHeight="1" x14ac:dyDescent="0.25">
      <c r="A866" s="144"/>
      <c r="B866" s="145"/>
      <c r="C866" s="145"/>
      <c r="D866" s="146"/>
      <c r="E866" s="147"/>
    </row>
    <row r="867" spans="1:5" ht="15.75" customHeight="1" x14ac:dyDescent="0.25">
      <c r="A867" s="144"/>
      <c r="B867" s="145"/>
      <c r="C867" s="145"/>
      <c r="D867" s="146"/>
      <c r="E867" s="147"/>
    </row>
    <row r="868" spans="1:5" ht="15.75" customHeight="1" x14ac:dyDescent="0.25">
      <c r="A868" s="144"/>
      <c r="B868" s="145"/>
      <c r="C868" s="145"/>
      <c r="D868" s="146"/>
      <c r="E868" s="147"/>
    </row>
    <row r="869" spans="1:5" ht="15.75" customHeight="1" x14ac:dyDescent="0.25">
      <c r="A869" s="144"/>
      <c r="B869" s="145"/>
      <c r="C869" s="145"/>
      <c r="D869" s="146"/>
      <c r="E869" s="147"/>
    </row>
    <row r="870" spans="1:5" ht="15.75" customHeight="1" x14ac:dyDescent="0.25">
      <c r="A870" s="144"/>
      <c r="B870" s="145"/>
      <c r="C870" s="145"/>
      <c r="D870" s="146"/>
      <c r="E870" s="147"/>
    </row>
    <row r="871" spans="1:5" ht="15.75" customHeight="1" x14ac:dyDescent="0.25">
      <c r="A871" s="144"/>
      <c r="B871" s="145"/>
      <c r="C871" s="145"/>
      <c r="D871" s="146"/>
      <c r="E871" s="147"/>
    </row>
    <row r="872" spans="1:5" ht="15.75" customHeight="1" x14ac:dyDescent="0.25">
      <c r="A872" s="144"/>
      <c r="B872" s="145"/>
      <c r="C872" s="145"/>
      <c r="D872" s="146"/>
      <c r="E872" s="147"/>
    </row>
    <row r="873" spans="1:5" ht="15.75" customHeight="1" x14ac:dyDescent="0.25">
      <c r="A873" s="144"/>
      <c r="B873" s="145"/>
      <c r="C873" s="145"/>
      <c r="D873" s="146"/>
      <c r="E873" s="147"/>
    </row>
    <row r="874" spans="1:5" ht="15.75" customHeight="1" x14ac:dyDescent="0.25">
      <c r="A874" s="144"/>
      <c r="B874" s="145"/>
      <c r="C874" s="145"/>
      <c r="D874" s="146"/>
      <c r="E874" s="147"/>
    </row>
    <row r="875" spans="1:5" ht="15.75" customHeight="1" x14ac:dyDescent="0.25">
      <c r="A875" s="144"/>
      <c r="B875" s="145"/>
      <c r="C875" s="145"/>
      <c r="D875" s="146"/>
      <c r="E875" s="147"/>
    </row>
    <row r="876" spans="1:5" ht="15.75" customHeight="1" x14ac:dyDescent="0.25">
      <c r="A876" s="144"/>
      <c r="B876" s="145"/>
      <c r="C876" s="145"/>
      <c r="D876" s="146"/>
      <c r="E876" s="147"/>
    </row>
    <row r="877" spans="1:5" ht="15.75" customHeight="1" x14ac:dyDescent="0.25">
      <c r="A877" s="144"/>
      <c r="B877" s="145"/>
      <c r="C877" s="145"/>
      <c r="D877" s="146"/>
      <c r="E877" s="147"/>
    </row>
    <row r="878" spans="1:5" ht="15.75" customHeight="1" x14ac:dyDescent="0.25">
      <c r="A878" s="144"/>
      <c r="B878" s="145"/>
      <c r="C878" s="145"/>
      <c r="D878" s="146"/>
      <c r="E878" s="147"/>
    </row>
    <row r="879" spans="1:5" ht="15.75" customHeight="1" x14ac:dyDescent="0.25">
      <c r="A879" s="144"/>
      <c r="B879" s="145"/>
      <c r="C879" s="145"/>
      <c r="D879" s="146"/>
      <c r="E879" s="147"/>
    </row>
    <row r="880" spans="1:5" ht="15.75" customHeight="1" x14ac:dyDescent="0.25">
      <c r="A880" s="144"/>
      <c r="B880" s="145"/>
      <c r="C880" s="145"/>
      <c r="D880" s="146"/>
      <c r="E880" s="147"/>
    </row>
    <row r="881" spans="1:5" ht="15.75" customHeight="1" x14ac:dyDescent="0.25">
      <c r="A881" s="144"/>
      <c r="B881" s="145"/>
      <c r="C881" s="145"/>
      <c r="D881" s="146"/>
      <c r="E881" s="147"/>
    </row>
    <row r="882" spans="1:5" ht="15.75" customHeight="1" x14ac:dyDescent="0.25">
      <c r="A882" s="144"/>
      <c r="B882" s="145"/>
      <c r="C882" s="145"/>
      <c r="D882" s="146"/>
      <c r="E882" s="147"/>
    </row>
    <row r="883" spans="1:5" ht="15.75" customHeight="1" x14ac:dyDescent="0.25">
      <c r="A883" s="144"/>
      <c r="B883" s="145"/>
      <c r="C883" s="145"/>
      <c r="D883" s="146"/>
      <c r="E883" s="147"/>
    </row>
    <row r="884" spans="1:5" ht="15.75" customHeight="1" x14ac:dyDescent="0.25">
      <c r="A884" s="144"/>
      <c r="B884" s="145"/>
      <c r="C884" s="145"/>
      <c r="D884" s="146"/>
      <c r="E884" s="147"/>
    </row>
    <row r="885" spans="1:5" ht="15.75" customHeight="1" x14ac:dyDescent="0.25">
      <c r="A885" s="144"/>
      <c r="B885" s="145"/>
      <c r="C885" s="145"/>
      <c r="D885" s="146"/>
      <c r="E885" s="147"/>
    </row>
    <row r="886" spans="1:5" ht="15.75" customHeight="1" x14ac:dyDescent="0.25">
      <c r="A886" s="144"/>
      <c r="B886" s="145"/>
      <c r="C886" s="145"/>
      <c r="D886" s="146"/>
      <c r="E886" s="147"/>
    </row>
    <row r="887" spans="1:5" ht="15.75" customHeight="1" x14ac:dyDescent="0.25">
      <c r="A887" s="144"/>
      <c r="B887" s="145"/>
      <c r="C887" s="145"/>
      <c r="D887" s="146"/>
      <c r="E887" s="147"/>
    </row>
    <row r="888" spans="1:5" ht="15.75" customHeight="1" x14ac:dyDescent="0.25">
      <c r="A888" s="144"/>
      <c r="B888" s="145"/>
      <c r="C888" s="145"/>
      <c r="D888" s="146"/>
      <c r="E888" s="147"/>
    </row>
    <row r="889" spans="1:5" ht="15.75" customHeight="1" x14ac:dyDescent="0.25">
      <c r="A889" s="144"/>
      <c r="B889" s="145"/>
      <c r="C889" s="145"/>
      <c r="D889" s="146"/>
      <c r="E889" s="147"/>
    </row>
    <row r="890" spans="1:5" ht="15.75" customHeight="1" x14ac:dyDescent="0.25">
      <c r="A890" s="144"/>
      <c r="B890" s="145"/>
      <c r="C890" s="145"/>
      <c r="D890" s="146"/>
      <c r="E890" s="147"/>
    </row>
    <row r="891" spans="1:5" ht="15.75" customHeight="1" x14ac:dyDescent="0.25">
      <c r="A891" s="144"/>
      <c r="B891" s="145"/>
      <c r="C891" s="145"/>
      <c r="D891" s="146"/>
      <c r="E891" s="147"/>
    </row>
    <row r="892" spans="1:5" ht="15.75" customHeight="1" x14ac:dyDescent="0.25">
      <c r="A892" s="144"/>
      <c r="B892" s="145"/>
      <c r="C892" s="145"/>
      <c r="D892" s="146"/>
      <c r="E892" s="147"/>
    </row>
    <row r="893" spans="1:5" ht="15.75" customHeight="1" x14ac:dyDescent="0.25">
      <c r="A893" s="144"/>
      <c r="B893" s="145"/>
      <c r="C893" s="145"/>
      <c r="D893" s="146"/>
      <c r="E893" s="147"/>
    </row>
    <row r="894" spans="1:5" ht="15.75" customHeight="1" x14ac:dyDescent="0.25">
      <c r="A894" s="144"/>
      <c r="B894" s="145"/>
      <c r="C894" s="145"/>
      <c r="D894" s="146"/>
      <c r="E894" s="147"/>
    </row>
    <row r="895" spans="1:5" ht="15.75" customHeight="1" x14ac:dyDescent="0.25">
      <c r="A895" s="144"/>
      <c r="B895" s="145"/>
      <c r="C895" s="145"/>
      <c r="D895" s="146"/>
      <c r="E895" s="147"/>
    </row>
    <row r="896" spans="1:5" ht="15.75" customHeight="1" x14ac:dyDescent="0.25">
      <c r="A896" s="144"/>
      <c r="B896" s="145"/>
      <c r="C896" s="145"/>
      <c r="D896" s="146"/>
      <c r="E896" s="147"/>
    </row>
    <row r="897" spans="1:5" ht="15.75" customHeight="1" x14ac:dyDescent="0.25">
      <c r="A897" s="144"/>
      <c r="B897" s="145"/>
      <c r="C897" s="145"/>
      <c r="D897" s="146"/>
      <c r="E897" s="147"/>
    </row>
    <row r="898" spans="1:5" ht="15.75" customHeight="1" x14ac:dyDescent="0.25">
      <c r="A898" s="144"/>
      <c r="B898" s="145"/>
      <c r="C898" s="145"/>
      <c r="D898" s="146"/>
      <c r="E898" s="147"/>
    </row>
    <row r="899" spans="1:5" ht="15.75" customHeight="1" x14ac:dyDescent="0.25">
      <c r="A899" s="144"/>
      <c r="B899" s="145"/>
      <c r="C899" s="145"/>
      <c r="D899" s="146"/>
      <c r="E899" s="147"/>
    </row>
    <row r="900" spans="1:5" ht="15.75" customHeight="1" x14ac:dyDescent="0.25">
      <c r="A900" s="144"/>
      <c r="B900" s="145"/>
      <c r="C900" s="145"/>
      <c r="D900" s="146"/>
      <c r="E900" s="147"/>
    </row>
    <row r="901" spans="1:5" ht="15.75" customHeight="1" x14ac:dyDescent="0.25">
      <c r="A901" s="144"/>
      <c r="B901" s="145"/>
      <c r="C901" s="145"/>
      <c r="D901" s="146"/>
      <c r="E901" s="147"/>
    </row>
    <row r="902" spans="1:5" ht="15.75" customHeight="1" x14ac:dyDescent="0.25">
      <c r="A902" s="144"/>
      <c r="B902" s="145"/>
      <c r="C902" s="145"/>
      <c r="D902" s="146"/>
      <c r="E902" s="147"/>
    </row>
    <row r="903" spans="1:5" ht="15.75" customHeight="1" x14ac:dyDescent="0.25">
      <c r="A903" s="144"/>
      <c r="B903" s="145"/>
      <c r="C903" s="145"/>
      <c r="D903" s="146"/>
      <c r="E903" s="147"/>
    </row>
    <row r="904" spans="1:5" ht="15.75" customHeight="1" x14ac:dyDescent="0.25">
      <c r="A904" s="144"/>
      <c r="B904" s="145"/>
      <c r="C904" s="145"/>
      <c r="D904" s="146"/>
      <c r="E904" s="147"/>
    </row>
    <row r="905" spans="1:5" ht="15.75" customHeight="1" x14ac:dyDescent="0.25">
      <c r="A905" s="144"/>
      <c r="B905" s="145"/>
      <c r="C905" s="145"/>
      <c r="D905" s="146"/>
      <c r="E905" s="147"/>
    </row>
    <row r="906" spans="1:5" ht="15.75" customHeight="1" x14ac:dyDescent="0.25">
      <c r="A906" s="144"/>
      <c r="B906" s="145"/>
      <c r="C906" s="145"/>
      <c r="D906" s="146"/>
      <c r="E906" s="147"/>
    </row>
    <row r="907" spans="1:5" ht="15.75" customHeight="1" x14ac:dyDescent="0.25">
      <c r="A907" s="144"/>
      <c r="B907" s="145"/>
      <c r="C907" s="145"/>
      <c r="D907" s="146"/>
      <c r="E907" s="147"/>
    </row>
    <row r="908" spans="1:5" ht="15.75" customHeight="1" x14ac:dyDescent="0.25">
      <c r="A908" s="144"/>
      <c r="B908" s="145"/>
      <c r="C908" s="145"/>
      <c r="D908" s="146"/>
      <c r="E908" s="147"/>
    </row>
    <row r="909" spans="1:5" ht="15.75" customHeight="1" x14ac:dyDescent="0.25">
      <c r="A909" s="144"/>
      <c r="B909" s="145"/>
      <c r="C909" s="145"/>
      <c r="D909" s="146"/>
      <c r="E909" s="147"/>
    </row>
    <row r="910" spans="1:5" ht="15.75" customHeight="1" x14ac:dyDescent="0.25">
      <c r="A910" s="144"/>
      <c r="B910" s="145"/>
      <c r="C910" s="145"/>
      <c r="D910" s="146"/>
      <c r="E910" s="147"/>
    </row>
    <row r="911" spans="1:5" ht="15.75" customHeight="1" x14ac:dyDescent="0.25">
      <c r="A911" s="144"/>
      <c r="B911" s="145"/>
      <c r="C911" s="145"/>
      <c r="D911" s="146"/>
      <c r="E911" s="147"/>
    </row>
    <row r="912" spans="1:5" ht="15.75" customHeight="1" x14ac:dyDescent="0.25">
      <c r="A912" s="144"/>
      <c r="B912" s="145"/>
      <c r="C912" s="145"/>
      <c r="D912" s="146"/>
      <c r="E912" s="147"/>
    </row>
    <row r="913" spans="1:5" ht="15.75" customHeight="1" x14ac:dyDescent="0.25">
      <c r="A913" s="144"/>
      <c r="B913" s="145"/>
      <c r="C913" s="145"/>
      <c r="D913" s="146"/>
      <c r="E913" s="147"/>
    </row>
    <row r="914" spans="1:5" ht="15.75" customHeight="1" x14ac:dyDescent="0.25">
      <c r="A914" s="144"/>
      <c r="B914" s="145"/>
      <c r="C914" s="145"/>
      <c r="D914" s="146"/>
      <c r="E914" s="147"/>
    </row>
    <row r="915" spans="1:5" ht="15.75" customHeight="1" x14ac:dyDescent="0.25">
      <c r="A915" s="144"/>
      <c r="B915" s="145"/>
      <c r="C915" s="145"/>
      <c r="D915" s="146"/>
      <c r="E915" s="147"/>
    </row>
    <row r="916" spans="1:5" ht="15.75" customHeight="1" x14ac:dyDescent="0.25">
      <c r="A916" s="144"/>
      <c r="B916" s="145"/>
      <c r="C916" s="145"/>
      <c r="D916" s="146"/>
      <c r="E916" s="147"/>
    </row>
    <row r="917" spans="1:5" ht="15.75" customHeight="1" x14ac:dyDescent="0.25">
      <c r="A917" s="144"/>
      <c r="B917" s="145"/>
      <c r="C917" s="145"/>
      <c r="D917" s="146"/>
      <c r="E917" s="147"/>
    </row>
    <row r="918" spans="1:5" ht="15.75" customHeight="1" x14ac:dyDescent="0.25">
      <c r="A918" s="144"/>
      <c r="B918" s="145"/>
      <c r="C918" s="145"/>
      <c r="D918" s="146"/>
      <c r="E918" s="147"/>
    </row>
    <row r="919" spans="1:5" ht="15.75" customHeight="1" x14ac:dyDescent="0.25">
      <c r="A919" s="144"/>
      <c r="B919" s="145"/>
      <c r="C919" s="145"/>
      <c r="D919" s="146"/>
      <c r="E919" s="147"/>
    </row>
    <row r="920" spans="1:5" ht="15.75" customHeight="1" x14ac:dyDescent="0.25">
      <c r="A920" s="144"/>
      <c r="B920" s="145"/>
      <c r="C920" s="145"/>
      <c r="D920" s="146"/>
      <c r="E920" s="147"/>
    </row>
    <row r="921" spans="1:5" ht="15.75" customHeight="1" x14ac:dyDescent="0.25">
      <c r="A921" s="144"/>
      <c r="B921" s="145"/>
      <c r="C921" s="145"/>
      <c r="D921" s="146"/>
      <c r="E921" s="147"/>
    </row>
    <row r="922" spans="1:5" ht="15.75" customHeight="1" x14ac:dyDescent="0.25">
      <c r="A922" s="144"/>
      <c r="B922" s="145"/>
      <c r="C922" s="145"/>
      <c r="D922" s="146"/>
      <c r="E922" s="147"/>
    </row>
    <row r="923" spans="1:5" ht="15.75" customHeight="1" x14ac:dyDescent="0.25">
      <c r="A923" s="144"/>
      <c r="B923" s="145"/>
      <c r="C923" s="145"/>
      <c r="D923" s="146"/>
      <c r="E923" s="147"/>
    </row>
    <row r="924" spans="1:5" ht="15.75" customHeight="1" x14ac:dyDescent="0.25">
      <c r="A924" s="144"/>
      <c r="B924" s="145"/>
      <c r="C924" s="145"/>
      <c r="D924" s="146"/>
      <c r="E924" s="147"/>
    </row>
    <row r="925" spans="1:5" ht="15.75" customHeight="1" x14ac:dyDescent="0.25">
      <c r="A925" s="144"/>
      <c r="B925" s="145"/>
      <c r="C925" s="145"/>
      <c r="D925" s="146"/>
      <c r="E925" s="147"/>
    </row>
    <row r="926" spans="1:5" ht="15.75" customHeight="1" x14ac:dyDescent="0.25">
      <c r="A926" s="144"/>
      <c r="B926" s="145"/>
      <c r="C926" s="145"/>
      <c r="D926" s="146"/>
      <c r="E926" s="147"/>
    </row>
    <row r="927" spans="1:5" ht="15.75" customHeight="1" x14ac:dyDescent="0.25">
      <c r="A927" s="144"/>
      <c r="B927" s="145"/>
      <c r="C927" s="145"/>
      <c r="D927" s="146"/>
      <c r="E927" s="147"/>
    </row>
    <row r="928" spans="1:5" ht="15.75" customHeight="1" x14ac:dyDescent="0.25">
      <c r="A928" s="144"/>
      <c r="B928" s="145"/>
      <c r="C928" s="145"/>
      <c r="D928" s="146"/>
      <c r="E928" s="147"/>
    </row>
    <row r="929" spans="1:5" ht="15.75" customHeight="1" x14ac:dyDescent="0.25">
      <c r="A929" s="144"/>
      <c r="B929" s="145"/>
      <c r="C929" s="145"/>
      <c r="D929" s="146"/>
      <c r="E929" s="147"/>
    </row>
    <row r="930" spans="1:5" ht="15.75" customHeight="1" x14ac:dyDescent="0.25">
      <c r="A930" s="144"/>
      <c r="B930" s="145"/>
      <c r="C930" s="145"/>
      <c r="D930" s="146"/>
      <c r="E930" s="147"/>
    </row>
    <row r="931" spans="1:5" ht="15.75" customHeight="1" x14ac:dyDescent="0.25">
      <c r="A931" s="144"/>
      <c r="B931" s="145"/>
      <c r="C931" s="145"/>
      <c r="D931" s="146"/>
      <c r="E931" s="147"/>
    </row>
    <row r="932" spans="1:5" ht="15.75" customHeight="1" x14ac:dyDescent="0.25">
      <c r="A932" s="144"/>
      <c r="B932" s="145"/>
      <c r="C932" s="145"/>
      <c r="D932" s="146"/>
      <c r="E932" s="147"/>
    </row>
    <row r="933" spans="1:5" ht="15.75" customHeight="1" x14ac:dyDescent="0.25">
      <c r="A933" s="144"/>
      <c r="B933" s="145"/>
      <c r="C933" s="145"/>
      <c r="D933" s="146"/>
      <c r="E933" s="147"/>
    </row>
    <row r="934" spans="1:5" ht="15.75" customHeight="1" x14ac:dyDescent="0.25">
      <c r="A934" s="144"/>
      <c r="B934" s="145"/>
      <c r="C934" s="145"/>
      <c r="D934" s="146"/>
      <c r="E934" s="147"/>
    </row>
    <row r="935" spans="1:5" ht="15.75" customHeight="1" x14ac:dyDescent="0.25">
      <c r="A935" s="144"/>
      <c r="B935" s="145"/>
      <c r="C935" s="145"/>
      <c r="D935" s="146"/>
      <c r="E935" s="147"/>
    </row>
    <row r="936" spans="1:5" ht="15.75" customHeight="1" x14ac:dyDescent="0.25">
      <c r="A936" s="144"/>
      <c r="B936" s="145"/>
      <c r="C936" s="145"/>
      <c r="D936" s="146"/>
      <c r="E936" s="147"/>
    </row>
    <row r="937" spans="1:5" ht="15.75" customHeight="1" x14ac:dyDescent="0.25">
      <c r="A937" s="144"/>
      <c r="B937" s="145"/>
      <c r="C937" s="145"/>
      <c r="D937" s="146"/>
      <c r="E937" s="147"/>
    </row>
    <row r="938" spans="1:5" ht="15.75" customHeight="1" x14ac:dyDescent="0.25">
      <c r="A938" s="144"/>
      <c r="B938" s="145"/>
      <c r="C938" s="145"/>
      <c r="D938" s="146"/>
      <c r="E938" s="147"/>
    </row>
    <row r="939" spans="1:5" ht="15.75" customHeight="1" x14ac:dyDescent="0.25">
      <c r="A939" s="144"/>
      <c r="B939" s="145"/>
      <c r="C939" s="145"/>
      <c r="D939" s="146"/>
      <c r="E939" s="147"/>
    </row>
    <row r="940" spans="1:5" ht="15.75" customHeight="1" x14ac:dyDescent="0.25">
      <c r="A940" s="144"/>
      <c r="B940" s="145"/>
      <c r="C940" s="145"/>
      <c r="D940" s="146"/>
      <c r="E940" s="147"/>
    </row>
    <row r="941" spans="1:5" ht="15.75" customHeight="1" x14ac:dyDescent="0.25">
      <c r="A941" s="144"/>
      <c r="B941" s="145"/>
      <c r="C941" s="145"/>
      <c r="D941" s="146"/>
      <c r="E941" s="147"/>
    </row>
    <row r="942" spans="1:5" ht="15.75" customHeight="1" x14ac:dyDescent="0.25">
      <c r="A942" s="144"/>
      <c r="B942" s="145"/>
      <c r="C942" s="145"/>
      <c r="D942" s="146"/>
      <c r="E942" s="147"/>
    </row>
    <row r="943" spans="1:5" ht="15.75" customHeight="1" x14ac:dyDescent="0.25">
      <c r="A943" s="144"/>
      <c r="B943" s="145"/>
      <c r="C943" s="145"/>
      <c r="D943" s="146"/>
      <c r="E943" s="147"/>
    </row>
    <row r="944" spans="1:5" ht="15.75" customHeight="1" x14ac:dyDescent="0.25">
      <c r="A944" s="144"/>
      <c r="B944" s="145"/>
      <c r="C944" s="145"/>
      <c r="D944" s="146"/>
      <c r="E944" s="147"/>
    </row>
    <row r="945" spans="1:5" ht="15.75" customHeight="1" x14ac:dyDescent="0.25">
      <c r="A945" s="144"/>
      <c r="B945" s="145"/>
      <c r="C945" s="145"/>
      <c r="D945" s="146"/>
      <c r="E945" s="147"/>
    </row>
    <row r="946" spans="1:5" ht="15.75" customHeight="1" x14ac:dyDescent="0.25">
      <c r="A946" s="144"/>
      <c r="B946" s="145"/>
      <c r="C946" s="145"/>
      <c r="D946" s="146"/>
      <c r="E946" s="147"/>
    </row>
    <row r="947" spans="1:5" ht="15.75" customHeight="1" x14ac:dyDescent="0.25">
      <c r="A947" s="144"/>
      <c r="B947" s="145"/>
      <c r="C947" s="145"/>
      <c r="D947" s="146"/>
      <c r="E947" s="147"/>
    </row>
    <row r="948" spans="1:5" ht="15.75" customHeight="1" x14ac:dyDescent="0.25">
      <c r="A948" s="144"/>
      <c r="B948" s="145"/>
      <c r="C948" s="145"/>
      <c r="D948" s="146"/>
      <c r="E948" s="147"/>
    </row>
    <row r="949" spans="1:5" ht="15.75" customHeight="1" x14ac:dyDescent="0.25">
      <c r="A949" s="144"/>
      <c r="B949" s="145"/>
      <c r="C949" s="145"/>
      <c r="D949" s="146"/>
      <c r="E949" s="147"/>
    </row>
    <row r="950" spans="1:5" ht="15.75" customHeight="1" x14ac:dyDescent="0.25">
      <c r="A950" s="144"/>
      <c r="B950" s="145"/>
      <c r="C950" s="145"/>
      <c r="D950" s="146"/>
      <c r="E950" s="147"/>
    </row>
    <row r="951" spans="1:5" ht="15.75" customHeight="1" x14ac:dyDescent="0.25">
      <c r="A951" s="144"/>
      <c r="B951" s="145"/>
      <c r="C951" s="145"/>
      <c r="D951" s="146"/>
      <c r="E951" s="147"/>
    </row>
    <row r="952" spans="1:5" ht="15.75" customHeight="1" x14ac:dyDescent="0.25">
      <c r="A952" s="144"/>
      <c r="B952" s="145"/>
      <c r="C952" s="145"/>
      <c r="D952" s="146"/>
      <c r="E952" s="147"/>
    </row>
    <row r="953" spans="1:5" ht="15.75" customHeight="1" x14ac:dyDescent="0.25">
      <c r="A953" s="144"/>
      <c r="B953" s="145"/>
      <c r="C953" s="145"/>
      <c r="D953" s="146"/>
      <c r="E953" s="147"/>
    </row>
    <row r="954" spans="1:5" ht="15.75" customHeight="1" x14ac:dyDescent="0.25">
      <c r="A954" s="144"/>
      <c r="B954" s="145"/>
      <c r="C954" s="145"/>
      <c r="D954" s="146"/>
      <c r="E954" s="147"/>
    </row>
    <row r="955" spans="1:5" ht="15.75" customHeight="1" x14ac:dyDescent="0.25">
      <c r="A955" s="144"/>
      <c r="B955" s="145"/>
      <c r="C955" s="145"/>
      <c r="D955" s="146"/>
      <c r="E955" s="147"/>
    </row>
    <row r="956" spans="1:5" ht="15.75" customHeight="1" x14ac:dyDescent="0.25">
      <c r="A956" s="144"/>
      <c r="B956" s="145"/>
      <c r="C956" s="145"/>
      <c r="D956" s="146"/>
      <c r="E956" s="147"/>
    </row>
    <row r="957" spans="1:5" ht="15.75" customHeight="1" x14ac:dyDescent="0.25">
      <c r="A957" s="144"/>
      <c r="B957" s="145"/>
      <c r="C957" s="145"/>
      <c r="D957" s="146"/>
      <c r="E957" s="147"/>
    </row>
    <row r="958" spans="1:5" ht="15.75" customHeight="1" x14ac:dyDescent="0.25">
      <c r="A958" s="144"/>
      <c r="B958" s="145"/>
      <c r="C958" s="145"/>
      <c r="D958" s="146"/>
      <c r="E958" s="147"/>
    </row>
    <row r="959" spans="1:5" ht="15.75" customHeight="1" x14ac:dyDescent="0.25">
      <c r="A959" s="144"/>
      <c r="B959" s="145"/>
      <c r="C959" s="145"/>
      <c r="D959" s="146"/>
      <c r="E959" s="147"/>
    </row>
    <row r="960" spans="1:5" ht="15.75" customHeight="1" x14ac:dyDescent="0.25">
      <c r="A960" s="144"/>
      <c r="B960" s="145"/>
      <c r="C960" s="145"/>
      <c r="D960" s="146"/>
      <c r="E960" s="147"/>
    </row>
    <row r="961" spans="1:5" ht="15.75" customHeight="1" x14ac:dyDescent="0.25">
      <c r="A961" s="144"/>
      <c r="B961" s="145"/>
      <c r="C961" s="145"/>
      <c r="D961" s="146"/>
      <c r="E961" s="147"/>
    </row>
    <row r="962" spans="1:5" ht="15.75" customHeight="1" x14ac:dyDescent="0.25">
      <c r="A962" s="144"/>
      <c r="B962" s="145"/>
      <c r="C962" s="145"/>
      <c r="D962" s="146"/>
      <c r="E962" s="147"/>
    </row>
    <row r="963" spans="1:5" ht="15.75" customHeight="1" x14ac:dyDescent="0.25">
      <c r="A963" s="144"/>
      <c r="B963" s="145"/>
      <c r="C963" s="145"/>
      <c r="D963" s="146"/>
      <c r="E963" s="147"/>
    </row>
    <row r="964" spans="1:5" ht="15.75" customHeight="1" x14ac:dyDescent="0.25">
      <c r="A964" s="144"/>
      <c r="B964" s="145"/>
      <c r="C964" s="145"/>
      <c r="D964" s="146"/>
      <c r="E964" s="147"/>
    </row>
    <row r="965" spans="1:5" ht="15.75" customHeight="1" x14ac:dyDescent="0.25">
      <c r="A965" s="144"/>
      <c r="B965" s="145"/>
      <c r="C965" s="145"/>
      <c r="D965" s="146"/>
      <c r="E965" s="147"/>
    </row>
    <row r="966" spans="1:5" ht="15.75" customHeight="1" x14ac:dyDescent="0.25">
      <c r="A966" s="144"/>
      <c r="B966" s="145"/>
      <c r="C966" s="145"/>
      <c r="D966" s="146"/>
      <c r="E966" s="147"/>
    </row>
    <row r="967" spans="1:5" ht="15.75" customHeight="1" x14ac:dyDescent="0.25">
      <c r="A967" s="144"/>
      <c r="B967" s="145"/>
      <c r="C967" s="145"/>
      <c r="D967" s="146"/>
      <c r="E967" s="147"/>
    </row>
    <row r="968" spans="1:5" ht="15.75" customHeight="1" x14ac:dyDescent="0.25">
      <c r="A968" s="144"/>
      <c r="B968" s="145"/>
      <c r="C968" s="145"/>
      <c r="D968" s="146"/>
      <c r="E968" s="147"/>
    </row>
    <row r="969" spans="1:5" ht="15.75" customHeight="1" x14ac:dyDescent="0.25">
      <c r="A969" s="144"/>
      <c r="B969" s="145"/>
      <c r="C969" s="145"/>
      <c r="D969" s="146"/>
      <c r="E969" s="147"/>
    </row>
    <row r="970" spans="1:5" ht="15.75" customHeight="1" x14ac:dyDescent="0.25">
      <c r="A970" s="144"/>
      <c r="B970" s="145"/>
      <c r="C970" s="145"/>
      <c r="D970" s="146"/>
      <c r="E970" s="147"/>
    </row>
    <row r="971" spans="1:5" ht="15.75" customHeight="1" x14ac:dyDescent="0.25">
      <c r="A971" s="144"/>
      <c r="B971" s="145"/>
      <c r="C971" s="145"/>
      <c r="D971" s="146"/>
      <c r="E971" s="147"/>
    </row>
    <row r="972" spans="1:5" ht="15.75" customHeight="1" x14ac:dyDescent="0.25">
      <c r="A972" s="144"/>
      <c r="B972" s="145"/>
      <c r="C972" s="145"/>
      <c r="D972" s="146"/>
      <c r="E972" s="147"/>
    </row>
    <row r="973" spans="1:5" ht="15.75" customHeight="1" x14ac:dyDescent="0.25">
      <c r="A973" s="144"/>
      <c r="B973" s="145"/>
      <c r="C973" s="145"/>
      <c r="D973" s="146"/>
      <c r="E973" s="147"/>
    </row>
    <row r="974" spans="1:5" ht="15.75" customHeight="1" x14ac:dyDescent="0.25">
      <c r="A974" s="144"/>
      <c r="B974" s="145"/>
      <c r="C974" s="145"/>
      <c r="D974" s="146"/>
      <c r="E974" s="147"/>
    </row>
    <row r="975" spans="1:5" ht="15.75" customHeight="1" x14ac:dyDescent="0.25">
      <c r="A975" s="144"/>
      <c r="B975" s="145"/>
      <c r="C975" s="145"/>
      <c r="D975" s="146"/>
      <c r="E975" s="147"/>
    </row>
    <row r="976" spans="1:5" ht="15.75" customHeight="1" x14ac:dyDescent="0.25">
      <c r="A976" s="144"/>
      <c r="B976" s="145"/>
      <c r="C976" s="145"/>
      <c r="D976" s="146"/>
      <c r="E976" s="147"/>
    </row>
    <row r="977" spans="1:5" ht="15.75" customHeight="1" x14ac:dyDescent="0.25">
      <c r="A977" s="144"/>
      <c r="B977" s="145"/>
      <c r="C977" s="145"/>
      <c r="D977" s="146"/>
      <c r="E977" s="147"/>
    </row>
    <row r="978" spans="1:5" ht="15.75" customHeight="1" x14ac:dyDescent="0.25">
      <c r="A978" s="144"/>
      <c r="B978" s="145"/>
      <c r="C978" s="145"/>
      <c r="D978" s="146"/>
      <c r="E978" s="147"/>
    </row>
    <row r="979" spans="1:5" ht="15.75" customHeight="1" x14ac:dyDescent="0.25">
      <c r="A979" s="144"/>
      <c r="B979" s="145"/>
      <c r="C979" s="145"/>
      <c r="D979" s="146"/>
      <c r="E979" s="147"/>
    </row>
    <row r="980" spans="1:5" ht="15" customHeight="1" x14ac:dyDescent="0.25">
      <c r="A980" s="144"/>
      <c r="B980" s="145"/>
      <c r="C980" s="145"/>
      <c r="D980" s="146"/>
      <c r="E980" s="147"/>
    </row>
    <row r="981" spans="1:5" ht="15" customHeight="1" x14ac:dyDescent="0.25">
      <c r="A981" s="144"/>
      <c r="B981" s="145"/>
      <c r="C981" s="145"/>
      <c r="D981" s="146"/>
      <c r="E981" s="147"/>
    </row>
    <row r="982" spans="1:5" ht="15" customHeight="1" x14ac:dyDescent="0.25">
      <c r="A982" s="144"/>
      <c r="B982" s="145"/>
      <c r="C982" s="145"/>
      <c r="D982" s="146"/>
      <c r="E982" s="147"/>
    </row>
    <row r="983" spans="1:5" ht="15" customHeight="1" x14ac:dyDescent="0.25">
      <c r="E983" s="147"/>
    </row>
  </sheetData>
  <mergeCells count="156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8"/>
    <mergeCell ref="B15:B17"/>
    <mergeCell ref="D15:E15"/>
    <mergeCell ref="D16:E16"/>
    <mergeCell ref="D17:E17"/>
    <mergeCell ref="B18:C18"/>
    <mergeCell ref="A19:E19"/>
    <mergeCell ref="A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7:E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A37:D37"/>
    <mergeCell ref="A39:E39"/>
    <mergeCell ref="A40:E40"/>
    <mergeCell ref="B41:C41"/>
    <mergeCell ref="A44:C44"/>
    <mergeCell ref="A45:D45"/>
    <mergeCell ref="A46:C48"/>
    <mergeCell ref="A49:E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59:C59"/>
    <mergeCell ref="A60:E60"/>
    <mergeCell ref="B61:D61"/>
    <mergeCell ref="B62:D62"/>
    <mergeCell ref="B63:D63"/>
    <mergeCell ref="B64:D64"/>
    <mergeCell ref="B65:D65"/>
    <mergeCell ref="B66:D66"/>
    <mergeCell ref="A67:D67"/>
    <mergeCell ref="A68:E68"/>
    <mergeCell ref="B69:D69"/>
    <mergeCell ref="A73:D73"/>
    <mergeCell ref="A75:E75"/>
    <mergeCell ref="B76:C76"/>
    <mergeCell ref="B77:C77"/>
    <mergeCell ref="B78:C78"/>
    <mergeCell ref="B79:C79"/>
    <mergeCell ref="B80:C80"/>
    <mergeCell ref="B81:C81"/>
    <mergeCell ref="B82:C82"/>
    <mergeCell ref="A83:C83"/>
    <mergeCell ref="A84:E84"/>
    <mergeCell ref="A85:C88"/>
    <mergeCell ref="A89:E89"/>
    <mergeCell ref="A90:E90"/>
    <mergeCell ref="B91:C91"/>
    <mergeCell ref="B92:C92"/>
    <mergeCell ref="B93:C93"/>
    <mergeCell ref="B94:C94"/>
    <mergeCell ref="B95:C95"/>
    <mergeCell ref="B96:C96"/>
    <mergeCell ref="B97:C97"/>
    <mergeCell ref="A98:C98"/>
    <mergeCell ref="A99:E99"/>
    <mergeCell ref="B100:D100"/>
    <mergeCell ref="B101:D101"/>
    <mergeCell ref="A102:D102"/>
    <mergeCell ref="A103:E103"/>
    <mergeCell ref="B104:D104"/>
    <mergeCell ref="A107:D107"/>
    <mergeCell ref="A108:D108"/>
    <mergeCell ref="A110:E110"/>
    <mergeCell ref="B111:D111"/>
    <mergeCell ref="B112:D112"/>
    <mergeCell ref="B113:D113"/>
    <mergeCell ref="B114:D114"/>
    <mergeCell ref="B115:D115"/>
    <mergeCell ref="A116:D116"/>
    <mergeCell ref="A117:E117"/>
    <mergeCell ref="A118:C123"/>
    <mergeCell ref="A124:E124"/>
    <mergeCell ref="B125:C125"/>
    <mergeCell ref="B126:C126"/>
    <mergeCell ref="B127:C127"/>
    <mergeCell ref="A128:B128"/>
    <mergeCell ref="C128:D128"/>
    <mergeCell ref="B130:C130"/>
    <mergeCell ref="B131:C131"/>
    <mergeCell ref="B132:C132"/>
    <mergeCell ref="B133:C133"/>
    <mergeCell ref="B134:C134"/>
    <mergeCell ref="B135:C135"/>
    <mergeCell ref="A136:C136"/>
    <mergeCell ref="A137:D137"/>
    <mergeCell ref="A138:D138"/>
    <mergeCell ref="A140:E140"/>
    <mergeCell ref="A141:D141"/>
    <mergeCell ref="B142:D142"/>
    <mergeCell ref="B143:D143"/>
    <mergeCell ref="B144:D144"/>
    <mergeCell ref="B145:D145"/>
    <mergeCell ref="B146:D146"/>
    <mergeCell ref="A147:D147"/>
    <mergeCell ref="B148:D148"/>
    <mergeCell ref="A149:D149"/>
    <mergeCell ref="A153:E153"/>
    <mergeCell ref="A154:E154"/>
    <mergeCell ref="A158:C158"/>
    <mergeCell ref="A159:E159"/>
    <mergeCell ref="A174:H174"/>
    <mergeCell ref="A182:H182"/>
    <mergeCell ref="A183:H183"/>
    <mergeCell ref="A184:H184"/>
    <mergeCell ref="A185:H185"/>
    <mergeCell ref="A186:H186"/>
    <mergeCell ref="A160:E160"/>
    <mergeCell ref="A164:E164"/>
    <mergeCell ref="A165:H165"/>
    <mergeCell ref="A166:H166"/>
    <mergeCell ref="A169:H169"/>
    <mergeCell ref="A170:H170"/>
    <mergeCell ref="A171:H171"/>
    <mergeCell ref="A172:H172"/>
    <mergeCell ref="A173:H173"/>
  </mergeCells>
  <pageMargins left="0.51180555555555596" right="0.51180555555555596" top="0.78749999999999998" bottom="0.78749999999999998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9"/>
  <sheetViews>
    <sheetView tabSelected="1" topLeftCell="A67" zoomScaleNormal="100" workbookViewId="0">
      <selection activeCell="A82" sqref="A82:E82"/>
    </sheetView>
  </sheetViews>
  <sheetFormatPr defaultColWidth="12.59765625" defaultRowHeight="13.8" x14ac:dyDescent="0.25"/>
  <cols>
    <col min="1" max="1" width="4.09765625" customWidth="1"/>
    <col min="2" max="2" width="34.59765625" customWidth="1"/>
    <col min="3" max="3" width="25.09765625" customWidth="1"/>
    <col min="4" max="4" width="20.19921875" customWidth="1"/>
    <col min="5" max="5" width="25.5" customWidth="1"/>
    <col min="6" max="26" width="7.59765625" customWidth="1"/>
  </cols>
  <sheetData>
    <row r="1" spans="1:5" ht="15" customHeight="1" x14ac:dyDescent="0.25">
      <c r="A1" s="282" t="s">
        <v>36</v>
      </c>
      <c r="B1" s="282"/>
      <c r="C1" s="282"/>
      <c r="D1" s="282"/>
      <c r="E1" s="282"/>
    </row>
    <row r="2" spans="1:5" x14ac:dyDescent="0.25">
      <c r="A2" s="282"/>
      <c r="B2" s="282"/>
      <c r="C2" s="282"/>
      <c r="D2" s="282"/>
      <c r="E2" s="282"/>
    </row>
    <row r="3" spans="1:5" ht="14.4" x14ac:dyDescent="0.25">
      <c r="A3" s="301" t="s">
        <v>411</v>
      </c>
      <c r="B3" s="301"/>
      <c r="C3" s="301"/>
      <c r="D3" s="301"/>
      <c r="E3" s="301"/>
    </row>
    <row r="4" spans="1:5" ht="15" customHeight="1" x14ac:dyDescent="0.25">
      <c r="A4" s="284" t="s">
        <v>37</v>
      </c>
      <c r="B4" s="284"/>
      <c r="C4" s="284"/>
      <c r="D4" s="284"/>
      <c r="E4" s="284"/>
    </row>
    <row r="5" spans="1:5" ht="15" customHeight="1" x14ac:dyDescent="0.25">
      <c r="A5" s="285" t="s">
        <v>38</v>
      </c>
      <c r="B5" s="285"/>
      <c r="C5" s="285"/>
      <c r="D5" s="285"/>
      <c r="E5" s="285"/>
    </row>
    <row r="6" spans="1:5" ht="14.4" x14ac:dyDescent="0.25">
      <c r="A6" s="286"/>
      <c r="B6" s="286"/>
      <c r="C6" s="286"/>
      <c r="D6" s="286"/>
      <c r="E6" s="286"/>
    </row>
    <row r="7" spans="1:5" ht="14.4" x14ac:dyDescent="0.25">
      <c r="A7" s="269" t="s">
        <v>39</v>
      </c>
      <c r="B7" s="269"/>
      <c r="C7" s="269"/>
      <c r="D7" s="269"/>
      <c r="E7" s="269"/>
    </row>
    <row r="8" spans="1:5" ht="15.75" customHeight="1" x14ac:dyDescent="0.25">
      <c r="A8" s="35" t="s">
        <v>40</v>
      </c>
      <c r="B8" s="287" t="s">
        <v>41</v>
      </c>
      <c r="C8" s="287"/>
      <c r="D8" s="288" t="s">
        <v>42</v>
      </c>
      <c r="E8" s="288"/>
    </row>
    <row r="9" spans="1:5" ht="15.75" customHeight="1" x14ac:dyDescent="0.25">
      <c r="A9" s="36" t="s">
        <v>43</v>
      </c>
      <c r="B9" s="253" t="s">
        <v>44</v>
      </c>
      <c r="C9" s="253"/>
      <c r="D9" s="289" t="s">
        <v>45</v>
      </c>
      <c r="E9" s="289"/>
    </row>
    <row r="10" spans="1:5" ht="15.75" customHeight="1" x14ac:dyDescent="0.25">
      <c r="A10" s="36" t="s">
        <v>46</v>
      </c>
      <c r="B10" s="253" t="s">
        <v>47</v>
      </c>
      <c r="C10" s="253"/>
      <c r="D10" s="276" t="s">
        <v>48</v>
      </c>
      <c r="E10" s="276"/>
    </row>
    <row r="11" spans="1:5" ht="15.75" customHeight="1" x14ac:dyDescent="0.25">
      <c r="A11" s="37" t="s">
        <v>49</v>
      </c>
      <c r="B11" s="254" t="s">
        <v>50</v>
      </c>
      <c r="C11" s="254"/>
      <c r="D11" s="277" t="s">
        <v>51</v>
      </c>
      <c r="E11" s="277"/>
    </row>
    <row r="12" spans="1:5" ht="14.4" x14ac:dyDescent="0.25">
      <c r="A12" s="278"/>
      <c r="B12" s="278"/>
      <c r="C12" s="278"/>
      <c r="D12" s="278"/>
      <c r="E12" s="278"/>
    </row>
    <row r="13" spans="1:5" ht="14.4" x14ac:dyDescent="0.25">
      <c r="A13" s="269" t="s">
        <v>52</v>
      </c>
      <c r="B13" s="269"/>
      <c r="C13" s="269"/>
      <c r="D13" s="269"/>
      <c r="E13" s="269"/>
    </row>
    <row r="14" spans="1:5" ht="15.75" customHeight="1" x14ac:dyDescent="0.25">
      <c r="A14" s="148" t="s">
        <v>3</v>
      </c>
      <c r="B14" s="149" t="s">
        <v>53</v>
      </c>
      <c r="C14" s="150" t="s">
        <v>6</v>
      </c>
      <c r="D14" s="297" t="s">
        <v>55</v>
      </c>
      <c r="E14" s="297"/>
    </row>
    <row r="15" spans="1:5" ht="15.75" customHeight="1" x14ac:dyDescent="0.25">
      <c r="A15" s="298">
        <v>1</v>
      </c>
      <c r="B15" s="299" t="s">
        <v>220</v>
      </c>
      <c r="C15" s="300" t="s">
        <v>221</v>
      </c>
      <c r="D15" s="277">
        <v>1</v>
      </c>
      <c r="E15" s="277"/>
    </row>
    <row r="16" spans="1:5" ht="15.75" customHeight="1" x14ac:dyDescent="0.25">
      <c r="A16" s="298"/>
      <c r="B16" s="299"/>
      <c r="C16" s="300"/>
      <c r="D16" s="277"/>
      <c r="E16" s="277"/>
    </row>
    <row r="17" spans="1:5" ht="15.75" customHeight="1" x14ac:dyDescent="0.25">
      <c r="A17" s="34"/>
      <c r="B17" s="34"/>
      <c r="C17" s="151"/>
      <c r="D17" s="152"/>
      <c r="E17" s="152"/>
    </row>
    <row r="18" spans="1:5" ht="15.75" customHeight="1" x14ac:dyDescent="0.25">
      <c r="A18" s="269" t="s">
        <v>61</v>
      </c>
      <c r="B18" s="269"/>
      <c r="C18" s="269"/>
      <c r="D18" s="269"/>
      <c r="E18" s="269"/>
    </row>
    <row r="19" spans="1:5" ht="15.75" customHeight="1" x14ac:dyDescent="0.25">
      <c r="A19" s="35">
        <v>1</v>
      </c>
      <c r="B19" s="287" t="s">
        <v>53</v>
      </c>
      <c r="C19" s="287"/>
      <c r="D19" s="295" t="s">
        <v>417</v>
      </c>
      <c r="E19" s="295"/>
    </row>
    <row r="20" spans="1:5" ht="15.75" customHeight="1" x14ac:dyDescent="0.25">
      <c r="A20" s="36">
        <v>2</v>
      </c>
      <c r="B20" s="253" t="s">
        <v>62</v>
      </c>
      <c r="C20" s="253"/>
      <c r="D20" s="276" t="s">
        <v>222</v>
      </c>
      <c r="E20" s="276"/>
    </row>
    <row r="21" spans="1:5" ht="15.75" customHeight="1" x14ac:dyDescent="0.25">
      <c r="A21" s="36">
        <v>3</v>
      </c>
      <c r="B21" s="253" t="s">
        <v>64</v>
      </c>
      <c r="C21" s="253"/>
      <c r="D21" s="296">
        <v>1536.15</v>
      </c>
      <c r="E21" s="296"/>
    </row>
    <row r="22" spans="1:5" ht="15.75" customHeight="1" x14ac:dyDescent="0.25">
      <c r="A22" s="36">
        <v>4</v>
      </c>
      <c r="B22" s="253" t="s">
        <v>65</v>
      </c>
      <c r="C22" s="253"/>
      <c r="D22" s="276" t="s">
        <v>223</v>
      </c>
      <c r="E22" s="276"/>
    </row>
    <row r="23" spans="1:5" ht="15.75" customHeight="1" x14ac:dyDescent="0.25">
      <c r="A23" s="37">
        <v>5</v>
      </c>
      <c r="B23" s="267" t="s">
        <v>67</v>
      </c>
      <c r="C23" s="267"/>
      <c r="D23" s="294">
        <v>45658</v>
      </c>
      <c r="E23" s="294"/>
    </row>
    <row r="24" spans="1:5" ht="15.75" customHeight="1" x14ac:dyDescent="0.25">
      <c r="A24" s="34"/>
      <c r="B24" s="33"/>
      <c r="C24" s="44"/>
      <c r="D24" s="45"/>
      <c r="E24" s="44"/>
    </row>
    <row r="25" spans="1:5" ht="15.75" customHeight="1" x14ac:dyDescent="0.25">
      <c r="A25" s="269" t="s">
        <v>68</v>
      </c>
      <c r="B25" s="269"/>
      <c r="C25" s="269"/>
      <c r="D25" s="269"/>
      <c r="E25" s="269"/>
    </row>
    <row r="26" spans="1:5" ht="15.75" customHeight="1" x14ac:dyDescent="0.25">
      <c r="A26" s="25">
        <v>1</v>
      </c>
      <c r="B26" s="262" t="s">
        <v>69</v>
      </c>
      <c r="C26" s="262"/>
      <c r="D26" s="46" t="s">
        <v>70</v>
      </c>
      <c r="E26" s="47" t="s">
        <v>71</v>
      </c>
    </row>
    <row r="27" spans="1:5" ht="15.75" customHeight="1" x14ac:dyDescent="0.25">
      <c r="A27" s="48" t="s">
        <v>40</v>
      </c>
      <c r="B27" s="293" t="s">
        <v>72</v>
      </c>
      <c r="C27" s="293"/>
      <c r="D27" s="49"/>
      <c r="E27" s="50">
        <v>0</v>
      </c>
    </row>
    <row r="28" spans="1:5" ht="15.75" customHeight="1" x14ac:dyDescent="0.25">
      <c r="A28" s="48" t="s">
        <v>43</v>
      </c>
      <c r="B28" s="293" t="s">
        <v>73</v>
      </c>
      <c r="C28" s="293"/>
      <c r="D28" s="51"/>
      <c r="E28" s="52">
        <v>0</v>
      </c>
    </row>
    <row r="29" spans="1:5" ht="15.75" customHeight="1" x14ac:dyDescent="0.25">
      <c r="A29" s="48" t="s">
        <v>46</v>
      </c>
      <c r="B29" s="293" t="s">
        <v>74</v>
      </c>
      <c r="C29" s="293"/>
      <c r="D29" s="53"/>
      <c r="E29" s="52">
        <v>0</v>
      </c>
    </row>
    <row r="30" spans="1:5" ht="15.75" customHeight="1" x14ac:dyDescent="0.25">
      <c r="A30" s="48" t="s">
        <v>49</v>
      </c>
      <c r="B30" s="293" t="s">
        <v>75</v>
      </c>
      <c r="C30" s="293"/>
      <c r="D30" s="53"/>
      <c r="E30" s="52">
        <v>0</v>
      </c>
    </row>
    <row r="31" spans="1:5" ht="15.75" customHeight="1" x14ac:dyDescent="0.25">
      <c r="A31" s="48" t="s">
        <v>76</v>
      </c>
      <c r="B31" s="293" t="s">
        <v>77</v>
      </c>
      <c r="C31" s="293"/>
      <c r="D31" s="53"/>
      <c r="E31" s="52">
        <v>0</v>
      </c>
    </row>
    <row r="32" spans="1:5" ht="15.75" customHeight="1" x14ac:dyDescent="0.25">
      <c r="A32" s="48" t="s">
        <v>78</v>
      </c>
      <c r="B32" s="293" t="s">
        <v>79</v>
      </c>
      <c r="C32" s="293"/>
      <c r="D32" s="53"/>
      <c r="E32" s="52">
        <v>0</v>
      </c>
    </row>
    <row r="33" spans="1:5" ht="15.75" customHeight="1" x14ac:dyDescent="0.25">
      <c r="A33" s="48" t="s">
        <v>80</v>
      </c>
      <c r="B33" s="253" t="s">
        <v>81</v>
      </c>
      <c r="C33" s="253"/>
      <c r="D33" s="53"/>
      <c r="E33" s="52">
        <v>0</v>
      </c>
    </row>
    <row r="34" spans="1:5" ht="15.75" customHeight="1" x14ac:dyDescent="0.25">
      <c r="A34" s="266" t="s">
        <v>82</v>
      </c>
      <c r="B34" s="266"/>
      <c r="C34" s="266"/>
      <c r="D34" s="266"/>
      <c r="E34" s="55">
        <f>SUM(E27:E33)</f>
        <v>0</v>
      </c>
    </row>
    <row r="35" spans="1:5" ht="15.75" customHeight="1" x14ac:dyDescent="0.25">
      <c r="A35" s="257" t="s">
        <v>83</v>
      </c>
      <c r="B35" s="257"/>
      <c r="C35" s="257"/>
      <c r="D35" s="257"/>
      <c r="E35" s="56">
        <f>SUM(E34)</f>
        <v>0</v>
      </c>
    </row>
    <row r="36" spans="1:5" ht="15.75" customHeight="1" x14ac:dyDescent="0.25">
      <c r="A36" s="42"/>
      <c r="B36" s="57"/>
      <c r="C36" s="57"/>
      <c r="D36" s="57"/>
      <c r="E36" s="58"/>
    </row>
    <row r="37" spans="1:5" ht="15.75" customHeight="1" x14ac:dyDescent="0.25">
      <c r="A37" s="258" t="s">
        <v>84</v>
      </c>
      <c r="B37" s="258"/>
      <c r="C37" s="258"/>
      <c r="D37" s="258"/>
      <c r="E37" s="258"/>
    </row>
    <row r="38" spans="1:5" ht="15.75" customHeight="1" x14ac:dyDescent="0.25">
      <c r="A38" s="263" t="s">
        <v>85</v>
      </c>
      <c r="B38" s="263"/>
      <c r="C38" s="263"/>
      <c r="D38" s="263"/>
      <c r="E38" s="263"/>
    </row>
    <row r="39" spans="1:5" ht="15.75" customHeight="1" x14ac:dyDescent="0.25">
      <c r="A39" s="60" t="s">
        <v>86</v>
      </c>
      <c r="B39" s="237" t="s">
        <v>87</v>
      </c>
      <c r="C39" s="237"/>
      <c r="D39" s="61" t="s">
        <v>70</v>
      </c>
      <c r="E39" s="41" t="s">
        <v>71</v>
      </c>
    </row>
    <row r="40" spans="1:5" ht="15.75" customHeight="1" x14ac:dyDescent="0.25">
      <c r="A40" s="62" t="s">
        <v>40</v>
      </c>
      <c r="B40" s="63" t="s">
        <v>88</v>
      </c>
      <c r="C40" s="64"/>
      <c r="D40" s="153">
        <v>0</v>
      </c>
      <c r="E40" s="66">
        <f>TRUNC($E$35*D40,2)</f>
        <v>0</v>
      </c>
    </row>
    <row r="41" spans="1:5" ht="15.75" customHeight="1" x14ac:dyDescent="0.25">
      <c r="A41" s="62" t="s">
        <v>43</v>
      </c>
      <c r="B41" s="63" t="s">
        <v>89</v>
      </c>
      <c r="C41" s="64"/>
      <c r="D41" s="153">
        <v>0</v>
      </c>
      <c r="E41" s="66">
        <f>TRUNC($E$35*D41,2)</f>
        <v>0</v>
      </c>
    </row>
    <row r="42" spans="1:5" ht="15.75" customHeight="1" x14ac:dyDescent="0.25">
      <c r="A42" s="235" t="s">
        <v>60</v>
      </c>
      <c r="B42" s="235"/>
      <c r="C42" s="235"/>
      <c r="D42" s="54">
        <f>SUM(D40:D41)</f>
        <v>0</v>
      </c>
      <c r="E42" s="55">
        <f>SUM(E40:E41)</f>
        <v>0</v>
      </c>
    </row>
    <row r="43" spans="1:5" ht="15.75" customHeight="1" x14ac:dyDescent="0.25">
      <c r="A43" s="237" t="s">
        <v>90</v>
      </c>
      <c r="B43" s="237"/>
      <c r="C43" s="237"/>
      <c r="D43" s="237"/>
      <c r="E43" s="55">
        <f>SUM(E42)</f>
        <v>0</v>
      </c>
    </row>
    <row r="44" spans="1:5" ht="15.75" customHeight="1" x14ac:dyDescent="0.25">
      <c r="A44" s="235" t="s">
        <v>91</v>
      </c>
      <c r="B44" s="235"/>
      <c r="C44" s="235"/>
      <c r="D44" s="67" t="s">
        <v>92</v>
      </c>
      <c r="E44" s="66">
        <f>E35</f>
        <v>0</v>
      </c>
    </row>
    <row r="45" spans="1:5" ht="75.75" customHeight="1" x14ac:dyDescent="0.25">
      <c r="A45" s="235"/>
      <c r="B45" s="235"/>
      <c r="C45" s="235"/>
      <c r="D45" s="67" t="s">
        <v>93</v>
      </c>
      <c r="E45" s="68">
        <f>E43</f>
        <v>0</v>
      </c>
    </row>
    <row r="46" spans="1:5" ht="15.75" customHeight="1" x14ac:dyDescent="0.25">
      <c r="A46" s="235"/>
      <c r="B46" s="235"/>
      <c r="C46" s="235"/>
      <c r="D46" s="3" t="s">
        <v>60</v>
      </c>
      <c r="E46" s="41">
        <f>SUM(E44:E45)</f>
        <v>0</v>
      </c>
    </row>
    <row r="47" spans="1:5" ht="15.75" customHeight="1" x14ac:dyDescent="0.25">
      <c r="A47" s="260" t="s">
        <v>94</v>
      </c>
      <c r="B47" s="260"/>
      <c r="C47" s="260"/>
      <c r="D47" s="260"/>
      <c r="E47" s="260"/>
    </row>
    <row r="48" spans="1:5" ht="15.75" customHeight="1" x14ac:dyDescent="0.25">
      <c r="A48" s="3" t="s">
        <v>95</v>
      </c>
      <c r="B48" s="237" t="s">
        <v>96</v>
      </c>
      <c r="C48" s="237"/>
      <c r="D48" s="61" t="s">
        <v>70</v>
      </c>
      <c r="E48" s="41" t="s">
        <v>71</v>
      </c>
    </row>
    <row r="49" spans="1:5" ht="15.75" customHeight="1" x14ac:dyDescent="0.25">
      <c r="A49" s="48" t="s">
        <v>40</v>
      </c>
      <c r="B49" s="259" t="s">
        <v>97</v>
      </c>
      <c r="C49" s="259"/>
      <c r="D49" s="69">
        <v>0</v>
      </c>
      <c r="E49" s="66">
        <f t="shared" ref="E49:E56" si="0">TRUNC($E$46*D49,2)</f>
        <v>0</v>
      </c>
    </row>
    <row r="50" spans="1:5" ht="15.75" customHeight="1" x14ac:dyDescent="0.25">
      <c r="A50" s="48" t="s">
        <v>43</v>
      </c>
      <c r="B50" s="259" t="s">
        <v>98</v>
      </c>
      <c r="C50" s="259"/>
      <c r="D50" s="69">
        <v>0</v>
      </c>
      <c r="E50" s="66">
        <f t="shared" si="0"/>
        <v>0</v>
      </c>
    </row>
    <row r="51" spans="1:5" ht="80.25" customHeight="1" x14ac:dyDescent="0.25">
      <c r="A51" s="48" t="s">
        <v>46</v>
      </c>
      <c r="B51" s="291" t="s">
        <v>413</v>
      </c>
      <c r="C51" s="292"/>
      <c r="D51" s="70">
        <v>0</v>
      </c>
      <c r="E51" s="66">
        <f t="shared" si="0"/>
        <v>0</v>
      </c>
    </row>
    <row r="52" spans="1:5" ht="15.75" customHeight="1" x14ac:dyDescent="0.25">
      <c r="A52" s="48" t="s">
        <v>49</v>
      </c>
      <c r="B52" s="259" t="s">
        <v>99</v>
      </c>
      <c r="C52" s="259"/>
      <c r="D52" s="69">
        <v>0</v>
      </c>
      <c r="E52" s="66">
        <f t="shared" si="0"/>
        <v>0</v>
      </c>
    </row>
    <row r="53" spans="1:5" ht="15.75" customHeight="1" x14ac:dyDescent="0.25">
      <c r="A53" s="48" t="s">
        <v>76</v>
      </c>
      <c r="B53" s="259" t="s">
        <v>100</v>
      </c>
      <c r="C53" s="259"/>
      <c r="D53" s="69">
        <v>0</v>
      </c>
      <c r="E53" s="66">
        <f t="shared" si="0"/>
        <v>0</v>
      </c>
    </row>
    <row r="54" spans="1:5" ht="15.75" customHeight="1" x14ac:dyDescent="0.25">
      <c r="A54" s="48" t="s">
        <v>78</v>
      </c>
      <c r="B54" s="259" t="s">
        <v>101</v>
      </c>
      <c r="C54" s="259"/>
      <c r="D54" s="69">
        <v>0</v>
      </c>
      <c r="E54" s="66">
        <f t="shared" si="0"/>
        <v>0</v>
      </c>
    </row>
    <row r="55" spans="1:5" ht="15.75" customHeight="1" x14ac:dyDescent="0.25">
      <c r="A55" s="48" t="s">
        <v>80</v>
      </c>
      <c r="B55" s="259" t="s">
        <v>102</v>
      </c>
      <c r="C55" s="259"/>
      <c r="D55" s="69">
        <v>0</v>
      </c>
      <c r="E55" s="66">
        <f t="shared" si="0"/>
        <v>0</v>
      </c>
    </row>
    <row r="56" spans="1:5" ht="15.75" customHeight="1" x14ac:dyDescent="0.25">
      <c r="A56" s="48" t="s">
        <v>103</v>
      </c>
      <c r="B56" s="259" t="s">
        <v>104</v>
      </c>
      <c r="C56" s="259"/>
      <c r="D56" s="69">
        <v>0</v>
      </c>
      <c r="E56" s="66">
        <f t="shared" si="0"/>
        <v>0</v>
      </c>
    </row>
    <row r="57" spans="1:5" ht="15.75" customHeight="1" x14ac:dyDescent="0.25">
      <c r="A57" s="237" t="s">
        <v>105</v>
      </c>
      <c r="B57" s="237"/>
      <c r="C57" s="237"/>
      <c r="D57" s="54">
        <f>SUM(D49:D56)</f>
        <v>0</v>
      </c>
      <c r="E57" s="55">
        <f>SUM(E49:E56)</f>
        <v>0</v>
      </c>
    </row>
    <row r="58" spans="1:5" ht="15.75" customHeight="1" x14ac:dyDescent="0.25">
      <c r="A58" s="263" t="s">
        <v>106</v>
      </c>
      <c r="B58" s="263"/>
      <c r="C58" s="263"/>
      <c r="D58" s="263"/>
      <c r="E58" s="263"/>
    </row>
    <row r="59" spans="1:5" ht="15.75" customHeight="1" x14ac:dyDescent="0.25">
      <c r="A59" s="3" t="s">
        <v>107</v>
      </c>
      <c r="B59" s="237" t="s">
        <v>108</v>
      </c>
      <c r="C59" s="237"/>
      <c r="D59" s="237"/>
      <c r="E59" s="41" t="s">
        <v>71</v>
      </c>
    </row>
    <row r="60" spans="1:5" ht="15.75" customHeight="1" x14ac:dyDescent="0.25">
      <c r="A60" s="48" t="s">
        <v>40</v>
      </c>
      <c r="B60" s="253" t="s">
        <v>109</v>
      </c>
      <c r="C60" s="253"/>
      <c r="D60" s="253"/>
      <c r="E60" s="52">
        <v>0</v>
      </c>
    </row>
    <row r="61" spans="1:5" ht="15.75" customHeight="1" x14ac:dyDescent="0.25">
      <c r="A61" s="48" t="s">
        <v>43</v>
      </c>
      <c r="B61" s="253" t="s">
        <v>110</v>
      </c>
      <c r="C61" s="253"/>
      <c r="D61" s="253"/>
      <c r="E61" s="66">
        <v>0</v>
      </c>
    </row>
    <row r="62" spans="1:5" ht="15.75" customHeight="1" x14ac:dyDescent="0.25">
      <c r="A62" s="48" t="s">
        <v>46</v>
      </c>
      <c r="B62" s="253" t="s">
        <v>111</v>
      </c>
      <c r="C62" s="253"/>
      <c r="D62" s="253"/>
      <c r="E62" s="66">
        <v>0</v>
      </c>
    </row>
    <row r="63" spans="1:5" ht="15.75" customHeight="1" x14ac:dyDescent="0.25">
      <c r="A63" s="48" t="s">
        <v>49</v>
      </c>
      <c r="B63" s="253" t="s">
        <v>112</v>
      </c>
      <c r="C63" s="253"/>
      <c r="D63" s="253"/>
      <c r="E63" s="72">
        <v>0</v>
      </c>
    </row>
    <row r="64" spans="1:5" ht="15.75" customHeight="1" x14ac:dyDescent="0.25">
      <c r="A64" s="48" t="s">
        <v>76</v>
      </c>
      <c r="B64" s="253" t="s">
        <v>81</v>
      </c>
      <c r="C64" s="253"/>
      <c r="D64" s="253"/>
      <c r="E64" s="66">
        <v>0</v>
      </c>
    </row>
    <row r="65" spans="1:5" ht="15.75" customHeight="1" x14ac:dyDescent="0.25">
      <c r="A65" s="235" t="s">
        <v>113</v>
      </c>
      <c r="B65" s="235"/>
      <c r="C65" s="235"/>
      <c r="D65" s="235"/>
      <c r="E65" s="55">
        <f>SUM(E60:E64)</f>
        <v>0</v>
      </c>
    </row>
    <row r="66" spans="1:5" ht="15.75" customHeight="1" x14ac:dyDescent="0.25">
      <c r="A66" s="235" t="s">
        <v>114</v>
      </c>
      <c r="B66" s="235"/>
      <c r="C66" s="235"/>
      <c r="D66" s="235"/>
      <c r="E66" s="235"/>
    </row>
    <row r="67" spans="1:5" ht="15.75" customHeight="1" x14ac:dyDescent="0.25">
      <c r="A67" s="3">
        <v>2</v>
      </c>
      <c r="B67" s="237" t="s">
        <v>115</v>
      </c>
      <c r="C67" s="237"/>
      <c r="D67" s="237"/>
      <c r="E67" s="41" t="s">
        <v>71</v>
      </c>
    </row>
    <row r="68" spans="1:5" ht="15.75" customHeight="1" x14ac:dyDescent="0.25">
      <c r="A68" s="67" t="s">
        <v>86</v>
      </c>
      <c r="B68" s="73" t="s">
        <v>116</v>
      </c>
      <c r="C68" s="74"/>
      <c r="D68" s="75"/>
      <c r="E68" s="66">
        <f>E43</f>
        <v>0</v>
      </c>
    </row>
    <row r="69" spans="1:5" ht="15.75" customHeight="1" x14ac:dyDescent="0.25">
      <c r="A69" s="67" t="s">
        <v>95</v>
      </c>
      <c r="B69" s="73" t="s">
        <v>117</v>
      </c>
      <c r="C69" s="74"/>
      <c r="D69" s="75"/>
      <c r="E69" s="66">
        <f>E57</f>
        <v>0</v>
      </c>
    </row>
    <row r="70" spans="1:5" ht="15.75" customHeight="1" x14ac:dyDescent="0.25">
      <c r="A70" s="67" t="s">
        <v>107</v>
      </c>
      <c r="B70" s="73" t="s">
        <v>118</v>
      </c>
      <c r="C70" s="74"/>
      <c r="D70" s="75"/>
      <c r="E70" s="66">
        <f>E65</f>
        <v>0</v>
      </c>
    </row>
    <row r="71" spans="1:5" ht="15.75" customHeight="1" x14ac:dyDescent="0.25">
      <c r="A71" s="257" t="s">
        <v>119</v>
      </c>
      <c r="B71" s="257"/>
      <c r="C71" s="257"/>
      <c r="D71" s="257"/>
      <c r="E71" s="56">
        <f>SUM(E68:E70)</f>
        <v>0</v>
      </c>
    </row>
    <row r="72" spans="1:5" ht="15.6" customHeight="1" x14ac:dyDescent="0.25">
      <c r="A72" s="290"/>
      <c r="B72" s="318"/>
      <c r="C72" s="318"/>
      <c r="D72" s="318"/>
      <c r="E72" s="319"/>
    </row>
    <row r="73" spans="1:5" ht="15.75" customHeight="1" x14ac:dyDescent="0.25">
      <c r="A73" s="258" t="s">
        <v>120</v>
      </c>
      <c r="B73" s="258"/>
      <c r="C73" s="258"/>
      <c r="D73" s="258"/>
      <c r="E73" s="258"/>
    </row>
    <row r="74" spans="1:5" ht="15.75" customHeight="1" x14ac:dyDescent="0.25">
      <c r="A74" s="3">
        <v>3</v>
      </c>
      <c r="B74" s="290" t="s">
        <v>121</v>
      </c>
      <c r="C74" s="290"/>
      <c r="D74" s="61" t="s">
        <v>70</v>
      </c>
      <c r="E74" s="41" t="s">
        <v>71</v>
      </c>
    </row>
    <row r="75" spans="1:5" ht="15.75" customHeight="1" x14ac:dyDescent="0.25">
      <c r="A75" s="48" t="s">
        <v>40</v>
      </c>
      <c r="B75" s="253" t="s">
        <v>122</v>
      </c>
      <c r="C75" s="253"/>
      <c r="D75" s="51">
        <v>0</v>
      </c>
      <c r="E75" s="50">
        <f t="shared" ref="E75:E80" si="1">TRUNC(+$E$35*D75,2)</f>
        <v>0</v>
      </c>
    </row>
    <row r="76" spans="1:5" ht="15.75" customHeight="1" x14ac:dyDescent="0.25">
      <c r="A76" s="48" t="s">
        <v>43</v>
      </c>
      <c r="B76" s="253" t="s">
        <v>123</v>
      </c>
      <c r="C76" s="253"/>
      <c r="D76" s="51">
        <v>0</v>
      </c>
      <c r="E76" s="50">
        <f t="shared" si="1"/>
        <v>0</v>
      </c>
    </row>
    <row r="77" spans="1:5" ht="15.75" customHeight="1" x14ac:dyDescent="0.25">
      <c r="A77" s="67" t="s">
        <v>46</v>
      </c>
      <c r="B77" s="253" t="s">
        <v>124</v>
      </c>
      <c r="C77" s="253"/>
      <c r="D77" s="51">
        <v>0.02</v>
      </c>
      <c r="E77" s="50">
        <f t="shared" si="1"/>
        <v>0</v>
      </c>
    </row>
    <row r="78" spans="1:5" ht="15.75" customHeight="1" x14ac:dyDescent="0.25">
      <c r="A78" s="77" t="s">
        <v>49</v>
      </c>
      <c r="B78" s="259" t="s">
        <v>125</v>
      </c>
      <c r="C78" s="259"/>
      <c r="D78" s="78">
        <v>1.9400000000000001E-2</v>
      </c>
      <c r="E78" s="50">
        <f t="shared" si="1"/>
        <v>0</v>
      </c>
    </row>
    <row r="79" spans="1:5" ht="14.4" x14ac:dyDescent="0.25">
      <c r="A79" s="77" t="s">
        <v>76</v>
      </c>
      <c r="B79" s="261" t="s">
        <v>126</v>
      </c>
      <c r="C79" s="261"/>
      <c r="D79" s="78">
        <v>0</v>
      </c>
      <c r="E79" s="50">
        <f t="shared" si="1"/>
        <v>0</v>
      </c>
    </row>
    <row r="80" spans="1:5" ht="15.75" customHeight="1" x14ac:dyDescent="0.25">
      <c r="A80" s="67" t="s">
        <v>78</v>
      </c>
      <c r="B80" s="287" t="s">
        <v>127</v>
      </c>
      <c r="C80" s="287"/>
      <c r="D80" s="79">
        <v>0.02</v>
      </c>
      <c r="E80" s="50">
        <f t="shared" si="1"/>
        <v>0</v>
      </c>
    </row>
    <row r="81" spans="1:5" ht="15.75" customHeight="1" x14ac:dyDescent="0.25">
      <c r="A81" s="257" t="s">
        <v>128</v>
      </c>
      <c r="B81" s="257"/>
      <c r="C81" s="257"/>
      <c r="D81" s="80">
        <f>SUM(D75:D80)</f>
        <v>5.9400000000000008E-2</v>
      </c>
      <c r="E81" s="81">
        <f>SUM(E75:E80)</f>
        <v>0</v>
      </c>
    </row>
    <row r="82" spans="1:5" ht="73.2" customHeight="1" x14ac:dyDescent="0.25">
      <c r="A82" s="320" t="s">
        <v>424</v>
      </c>
      <c r="B82" s="320"/>
      <c r="C82" s="320"/>
      <c r="D82" s="320"/>
      <c r="E82" s="320"/>
    </row>
    <row r="83" spans="1:5" ht="15.75" customHeight="1" x14ac:dyDescent="0.25">
      <c r="A83" s="237" t="s">
        <v>129</v>
      </c>
      <c r="B83" s="237"/>
      <c r="C83" s="237"/>
      <c r="D83" s="67" t="s">
        <v>92</v>
      </c>
      <c r="E83" s="68">
        <f>E35</f>
        <v>0</v>
      </c>
    </row>
    <row r="84" spans="1:5" ht="15.75" customHeight="1" x14ac:dyDescent="0.25">
      <c r="A84" s="237"/>
      <c r="B84" s="237"/>
      <c r="C84" s="237"/>
      <c r="D84" s="67" t="s">
        <v>130</v>
      </c>
      <c r="E84" s="68">
        <f>E71</f>
        <v>0</v>
      </c>
    </row>
    <row r="85" spans="1:5" ht="15.75" customHeight="1" x14ac:dyDescent="0.25">
      <c r="A85" s="237"/>
      <c r="B85" s="237"/>
      <c r="C85" s="237"/>
      <c r="D85" s="67" t="s">
        <v>131</v>
      </c>
      <c r="E85" s="68">
        <f>E81</f>
        <v>0</v>
      </c>
    </row>
    <row r="86" spans="1:5" ht="15.75" customHeight="1" x14ac:dyDescent="0.25">
      <c r="A86" s="237"/>
      <c r="B86" s="237"/>
      <c r="C86" s="237"/>
      <c r="D86" s="1" t="s">
        <v>132</v>
      </c>
      <c r="E86" s="41">
        <f>SUM(E83:E85)</f>
        <v>0</v>
      </c>
    </row>
    <row r="87" spans="1:5" ht="15.75" customHeight="1" x14ac:dyDescent="0.25">
      <c r="A87" s="258" t="s">
        <v>133</v>
      </c>
      <c r="B87" s="258"/>
      <c r="C87" s="258"/>
      <c r="D87" s="258"/>
      <c r="E87" s="258"/>
    </row>
    <row r="88" spans="1:5" ht="15.75" customHeight="1" x14ac:dyDescent="0.25">
      <c r="A88" s="263" t="s">
        <v>134</v>
      </c>
      <c r="B88" s="263"/>
      <c r="C88" s="263"/>
      <c r="D88" s="263"/>
      <c r="E88" s="263"/>
    </row>
    <row r="89" spans="1:5" ht="15.75" customHeight="1" x14ac:dyDescent="0.25">
      <c r="A89" s="3" t="s">
        <v>135</v>
      </c>
      <c r="B89" s="235" t="s">
        <v>136</v>
      </c>
      <c r="C89" s="235"/>
      <c r="D89" s="61" t="s">
        <v>70</v>
      </c>
      <c r="E89" s="41" t="s">
        <v>71</v>
      </c>
    </row>
    <row r="90" spans="1:5" ht="15.75" customHeight="1" x14ac:dyDescent="0.25">
      <c r="A90" s="67" t="s">
        <v>40</v>
      </c>
      <c r="B90" s="253" t="s">
        <v>137</v>
      </c>
      <c r="C90" s="253"/>
      <c r="D90" s="69">
        <v>0</v>
      </c>
      <c r="E90" s="50">
        <f t="shared" ref="E90:E95" si="2">TRUNC(+D90*$E$86,2)</f>
        <v>0</v>
      </c>
    </row>
    <row r="91" spans="1:5" ht="15.75" customHeight="1" x14ac:dyDescent="0.25">
      <c r="A91" s="48" t="s">
        <v>43</v>
      </c>
      <c r="B91" s="259" t="s">
        <v>138</v>
      </c>
      <c r="C91" s="259"/>
      <c r="D91" s="69">
        <v>0</v>
      </c>
      <c r="E91" s="50">
        <f t="shared" si="2"/>
        <v>0</v>
      </c>
    </row>
    <row r="92" spans="1:5" ht="15.75" customHeight="1" x14ac:dyDescent="0.25">
      <c r="A92" s="48" t="s">
        <v>46</v>
      </c>
      <c r="B92" s="253" t="s">
        <v>139</v>
      </c>
      <c r="C92" s="253"/>
      <c r="D92" s="69">
        <v>0</v>
      </c>
      <c r="E92" s="50">
        <f t="shared" si="2"/>
        <v>0</v>
      </c>
    </row>
    <row r="93" spans="1:5" ht="15.75" customHeight="1" x14ac:dyDescent="0.25">
      <c r="A93" s="48" t="s">
        <v>49</v>
      </c>
      <c r="B93" s="253" t="s">
        <v>140</v>
      </c>
      <c r="C93" s="253"/>
      <c r="D93" s="69">
        <v>0</v>
      </c>
      <c r="E93" s="50">
        <f t="shared" si="2"/>
        <v>0</v>
      </c>
    </row>
    <row r="94" spans="1:5" ht="15.75" customHeight="1" x14ac:dyDescent="0.25">
      <c r="A94" s="48" t="s">
        <v>76</v>
      </c>
      <c r="B94" s="253" t="s">
        <v>141</v>
      </c>
      <c r="C94" s="253"/>
      <c r="D94" s="82">
        <v>0</v>
      </c>
      <c r="E94" s="50">
        <f t="shared" si="2"/>
        <v>0</v>
      </c>
    </row>
    <row r="95" spans="1:5" ht="15.75" customHeight="1" x14ac:dyDescent="0.25">
      <c r="A95" s="48" t="s">
        <v>78</v>
      </c>
      <c r="B95" s="253" t="s">
        <v>142</v>
      </c>
      <c r="C95" s="253"/>
      <c r="D95" s="83">
        <v>0</v>
      </c>
      <c r="E95" s="50">
        <f t="shared" si="2"/>
        <v>0</v>
      </c>
    </row>
    <row r="96" spans="1:5" ht="15.75" customHeight="1" x14ac:dyDescent="0.25">
      <c r="A96" s="237" t="s">
        <v>143</v>
      </c>
      <c r="B96" s="237"/>
      <c r="C96" s="237"/>
      <c r="D96" s="84">
        <f>SUM(D90:D95)</f>
        <v>0</v>
      </c>
      <c r="E96" s="58">
        <f>SUM(E90:E95)</f>
        <v>0</v>
      </c>
    </row>
    <row r="97" spans="1:5" ht="15.75" customHeight="1" x14ac:dyDescent="0.25">
      <c r="A97" s="264" t="s">
        <v>144</v>
      </c>
      <c r="B97" s="264"/>
      <c r="C97" s="264"/>
      <c r="D97" s="264"/>
      <c r="E97" s="264"/>
    </row>
    <row r="98" spans="1:5" ht="15.75" customHeight="1" x14ac:dyDescent="0.25">
      <c r="A98" s="3" t="s">
        <v>145</v>
      </c>
      <c r="B98" s="235" t="s">
        <v>146</v>
      </c>
      <c r="C98" s="235"/>
      <c r="D98" s="235"/>
      <c r="E98" s="41" t="s">
        <v>71</v>
      </c>
    </row>
    <row r="99" spans="1:5" ht="15.75" customHeight="1" x14ac:dyDescent="0.25">
      <c r="A99" s="67" t="s">
        <v>40</v>
      </c>
      <c r="B99" s="253" t="s">
        <v>147</v>
      </c>
      <c r="C99" s="253"/>
      <c r="D99" s="253"/>
      <c r="E99" s="50">
        <v>0</v>
      </c>
    </row>
    <row r="100" spans="1:5" ht="15.75" customHeight="1" x14ac:dyDescent="0.25">
      <c r="A100" s="237" t="s">
        <v>148</v>
      </c>
      <c r="B100" s="237"/>
      <c r="C100" s="237"/>
      <c r="D100" s="237"/>
      <c r="E100" s="55">
        <f>SUM(E99)</f>
        <v>0</v>
      </c>
    </row>
    <row r="101" spans="1:5" ht="15.75" customHeight="1" x14ac:dyDescent="0.25">
      <c r="A101" s="235" t="s">
        <v>149</v>
      </c>
      <c r="B101" s="235"/>
      <c r="C101" s="235"/>
      <c r="D101" s="235"/>
      <c r="E101" s="235"/>
    </row>
    <row r="102" spans="1:5" ht="15.75" customHeight="1" x14ac:dyDescent="0.25">
      <c r="A102" s="3">
        <v>4</v>
      </c>
      <c r="B102" s="237" t="s">
        <v>150</v>
      </c>
      <c r="C102" s="237"/>
      <c r="D102" s="237"/>
      <c r="E102" s="41" t="s">
        <v>71</v>
      </c>
    </row>
    <row r="103" spans="1:5" ht="15.75" customHeight="1" x14ac:dyDescent="0.25">
      <c r="A103" s="67" t="s">
        <v>135</v>
      </c>
      <c r="B103" s="73" t="s">
        <v>151</v>
      </c>
      <c r="C103" s="74"/>
      <c r="D103" s="75"/>
      <c r="E103" s="66">
        <f>+E96</f>
        <v>0</v>
      </c>
    </row>
    <row r="104" spans="1:5" ht="15.75" customHeight="1" x14ac:dyDescent="0.25">
      <c r="A104" s="67" t="s">
        <v>145</v>
      </c>
      <c r="B104" s="73" t="s">
        <v>152</v>
      </c>
      <c r="C104" s="74"/>
      <c r="D104" s="75"/>
      <c r="E104" s="52">
        <f>+E100</f>
        <v>0</v>
      </c>
    </row>
    <row r="105" spans="1:5" ht="15.75" customHeight="1" x14ac:dyDescent="0.25">
      <c r="A105" s="237" t="s">
        <v>60</v>
      </c>
      <c r="B105" s="237"/>
      <c r="C105" s="237"/>
      <c r="D105" s="237"/>
      <c r="E105" s="55">
        <f>SUM(E103:E104)</f>
        <v>0</v>
      </c>
    </row>
    <row r="106" spans="1:5" ht="15.75" customHeight="1" x14ac:dyDescent="0.25">
      <c r="A106" s="257" t="s">
        <v>153</v>
      </c>
      <c r="B106" s="257"/>
      <c r="C106" s="257"/>
      <c r="D106" s="257"/>
      <c r="E106" s="56">
        <f>SUM(E105)</f>
        <v>0</v>
      </c>
    </row>
    <row r="107" spans="1:5" ht="15.75" customHeight="1" x14ac:dyDescent="0.25">
      <c r="A107" s="42"/>
      <c r="B107" s="76"/>
      <c r="C107" s="76"/>
      <c r="D107" s="76"/>
      <c r="E107" s="58"/>
    </row>
    <row r="108" spans="1:5" ht="15.75" customHeight="1" x14ac:dyDescent="0.25">
      <c r="A108" s="258" t="s">
        <v>154</v>
      </c>
      <c r="B108" s="258"/>
      <c r="C108" s="258"/>
      <c r="D108" s="258"/>
      <c r="E108" s="258"/>
    </row>
    <row r="109" spans="1:5" ht="15.75" customHeight="1" x14ac:dyDescent="0.25">
      <c r="A109" s="3">
        <v>5</v>
      </c>
      <c r="B109" s="237" t="s">
        <v>155</v>
      </c>
      <c r="C109" s="237"/>
      <c r="D109" s="237"/>
      <c r="E109" s="41" t="s">
        <v>71</v>
      </c>
    </row>
    <row r="110" spans="1:5" ht="15.75" customHeight="1" x14ac:dyDescent="0.25">
      <c r="A110" s="48" t="s">
        <v>40</v>
      </c>
      <c r="B110" s="253" t="s">
        <v>156</v>
      </c>
      <c r="C110" s="253"/>
      <c r="D110" s="253"/>
      <c r="E110" s="50">
        <f>'UNIFORME - COPEIRA'!G8</f>
        <v>0</v>
      </c>
    </row>
    <row r="111" spans="1:5" ht="15.75" customHeight="1" x14ac:dyDescent="0.25">
      <c r="A111" s="48" t="s">
        <v>46</v>
      </c>
      <c r="B111" s="253" t="s">
        <v>157</v>
      </c>
      <c r="C111" s="253"/>
      <c r="D111" s="253"/>
      <c r="E111" s="50"/>
    </row>
    <row r="112" spans="1:5" ht="15.75" customHeight="1" x14ac:dyDescent="0.25">
      <c r="A112" s="48" t="s">
        <v>49</v>
      </c>
      <c r="B112" s="253" t="s">
        <v>158</v>
      </c>
      <c r="C112" s="253"/>
      <c r="D112" s="253"/>
      <c r="E112" s="50"/>
    </row>
    <row r="113" spans="1:5" ht="15.75" customHeight="1" x14ac:dyDescent="0.25">
      <c r="A113" s="48" t="s">
        <v>76</v>
      </c>
      <c r="B113" s="253" t="s">
        <v>224</v>
      </c>
      <c r="C113" s="253"/>
      <c r="D113" s="253"/>
      <c r="E113" s="50"/>
    </row>
    <row r="114" spans="1:5" ht="15.75" customHeight="1" x14ac:dyDescent="0.25">
      <c r="A114" s="257" t="s">
        <v>159</v>
      </c>
      <c r="B114" s="257"/>
      <c r="C114" s="257"/>
      <c r="D114" s="257"/>
      <c r="E114" s="86">
        <f>SUM(E110:E113)</f>
        <v>0</v>
      </c>
    </row>
    <row r="115" spans="1:5" ht="15.75" customHeight="1" x14ac:dyDescent="0.25">
      <c r="A115" s="235"/>
      <c r="B115" s="235"/>
      <c r="C115" s="235"/>
      <c r="D115" s="235"/>
      <c r="E115" s="235"/>
    </row>
    <row r="116" spans="1:5" ht="15.75" customHeight="1" x14ac:dyDescent="0.25">
      <c r="A116" s="237" t="s">
        <v>160</v>
      </c>
      <c r="B116" s="237"/>
      <c r="C116" s="237"/>
      <c r="D116" s="67" t="s">
        <v>92</v>
      </c>
      <c r="E116" s="68">
        <f>E35</f>
        <v>0</v>
      </c>
    </row>
    <row r="117" spans="1:5" ht="15.75" customHeight="1" x14ac:dyDescent="0.25">
      <c r="A117" s="237"/>
      <c r="B117" s="237"/>
      <c r="C117" s="237"/>
      <c r="D117" s="67" t="s">
        <v>130</v>
      </c>
      <c r="E117" s="68">
        <f>E71</f>
        <v>0</v>
      </c>
    </row>
    <row r="118" spans="1:5" ht="15.75" customHeight="1" x14ac:dyDescent="0.25">
      <c r="A118" s="237"/>
      <c r="B118" s="237"/>
      <c r="C118" s="237"/>
      <c r="D118" s="67" t="s">
        <v>131</v>
      </c>
      <c r="E118" s="68">
        <f>E81</f>
        <v>0</v>
      </c>
    </row>
    <row r="119" spans="1:5" ht="15.75" customHeight="1" x14ac:dyDescent="0.25">
      <c r="A119" s="237"/>
      <c r="B119" s="237"/>
      <c r="C119" s="237"/>
      <c r="D119" s="67" t="s">
        <v>161</v>
      </c>
      <c r="E119" s="68">
        <f>E106</f>
        <v>0</v>
      </c>
    </row>
    <row r="120" spans="1:5" ht="15.75" customHeight="1" x14ac:dyDescent="0.25">
      <c r="A120" s="237"/>
      <c r="B120" s="237"/>
      <c r="C120" s="237"/>
      <c r="D120" s="67" t="s">
        <v>162</v>
      </c>
      <c r="E120" s="68">
        <f>E114</f>
        <v>0</v>
      </c>
    </row>
    <row r="121" spans="1:5" ht="15.75" customHeight="1" x14ac:dyDescent="0.25">
      <c r="A121" s="237"/>
      <c r="B121" s="237"/>
      <c r="C121" s="237"/>
      <c r="D121" s="1" t="s">
        <v>132</v>
      </c>
      <c r="E121" s="41">
        <f>SUM(E116:E120)</f>
        <v>0</v>
      </c>
    </row>
    <row r="122" spans="1:5" ht="15.75" customHeight="1" x14ac:dyDescent="0.25">
      <c r="A122" s="258" t="s">
        <v>163</v>
      </c>
      <c r="B122" s="258"/>
      <c r="C122" s="258"/>
      <c r="D122" s="258"/>
      <c r="E122" s="258"/>
    </row>
    <row r="123" spans="1:5" ht="15.75" customHeight="1" x14ac:dyDescent="0.25">
      <c r="A123" s="6">
        <v>6</v>
      </c>
      <c r="B123" s="257" t="s">
        <v>164</v>
      </c>
      <c r="C123" s="257"/>
      <c r="D123" s="87" t="s">
        <v>70</v>
      </c>
      <c r="E123" s="88" t="s">
        <v>71</v>
      </c>
    </row>
    <row r="124" spans="1:5" ht="15.75" customHeight="1" x14ac:dyDescent="0.25">
      <c r="A124" s="48" t="s">
        <v>40</v>
      </c>
      <c r="B124" s="253" t="s">
        <v>165</v>
      </c>
      <c r="C124" s="253"/>
      <c r="D124" s="89">
        <v>0</v>
      </c>
      <c r="E124" s="66">
        <f>TRUNC(+E121*D124,2)</f>
        <v>0</v>
      </c>
    </row>
    <row r="125" spans="1:5" ht="15.75" customHeight="1" x14ac:dyDescent="0.25">
      <c r="A125" s="48" t="s">
        <v>43</v>
      </c>
      <c r="B125" s="253" t="s">
        <v>166</v>
      </c>
      <c r="C125" s="253"/>
      <c r="D125" s="90">
        <v>0</v>
      </c>
      <c r="E125" s="50">
        <f>TRUNC(D125*(+E121+E124),2)</f>
        <v>0</v>
      </c>
    </row>
    <row r="126" spans="1:5" ht="15.75" customHeight="1" x14ac:dyDescent="0.25">
      <c r="A126" s="257" t="s">
        <v>167</v>
      </c>
      <c r="B126" s="257"/>
      <c r="C126" s="258" t="s">
        <v>168</v>
      </c>
      <c r="D126" s="258"/>
      <c r="E126" s="81">
        <f>E121+E124+E125</f>
        <v>0</v>
      </c>
    </row>
    <row r="127" spans="1:5" ht="15.75" customHeight="1" x14ac:dyDescent="0.25">
      <c r="A127" s="6" t="s">
        <v>46</v>
      </c>
      <c r="B127" s="91" t="s">
        <v>169</v>
      </c>
      <c r="C127" s="92">
        <f>(D134*100)</f>
        <v>0</v>
      </c>
      <c r="D127" s="93">
        <f>+(100-C127)/100</f>
        <v>1</v>
      </c>
      <c r="E127" s="81">
        <f>TRUNC(E126/D127,2)</f>
        <v>0</v>
      </c>
    </row>
    <row r="128" spans="1:5" ht="15.75" customHeight="1" x14ac:dyDescent="0.25">
      <c r="A128" s="94"/>
      <c r="B128" s="253" t="s">
        <v>170</v>
      </c>
      <c r="C128" s="253"/>
      <c r="D128" s="95"/>
      <c r="E128" s="50"/>
    </row>
    <row r="129" spans="1:5" ht="15.75" customHeight="1" x14ac:dyDescent="0.25">
      <c r="A129" s="94"/>
      <c r="B129" s="253" t="s">
        <v>171</v>
      </c>
      <c r="C129" s="253"/>
      <c r="D129" s="51">
        <v>0</v>
      </c>
      <c r="E129" s="50">
        <f>TRUNC(+E127*D129,2)</f>
        <v>0</v>
      </c>
    </row>
    <row r="130" spans="1:5" ht="15.75" customHeight="1" x14ac:dyDescent="0.25">
      <c r="A130" s="94"/>
      <c r="B130" s="253" t="s">
        <v>172</v>
      </c>
      <c r="C130" s="253"/>
      <c r="D130" s="51">
        <v>0</v>
      </c>
      <c r="E130" s="50">
        <f>TRUNC(+E127*D130,2)</f>
        <v>0</v>
      </c>
    </row>
    <row r="131" spans="1:5" ht="15.75" customHeight="1" x14ac:dyDescent="0.25">
      <c r="A131" s="94"/>
      <c r="B131" s="259" t="s">
        <v>173</v>
      </c>
      <c r="C131" s="259"/>
      <c r="D131" s="62"/>
      <c r="E131" s="50"/>
    </row>
    <row r="132" spans="1:5" ht="15.75" customHeight="1" x14ac:dyDescent="0.25">
      <c r="A132" s="94"/>
      <c r="B132" s="259" t="s">
        <v>174</v>
      </c>
      <c r="C132" s="259"/>
      <c r="D132" s="96"/>
      <c r="E132" s="50"/>
    </row>
    <row r="133" spans="1:5" ht="15.75" customHeight="1" x14ac:dyDescent="0.25">
      <c r="A133" s="94"/>
      <c r="B133" s="253" t="s">
        <v>175</v>
      </c>
      <c r="C133" s="253"/>
      <c r="D133" s="79">
        <v>0</v>
      </c>
      <c r="E133" s="97">
        <f>TRUNC(+E127*D133,2)</f>
        <v>0</v>
      </c>
    </row>
    <row r="134" spans="1:5" ht="15.75" customHeight="1" x14ac:dyDescent="0.25">
      <c r="A134" s="235" t="s">
        <v>176</v>
      </c>
      <c r="B134" s="235"/>
      <c r="C134" s="235"/>
      <c r="D134" s="54">
        <f>SUM(D129:D133)</f>
        <v>0</v>
      </c>
      <c r="E134" s="55">
        <f>SUM(E129:E133)</f>
        <v>0</v>
      </c>
    </row>
    <row r="135" spans="1:5" ht="15.75" customHeight="1" x14ac:dyDescent="0.25">
      <c r="A135" s="237" t="s">
        <v>177</v>
      </c>
      <c r="B135" s="237"/>
      <c r="C135" s="237"/>
      <c r="D135" s="237"/>
      <c r="E135" s="98">
        <f>E124+E125+E134</f>
        <v>0</v>
      </c>
    </row>
    <row r="136" spans="1:5" ht="15.75" customHeight="1" x14ac:dyDescent="0.25">
      <c r="A136" s="257" t="s">
        <v>178</v>
      </c>
      <c r="B136" s="257"/>
      <c r="C136" s="257"/>
      <c r="D136" s="257"/>
      <c r="E136" s="56">
        <f>SUM(E135)</f>
        <v>0</v>
      </c>
    </row>
    <row r="137" spans="1:5" ht="15.75" customHeight="1" x14ac:dyDescent="0.25">
      <c r="A137" s="42"/>
      <c r="B137" s="76"/>
      <c r="C137" s="76"/>
      <c r="D137" s="76"/>
      <c r="E137" s="58"/>
    </row>
    <row r="138" spans="1:5" ht="15.75" customHeight="1" x14ac:dyDescent="0.25">
      <c r="A138" s="257" t="s">
        <v>179</v>
      </c>
      <c r="B138" s="257"/>
      <c r="C138" s="257"/>
      <c r="D138" s="257"/>
      <c r="E138" s="257"/>
    </row>
    <row r="139" spans="1:5" ht="15.75" customHeight="1" x14ac:dyDescent="0.25">
      <c r="A139" s="237" t="s">
        <v>180</v>
      </c>
      <c r="B139" s="237"/>
      <c r="C139" s="237"/>
      <c r="D139" s="237"/>
      <c r="E139" s="41" t="s">
        <v>71</v>
      </c>
    </row>
    <row r="140" spans="1:5" ht="15.75" customHeight="1" x14ac:dyDescent="0.25">
      <c r="A140" s="48" t="s">
        <v>40</v>
      </c>
      <c r="B140" s="253" t="s">
        <v>181</v>
      </c>
      <c r="C140" s="253"/>
      <c r="D140" s="253"/>
      <c r="E140" s="50">
        <f>E35</f>
        <v>0</v>
      </c>
    </row>
    <row r="141" spans="1:5" ht="15.75" customHeight="1" x14ac:dyDescent="0.25">
      <c r="A141" s="48" t="s">
        <v>43</v>
      </c>
      <c r="B141" s="253" t="s">
        <v>182</v>
      </c>
      <c r="C141" s="253"/>
      <c r="D141" s="253"/>
      <c r="E141" s="50">
        <f>+E71</f>
        <v>0</v>
      </c>
    </row>
    <row r="142" spans="1:5" ht="15.75" customHeight="1" x14ac:dyDescent="0.25">
      <c r="A142" s="48" t="s">
        <v>46</v>
      </c>
      <c r="B142" s="253" t="s">
        <v>183</v>
      </c>
      <c r="C142" s="253"/>
      <c r="D142" s="253"/>
      <c r="E142" s="50">
        <f>+E81</f>
        <v>0</v>
      </c>
    </row>
    <row r="143" spans="1:5" ht="15.75" customHeight="1" x14ac:dyDescent="0.25">
      <c r="A143" s="48" t="s">
        <v>49</v>
      </c>
      <c r="B143" s="253" t="s">
        <v>184</v>
      </c>
      <c r="C143" s="253"/>
      <c r="D143" s="253"/>
      <c r="E143" s="50">
        <f>+E106</f>
        <v>0</v>
      </c>
    </row>
    <row r="144" spans="1:5" ht="15.75" customHeight="1" x14ac:dyDescent="0.25">
      <c r="A144" s="48" t="s">
        <v>76</v>
      </c>
      <c r="B144" s="253" t="s">
        <v>185</v>
      </c>
      <c r="C144" s="253"/>
      <c r="D144" s="253"/>
      <c r="E144" s="50">
        <f>+E114</f>
        <v>0</v>
      </c>
    </row>
    <row r="145" spans="1:5" ht="15.75" customHeight="1" x14ac:dyDescent="0.25">
      <c r="A145" s="237" t="s">
        <v>186</v>
      </c>
      <c r="B145" s="237"/>
      <c r="C145" s="237"/>
      <c r="D145" s="237"/>
      <c r="E145" s="55">
        <f>SUM(E140:E144)</f>
        <v>0</v>
      </c>
    </row>
    <row r="146" spans="1:5" ht="15.75" customHeight="1" x14ac:dyDescent="0.25">
      <c r="A146" s="99" t="s">
        <v>78</v>
      </c>
      <c r="B146" s="254" t="s">
        <v>187</v>
      </c>
      <c r="C146" s="254"/>
      <c r="D146" s="254"/>
      <c r="E146" s="97">
        <f>E136</f>
        <v>0</v>
      </c>
    </row>
    <row r="147" spans="1:5" ht="15.75" customHeight="1" x14ac:dyDescent="0.25">
      <c r="A147" s="255" t="s">
        <v>188</v>
      </c>
      <c r="B147" s="255"/>
      <c r="C147" s="255"/>
      <c r="D147" s="255"/>
      <c r="E147" s="100">
        <f>+E145+E146</f>
        <v>0</v>
      </c>
    </row>
    <row r="148" spans="1:5" ht="15.75" customHeight="1" x14ac:dyDescent="0.25">
      <c r="A148" s="255" t="s">
        <v>225</v>
      </c>
      <c r="B148" s="255"/>
      <c r="C148" s="255"/>
      <c r="D148" s="255"/>
      <c r="E148" s="100">
        <f>E147*1</f>
        <v>0</v>
      </c>
    </row>
    <row r="149" spans="1:5" ht="15.75" customHeight="1" x14ac:dyDescent="0.25">
      <c r="A149" s="255" t="s">
        <v>226</v>
      </c>
      <c r="B149" s="255"/>
      <c r="C149" s="255"/>
      <c r="D149" s="255"/>
      <c r="E149" s="100">
        <f>E148*12</f>
        <v>0</v>
      </c>
    </row>
    <row r="150" spans="1:5" ht="15.75" customHeight="1" x14ac:dyDescent="0.25">
      <c r="A150" s="32"/>
      <c r="B150" s="33"/>
      <c r="C150" s="33"/>
      <c r="D150" s="59" t="s">
        <v>189</v>
      </c>
      <c r="E150" s="101"/>
    </row>
    <row r="151" spans="1:5" ht="15.75" customHeight="1" x14ac:dyDescent="0.25">
      <c r="A151" s="32"/>
      <c r="B151" s="33"/>
      <c r="C151" s="33"/>
      <c r="D151" s="102"/>
      <c r="E151" s="56" t="e">
        <f>E147/E140</f>
        <v>#DIV/0!</v>
      </c>
    </row>
    <row r="152" spans="1:5" ht="15.75" customHeight="1" x14ac:dyDescent="0.25">
      <c r="A152" s="32"/>
      <c r="B152" s="33"/>
      <c r="C152" s="33"/>
      <c r="D152" s="102"/>
      <c r="E152" s="101"/>
    </row>
    <row r="153" spans="1:5" ht="22.5" customHeight="1" x14ac:dyDescent="0.25">
      <c r="A153" s="226" t="s">
        <v>418</v>
      </c>
      <c r="B153" s="226"/>
      <c r="C153" s="226"/>
      <c r="D153" s="226"/>
      <c r="E153" s="226"/>
    </row>
    <row r="154" spans="1:5" ht="21.6" customHeight="1" x14ac:dyDescent="0.25">
      <c r="A154" s="226"/>
      <c r="B154" s="226"/>
      <c r="C154" s="226"/>
      <c r="D154" s="226"/>
      <c r="E154" s="226"/>
    </row>
    <row r="155" spans="1:5" ht="15.75" customHeight="1" x14ac:dyDescent="0.25">
      <c r="A155" s="226" t="s">
        <v>420</v>
      </c>
      <c r="B155" s="226"/>
      <c r="C155" s="226"/>
      <c r="D155" s="226"/>
      <c r="E155" s="226"/>
    </row>
    <row r="156" spans="1:5" ht="15.75" customHeight="1" x14ac:dyDescent="0.25">
      <c r="A156" s="226" t="s">
        <v>423</v>
      </c>
      <c r="B156" s="226"/>
      <c r="C156" s="226"/>
      <c r="D156" s="226"/>
      <c r="E156" s="226"/>
    </row>
    <row r="157" spans="1:5" ht="15.75" customHeight="1" x14ac:dyDescent="0.25">
      <c r="A157" s="34"/>
      <c r="B157" s="33"/>
      <c r="C157" s="33"/>
      <c r="D157" s="102"/>
      <c r="E157" s="101"/>
    </row>
    <row r="158" spans="1:5" ht="15.75" customHeight="1" x14ac:dyDescent="0.25">
      <c r="A158" s="32"/>
      <c r="B158" s="33"/>
      <c r="C158" s="33"/>
      <c r="D158" s="102"/>
      <c r="E158" s="101"/>
    </row>
    <row r="159" spans="1:5" ht="15.75" customHeight="1" x14ac:dyDescent="0.25">
      <c r="A159" s="32"/>
      <c r="B159" s="33"/>
      <c r="C159" s="33"/>
      <c r="D159" s="102"/>
      <c r="E159" s="101"/>
    </row>
    <row r="160" spans="1:5" ht="15.75" customHeight="1" x14ac:dyDescent="0.25">
      <c r="A160" s="32"/>
      <c r="B160" s="33"/>
      <c r="C160" s="33"/>
      <c r="D160" s="102"/>
      <c r="E160" s="101"/>
    </row>
    <row r="161" spans="1:5" ht="15.75" customHeight="1" x14ac:dyDescent="0.25">
      <c r="A161" s="32"/>
      <c r="B161" s="33"/>
      <c r="C161" s="33"/>
      <c r="D161" s="102"/>
      <c r="E161" s="101"/>
    </row>
    <row r="162" spans="1:5" ht="15.75" customHeight="1" x14ac:dyDescent="0.25">
      <c r="A162" s="32"/>
      <c r="B162" s="33"/>
      <c r="C162" s="33"/>
      <c r="D162" s="102"/>
      <c r="E162" s="101"/>
    </row>
    <row r="163" spans="1:5" ht="15.75" customHeight="1" x14ac:dyDescent="0.25">
      <c r="A163" s="32"/>
      <c r="B163" s="33"/>
      <c r="C163" s="33"/>
      <c r="D163" s="102"/>
      <c r="E163" s="101"/>
    </row>
    <row r="164" spans="1:5" ht="15.75" customHeight="1" x14ac:dyDescent="0.25">
      <c r="A164" s="32"/>
      <c r="B164" s="33"/>
      <c r="C164" s="33"/>
      <c r="D164" s="102"/>
      <c r="E164" s="101"/>
    </row>
    <row r="165" spans="1:5" ht="15.75" customHeight="1" x14ac:dyDescent="0.25">
      <c r="A165" s="32"/>
      <c r="B165" s="33"/>
      <c r="C165" s="33"/>
      <c r="D165" s="102"/>
      <c r="E165" s="101"/>
    </row>
    <row r="166" spans="1:5" ht="15.75" customHeight="1" x14ac:dyDescent="0.25">
      <c r="A166" s="32"/>
      <c r="B166" s="33"/>
      <c r="C166" s="33"/>
      <c r="D166" s="102"/>
      <c r="E166" s="101"/>
    </row>
    <row r="167" spans="1:5" ht="15.75" customHeight="1" x14ac:dyDescent="0.25">
      <c r="A167" s="32"/>
      <c r="B167" s="33"/>
      <c r="C167" s="33"/>
      <c r="D167" s="102"/>
      <c r="E167" s="101"/>
    </row>
    <row r="168" spans="1:5" ht="15.75" customHeight="1" x14ac:dyDescent="0.25">
      <c r="A168" s="32"/>
      <c r="B168" s="33"/>
      <c r="C168" s="33"/>
      <c r="D168" s="102"/>
      <c r="E168" s="101"/>
    </row>
    <row r="169" spans="1:5" ht="15.75" customHeight="1" x14ac:dyDescent="0.25">
      <c r="A169" s="32"/>
      <c r="B169" s="33"/>
      <c r="C169" s="33"/>
      <c r="D169" s="102"/>
      <c r="E169" s="101"/>
    </row>
    <row r="170" spans="1:5" ht="15.75" customHeight="1" x14ac:dyDescent="0.25">
      <c r="A170" s="32"/>
      <c r="B170" s="33"/>
      <c r="C170" s="33"/>
      <c r="D170" s="102"/>
      <c r="E170" s="101"/>
    </row>
    <row r="171" spans="1:5" ht="15.75" customHeight="1" x14ac:dyDescent="0.25">
      <c r="A171" s="32"/>
      <c r="B171" s="33"/>
      <c r="C171" s="33"/>
      <c r="D171" s="102"/>
      <c r="E171" s="101"/>
    </row>
    <row r="172" spans="1:5" ht="15.75" customHeight="1" x14ac:dyDescent="0.25">
      <c r="A172" s="32"/>
      <c r="B172" s="33"/>
      <c r="C172" s="33"/>
      <c r="D172" s="102"/>
      <c r="E172" s="101"/>
    </row>
    <row r="173" spans="1:5" ht="15.75" customHeight="1" x14ac:dyDescent="0.25">
      <c r="A173" s="32"/>
      <c r="B173" s="33"/>
      <c r="C173" s="33"/>
      <c r="D173" s="102"/>
      <c r="E173" s="101"/>
    </row>
    <row r="174" spans="1:5" ht="15.75" customHeight="1" x14ac:dyDescent="0.25">
      <c r="A174" s="32"/>
      <c r="B174" s="33"/>
      <c r="C174" s="33"/>
      <c r="D174" s="102"/>
      <c r="E174" s="101"/>
    </row>
    <row r="175" spans="1:5" ht="15.75" customHeight="1" x14ac:dyDescent="0.25">
      <c r="A175" s="32"/>
      <c r="B175" s="33"/>
      <c r="C175" s="33"/>
      <c r="D175" s="102"/>
      <c r="E175" s="101"/>
    </row>
    <row r="176" spans="1:5" ht="15.75" customHeight="1" x14ac:dyDescent="0.25">
      <c r="A176" s="32"/>
      <c r="B176" s="33"/>
      <c r="C176" s="33"/>
      <c r="D176" s="102"/>
      <c r="E176" s="101"/>
    </row>
    <row r="177" spans="1:5" ht="15.75" customHeight="1" x14ac:dyDescent="0.25">
      <c r="A177" s="32"/>
      <c r="B177" s="33"/>
      <c r="C177" s="33"/>
      <c r="D177" s="102"/>
      <c r="E177" s="101"/>
    </row>
    <row r="178" spans="1:5" ht="15.75" customHeight="1" x14ac:dyDescent="0.25">
      <c r="A178" s="32"/>
      <c r="B178" s="33"/>
      <c r="C178" s="33"/>
      <c r="D178" s="102"/>
      <c r="E178" s="101"/>
    </row>
    <row r="179" spans="1:5" ht="15.75" customHeight="1" x14ac:dyDescent="0.25">
      <c r="A179" s="32"/>
      <c r="B179" s="33"/>
      <c r="C179" s="33"/>
      <c r="D179" s="102"/>
      <c r="E179" s="101"/>
    </row>
    <row r="180" spans="1:5" ht="15.75" customHeight="1" x14ac:dyDescent="0.25">
      <c r="A180" s="32"/>
      <c r="B180" s="33"/>
      <c r="C180" s="33"/>
      <c r="D180" s="102"/>
      <c r="E180" s="101"/>
    </row>
    <row r="181" spans="1:5" ht="15.75" customHeight="1" x14ac:dyDescent="0.25">
      <c r="A181" s="32"/>
      <c r="B181" s="33"/>
      <c r="C181" s="33"/>
      <c r="D181" s="102"/>
      <c r="E181" s="101"/>
    </row>
    <row r="182" spans="1:5" ht="15.75" customHeight="1" x14ac:dyDescent="0.25">
      <c r="A182" s="32"/>
      <c r="B182" s="33"/>
      <c r="C182" s="33"/>
      <c r="D182" s="102"/>
      <c r="E182" s="101"/>
    </row>
    <row r="183" spans="1:5" ht="15.75" customHeight="1" x14ac:dyDescent="0.25">
      <c r="A183" s="32"/>
      <c r="B183" s="33"/>
      <c r="C183" s="33"/>
      <c r="D183" s="102"/>
      <c r="E183" s="101"/>
    </row>
    <row r="184" spans="1:5" ht="15.75" customHeight="1" x14ac:dyDescent="0.25">
      <c r="A184" s="32"/>
      <c r="B184" s="33"/>
      <c r="C184" s="33"/>
      <c r="D184" s="102"/>
      <c r="E184" s="101"/>
    </row>
    <row r="185" spans="1:5" ht="15.75" customHeight="1" x14ac:dyDescent="0.25">
      <c r="A185" s="32"/>
      <c r="B185" s="33"/>
      <c r="C185" s="33"/>
      <c r="D185" s="102"/>
      <c r="E185" s="101"/>
    </row>
    <row r="186" spans="1:5" ht="15.75" customHeight="1" x14ac:dyDescent="0.25">
      <c r="A186" s="32"/>
      <c r="B186" s="33"/>
      <c r="C186" s="33"/>
      <c r="D186" s="102"/>
      <c r="E186" s="101"/>
    </row>
    <row r="187" spans="1:5" ht="15.75" customHeight="1" x14ac:dyDescent="0.25">
      <c r="A187" s="32"/>
      <c r="B187" s="33"/>
      <c r="C187" s="33"/>
      <c r="D187" s="102"/>
      <c r="E187" s="101"/>
    </row>
    <row r="188" spans="1:5" ht="15.75" customHeight="1" x14ac:dyDescent="0.25">
      <c r="A188" s="32"/>
      <c r="B188" s="33"/>
      <c r="C188" s="33"/>
      <c r="D188" s="102"/>
      <c r="E188" s="101"/>
    </row>
    <row r="189" spans="1:5" ht="15.75" customHeight="1" x14ac:dyDescent="0.25">
      <c r="A189" s="32"/>
      <c r="B189" s="33"/>
      <c r="C189" s="33"/>
      <c r="D189" s="102"/>
      <c r="E189" s="101"/>
    </row>
    <row r="190" spans="1:5" ht="15.75" customHeight="1" x14ac:dyDescent="0.25">
      <c r="A190" s="32"/>
      <c r="B190" s="33"/>
      <c r="C190" s="33"/>
      <c r="D190" s="102"/>
      <c r="E190" s="101"/>
    </row>
    <row r="191" spans="1:5" ht="15.75" customHeight="1" x14ac:dyDescent="0.25">
      <c r="A191" s="32"/>
      <c r="B191" s="33"/>
      <c r="C191" s="33"/>
      <c r="D191" s="102"/>
      <c r="E191" s="101"/>
    </row>
    <row r="192" spans="1:5" ht="15.75" customHeight="1" x14ac:dyDescent="0.25">
      <c r="A192" s="32"/>
      <c r="B192" s="33"/>
      <c r="C192" s="33"/>
      <c r="D192" s="102"/>
      <c r="E192" s="101"/>
    </row>
    <row r="193" spans="1:5" ht="15.75" customHeight="1" x14ac:dyDescent="0.25">
      <c r="A193" s="32"/>
      <c r="B193" s="33"/>
      <c r="C193" s="33"/>
      <c r="D193" s="102"/>
      <c r="E193" s="101"/>
    </row>
    <row r="194" spans="1:5" ht="15.75" customHeight="1" x14ac:dyDescent="0.25">
      <c r="A194" s="32"/>
      <c r="B194" s="33"/>
      <c r="C194" s="33"/>
      <c r="D194" s="102"/>
      <c r="E194" s="101"/>
    </row>
    <row r="195" spans="1:5" ht="15.75" customHeight="1" x14ac:dyDescent="0.25">
      <c r="A195" s="32"/>
      <c r="B195" s="33"/>
      <c r="C195" s="33"/>
      <c r="D195" s="102"/>
      <c r="E195" s="101"/>
    </row>
    <row r="196" spans="1:5" ht="15.75" customHeight="1" x14ac:dyDescent="0.25">
      <c r="A196" s="32"/>
      <c r="B196" s="33"/>
      <c r="C196" s="33"/>
      <c r="D196" s="102"/>
      <c r="E196" s="101"/>
    </row>
    <row r="197" spans="1:5" ht="15.75" customHeight="1" x14ac:dyDescent="0.25">
      <c r="A197" s="32"/>
      <c r="B197" s="33"/>
      <c r="C197" s="33"/>
      <c r="D197" s="102"/>
      <c r="E197" s="101"/>
    </row>
    <row r="198" spans="1:5" ht="15.75" customHeight="1" x14ac:dyDescent="0.25">
      <c r="A198" s="32"/>
      <c r="B198" s="33"/>
      <c r="C198" s="33"/>
      <c r="D198" s="102"/>
      <c r="E198" s="101"/>
    </row>
    <row r="199" spans="1:5" ht="15.75" customHeight="1" x14ac:dyDescent="0.25">
      <c r="A199" s="32"/>
      <c r="B199" s="33"/>
      <c r="C199" s="33"/>
      <c r="D199" s="102"/>
      <c r="E199" s="101"/>
    </row>
    <row r="200" spans="1:5" ht="15.75" customHeight="1" x14ac:dyDescent="0.25">
      <c r="A200" s="32"/>
      <c r="B200" s="33"/>
      <c r="C200" s="33"/>
      <c r="D200" s="102"/>
      <c r="E200" s="101"/>
    </row>
    <row r="201" spans="1:5" ht="15.75" customHeight="1" x14ac:dyDescent="0.25">
      <c r="A201" s="32"/>
      <c r="B201" s="33"/>
      <c r="C201" s="33"/>
      <c r="D201" s="102"/>
      <c r="E201" s="101"/>
    </row>
    <row r="202" spans="1:5" ht="15.75" customHeight="1" x14ac:dyDescent="0.25">
      <c r="A202" s="32"/>
      <c r="B202" s="33"/>
      <c r="C202" s="33"/>
      <c r="D202" s="102"/>
      <c r="E202" s="101"/>
    </row>
    <row r="203" spans="1:5" ht="15.75" customHeight="1" x14ac:dyDescent="0.25">
      <c r="A203" s="32"/>
      <c r="B203" s="33"/>
      <c r="C203" s="33"/>
      <c r="D203" s="102"/>
      <c r="E203" s="101"/>
    </row>
    <row r="204" spans="1:5" ht="15.75" customHeight="1" x14ac:dyDescent="0.25">
      <c r="A204" s="32"/>
      <c r="B204" s="33"/>
      <c r="C204" s="33"/>
      <c r="D204" s="102"/>
      <c r="E204" s="101"/>
    </row>
    <row r="205" spans="1:5" ht="15.75" customHeight="1" x14ac:dyDescent="0.25">
      <c r="A205" s="32"/>
      <c r="B205" s="33"/>
      <c r="C205" s="33"/>
      <c r="D205" s="102"/>
      <c r="E205" s="101"/>
    </row>
    <row r="206" spans="1:5" ht="15.75" customHeight="1" x14ac:dyDescent="0.25">
      <c r="A206" s="32"/>
      <c r="B206" s="33"/>
      <c r="C206" s="33"/>
      <c r="D206" s="102"/>
      <c r="E206" s="101"/>
    </row>
    <row r="207" spans="1:5" ht="15.75" customHeight="1" x14ac:dyDescent="0.25">
      <c r="A207" s="32"/>
      <c r="B207" s="33"/>
      <c r="C207" s="33"/>
      <c r="D207" s="102"/>
      <c r="E207" s="101"/>
    </row>
    <row r="208" spans="1:5" ht="15.75" customHeight="1" x14ac:dyDescent="0.25">
      <c r="A208" s="32"/>
      <c r="B208" s="33"/>
      <c r="C208" s="33"/>
      <c r="D208" s="102"/>
      <c r="E208" s="101"/>
    </row>
    <row r="209" spans="1:5" ht="15.75" customHeight="1" x14ac:dyDescent="0.25">
      <c r="A209" s="32"/>
      <c r="B209" s="33"/>
      <c r="C209" s="33"/>
      <c r="D209" s="102"/>
      <c r="E209" s="101"/>
    </row>
    <row r="210" spans="1:5" ht="15.75" customHeight="1" x14ac:dyDescent="0.25">
      <c r="A210" s="32"/>
      <c r="B210" s="33"/>
      <c r="C210" s="33"/>
      <c r="D210" s="102"/>
      <c r="E210" s="101"/>
    </row>
    <row r="211" spans="1:5" ht="15.75" customHeight="1" x14ac:dyDescent="0.25">
      <c r="A211" s="32"/>
      <c r="B211" s="33"/>
      <c r="C211" s="33"/>
      <c r="D211" s="102"/>
      <c r="E211" s="101"/>
    </row>
    <row r="212" spans="1:5" ht="15.75" customHeight="1" x14ac:dyDescent="0.25">
      <c r="A212" s="32"/>
      <c r="B212" s="33"/>
      <c r="C212" s="33"/>
      <c r="D212" s="102"/>
      <c r="E212" s="101"/>
    </row>
    <row r="213" spans="1:5" ht="15.75" customHeight="1" x14ac:dyDescent="0.25">
      <c r="A213" s="32"/>
      <c r="B213" s="33"/>
      <c r="C213" s="33"/>
      <c r="D213" s="102"/>
      <c r="E213" s="101"/>
    </row>
    <row r="214" spans="1:5" ht="15.75" customHeight="1" x14ac:dyDescent="0.25">
      <c r="A214" s="32"/>
      <c r="B214" s="33"/>
      <c r="C214" s="33"/>
      <c r="D214" s="102"/>
      <c r="E214" s="101"/>
    </row>
    <row r="215" spans="1:5" ht="15.75" customHeight="1" x14ac:dyDescent="0.25">
      <c r="A215" s="32"/>
      <c r="B215" s="33"/>
      <c r="C215" s="33"/>
      <c r="D215" s="102"/>
      <c r="E215" s="101"/>
    </row>
    <row r="216" spans="1:5" ht="15.75" customHeight="1" x14ac:dyDescent="0.25">
      <c r="A216" s="32"/>
      <c r="B216" s="33"/>
      <c r="C216" s="33"/>
      <c r="D216" s="102"/>
      <c r="E216" s="101"/>
    </row>
    <row r="217" spans="1:5" ht="15.75" customHeight="1" x14ac:dyDescent="0.25">
      <c r="A217" s="32"/>
      <c r="B217" s="33"/>
      <c r="C217" s="33"/>
      <c r="D217" s="102"/>
      <c r="E217" s="101"/>
    </row>
    <row r="218" spans="1:5" ht="15.75" customHeight="1" x14ac:dyDescent="0.25">
      <c r="A218" s="32"/>
      <c r="B218" s="33"/>
      <c r="C218" s="33"/>
      <c r="D218" s="102"/>
      <c r="E218" s="101"/>
    </row>
    <row r="219" spans="1:5" ht="15.75" customHeight="1" x14ac:dyDescent="0.25">
      <c r="A219" s="32"/>
      <c r="B219" s="33"/>
      <c r="C219" s="33"/>
      <c r="D219" s="102"/>
      <c r="E219" s="101"/>
    </row>
    <row r="220" spans="1:5" ht="15.75" customHeight="1" x14ac:dyDescent="0.25">
      <c r="A220" s="32"/>
      <c r="B220" s="33"/>
      <c r="C220" s="33"/>
      <c r="D220" s="102"/>
      <c r="E220" s="101"/>
    </row>
    <row r="221" spans="1:5" ht="15.75" customHeight="1" x14ac:dyDescent="0.25">
      <c r="A221" s="32"/>
      <c r="B221" s="33"/>
      <c r="C221" s="33"/>
      <c r="D221" s="102"/>
      <c r="E221" s="101"/>
    </row>
    <row r="222" spans="1:5" ht="15.75" customHeight="1" x14ac:dyDescent="0.25">
      <c r="A222" s="32"/>
      <c r="B222" s="33"/>
      <c r="C222" s="33"/>
      <c r="D222" s="102"/>
      <c r="E222" s="101"/>
    </row>
    <row r="223" spans="1:5" ht="15.75" customHeight="1" x14ac:dyDescent="0.25">
      <c r="A223" s="32"/>
      <c r="B223" s="33"/>
      <c r="C223" s="33"/>
      <c r="D223" s="102"/>
      <c r="E223" s="101"/>
    </row>
    <row r="224" spans="1:5" ht="15.75" customHeight="1" x14ac:dyDescent="0.25">
      <c r="A224" s="32"/>
      <c r="B224" s="33"/>
      <c r="C224" s="33"/>
      <c r="D224" s="102"/>
      <c r="E224" s="101"/>
    </row>
    <row r="225" spans="1:5" ht="15.75" customHeight="1" x14ac:dyDescent="0.25">
      <c r="A225" s="32"/>
      <c r="B225" s="33"/>
      <c r="C225" s="33"/>
      <c r="D225" s="102"/>
      <c r="E225" s="101"/>
    </row>
    <row r="226" spans="1:5" ht="15.75" customHeight="1" x14ac:dyDescent="0.25">
      <c r="A226" s="32"/>
      <c r="B226" s="33"/>
      <c r="C226" s="33"/>
      <c r="D226" s="102"/>
      <c r="E226" s="101"/>
    </row>
    <row r="227" spans="1:5" ht="15.75" customHeight="1" x14ac:dyDescent="0.25">
      <c r="A227" s="32"/>
      <c r="B227" s="33"/>
      <c r="C227" s="33"/>
      <c r="D227" s="102"/>
      <c r="E227" s="101"/>
    </row>
    <row r="228" spans="1:5" ht="15.75" customHeight="1" x14ac:dyDescent="0.25">
      <c r="A228" s="32"/>
      <c r="B228" s="33"/>
      <c r="C228" s="33"/>
      <c r="D228" s="102"/>
      <c r="E228" s="101"/>
    </row>
    <row r="229" spans="1:5" ht="15.75" customHeight="1" x14ac:dyDescent="0.25">
      <c r="A229" s="32"/>
      <c r="B229" s="33"/>
      <c r="C229" s="33"/>
      <c r="D229" s="102"/>
      <c r="E229" s="101"/>
    </row>
    <row r="230" spans="1:5" ht="15.75" customHeight="1" x14ac:dyDescent="0.25">
      <c r="A230" s="32"/>
      <c r="B230" s="33"/>
      <c r="C230" s="33"/>
      <c r="D230" s="102"/>
      <c r="E230" s="101"/>
    </row>
    <row r="231" spans="1:5" ht="15.75" customHeight="1" x14ac:dyDescent="0.25">
      <c r="A231" s="32"/>
      <c r="B231" s="33"/>
      <c r="C231" s="33"/>
      <c r="D231" s="102"/>
      <c r="E231" s="101"/>
    </row>
    <row r="232" spans="1:5" ht="15.75" customHeight="1" x14ac:dyDescent="0.25">
      <c r="A232" s="32"/>
      <c r="B232" s="33"/>
      <c r="C232" s="33"/>
      <c r="D232" s="102"/>
      <c r="E232" s="101"/>
    </row>
    <row r="233" spans="1:5" ht="15.75" customHeight="1" x14ac:dyDescent="0.25">
      <c r="A233" s="32"/>
      <c r="B233" s="33"/>
      <c r="C233" s="33"/>
      <c r="D233" s="102"/>
      <c r="E233" s="101"/>
    </row>
    <row r="234" spans="1:5" ht="15.75" customHeight="1" x14ac:dyDescent="0.25">
      <c r="A234" s="32"/>
      <c r="B234" s="33"/>
      <c r="C234" s="33"/>
      <c r="D234" s="102"/>
      <c r="E234" s="101"/>
    </row>
    <row r="235" spans="1:5" ht="15.75" customHeight="1" x14ac:dyDescent="0.25">
      <c r="A235" s="32"/>
      <c r="B235" s="33"/>
      <c r="C235" s="33"/>
      <c r="D235" s="102"/>
      <c r="E235" s="101"/>
    </row>
    <row r="236" spans="1:5" ht="15.75" customHeight="1" x14ac:dyDescent="0.25">
      <c r="A236" s="32"/>
      <c r="B236" s="33"/>
      <c r="C236" s="33"/>
      <c r="D236" s="102"/>
      <c r="E236" s="101"/>
    </row>
    <row r="237" spans="1:5" ht="15.75" customHeight="1" x14ac:dyDescent="0.25">
      <c r="A237" s="32"/>
      <c r="B237" s="33"/>
      <c r="C237" s="33"/>
      <c r="D237" s="102"/>
      <c r="E237" s="101"/>
    </row>
    <row r="238" spans="1:5" ht="15.75" customHeight="1" x14ac:dyDescent="0.25">
      <c r="A238" s="32"/>
      <c r="B238" s="33"/>
      <c r="C238" s="33"/>
      <c r="D238" s="102"/>
      <c r="E238" s="101"/>
    </row>
    <row r="239" spans="1:5" ht="15.75" customHeight="1" x14ac:dyDescent="0.25">
      <c r="A239" s="32"/>
      <c r="B239" s="33"/>
      <c r="C239" s="33"/>
      <c r="D239" s="102"/>
      <c r="E239" s="101"/>
    </row>
    <row r="240" spans="1:5" ht="15.75" customHeight="1" x14ac:dyDescent="0.25">
      <c r="A240" s="32"/>
      <c r="B240" s="33"/>
      <c r="C240" s="33"/>
      <c r="D240" s="102"/>
      <c r="E240" s="101"/>
    </row>
    <row r="241" spans="1:5" ht="15.75" customHeight="1" x14ac:dyDescent="0.25">
      <c r="A241" s="32"/>
      <c r="B241" s="33"/>
      <c r="C241" s="33"/>
      <c r="D241" s="102"/>
      <c r="E241" s="101"/>
    </row>
    <row r="242" spans="1:5" ht="15.75" customHeight="1" x14ac:dyDescent="0.25">
      <c r="A242" s="32"/>
      <c r="B242" s="33"/>
      <c r="C242" s="33"/>
      <c r="D242" s="102"/>
      <c r="E242" s="101"/>
    </row>
    <row r="243" spans="1:5" ht="15.75" customHeight="1" x14ac:dyDescent="0.25">
      <c r="A243" s="32"/>
      <c r="B243" s="33"/>
      <c r="C243" s="33"/>
      <c r="D243" s="102"/>
      <c r="E243" s="101"/>
    </row>
    <row r="244" spans="1:5" ht="15.75" customHeight="1" x14ac:dyDescent="0.25">
      <c r="A244" s="32"/>
      <c r="B244" s="33"/>
      <c r="C244" s="33"/>
      <c r="D244" s="102"/>
      <c r="E244" s="101"/>
    </row>
    <row r="245" spans="1:5" ht="15.75" customHeight="1" x14ac:dyDescent="0.25">
      <c r="A245" s="32"/>
      <c r="B245" s="33"/>
      <c r="C245" s="33"/>
      <c r="D245" s="102"/>
      <c r="E245" s="101"/>
    </row>
    <row r="246" spans="1:5" ht="15.75" customHeight="1" x14ac:dyDescent="0.25">
      <c r="A246" s="32"/>
      <c r="B246" s="33"/>
      <c r="C246" s="33"/>
      <c r="D246" s="102"/>
      <c r="E246" s="101"/>
    </row>
    <row r="247" spans="1:5" ht="15.75" customHeight="1" x14ac:dyDescent="0.25">
      <c r="A247" s="32"/>
      <c r="B247" s="33"/>
      <c r="C247" s="33"/>
      <c r="D247" s="102"/>
      <c r="E247" s="101"/>
    </row>
    <row r="248" spans="1:5" ht="15.75" customHeight="1" x14ac:dyDescent="0.25">
      <c r="A248" s="32"/>
      <c r="B248" s="33"/>
      <c r="C248" s="33"/>
      <c r="D248" s="102"/>
      <c r="E248" s="101"/>
    </row>
    <row r="249" spans="1:5" ht="15.75" customHeight="1" x14ac:dyDescent="0.25">
      <c r="A249" s="32"/>
      <c r="B249" s="33"/>
      <c r="C249" s="33"/>
      <c r="D249" s="102"/>
      <c r="E249" s="101"/>
    </row>
    <row r="250" spans="1:5" ht="15.75" customHeight="1" x14ac:dyDescent="0.25">
      <c r="A250" s="32"/>
      <c r="B250" s="33"/>
      <c r="C250" s="33"/>
      <c r="D250" s="102"/>
      <c r="E250" s="101"/>
    </row>
    <row r="251" spans="1:5" ht="15.75" customHeight="1" x14ac:dyDescent="0.25">
      <c r="A251" s="32"/>
      <c r="B251" s="33"/>
      <c r="C251" s="33"/>
      <c r="D251" s="102"/>
      <c r="E251" s="101"/>
    </row>
    <row r="252" spans="1:5" ht="15.75" customHeight="1" x14ac:dyDescent="0.25">
      <c r="A252" s="32"/>
      <c r="B252" s="33"/>
      <c r="C252" s="33"/>
      <c r="D252" s="102"/>
      <c r="E252" s="101"/>
    </row>
    <row r="253" spans="1:5" ht="15.75" customHeight="1" x14ac:dyDescent="0.25">
      <c r="A253" s="32"/>
      <c r="B253" s="33"/>
      <c r="C253" s="33"/>
      <c r="D253" s="102"/>
      <c r="E253" s="101"/>
    </row>
    <row r="254" spans="1:5" ht="15.75" customHeight="1" x14ac:dyDescent="0.25">
      <c r="A254" s="32"/>
      <c r="B254" s="33"/>
      <c r="C254" s="33"/>
      <c r="D254" s="102"/>
      <c r="E254" s="101"/>
    </row>
    <row r="255" spans="1:5" ht="15.75" customHeight="1" x14ac:dyDescent="0.25">
      <c r="A255" s="32"/>
      <c r="B255" s="33"/>
      <c r="C255" s="33"/>
      <c r="D255" s="102"/>
      <c r="E255" s="101"/>
    </row>
    <row r="256" spans="1:5" ht="15.75" customHeight="1" x14ac:dyDescent="0.25">
      <c r="A256" s="32"/>
      <c r="B256" s="33"/>
      <c r="C256" s="33"/>
      <c r="D256" s="102"/>
      <c r="E256" s="101"/>
    </row>
    <row r="257" spans="1:5" ht="15.75" customHeight="1" x14ac:dyDescent="0.25">
      <c r="A257" s="32"/>
      <c r="B257" s="33"/>
      <c r="C257" s="33"/>
      <c r="D257" s="102"/>
      <c r="E257" s="101"/>
    </row>
    <row r="258" spans="1:5" ht="15.75" customHeight="1" x14ac:dyDescent="0.25">
      <c r="A258" s="32"/>
      <c r="B258" s="33"/>
      <c r="C258" s="33"/>
      <c r="D258" s="102"/>
      <c r="E258" s="101"/>
    </row>
    <row r="259" spans="1:5" ht="15.75" customHeight="1" x14ac:dyDescent="0.25">
      <c r="A259" s="32"/>
      <c r="B259" s="33"/>
      <c r="C259" s="33"/>
      <c r="D259" s="102"/>
      <c r="E259" s="101"/>
    </row>
    <row r="260" spans="1:5" ht="15.75" customHeight="1" x14ac:dyDescent="0.25">
      <c r="A260" s="32"/>
      <c r="B260" s="33"/>
      <c r="C260" s="33"/>
      <c r="D260" s="102"/>
      <c r="E260" s="101"/>
    </row>
    <row r="261" spans="1:5" ht="15.75" customHeight="1" x14ac:dyDescent="0.25">
      <c r="A261" s="32"/>
      <c r="B261" s="33"/>
      <c r="C261" s="33"/>
      <c r="D261" s="102"/>
      <c r="E261" s="101"/>
    </row>
    <row r="262" spans="1:5" ht="15.75" customHeight="1" x14ac:dyDescent="0.25">
      <c r="A262" s="32"/>
      <c r="B262" s="33"/>
      <c r="C262" s="33"/>
      <c r="D262" s="102"/>
      <c r="E262" s="101"/>
    </row>
    <row r="263" spans="1:5" ht="15.75" customHeight="1" x14ac:dyDescent="0.25">
      <c r="A263" s="32"/>
      <c r="B263" s="33"/>
      <c r="C263" s="33"/>
      <c r="D263" s="102"/>
      <c r="E263" s="101"/>
    </row>
    <row r="264" spans="1:5" ht="15.75" customHeight="1" x14ac:dyDescent="0.25">
      <c r="A264" s="32"/>
      <c r="B264" s="33"/>
      <c r="C264" s="33"/>
      <c r="D264" s="102"/>
      <c r="E264" s="101"/>
    </row>
    <row r="265" spans="1:5" ht="15.75" customHeight="1" x14ac:dyDescent="0.25">
      <c r="A265" s="32"/>
      <c r="B265" s="33"/>
      <c r="C265" s="33"/>
      <c r="D265" s="102"/>
      <c r="E265" s="101"/>
    </row>
    <row r="266" spans="1:5" ht="15.75" customHeight="1" x14ac:dyDescent="0.25">
      <c r="A266" s="32"/>
      <c r="B266" s="33"/>
      <c r="C266" s="33"/>
      <c r="D266" s="102"/>
      <c r="E266" s="101"/>
    </row>
    <row r="267" spans="1:5" ht="15.75" customHeight="1" x14ac:dyDescent="0.25">
      <c r="A267" s="32"/>
      <c r="B267" s="33"/>
      <c r="C267" s="33"/>
      <c r="D267" s="102"/>
      <c r="E267" s="101"/>
    </row>
    <row r="268" spans="1:5" ht="15.75" customHeight="1" x14ac:dyDescent="0.25">
      <c r="A268" s="32"/>
      <c r="B268" s="33"/>
      <c r="C268" s="33"/>
      <c r="D268" s="102"/>
      <c r="E268" s="101"/>
    </row>
    <row r="269" spans="1:5" ht="15.75" customHeight="1" x14ac:dyDescent="0.25">
      <c r="A269" s="32"/>
      <c r="B269" s="33"/>
      <c r="C269" s="33"/>
      <c r="D269" s="102"/>
      <c r="E269" s="101"/>
    </row>
    <row r="270" spans="1:5" ht="15.75" customHeight="1" x14ac:dyDescent="0.25">
      <c r="A270" s="32"/>
      <c r="B270" s="33"/>
      <c r="C270" s="33"/>
      <c r="D270" s="102"/>
      <c r="E270" s="101"/>
    </row>
    <row r="271" spans="1:5" ht="15.75" customHeight="1" x14ac:dyDescent="0.25">
      <c r="A271" s="32"/>
      <c r="B271" s="33"/>
      <c r="C271" s="33"/>
      <c r="D271" s="102"/>
      <c r="E271" s="101"/>
    </row>
    <row r="272" spans="1:5" ht="15.75" customHeight="1" x14ac:dyDescent="0.25">
      <c r="A272" s="32"/>
      <c r="B272" s="33"/>
      <c r="C272" s="33"/>
      <c r="D272" s="102"/>
      <c r="E272" s="101"/>
    </row>
    <row r="273" spans="1:5" ht="15.75" customHeight="1" x14ac:dyDescent="0.25">
      <c r="A273" s="32"/>
      <c r="B273" s="33"/>
      <c r="C273" s="33"/>
      <c r="D273" s="102"/>
      <c r="E273" s="101"/>
    </row>
    <row r="274" spans="1:5" ht="15.75" customHeight="1" x14ac:dyDescent="0.25">
      <c r="A274" s="32"/>
      <c r="B274" s="33"/>
      <c r="C274" s="33"/>
      <c r="D274" s="102"/>
      <c r="E274" s="101"/>
    </row>
    <row r="275" spans="1:5" ht="15.75" customHeight="1" x14ac:dyDescent="0.25">
      <c r="A275" s="32"/>
      <c r="B275" s="33"/>
      <c r="C275" s="33"/>
      <c r="D275" s="102"/>
      <c r="E275" s="101"/>
    </row>
    <row r="276" spans="1:5" ht="15.75" customHeight="1" x14ac:dyDescent="0.25">
      <c r="A276" s="32"/>
      <c r="B276" s="33"/>
      <c r="C276" s="33"/>
      <c r="D276" s="102"/>
      <c r="E276" s="101"/>
    </row>
    <row r="277" spans="1:5" ht="15.75" customHeight="1" x14ac:dyDescent="0.25">
      <c r="A277" s="32"/>
      <c r="B277" s="33"/>
      <c r="C277" s="33"/>
      <c r="D277" s="102"/>
      <c r="E277" s="101"/>
    </row>
    <row r="278" spans="1:5" ht="15.75" customHeight="1" x14ac:dyDescent="0.25">
      <c r="A278" s="32"/>
      <c r="B278" s="33"/>
      <c r="C278" s="33"/>
      <c r="D278" s="102"/>
      <c r="E278" s="101"/>
    </row>
    <row r="279" spans="1:5" ht="15.75" customHeight="1" x14ac:dyDescent="0.25">
      <c r="A279" s="32"/>
      <c r="B279" s="33"/>
      <c r="C279" s="33"/>
      <c r="D279" s="102"/>
      <c r="E279" s="101"/>
    </row>
    <row r="280" spans="1:5" ht="15.75" customHeight="1" x14ac:dyDescent="0.25">
      <c r="A280" s="32"/>
      <c r="B280" s="33"/>
      <c r="C280" s="33"/>
      <c r="D280" s="102"/>
      <c r="E280" s="101"/>
    </row>
    <row r="281" spans="1:5" ht="15.75" customHeight="1" x14ac:dyDescent="0.25">
      <c r="A281" s="32"/>
      <c r="B281" s="33"/>
      <c r="C281" s="33"/>
      <c r="D281" s="102"/>
      <c r="E281" s="101"/>
    </row>
    <row r="282" spans="1:5" ht="15.75" customHeight="1" x14ac:dyDescent="0.25">
      <c r="A282" s="32"/>
      <c r="B282" s="33"/>
      <c r="C282" s="33"/>
      <c r="D282" s="102"/>
      <c r="E282" s="101"/>
    </row>
    <row r="283" spans="1:5" ht="15.75" customHeight="1" x14ac:dyDescent="0.25">
      <c r="A283" s="32"/>
      <c r="B283" s="33"/>
      <c r="C283" s="33"/>
      <c r="D283" s="102"/>
      <c r="E283" s="101"/>
    </row>
    <row r="284" spans="1:5" ht="15.75" customHeight="1" x14ac:dyDescent="0.25">
      <c r="A284" s="32"/>
      <c r="B284" s="33"/>
      <c r="C284" s="33"/>
      <c r="D284" s="102"/>
      <c r="E284" s="101"/>
    </row>
    <row r="285" spans="1:5" ht="15.75" customHeight="1" x14ac:dyDescent="0.25">
      <c r="A285" s="32"/>
      <c r="B285" s="33"/>
      <c r="C285" s="33"/>
      <c r="D285" s="102"/>
      <c r="E285" s="101"/>
    </row>
    <row r="286" spans="1:5" ht="15.75" customHeight="1" x14ac:dyDescent="0.25">
      <c r="A286" s="32"/>
      <c r="B286" s="33"/>
      <c r="C286" s="33"/>
      <c r="D286" s="102"/>
      <c r="E286" s="101"/>
    </row>
    <row r="287" spans="1:5" ht="15.75" customHeight="1" x14ac:dyDescent="0.25">
      <c r="A287" s="32"/>
      <c r="B287" s="33"/>
      <c r="C287" s="33"/>
      <c r="D287" s="102"/>
      <c r="E287" s="101"/>
    </row>
    <row r="288" spans="1:5" ht="15.75" customHeight="1" x14ac:dyDescent="0.25">
      <c r="A288" s="32"/>
      <c r="B288" s="33"/>
      <c r="C288" s="33"/>
      <c r="D288" s="102"/>
      <c r="E288" s="101"/>
    </row>
    <row r="289" spans="1:5" ht="15.75" customHeight="1" x14ac:dyDescent="0.25">
      <c r="A289" s="32"/>
      <c r="B289" s="33"/>
      <c r="C289" s="33"/>
      <c r="D289" s="102"/>
      <c r="E289" s="101"/>
    </row>
    <row r="290" spans="1:5" ht="15.75" customHeight="1" x14ac:dyDescent="0.25">
      <c r="A290" s="32"/>
      <c r="B290" s="33"/>
      <c r="C290" s="33"/>
      <c r="D290" s="102"/>
      <c r="E290" s="101"/>
    </row>
    <row r="291" spans="1:5" ht="15.75" customHeight="1" x14ac:dyDescent="0.25">
      <c r="A291" s="32"/>
      <c r="B291" s="33"/>
      <c r="C291" s="33"/>
      <c r="D291" s="102"/>
      <c r="E291" s="101"/>
    </row>
    <row r="292" spans="1:5" ht="15.75" customHeight="1" x14ac:dyDescent="0.25">
      <c r="A292" s="32"/>
      <c r="B292" s="33"/>
      <c r="C292" s="33"/>
      <c r="D292" s="102"/>
      <c r="E292" s="101"/>
    </row>
    <row r="293" spans="1:5" ht="15.75" customHeight="1" x14ac:dyDescent="0.25">
      <c r="A293" s="32"/>
      <c r="B293" s="33"/>
      <c r="C293" s="33"/>
      <c r="D293" s="102"/>
      <c r="E293" s="101"/>
    </row>
    <row r="294" spans="1:5" ht="15.75" customHeight="1" x14ac:dyDescent="0.25">
      <c r="A294" s="32"/>
      <c r="B294" s="33"/>
      <c r="C294" s="33"/>
      <c r="D294" s="102"/>
      <c r="E294" s="101"/>
    </row>
    <row r="295" spans="1:5" ht="15.75" customHeight="1" x14ac:dyDescent="0.25">
      <c r="A295" s="32"/>
      <c r="B295" s="33"/>
      <c r="C295" s="33"/>
      <c r="D295" s="102"/>
      <c r="E295" s="101"/>
    </row>
    <row r="296" spans="1:5" ht="15.75" customHeight="1" x14ac:dyDescent="0.25">
      <c r="A296" s="32"/>
      <c r="B296" s="33"/>
      <c r="C296" s="33"/>
      <c r="D296" s="102"/>
      <c r="E296" s="101"/>
    </row>
    <row r="297" spans="1:5" ht="15.75" customHeight="1" x14ac:dyDescent="0.25">
      <c r="A297" s="32"/>
      <c r="B297" s="33"/>
      <c r="C297" s="33"/>
      <c r="D297" s="102"/>
      <c r="E297" s="101"/>
    </row>
    <row r="298" spans="1:5" ht="15.75" customHeight="1" x14ac:dyDescent="0.25">
      <c r="A298" s="32"/>
      <c r="B298" s="33"/>
      <c r="C298" s="33"/>
      <c r="D298" s="102"/>
      <c r="E298" s="101"/>
    </row>
    <row r="299" spans="1:5" ht="15.75" customHeight="1" x14ac:dyDescent="0.25">
      <c r="A299" s="32"/>
      <c r="B299" s="33"/>
      <c r="C299" s="33"/>
      <c r="D299" s="102"/>
      <c r="E299" s="101"/>
    </row>
    <row r="300" spans="1:5" ht="15.75" customHeight="1" x14ac:dyDescent="0.25">
      <c r="A300" s="32"/>
      <c r="B300" s="33"/>
      <c r="C300" s="33"/>
      <c r="D300" s="102"/>
      <c r="E300" s="101"/>
    </row>
    <row r="301" spans="1:5" ht="15.75" customHeight="1" x14ac:dyDescent="0.25">
      <c r="A301" s="32"/>
      <c r="B301" s="33"/>
      <c r="C301" s="33"/>
      <c r="D301" s="102"/>
      <c r="E301" s="101"/>
    </row>
    <row r="302" spans="1:5" ht="15.75" customHeight="1" x14ac:dyDescent="0.25">
      <c r="A302" s="32"/>
      <c r="B302" s="33"/>
      <c r="C302" s="33"/>
      <c r="D302" s="102"/>
      <c r="E302" s="101"/>
    </row>
    <row r="303" spans="1:5" ht="15.75" customHeight="1" x14ac:dyDescent="0.25">
      <c r="A303" s="32"/>
      <c r="B303" s="33"/>
      <c r="C303" s="33"/>
      <c r="D303" s="102"/>
      <c r="E303" s="101"/>
    </row>
    <row r="304" spans="1:5" ht="15.75" customHeight="1" x14ac:dyDescent="0.25">
      <c r="A304" s="32"/>
      <c r="B304" s="33"/>
      <c r="C304" s="33"/>
      <c r="D304" s="102"/>
      <c r="E304" s="101"/>
    </row>
    <row r="305" spans="1:5" ht="15.75" customHeight="1" x14ac:dyDescent="0.25">
      <c r="A305" s="32"/>
      <c r="B305" s="33"/>
      <c r="C305" s="33"/>
      <c r="D305" s="102"/>
      <c r="E305" s="101"/>
    </row>
    <row r="306" spans="1:5" ht="15.75" customHeight="1" x14ac:dyDescent="0.25">
      <c r="A306" s="32"/>
      <c r="B306" s="33"/>
      <c r="C306" s="33"/>
      <c r="D306" s="102"/>
      <c r="E306" s="101"/>
    </row>
    <row r="307" spans="1:5" ht="15.75" customHeight="1" x14ac:dyDescent="0.25">
      <c r="A307" s="32"/>
      <c r="B307" s="33"/>
      <c r="C307" s="33"/>
      <c r="D307" s="102"/>
      <c r="E307" s="101"/>
    </row>
    <row r="308" spans="1:5" ht="15.75" customHeight="1" x14ac:dyDescent="0.25">
      <c r="A308" s="32"/>
      <c r="B308" s="33"/>
      <c r="C308" s="33"/>
      <c r="D308" s="102"/>
      <c r="E308" s="101"/>
    </row>
    <row r="309" spans="1:5" ht="15.75" customHeight="1" x14ac:dyDescent="0.25">
      <c r="A309" s="32"/>
      <c r="B309" s="33"/>
      <c r="C309" s="33"/>
      <c r="D309" s="102"/>
      <c r="E309" s="101"/>
    </row>
    <row r="310" spans="1:5" ht="15.75" customHeight="1" x14ac:dyDescent="0.25">
      <c r="A310" s="32"/>
      <c r="B310" s="33"/>
      <c r="C310" s="33"/>
      <c r="D310" s="102"/>
      <c r="E310" s="101"/>
    </row>
    <row r="311" spans="1:5" ht="15.75" customHeight="1" x14ac:dyDescent="0.25">
      <c r="A311" s="32"/>
      <c r="B311" s="33"/>
      <c r="C311" s="33"/>
      <c r="D311" s="102"/>
      <c r="E311" s="101"/>
    </row>
    <row r="312" spans="1:5" ht="15.75" customHeight="1" x14ac:dyDescent="0.25">
      <c r="A312" s="32"/>
      <c r="B312" s="33"/>
      <c r="C312" s="33"/>
      <c r="D312" s="102"/>
      <c r="E312" s="101"/>
    </row>
    <row r="313" spans="1:5" ht="15.75" customHeight="1" x14ac:dyDescent="0.25">
      <c r="A313" s="32"/>
      <c r="B313" s="33"/>
      <c r="C313" s="33"/>
      <c r="D313" s="102"/>
      <c r="E313" s="101"/>
    </row>
    <row r="314" spans="1:5" ht="15.75" customHeight="1" x14ac:dyDescent="0.25">
      <c r="A314" s="32"/>
      <c r="B314" s="33"/>
      <c r="C314" s="33"/>
      <c r="D314" s="102"/>
      <c r="E314" s="101"/>
    </row>
    <row r="315" spans="1:5" ht="15.75" customHeight="1" x14ac:dyDescent="0.25">
      <c r="A315" s="32"/>
      <c r="B315" s="33"/>
      <c r="C315" s="33"/>
      <c r="D315" s="102"/>
      <c r="E315" s="101"/>
    </row>
    <row r="316" spans="1:5" ht="15.75" customHeight="1" x14ac:dyDescent="0.25">
      <c r="A316" s="32"/>
      <c r="B316" s="33"/>
      <c r="C316" s="33"/>
      <c r="D316" s="102"/>
      <c r="E316" s="101"/>
    </row>
    <row r="317" spans="1:5" ht="15.75" customHeight="1" x14ac:dyDescent="0.25">
      <c r="A317" s="32"/>
      <c r="B317" s="33"/>
      <c r="C317" s="33"/>
      <c r="D317" s="102"/>
      <c r="E317" s="101"/>
    </row>
    <row r="318" spans="1:5" ht="15.75" customHeight="1" x14ac:dyDescent="0.25">
      <c r="A318" s="32"/>
      <c r="B318" s="33"/>
      <c r="C318" s="33"/>
      <c r="D318" s="102"/>
      <c r="E318" s="101"/>
    </row>
    <row r="319" spans="1:5" ht="15.75" customHeight="1" x14ac:dyDescent="0.25">
      <c r="A319" s="32"/>
      <c r="B319" s="33"/>
      <c r="C319" s="33"/>
      <c r="D319" s="102"/>
      <c r="E319" s="101"/>
    </row>
    <row r="320" spans="1:5" ht="15.75" customHeight="1" x14ac:dyDescent="0.25">
      <c r="A320" s="32"/>
      <c r="B320" s="33"/>
      <c r="C320" s="33"/>
      <c r="D320" s="102"/>
      <c r="E320" s="101"/>
    </row>
    <row r="321" spans="1:5" ht="15.75" customHeight="1" x14ac:dyDescent="0.25">
      <c r="A321" s="32"/>
      <c r="B321" s="33"/>
      <c r="C321" s="33"/>
      <c r="D321" s="102"/>
      <c r="E321" s="101"/>
    </row>
    <row r="322" spans="1:5" ht="15.75" customHeight="1" x14ac:dyDescent="0.25">
      <c r="A322" s="32"/>
      <c r="B322" s="33"/>
      <c r="C322" s="33"/>
      <c r="D322" s="102"/>
      <c r="E322" s="101"/>
    </row>
    <row r="323" spans="1:5" ht="15.75" customHeight="1" x14ac:dyDescent="0.25">
      <c r="A323" s="32"/>
      <c r="B323" s="33"/>
      <c r="C323" s="33"/>
      <c r="D323" s="102"/>
      <c r="E323" s="101"/>
    </row>
    <row r="324" spans="1:5" ht="15.75" customHeight="1" x14ac:dyDescent="0.25">
      <c r="A324" s="32"/>
      <c r="B324" s="33"/>
      <c r="C324" s="33"/>
      <c r="D324" s="102"/>
      <c r="E324" s="101"/>
    </row>
    <row r="325" spans="1:5" ht="15.75" customHeight="1" x14ac:dyDescent="0.25">
      <c r="A325" s="32"/>
      <c r="B325" s="33"/>
      <c r="C325" s="33"/>
      <c r="D325" s="102"/>
      <c r="E325" s="101"/>
    </row>
    <row r="326" spans="1:5" ht="15.75" customHeight="1" x14ac:dyDescent="0.25">
      <c r="A326" s="32"/>
      <c r="B326" s="33"/>
      <c r="C326" s="33"/>
      <c r="D326" s="102"/>
      <c r="E326" s="101"/>
    </row>
    <row r="327" spans="1:5" ht="15.75" customHeight="1" x14ac:dyDescent="0.25">
      <c r="A327" s="32"/>
      <c r="B327" s="33"/>
      <c r="C327" s="33"/>
      <c r="D327" s="102"/>
      <c r="E327" s="101"/>
    </row>
    <row r="328" spans="1:5" ht="15.75" customHeight="1" x14ac:dyDescent="0.25">
      <c r="A328" s="32"/>
      <c r="B328" s="33"/>
      <c r="C328" s="33"/>
      <c r="D328" s="102"/>
      <c r="E328" s="101"/>
    </row>
    <row r="329" spans="1:5" ht="15.75" customHeight="1" x14ac:dyDescent="0.25">
      <c r="A329" s="32"/>
      <c r="B329" s="33"/>
      <c r="C329" s="33"/>
      <c r="D329" s="102"/>
      <c r="E329" s="101"/>
    </row>
    <row r="330" spans="1:5" ht="15.75" customHeight="1" x14ac:dyDescent="0.25">
      <c r="A330" s="32"/>
      <c r="B330" s="33"/>
      <c r="C330" s="33"/>
      <c r="D330" s="102"/>
      <c r="E330" s="101"/>
    </row>
    <row r="331" spans="1:5" ht="15.75" customHeight="1" x14ac:dyDescent="0.25">
      <c r="A331" s="32"/>
      <c r="B331" s="33"/>
      <c r="C331" s="33"/>
      <c r="D331" s="102"/>
      <c r="E331" s="101"/>
    </row>
    <row r="332" spans="1:5" ht="15.75" customHeight="1" x14ac:dyDescent="0.25">
      <c r="A332" s="32"/>
      <c r="B332" s="33"/>
      <c r="C332" s="33"/>
      <c r="D332" s="102"/>
      <c r="E332" s="101"/>
    </row>
    <row r="333" spans="1:5" ht="15.75" customHeight="1" x14ac:dyDescent="0.25">
      <c r="A333" s="32"/>
      <c r="B333" s="33"/>
      <c r="C333" s="33"/>
      <c r="D333" s="102"/>
      <c r="E333" s="101"/>
    </row>
    <row r="334" spans="1:5" ht="15.75" customHeight="1" x14ac:dyDescent="0.25">
      <c r="A334" s="32"/>
      <c r="B334" s="33"/>
      <c r="C334" s="33"/>
      <c r="D334" s="102"/>
      <c r="E334" s="101"/>
    </row>
    <row r="335" spans="1:5" ht="15.75" customHeight="1" x14ac:dyDescent="0.25">
      <c r="A335" s="32"/>
      <c r="B335" s="33"/>
      <c r="C335" s="33"/>
      <c r="D335" s="102"/>
      <c r="E335" s="101"/>
    </row>
    <row r="336" spans="1:5" ht="15.75" customHeight="1" x14ac:dyDescent="0.25">
      <c r="A336" s="32"/>
      <c r="B336" s="33"/>
      <c r="C336" s="33"/>
      <c r="D336" s="102"/>
      <c r="E336" s="101"/>
    </row>
    <row r="337" spans="1:5" ht="15.75" customHeight="1" x14ac:dyDescent="0.25">
      <c r="A337" s="32"/>
      <c r="B337" s="33"/>
      <c r="C337" s="33"/>
      <c r="D337" s="102"/>
      <c r="E337" s="101"/>
    </row>
    <row r="338" spans="1:5" ht="15.75" customHeight="1" x14ac:dyDescent="0.25">
      <c r="A338" s="32"/>
      <c r="B338" s="33"/>
      <c r="C338" s="33"/>
      <c r="D338" s="102"/>
      <c r="E338" s="101"/>
    </row>
    <row r="339" spans="1:5" ht="15.75" customHeight="1" x14ac:dyDescent="0.25">
      <c r="A339" s="32"/>
      <c r="B339" s="33"/>
      <c r="C339" s="33"/>
      <c r="D339" s="102"/>
      <c r="E339" s="101"/>
    </row>
    <row r="340" spans="1:5" ht="15.75" customHeight="1" x14ac:dyDescent="0.25">
      <c r="A340" s="32"/>
      <c r="B340" s="33"/>
      <c r="C340" s="33"/>
      <c r="D340" s="102"/>
      <c r="E340" s="101"/>
    </row>
    <row r="341" spans="1:5" ht="15.75" customHeight="1" x14ac:dyDescent="0.25">
      <c r="A341" s="32"/>
      <c r="B341" s="33"/>
      <c r="C341" s="33"/>
      <c r="D341" s="102"/>
      <c r="E341" s="101"/>
    </row>
    <row r="342" spans="1:5" ht="15.75" customHeight="1" x14ac:dyDescent="0.25">
      <c r="A342" s="32"/>
      <c r="B342" s="33"/>
      <c r="C342" s="33"/>
      <c r="D342" s="102"/>
      <c r="E342" s="101"/>
    </row>
    <row r="343" spans="1:5" ht="15.75" customHeight="1" x14ac:dyDescent="0.25">
      <c r="A343" s="32"/>
      <c r="B343" s="33"/>
      <c r="C343" s="33"/>
      <c r="D343" s="102"/>
      <c r="E343" s="101"/>
    </row>
    <row r="344" spans="1:5" ht="15.75" customHeight="1" x14ac:dyDescent="0.25">
      <c r="A344" s="32"/>
      <c r="B344" s="33"/>
      <c r="C344" s="33"/>
      <c r="D344" s="102"/>
      <c r="E344" s="101"/>
    </row>
    <row r="345" spans="1:5" ht="15.75" customHeight="1" x14ac:dyDescent="0.25">
      <c r="A345" s="32"/>
      <c r="B345" s="33"/>
      <c r="C345" s="33"/>
      <c r="D345" s="102"/>
      <c r="E345" s="101"/>
    </row>
    <row r="346" spans="1:5" ht="15.75" customHeight="1" x14ac:dyDescent="0.25">
      <c r="A346" s="32"/>
      <c r="B346" s="33"/>
      <c r="C346" s="33"/>
      <c r="D346" s="102"/>
      <c r="E346" s="101"/>
    </row>
    <row r="347" spans="1:5" ht="15.75" customHeight="1" x14ac:dyDescent="0.25">
      <c r="A347" s="32"/>
      <c r="B347" s="33"/>
      <c r="C347" s="33"/>
      <c r="D347" s="102"/>
      <c r="E347" s="101"/>
    </row>
    <row r="348" spans="1:5" ht="15.75" customHeight="1" x14ac:dyDescent="0.25">
      <c r="A348" s="32"/>
      <c r="B348" s="33"/>
      <c r="C348" s="33"/>
      <c r="D348" s="102"/>
      <c r="E348" s="101"/>
    </row>
    <row r="349" spans="1:5" ht="15.75" customHeight="1" x14ac:dyDescent="0.25">
      <c r="A349" s="144"/>
      <c r="B349" s="145"/>
      <c r="C349" s="145"/>
      <c r="D349" s="146"/>
      <c r="E349" s="101"/>
    </row>
    <row r="350" spans="1:5" ht="15.75" customHeight="1" x14ac:dyDescent="0.25">
      <c r="A350" s="144"/>
      <c r="B350" s="145"/>
      <c r="C350" s="145"/>
      <c r="D350" s="146"/>
      <c r="E350" s="147"/>
    </row>
    <row r="351" spans="1:5" ht="15.75" customHeight="1" x14ac:dyDescent="0.25">
      <c r="A351" s="144"/>
      <c r="B351" s="145"/>
      <c r="C351" s="145"/>
      <c r="D351" s="146"/>
      <c r="E351" s="147"/>
    </row>
    <row r="352" spans="1:5" ht="15.75" customHeight="1" x14ac:dyDescent="0.25">
      <c r="A352" s="144"/>
      <c r="B352" s="145"/>
      <c r="C352" s="145"/>
      <c r="D352" s="146"/>
      <c r="E352" s="147"/>
    </row>
    <row r="353" spans="1:5" ht="15.75" customHeight="1" x14ac:dyDescent="0.25">
      <c r="A353" s="144"/>
      <c r="B353" s="145"/>
      <c r="C353" s="145"/>
      <c r="D353" s="146"/>
      <c r="E353" s="147"/>
    </row>
    <row r="354" spans="1:5" ht="15.75" customHeight="1" x14ac:dyDescent="0.25">
      <c r="A354" s="144"/>
      <c r="B354" s="145"/>
      <c r="C354" s="145"/>
      <c r="D354" s="146"/>
      <c r="E354" s="147"/>
    </row>
    <row r="355" spans="1:5" ht="15.75" customHeight="1" x14ac:dyDescent="0.25">
      <c r="A355" s="144"/>
      <c r="B355" s="145"/>
      <c r="C355" s="145"/>
      <c r="D355" s="146"/>
      <c r="E355" s="147"/>
    </row>
    <row r="356" spans="1:5" ht="15.75" customHeight="1" x14ac:dyDescent="0.25">
      <c r="A356" s="144"/>
      <c r="B356" s="145"/>
      <c r="C356" s="145"/>
      <c r="D356" s="146"/>
      <c r="E356" s="147"/>
    </row>
    <row r="357" spans="1:5" ht="15.75" customHeight="1" x14ac:dyDescent="0.25">
      <c r="A357" s="144"/>
      <c r="B357" s="145"/>
      <c r="C357" s="145"/>
      <c r="D357" s="146"/>
      <c r="E357" s="147"/>
    </row>
    <row r="358" spans="1:5" ht="15.75" customHeight="1" x14ac:dyDescent="0.25">
      <c r="A358" s="144"/>
      <c r="B358" s="145"/>
      <c r="C358" s="145"/>
      <c r="D358" s="146"/>
      <c r="E358" s="147"/>
    </row>
    <row r="359" spans="1:5" ht="15.75" customHeight="1" x14ac:dyDescent="0.25">
      <c r="A359" s="144"/>
      <c r="B359" s="145"/>
      <c r="C359" s="145"/>
      <c r="D359" s="146"/>
      <c r="E359" s="147"/>
    </row>
    <row r="360" spans="1:5" ht="15.75" customHeight="1" x14ac:dyDescent="0.25">
      <c r="A360" s="144"/>
      <c r="B360" s="145"/>
      <c r="C360" s="145"/>
      <c r="D360" s="146"/>
      <c r="E360" s="147"/>
    </row>
    <row r="361" spans="1:5" ht="15.75" customHeight="1" x14ac:dyDescent="0.25">
      <c r="A361" s="144"/>
      <c r="B361" s="145"/>
      <c r="C361" s="145"/>
      <c r="D361" s="146"/>
      <c r="E361" s="147"/>
    </row>
    <row r="362" spans="1:5" ht="15.75" customHeight="1" x14ac:dyDescent="0.25">
      <c r="A362" s="144"/>
      <c r="B362" s="145"/>
      <c r="C362" s="145"/>
      <c r="D362" s="146"/>
      <c r="E362" s="147"/>
    </row>
    <row r="363" spans="1:5" ht="15.75" customHeight="1" x14ac:dyDescent="0.25">
      <c r="A363" s="144"/>
      <c r="B363" s="145"/>
      <c r="C363" s="145"/>
      <c r="D363" s="146"/>
      <c r="E363" s="147"/>
    </row>
    <row r="364" spans="1:5" ht="15.75" customHeight="1" x14ac:dyDescent="0.25">
      <c r="A364" s="144"/>
      <c r="B364" s="145"/>
      <c r="C364" s="145"/>
      <c r="D364" s="146"/>
      <c r="E364" s="147"/>
    </row>
    <row r="365" spans="1:5" ht="15.75" customHeight="1" x14ac:dyDescent="0.25">
      <c r="A365" s="144"/>
      <c r="B365" s="145"/>
      <c r="C365" s="145"/>
      <c r="D365" s="146"/>
      <c r="E365" s="147"/>
    </row>
    <row r="366" spans="1:5" ht="15.75" customHeight="1" x14ac:dyDescent="0.25">
      <c r="A366" s="144"/>
      <c r="B366" s="145"/>
      <c r="C366" s="145"/>
      <c r="D366" s="146"/>
      <c r="E366" s="147"/>
    </row>
    <row r="367" spans="1:5" ht="15.75" customHeight="1" x14ac:dyDescent="0.25">
      <c r="A367" s="144"/>
      <c r="B367" s="145"/>
      <c r="C367" s="145"/>
      <c r="D367" s="146"/>
      <c r="E367" s="147"/>
    </row>
    <row r="368" spans="1:5" ht="15.75" customHeight="1" x14ac:dyDescent="0.25">
      <c r="A368" s="144"/>
      <c r="B368" s="145"/>
      <c r="C368" s="145"/>
      <c r="D368" s="146"/>
      <c r="E368" s="147"/>
    </row>
    <row r="369" spans="1:5" ht="15.75" customHeight="1" x14ac:dyDescent="0.25">
      <c r="A369" s="144"/>
      <c r="B369" s="145"/>
      <c r="C369" s="145"/>
      <c r="D369" s="146"/>
      <c r="E369" s="147"/>
    </row>
    <row r="370" spans="1:5" ht="15.75" customHeight="1" x14ac:dyDescent="0.25">
      <c r="A370" s="144"/>
      <c r="B370" s="145"/>
      <c r="C370" s="145"/>
      <c r="D370" s="146"/>
      <c r="E370" s="147"/>
    </row>
    <row r="371" spans="1:5" ht="15.75" customHeight="1" x14ac:dyDescent="0.25">
      <c r="A371" s="144"/>
      <c r="B371" s="145"/>
      <c r="C371" s="145"/>
      <c r="D371" s="146"/>
      <c r="E371" s="147"/>
    </row>
    <row r="372" spans="1:5" ht="15.75" customHeight="1" x14ac:dyDescent="0.25">
      <c r="A372" s="144"/>
      <c r="B372" s="145"/>
      <c r="C372" s="145"/>
      <c r="D372" s="146"/>
      <c r="E372" s="147"/>
    </row>
    <row r="373" spans="1:5" ht="15.75" customHeight="1" x14ac:dyDescent="0.25">
      <c r="A373" s="144"/>
      <c r="B373" s="145"/>
      <c r="C373" s="145"/>
      <c r="D373" s="146"/>
      <c r="E373" s="147"/>
    </row>
    <row r="374" spans="1:5" ht="15.75" customHeight="1" x14ac:dyDescent="0.25">
      <c r="A374" s="144"/>
      <c r="B374" s="145"/>
      <c r="C374" s="145"/>
      <c r="D374" s="146"/>
      <c r="E374" s="147"/>
    </row>
    <row r="375" spans="1:5" ht="15.75" customHeight="1" x14ac:dyDescent="0.25">
      <c r="A375" s="144"/>
      <c r="B375" s="145"/>
      <c r="C375" s="145"/>
      <c r="D375" s="146"/>
      <c r="E375" s="147"/>
    </row>
    <row r="376" spans="1:5" ht="15.75" customHeight="1" x14ac:dyDescent="0.25">
      <c r="A376" s="144"/>
      <c r="B376" s="145"/>
      <c r="C376" s="145"/>
      <c r="D376" s="146"/>
      <c r="E376" s="147"/>
    </row>
    <row r="377" spans="1:5" ht="15.75" customHeight="1" x14ac:dyDescent="0.25">
      <c r="A377" s="144"/>
      <c r="B377" s="145"/>
      <c r="C377" s="145"/>
      <c r="D377" s="146"/>
      <c r="E377" s="147"/>
    </row>
    <row r="378" spans="1:5" ht="15.75" customHeight="1" x14ac:dyDescent="0.25">
      <c r="A378" s="144"/>
      <c r="B378" s="145"/>
      <c r="C378" s="145"/>
      <c r="D378" s="146"/>
      <c r="E378" s="147"/>
    </row>
    <row r="379" spans="1:5" ht="15.75" customHeight="1" x14ac:dyDescent="0.25">
      <c r="A379" s="144"/>
      <c r="B379" s="145"/>
      <c r="C379" s="145"/>
      <c r="D379" s="146"/>
      <c r="E379" s="147"/>
    </row>
    <row r="380" spans="1:5" ht="15.75" customHeight="1" x14ac:dyDescent="0.25">
      <c r="A380" s="144"/>
      <c r="B380" s="145"/>
      <c r="C380" s="145"/>
      <c r="D380" s="146"/>
      <c r="E380" s="147"/>
    </row>
    <row r="381" spans="1:5" ht="15.75" customHeight="1" x14ac:dyDescent="0.25">
      <c r="A381" s="144"/>
      <c r="B381" s="145"/>
      <c r="C381" s="145"/>
      <c r="D381" s="146"/>
      <c r="E381" s="147"/>
    </row>
    <row r="382" spans="1:5" ht="15.75" customHeight="1" x14ac:dyDescent="0.25">
      <c r="A382" s="144"/>
      <c r="B382" s="145"/>
      <c r="C382" s="145"/>
      <c r="D382" s="146"/>
      <c r="E382" s="147"/>
    </row>
    <row r="383" spans="1:5" ht="15.75" customHeight="1" x14ac:dyDescent="0.25">
      <c r="A383" s="144"/>
      <c r="B383" s="145"/>
      <c r="C383" s="145"/>
      <c r="D383" s="146"/>
      <c r="E383" s="147"/>
    </row>
    <row r="384" spans="1:5" ht="15.75" customHeight="1" x14ac:dyDescent="0.25">
      <c r="A384" s="144"/>
      <c r="B384" s="145"/>
      <c r="C384" s="145"/>
      <c r="D384" s="146"/>
      <c r="E384" s="147"/>
    </row>
    <row r="385" spans="1:5" ht="15.75" customHeight="1" x14ac:dyDescent="0.25">
      <c r="A385" s="144"/>
      <c r="B385" s="145"/>
      <c r="C385" s="145"/>
      <c r="D385" s="146"/>
      <c r="E385" s="147"/>
    </row>
    <row r="386" spans="1:5" ht="15.75" customHeight="1" x14ac:dyDescent="0.25">
      <c r="A386" s="144"/>
      <c r="B386" s="145"/>
      <c r="C386" s="145"/>
      <c r="D386" s="146"/>
      <c r="E386" s="147"/>
    </row>
    <row r="387" spans="1:5" ht="15.75" customHeight="1" x14ac:dyDescent="0.25">
      <c r="A387" s="144"/>
      <c r="B387" s="145"/>
      <c r="C387" s="145"/>
      <c r="D387" s="146"/>
      <c r="E387" s="147"/>
    </row>
    <row r="388" spans="1:5" ht="15.75" customHeight="1" x14ac:dyDescent="0.25">
      <c r="A388" s="144"/>
      <c r="B388" s="145"/>
      <c r="C388" s="145"/>
      <c r="D388" s="146"/>
      <c r="E388" s="147"/>
    </row>
    <row r="389" spans="1:5" ht="15.75" customHeight="1" x14ac:dyDescent="0.25">
      <c r="A389" s="144"/>
      <c r="B389" s="145"/>
      <c r="C389" s="145"/>
      <c r="D389" s="146"/>
      <c r="E389" s="147"/>
    </row>
    <row r="390" spans="1:5" ht="15.75" customHeight="1" x14ac:dyDescent="0.25">
      <c r="A390" s="144"/>
      <c r="B390" s="145"/>
      <c r="C390" s="145"/>
      <c r="D390" s="146"/>
      <c r="E390" s="147"/>
    </row>
    <row r="391" spans="1:5" ht="15.75" customHeight="1" x14ac:dyDescent="0.25">
      <c r="A391" s="144"/>
      <c r="B391" s="145"/>
      <c r="C391" s="145"/>
      <c r="D391" s="146"/>
      <c r="E391" s="147"/>
    </row>
    <row r="392" spans="1:5" ht="15.75" customHeight="1" x14ac:dyDescent="0.25">
      <c r="A392" s="144"/>
      <c r="B392" s="145"/>
      <c r="C392" s="145"/>
      <c r="D392" s="146"/>
      <c r="E392" s="147"/>
    </row>
    <row r="393" spans="1:5" ht="15.75" customHeight="1" x14ac:dyDescent="0.25">
      <c r="A393" s="144"/>
      <c r="B393" s="145"/>
      <c r="C393" s="145"/>
      <c r="D393" s="146"/>
      <c r="E393" s="147"/>
    </row>
    <row r="394" spans="1:5" ht="15.75" customHeight="1" x14ac:dyDescent="0.25">
      <c r="A394" s="144"/>
      <c r="B394" s="145"/>
      <c r="C394" s="145"/>
      <c r="D394" s="146"/>
      <c r="E394" s="147"/>
    </row>
    <row r="395" spans="1:5" ht="15.75" customHeight="1" x14ac:dyDescent="0.25">
      <c r="A395" s="144"/>
      <c r="B395" s="145"/>
      <c r="C395" s="145"/>
      <c r="D395" s="146"/>
      <c r="E395" s="147"/>
    </row>
    <row r="396" spans="1:5" ht="15.75" customHeight="1" x14ac:dyDescent="0.25">
      <c r="A396" s="144"/>
      <c r="B396" s="145"/>
      <c r="C396" s="145"/>
      <c r="D396" s="146"/>
      <c r="E396" s="147"/>
    </row>
    <row r="397" spans="1:5" ht="15.75" customHeight="1" x14ac:dyDescent="0.25">
      <c r="A397" s="144"/>
      <c r="B397" s="145"/>
      <c r="C397" s="145"/>
      <c r="D397" s="146"/>
      <c r="E397" s="147"/>
    </row>
    <row r="398" spans="1:5" ht="15.75" customHeight="1" x14ac:dyDescent="0.25">
      <c r="A398" s="144"/>
      <c r="B398" s="145"/>
      <c r="C398" s="145"/>
      <c r="D398" s="146"/>
      <c r="E398" s="147"/>
    </row>
    <row r="399" spans="1:5" ht="15.75" customHeight="1" x14ac:dyDescent="0.25">
      <c r="A399" s="144"/>
      <c r="B399" s="145"/>
      <c r="C399" s="145"/>
      <c r="D399" s="146"/>
      <c r="E399" s="147"/>
    </row>
    <row r="400" spans="1:5" ht="15.75" customHeight="1" x14ac:dyDescent="0.25">
      <c r="A400" s="144"/>
      <c r="B400" s="145"/>
      <c r="C400" s="145"/>
      <c r="D400" s="146"/>
      <c r="E400" s="147"/>
    </row>
    <row r="401" spans="1:5" ht="15.75" customHeight="1" x14ac:dyDescent="0.25">
      <c r="A401" s="144"/>
      <c r="B401" s="145"/>
      <c r="C401" s="145"/>
      <c r="D401" s="146"/>
      <c r="E401" s="147"/>
    </row>
    <row r="402" spans="1:5" ht="15.75" customHeight="1" x14ac:dyDescent="0.25">
      <c r="A402" s="144"/>
      <c r="B402" s="145"/>
      <c r="C402" s="145"/>
      <c r="D402" s="146"/>
      <c r="E402" s="147"/>
    </row>
    <row r="403" spans="1:5" ht="15.75" customHeight="1" x14ac:dyDescent="0.25">
      <c r="A403" s="144"/>
      <c r="B403" s="145"/>
      <c r="C403" s="145"/>
      <c r="D403" s="146"/>
      <c r="E403" s="147"/>
    </row>
    <row r="404" spans="1:5" ht="15.75" customHeight="1" x14ac:dyDescent="0.25">
      <c r="A404" s="144"/>
      <c r="B404" s="145"/>
      <c r="C404" s="145"/>
      <c r="D404" s="146"/>
      <c r="E404" s="147"/>
    </row>
    <row r="405" spans="1:5" ht="15.75" customHeight="1" x14ac:dyDescent="0.25">
      <c r="A405" s="144"/>
      <c r="B405" s="145"/>
      <c r="C405" s="145"/>
      <c r="D405" s="146"/>
      <c r="E405" s="147"/>
    </row>
    <row r="406" spans="1:5" ht="15.75" customHeight="1" x14ac:dyDescent="0.25">
      <c r="A406" s="144"/>
      <c r="B406" s="145"/>
      <c r="C406" s="145"/>
      <c r="D406" s="146"/>
      <c r="E406" s="147"/>
    </row>
    <row r="407" spans="1:5" ht="15.75" customHeight="1" x14ac:dyDescent="0.25">
      <c r="A407" s="144"/>
      <c r="B407" s="145"/>
      <c r="C407" s="145"/>
      <c r="D407" s="146"/>
      <c r="E407" s="147"/>
    </row>
    <row r="408" spans="1:5" ht="15.75" customHeight="1" x14ac:dyDescent="0.25">
      <c r="A408" s="144"/>
      <c r="B408" s="145"/>
      <c r="C408" s="145"/>
      <c r="D408" s="146"/>
      <c r="E408" s="147"/>
    </row>
    <row r="409" spans="1:5" ht="15.75" customHeight="1" x14ac:dyDescent="0.25">
      <c r="A409" s="144"/>
      <c r="B409" s="145"/>
      <c r="C409" s="145"/>
      <c r="D409" s="146"/>
      <c r="E409" s="147"/>
    </row>
    <row r="410" spans="1:5" ht="15.75" customHeight="1" x14ac:dyDescent="0.25">
      <c r="A410" s="144"/>
      <c r="B410" s="145"/>
      <c r="C410" s="145"/>
      <c r="D410" s="146"/>
      <c r="E410" s="147"/>
    </row>
    <row r="411" spans="1:5" ht="15.75" customHeight="1" x14ac:dyDescent="0.25">
      <c r="A411" s="144"/>
      <c r="B411" s="145"/>
      <c r="C411" s="145"/>
      <c r="D411" s="146"/>
      <c r="E411" s="147"/>
    </row>
    <row r="412" spans="1:5" ht="15.75" customHeight="1" x14ac:dyDescent="0.25">
      <c r="A412" s="144"/>
      <c r="B412" s="145"/>
      <c r="C412" s="145"/>
      <c r="D412" s="146"/>
      <c r="E412" s="147"/>
    </row>
    <row r="413" spans="1:5" ht="15.75" customHeight="1" x14ac:dyDescent="0.25">
      <c r="A413" s="144"/>
      <c r="B413" s="145"/>
      <c r="C413" s="145"/>
      <c r="D413" s="146"/>
      <c r="E413" s="147"/>
    </row>
    <row r="414" spans="1:5" ht="15.75" customHeight="1" x14ac:dyDescent="0.25">
      <c r="A414" s="144"/>
      <c r="B414" s="145"/>
      <c r="C414" s="145"/>
      <c r="D414" s="146"/>
      <c r="E414" s="147"/>
    </row>
    <row r="415" spans="1:5" ht="15.75" customHeight="1" x14ac:dyDescent="0.25">
      <c r="A415" s="144"/>
      <c r="B415" s="145"/>
      <c r="C415" s="145"/>
      <c r="D415" s="146"/>
      <c r="E415" s="147"/>
    </row>
    <row r="416" spans="1:5" ht="15.75" customHeight="1" x14ac:dyDescent="0.25">
      <c r="A416" s="144"/>
      <c r="B416" s="145"/>
      <c r="C416" s="145"/>
      <c r="D416" s="146"/>
      <c r="E416" s="147"/>
    </row>
    <row r="417" spans="1:5" ht="15.75" customHeight="1" x14ac:dyDescent="0.25">
      <c r="A417" s="144"/>
      <c r="B417" s="145"/>
      <c r="C417" s="145"/>
      <c r="D417" s="146"/>
      <c r="E417" s="147"/>
    </row>
    <row r="418" spans="1:5" ht="15.75" customHeight="1" x14ac:dyDescent="0.25">
      <c r="A418" s="144"/>
      <c r="B418" s="145"/>
      <c r="C418" s="145"/>
      <c r="D418" s="146"/>
      <c r="E418" s="147"/>
    </row>
    <row r="419" spans="1:5" ht="15.75" customHeight="1" x14ac:dyDescent="0.25">
      <c r="A419" s="144"/>
      <c r="B419" s="145"/>
      <c r="C419" s="145"/>
      <c r="D419" s="146"/>
      <c r="E419" s="147"/>
    </row>
    <row r="420" spans="1:5" ht="15.75" customHeight="1" x14ac:dyDescent="0.25">
      <c r="A420" s="144"/>
      <c r="B420" s="145"/>
      <c r="C420" s="145"/>
      <c r="D420" s="146"/>
      <c r="E420" s="147"/>
    </row>
    <row r="421" spans="1:5" ht="15.75" customHeight="1" x14ac:dyDescent="0.25">
      <c r="A421" s="144"/>
      <c r="B421" s="145"/>
      <c r="C421" s="145"/>
      <c r="D421" s="146"/>
      <c r="E421" s="147"/>
    </row>
    <row r="422" spans="1:5" ht="15.75" customHeight="1" x14ac:dyDescent="0.25">
      <c r="A422" s="144"/>
      <c r="B422" s="145"/>
      <c r="C422" s="145"/>
      <c r="D422" s="146"/>
      <c r="E422" s="147"/>
    </row>
    <row r="423" spans="1:5" ht="15.75" customHeight="1" x14ac:dyDescent="0.25">
      <c r="A423" s="144"/>
      <c r="B423" s="145"/>
      <c r="C423" s="145"/>
      <c r="D423" s="146"/>
      <c r="E423" s="147"/>
    </row>
    <row r="424" spans="1:5" ht="15.75" customHeight="1" x14ac:dyDescent="0.25">
      <c r="A424" s="144"/>
      <c r="B424" s="145"/>
      <c r="C424" s="145"/>
      <c r="D424" s="146"/>
      <c r="E424" s="147"/>
    </row>
    <row r="425" spans="1:5" ht="15.75" customHeight="1" x14ac:dyDescent="0.25">
      <c r="A425" s="144"/>
      <c r="B425" s="145"/>
      <c r="C425" s="145"/>
      <c r="D425" s="146"/>
      <c r="E425" s="147"/>
    </row>
    <row r="426" spans="1:5" ht="15.75" customHeight="1" x14ac:dyDescent="0.25">
      <c r="A426" s="144"/>
      <c r="B426" s="145"/>
      <c r="C426" s="145"/>
      <c r="D426" s="146"/>
      <c r="E426" s="147"/>
    </row>
    <row r="427" spans="1:5" ht="15.75" customHeight="1" x14ac:dyDescent="0.25">
      <c r="A427" s="144"/>
      <c r="B427" s="145"/>
      <c r="C427" s="145"/>
      <c r="D427" s="146"/>
      <c r="E427" s="147"/>
    </row>
    <row r="428" spans="1:5" ht="15.75" customHeight="1" x14ac:dyDescent="0.25">
      <c r="A428" s="144"/>
      <c r="B428" s="145"/>
      <c r="C428" s="145"/>
      <c r="D428" s="146"/>
      <c r="E428" s="147"/>
    </row>
    <row r="429" spans="1:5" ht="15.75" customHeight="1" x14ac:dyDescent="0.25">
      <c r="A429" s="144"/>
      <c r="B429" s="145"/>
      <c r="C429" s="145"/>
      <c r="D429" s="146"/>
      <c r="E429" s="147"/>
    </row>
    <row r="430" spans="1:5" ht="15.75" customHeight="1" x14ac:dyDescent="0.25">
      <c r="A430" s="144"/>
      <c r="B430" s="145"/>
      <c r="C430" s="145"/>
      <c r="D430" s="146"/>
      <c r="E430" s="147"/>
    </row>
    <row r="431" spans="1:5" ht="15.75" customHeight="1" x14ac:dyDescent="0.25">
      <c r="A431" s="144"/>
      <c r="B431" s="145"/>
      <c r="C431" s="145"/>
      <c r="D431" s="146"/>
      <c r="E431" s="147"/>
    </row>
    <row r="432" spans="1:5" ht="15.75" customHeight="1" x14ac:dyDescent="0.25">
      <c r="A432" s="144"/>
      <c r="B432" s="145"/>
      <c r="C432" s="145"/>
      <c r="D432" s="146"/>
      <c r="E432" s="147"/>
    </row>
    <row r="433" spans="1:5" ht="15.75" customHeight="1" x14ac:dyDescent="0.25">
      <c r="A433" s="144"/>
      <c r="B433" s="145"/>
      <c r="C433" s="145"/>
      <c r="D433" s="146"/>
      <c r="E433" s="147"/>
    </row>
    <row r="434" spans="1:5" ht="15.75" customHeight="1" x14ac:dyDescent="0.25">
      <c r="A434" s="144"/>
      <c r="B434" s="145"/>
      <c r="C434" s="145"/>
      <c r="D434" s="146"/>
      <c r="E434" s="147"/>
    </row>
    <row r="435" spans="1:5" ht="15.75" customHeight="1" x14ac:dyDescent="0.25">
      <c r="A435" s="144"/>
      <c r="B435" s="145"/>
      <c r="C435" s="145"/>
      <c r="D435" s="146"/>
      <c r="E435" s="147"/>
    </row>
    <row r="436" spans="1:5" ht="15.75" customHeight="1" x14ac:dyDescent="0.25">
      <c r="A436" s="144"/>
      <c r="B436" s="145"/>
      <c r="C436" s="145"/>
      <c r="D436" s="146"/>
      <c r="E436" s="147"/>
    </row>
    <row r="437" spans="1:5" ht="15.75" customHeight="1" x14ac:dyDescent="0.25">
      <c r="A437" s="144"/>
      <c r="B437" s="145"/>
      <c r="C437" s="145"/>
      <c r="D437" s="146"/>
      <c r="E437" s="147"/>
    </row>
    <row r="438" spans="1:5" ht="15.75" customHeight="1" x14ac:dyDescent="0.25">
      <c r="A438" s="144"/>
      <c r="B438" s="145"/>
      <c r="C438" s="145"/>
      <c r="D438" s="146"/>
      <c r="E438" s="147"/>
    </row>
    <row r="439" spans="1:5" ht="15.75" customHeight="1" x14ac:dyDescent="0.25">
      <c r="A439" s="144"/>
      <c r="B439" s="145"/>
      <c r="C439" s="145"/>
      <c r="D439" s="146"/>
      <c r="E439" s="147"/>
    </row>
    <row r="440" spans="1:5" ht="15.75" customHeight="1" x14ac:dyDescent="0.25">
      <c r="A440" s="144"/>
      <c r="B440" s="145"/>
      <c r="C440" s="145"/>
      <c r="D440" s="146"/>
      <c r="E440" s="147"/>
    </row>
    <row r="441" spans="1:5" ht="15.75" customHeight="1" x14ac:dyDescent="0.25">
      <c r="A441" s="144"/>
      <c r="B441" s="145"/>
      <c r="C441" s="145"/>
      <c r="D441" s="146"/>
      <c r="E441" s="147"/>
    </row>
    <row r="442" spans="1:5" ht="15.75" customHeight="1" x14ac:dyDescent="0.25">
      <c r="A442" s="144"/>
      <c r="B442" s="145"/>
      <c r="C442" s="145"/>
      <c r="D442" s="146"/>
      <c r="E442" s="147"/>
    </row>
    <row r="443" spans="1:5" ht="15.75" customHeight="1" x14ac:dyDescent="0.25">
      <c r="A443" s="144"/>
      <c r="B443" s="145"/>
      <c r="C443" s="145"/>
      <c r="D443" s="146"/>
      <c r="E443" s="147"/>
    </row>
    <row r="444" spans="1:5" ht="15.75" customHeight="1" x14ac:dyDescent="0.25">
      <c r="A444" s="144"/>
      <c r="B444" s="145"/>
      <c r="C444" s="145"/>
      <c r="D444" s="146"/>
      <c r="E444" s="147"/>
    </row>
    <row r="445" spans="1:5" ht="15.75" customHeight="1" x14ac:dyDescent="0.25">
      <c r="A445" s="144"/>
      <c r="B445" s="145"/>
      <c r="C445" s="145"/>
      <c r="D445" s="146"/>
      <c r="E445" s="147"/>
    </row>
    <row r="446" spans="1:5" ht="15.75" customHeight="1" x14ac:dyDescent="0.25">
      <c r="A446" s="144"/>
      <c r="B446" s="145"/>
      <c r="C446" s="145"/>
      <c r="D446" s="146"/>
      <c r="E446" s="147"/>
    </row>
    <row r="447" spans="1:5" ht="15.75" customHeight="1" x14ac:dyDescent="0.25">
      <c r="A447" s="144"/>
      <c r="B447" s="145"/>
      <c r="C447" s="145"/>
      <c r="D447" s="146"/>
      <c r="E447" s="147"/>
    </row>
    <row r="448" spans="1:5" ht="15.75" customHeight="1" x14ac:dyDescent="0.25">
      <c r="A448" s="144"/>
      <c r="B448" s="145"/>
      <c r="C448" s="145"/>
      <c r="D448" s="146"/>
      <c r="E448" s="147"/>
    </row>
    <row r="449" spans="1:5" ht="15.75" customHeight="1" x14ac:dyDescent="0.25">
      <c r="A449" s="144"/>
      <c r="B449" s="145"/>
      <c r="C449" s="145"/>
      <c r="D449" s="146"/>
      <c r="E449" s="147"/>
    </row>
    <row r="450" spans="1:5" ht="15.75" customHeight="1" x14ac:dyDescent="0.25">
      <c r="A450" s="144"/>
      <c r="B450" s="145"/>
      <c r="C450" s="145"/>
      <c r="D450" s="146"/>
      <c r="E450" s="147"/>
    </row>
    <row r="451" spans="1:5" ht="15.75" customHeight="1" x14ac:dyDescent="0.25">
      <c r="A451" s="144"/>
      <c r="B451" s="145"/>
      <c r="C451" s="145"/>
      <c r="D451" s="146"/>
      <c r="E451" s="147"/>
    </row>
    <row r="452" spans="1:5" ht="15.75" customHeight="1" x14ac:dyDescent="0.25">
      <c r="A452" s="144"/>
      <c r="B452" s="145"/>
      <c r="C452" s="145"/>
      <c r="D452" s="146"/>
      <c r="E452" s="147"/>
    </row>
    <row r="453" spans="1:5" ht="15.75" customHeight="1" x14ac:dyDescent="0.25">
      <c r="A453" s="144"/>
      <c r="B453" s="145"/>
      <c r="C453" s="145"/>
      <c r="D453" s="146"/>
      <c r="E453" s="147"/>
    </row>
    <row r="454" spans="1:5" ht="15.75" customHeight="1" x14ac:dyDescent="0.25">
      <c r="A454" s="144"/>
      <c r="B454" s="145"/>
      <c r="C454" s="145"/>
      <c r="D454" s="146"/>
      <c r="E454" s="147"/>
    </row>
    <row r="455" spans="1:5" ht="15.75" customHeight="1" x14ac:dyDescent="0.25">
      <c r="A455" s="144"/>
      <c r="B455" s="145"/>
      <c r="C455" s="145"/>
      <c r="D455" s="146"/>
      <c r="E455" s="147"/>
    </row>
    <row r="456" spans="1:5" ht="15.75" customHeight="1" x14ac:dyDescent="0.25">
      <c r="A456" s="144"/>
      <c r="B456" s="145"/>
      <c r="C456" s="145"/>
      <c r="D456" s="146"/>
      <c r="E456" s="147"/>
    </row>
    <row r="457" spans="1:5" ht="15.75" customHeight="1" x14ac:dyDescent="0.25">
      <c r="A457" s="144"/>
      <c r="B457" s="145"/>
      <c r="C457" s="145"/>
      <c r="D457" s="146"/>
      <c r="E457" s="147"/>
    </row>
    <row r="458" spans="1:5" ht="15.75" customHeight="1" x14ac:dyDescent="0.25">
      <c r="A458" s="144"/>
      <c r="B458" s="145"/>
      <c r="C458" s="145"/>
      <c r="D458" s="146"/>
      <c r="E458" s="147"/>
    </row>
    <row r="459" spans="1:5" ht="15.75" customHeight="1" x14ac:dyDescent="0.25">
      <c r="A459" s="144"/>
      <c r="B459" s="145"/>
      <c r="C459" s="145"/>
      <c r="D459" s="146"/>
      <c r="E459" s="147"/>
    </row>
    <row r="460" spans="1:5" ht="15.75" customHeight="1" x14ac:dyDescent="0.25">
      <c r="A460" s="144"/>
      <c r="B460" s="145"/>
      <c r="C460" s="145"/>
      <c r="D460" s="146"/>
      <c r="E460" s="147"/>
    </row>
    <row r="461" spans="1:5" ht="15.75" customHeight="1" x14ac:dyDescent="0.25">
      <c r="A461" s="144"/>
      <c r="B461" s="145"/>
      <c r="C461" s="145"/>
      <c r="D461" s="146"/>
      <c r="E461" s="147"/>
    </row>
    <row r="462" spans="1:5" ht="15.75" customHeight="1" x14ac:dyDescent="0.25">
      <c r="A462" s="144"/>
      <c r="B462" s="145"/>
      <c r="C462" s="145"/>
      <c r="D462" s="146"/>
      <c r="E462" s="147"/>
    </row>
    <row r="463" spans="1:5" ht="15.75" customHeight="1" x14ac:dyDescent="0.25">
      <c r="A463" s="144"/>
      <c r="B463" s="145"/>
      <c r="C463" s="145"/>
      <c r="D463" s="146"/>
      <c r="E463" s="147"/>
    </row>
    <row r="464" spans="1:5" ht="15.75" customHeight="1" x14ac:dyDescent="0.25">
      <c r="A464" s="144"/>
      <c r="B464" s="145"/>
      <c r="C464" s="145"/>
      <c r="D464" s="146"/>
      <c r="E464" s="147"/>
    </row>
    <row r="465" spans="1:5" ht="15.75" customHeight="1" x14ac:dyDescent="0.25">
      <c r="A465" s="144"/>
      <c r="B465" s="145"/>
      <c r="C465" s="145"/>
      <c r="D465" s="146"/>
      <c r="E465" s="147"/>
    </row>
    <row r="466" spans="1:5" ht="15.75" customHeight="1" x14ac:dyDescent="0.25">
      <c r="A466" s="144"/>
      <c r="B466" s="145"/>
      <c r="C466" s="145"/>
      <c r="D466" s="146"/>
      <c r="E466" s="147"/>
    </row>
    <row r="467" spans="1:5" ht="15.75" customHeight="1" x14ac:dyDescent="0.25">
      <c r="A467" s="144"/>
      <c r="B467" s="145"/>
      <c r="C467" s="145"/>
      <c r="D467" s="146"/>
      <c r="E467" s="147"/>
    </row>
    <row r="468" spans="1:5" ht="15.75" customHeight="1" x14ac:dyDescent="0.25">
      <c r="A468" s="144"/>
      <c r="B468" s="145"/>
      <c r="C468" s="145"/>
      <c r="D468" s="146"/>
      <c r="E468" s="147"/>
    </row>
    <row r="469" spans="1:5" ht="15.75" customHeight="1" x14ac:dyDescent="0.25">
      <c r="A469" s="144"/>
      <c r="B469" s="145"/>
      <c r="C469" s="145"/>
      <c r="D469" s="146"/>
      <c r="E469" s="147"/>
    </row>
    <row r="470" spans="1:5" ht="15.75" customHeight="1" x14ac:dyDescent="0.25">
      <c r="A470" s="144"/>
      <c r="B470" s="145"/>
      <c r="C470" s="145"/>
      <c r="D470" s="146"/>
      <c r="E470" s="147"/>
    </row>
    <row r="471" spans="1:5" ht="15.75" customHeight="1" x14ac:dyDescent="0.25">
      <c r="A471" s="144"/>
      <c r="B471" s="145"/>
      <c r="C471" s="145"/>
      <c r="D471" s="146"/>
      <c r="E471" s="147"/>
    </row>
    <row r="472" spans="1:5" ht="15.75" customHeight="1" x14ac:dyDescent="0.25">
      <c r="A472" s="144"/>
      <c r="B472" s="145"/>
      <c r="C472" s="145"/>
      <c r="D472" s="146"/>
      <c r="E472" s="147"/>
    </row>
    <row r="473" spans="1:5" ht="15.75" customHeight="1" x14ac:dyDescent="0.25">
      <c r="A473" s="144"/>
      <c r="B473" s="145"/>
      <c r="C473" s="145"/>
      <c r="D473" s="146"/>
      <c r="E473" s="147"/>
    </row>
    <row r="474" spans="1:5" ht="15.75" customHeight="1" x14ac:dyDescent="0.25">
      <c r="A474" s="144"/>
      <c r="B474" s="145"/>
      <c r="C474" s="145"/>
      <c r="D474" s="146"/>
      <c r="E474" s="147"/>
    </row>
    <row r="475" spans="1:5" ht="15.75" customHeight="1" x14ac:dyDescent="0.25">
      <c r="A475" s="144"/>
      <c r="B475" s="145"/>
      <c r="C475" s="145"/>
      <c r="D475" s="146"/>
      <c r="E475" s="147"/>
    </row>
    <row r="476" spans="1:5" ht="15.75" customHeight="1" x14ac:dyDescent="0.25">
      <c r="A476" s="144"/>
      <c r="B476" s="145"/>
      <c r="C476" s="145"/>
      <c r="D476" s="146"/>
      <c r="E476" s="147"/>
    </row>
    <row r="477" spans="1:5" ht="15.75" customHeight="1" x14ac:dyDescent="0.25">
      <c r="A477" s="144"/>
      <c r="B477" s="145"/>
      <c r="C477" s="145"/>
      <c r="D477" s="146"/>
      <c r="E477" s="147"/>
    </row>
    <row r="478" spans="1:5" ht="15.75" customHeight="1" x14ac:dyDescent="0.25">
      <c r="A478" s="144"/>
      <c r="B478" s="145"/>
      <c r="C478" s="145"/>
      <c r="D478" s="146"/>
      <c r="E478" s="147"/>
    </row>
    <row r="479" spans="1:5" ht="15.75" customHeight="1" x14ac:dyDescent="0.25">
      <c r="A479" s="144"/>
      <c r="B479" s="145"/>
      <c r="C479" s="145"/>
      <c r="D479" s="146"/>
      <c r="E479" s="147"/>
    </row>
    <row r="480" spans="1:5" ht="15.75" customHeight="1" x14ac:dyDescent="0.25">
      <c r="A480" s="144"/>
      <c r="B480" s="145"/>
      <c r="C480" s="145"/>
      <c r="D480" s="146"/>
      <c r="E480" s="147"/>
    </row>
    <row r="481" spans="1:5" ht="15.75" customHeight="1" x14ac:dyDescent="0.25">
      <c r="A481" s="144"/>
      <c r="B481" s="145"/>
      <c r="C481" s="145"/>
      <c r="D481" s="146"/>
      <c r="E481" s="147"/>
    </row>
    <row r="482" spans="1:5" ht="15.75" customHeight="1" x14ac:dyDescent="0.25">
      <c r="A482" s="144"/>
      <c r="B482" s="145"/>
      <c r="C482" s="145"/>
      <c r="D482" s="146"/>
      <c r="E482" s="147"/>
    </row>
    <row r="483" spans="1:5" ht="15.75" customHeight="1" x14ac:dyDescent="0.25">
      <c r="A483" s="144"/>
      <c r="B483" s="145"/>
      <c r="C483" s="145"/>
      <c r="D483" s="146"/>
      <c r="E483" s="147"/>
    </row>
    <row r="484" spans="1:5" ht="15.75" customHeight="1" x14ac:dyDescent="0.25">
      <c r="A484" s="144"/>
      <c r="B484" s="145"/>
      <c r="C484" s="145"/>
      <c r="D484" s="146"/>
      <c r="E484" s="147"/>
    </row>
    <row r="485" spans="1:5" ht="15.75" customHeight="1" x14ac:dyDescent="0.25">
      <c r="A485" s="144"/>
      <c r="B485" s="145"/>
      <c r="C485" s="145"/>
      <c r="D485" s="146"/>
      <c r="E485" s="147"/>
    </row>
    <row r="486" spans="1:5" ht="15.75" customHeight="1" x14ac:dyDescent="0.25">
      <c r="A486" s="144"/>
      <c r="B486" s="145"/>
      <c r="C486" s="145"/>
      <c r="D486" s="146"/>
      <c r="E486" s="147"/>
    </row>
    <row r="487" spans="1:5" ht="15.75" customHeight="1" x14ac:dyDescent="0.25">
      <c r="A487" s="144"/>
      <c r="B487" s="145"/>
      <c r="C487" s="145"/>
      <c r="D487" s="146"/>
      <c r="E487" s="147"/>
    </row>
    <row r="488" spans="1:5" ht="15.75" customHeight="1" x14ac:dyDescent="0.25">
      <c r="A488" s="144"/>
      <c r="B488" s="145"/>
      <c r="C488" s="145"/>
      <c r="D488" s="146"/>
      <c r="E488" s="147"/>
    </row>
    <row r="489" spans="1:5" ht="15.75" customHeight="1" x14ac:dyDescent="0.25">
      <c r="A489" s="144"/>
      <c r="B489" s="145"/>
      <c r="C489" s="145"/>
      <c r="D489" s="146"/>
      <c r="E489" s="147"/>
    </row>
    <row r="490" spans="1:5" ht="15.75" customHeight="1" x14ac:dyDescent="0.25">
      <c r="A490" s="144"/>
      <c r="B490" s="145"/>
      <c r="C490" s="145"/>
      <c r="D490" s="146"/>
      <c r="E490" s="147"/>
    </row>
    <row r="491" spans="1:5" ht="15.75" customHeight="1" x14ac:dyDescent="0.25">
      <c r="A491" s="144"/>
      <c r="B491" s="145"/>
      <c r="C491" s="145"/>
      <c r="D491" s="146"/>
      <c r="E491" s="147"/>
    </row>
    <row r="492" spans="1:5" ht="15.75" customHeight="1" x14ac:dyDescent="0.25">
      <c r="A492" s="144"/>
      <c r="B492" s="145"/>
      <c r="C492" s="145"/>
      <c r="D492" s="146"/>
      <c r="E492" s="147"/>
    </row>
    <row r="493" spans="1:5" ht="15.75" customHeight="1" x14ac:dyDescent="0.25">
      <c r="A493" s="144"/>
      <c r="B493" s="145"/>
      <c r="C493" s="145"/>
      <c r="D493" s="146"/>
      <c r="E493" s="147"/>
    </row>
    <row r="494" spans="1:5" ht="15.75" customHeight="1" x14ac:dyDescent="0.25">
      <c r="A494" s="144"/>
      <c r="B494" s="145"/>
      <c r="C494" s="145"/>
      <c r="D494" s="146"/>
      <c r="E494" s="147"/>
    </row>
    <row r="495" spans="1:5" ht="15.75" customHeight="1" x14ac:dyDescent="0.25">
      <c r="A495" s="144"/>
      <c r="B495" s="145"/>
      <c r="C495" s="145"/>
      <c r="D495" s="146"/>
      <c r="E495" s="147"/>
    </row>
    <row r="496" spans="1:5" ht="15.75" customHeight="1" x14ac:dyDescent="0.25">
      <c r="A496" s="144"/>
      <c r="B496" s="145"/>
      <c r="C496" s="145"/>
      <c r="D496" s="146"/>
      <c r="E496" s="147"/>
    </row>
    <row r="497" spans="1:5" ht="15.75" customHeight="1" x14ac:dyDescent="0.25">
      <c r="A497" s="144"/>
      <c r="B497" s="145"/>
      <c r="C497" s="145"/>
      <c r="D497" s="146"/>
      <c r="E497" s="147"/>
    </row>
    <row r="498" spans="1:5" ht="15.75" customHeight="1" x14ac:dyDescent="0.25">
      <c r="A498" s="144"/>
      <c r="B498" s="145"/>
      <c r="C498" s="145"/>
      <c r="D498" s="146"/>
      <c r="E498" s="147"/>
    </row>
    <row r="499" spans="1:5" ht="15.75" customHeight="1" x14ac:dyDescent="0.25">
      <c r="A499" s="144"/>
      <c r="B499" s="145"/>
      <c r="C499" s="145"/>
      <c r="D499" s="146"/>
      <c r="E499" s="147"/>
    </row>
    <row r="500" spans="1:5" ht="15.75" customHeight="1" x14ac:dyDescent="0.25">
      <c r="A500" s="144"/>
      <c r="B500" s="145"/>
      <c r="C500" s="145"/>
      <c r="D500" s="146"/>
      <c r="E500" s="147"/>
    </row>
    <row r="501" spans="1:5" ht="15.75" customHeight="1" x14ac:dyDescent="0.25">
      <c r="A501" s="144"/>
      <c r="B501" s="145"/>
      <c r="C501" s="145"/>
      <c r="D501" s="146"/>
      <c r="E501" s="147"/>
    </row>
    <row r="502" spans="1:5" ht="15.75" customHeight="1" x14ac:dyDescent="0.25">
      <c r="A502" s="144"/>
      <c r="B502" s="145"/>
      <c r="C502" s="145"/>
      <c r="D502" s="146"/>
      <c r="E502" s="147"/>
    </row>
    <row r="503" spans="1:5" ht="15.75" customHeight="1" x14ac:dyDescent="0.25">
      <c r="A503" s="144"/>
      <c r="B503" s="145"/>
      <c r="C503" s="145"/>
      <c r="D503" s="146"/>
      <c r="E503" s="147"/>
    </row>
    <row r="504" spans="1:5" ht="15.75" customHeight="1" x14ac:dyDescent="0.25">
      <c r="A504" s="144"/>
      <c r="B504" s="145"/>
      <c r="C504" s="145"/>
      <c r="D504" s="146"/>
      <c r="E504" s="147"/>
    </row>
    <row r="505" spans="1:5" ht="15.75" customHeight="1" x14ac:dyDescent="0.25">
      <c r="A505" s="144"/>
      <c r="B505" s="145"/>
      <c r="C505" s="145"/>
      <c r="D505" s="146"/>
      <c r="E505" s="147"/>
    </row>
    <row r="506" spans="1:5" ht="15.75" customHeight="1" x14ac:dyDescent="0.25">
      <c r="A506" s="144"/>
      <c r="B506" s="145"/>
      <c r="C506" s="145"/>
      <c r="D506" s="146"/>
      <c r="E506" s="147"/>
    </row>
    <row r="507" spans="1:5" ht="15.75" customHeight="1" x14ac:dyDescent="0.25">
      <c r="A507" s="144"/>
      <c r="B507" s="145"/>
      <c r="C507" s="145"/>
      <c r="D507" s="146"/>
      <c r="E507" s="147"/>
    </row>
    <row r="508" spans="1:5" ht="15.75" customHeight="1" x14ac:dyDescent="0.25">
      <c r="A508" s="144"/>
      <c r="B508" s="145"/>
      <c r="C508" s="145"/>
      <c r="D508" s="146"/>
      <c r="E508" s="147"/>
    </row>
    <row r="509" spans="1:5" ht="15.75" customHeight="1" x14ac:dyDescent="0.25">
      <c r="A509" s="144"/>
      <c r="B509" s="145"/>
      <c r="C509" s="145"/>
      <c r="D509" s="146"/>
      <c r="E509" s="147"/>
    </row>
    <row r="510" spans="1:5" ht="15.75" customHeight="1" x14ac:dyDescent="0.25">
      <c r="A510" s="144"/>
      <c r="B510" s="145"/>
      <c r="C510" s="145"/>
      <c r="D510" s="146"/>
      <c r="E510" s="147"/>
    </row>
    <row r="511" spans="1:5" ht="15.75" customHeight="1" x14ac:dyDescent="0.25">
      <c r="A511" s="144"/>
      <c r="B511" s="145"/>
      <c r="C511" s="145"/>
      <c r="D511" s="146"/>
      <c r="E511" s="147"/>
    </row>
    <row r="512" spans="1:5" ht="15.75" customHeight="1" x14ac:dyDescent="0.25">
      <c r="A512" s="144"/>
      <c r="B512" s="145"/>
      <c r="C512" s="145"/>
      <c r="D512" s="146"/>
      <c r="E512" s="147"/>
    </row>
    <row r="513" spans="1:5" ht="15.75" customHeight="1" x14ac:dyDescent="0.25">
      <c r="A513" s="144"/>
      <c r="B513" s="145"/>
      <c r="C513" s="145"/>
      <c r="D513" s="146"/>
      <c r="E513" s="147"/>
    </row>
    <row r="514" spans="1:5" ht="15.75" customHeight="1" x14ac:dyDescent="0.25">
      <c r="A514" s="144"/>
      <c r="B514" s="145"/>
      <c r="C514" s="145"/>
      <c r="D514" s="146"/>
      <c r="E514" s="147"/>
    </row>
    <row r="515" spans="1:5" ht="15.75" customHeight="1" x14ac:dyDescent="0.25">
      <c r="A515" s="144"/>
      <c r="B515" s="145"/>
      <c r="C515" s="145"/>
      <c r="D515" s="146"/>
      <c r="E515" s="147"/>
    </row>
    <row r="516" spans="1:5" ht="15.75" customHeight="1" x14ac:dyDescent="0.25">
      <c r="A516" s="144"/>
      <c r="B516" s="145"/>
      <c r="C516" s="145"/>
      <c r="D516" s="146"/>
      <c r="E516" s="147"/>
    </row>
    <row r="517" spans="1:5" ht="15.75" customHeight="1" x14ac:dyDescent="0.25">
      <c r="A517" s="144"/>
      <c r="B517" s="145"/>
      <c r="C517" s="145"/>
      <c r="D517" s="146"/>
      <c r="E517" s="147"/>
    </row>
    <row r="518" spans="1:5" ht="15.75" customHeight="1" x14ac:dyDescent="0.25">
      <c r="A518" s="144"/>
      <c r="B518" s="145"/>
      <c r="C518" s="145"/>
      <c r="D518" s="146"/>
      <c r="E518" s="147"/>
    </row>
    <row r="519" spans="1:5" ht="15.75" customHeight="1" x14ac:dyDescent="0.25">
      <c r="A519" s="144"/>
      <c r="B519" s="145"/>
      <c r="C519" s="145"/>
      <c r="D519" s="146"/>
      <c r="E519" s="147"/>
    </row>
    <row r="520" spans="1:5" ht="15.75" customHeight="1" x14ac:dyDescent="0.25">
      <c r="A520" s="144"/>
      <c r="B520" s="145"/>
      <c r="C520" s="145"/>
      <c r="D520" s="146"/>
      <c r="E520" s="147"/>
    </row>
    <row r="521" spans="1:5" ht="15.75" customHeight="1" x14ac:dyDescent="0.25">
      <c r="A521" s="144"/>
      <c r="B521" s="145"/>
      <c r="C521" s="145"/>
      <c r="D521" s="146"/>
      <c r="E521" s="147"/>
    </row>
    <row r="522" spans="1:5" ht="15.75" customHeight="1" x14ac:dyDescent="0.25">
      <c r="A522" s="144"/>
      <c r="B522" s="145"/>
      <c r="C522" s="145"/>
      <c r="D522" s="146"/>
      <c r="E522" s="147"/>
    </row>
    <row r="523" spans="1:5" ht="15.75" customHeight="1" x14ac:dyDescent="0.25">
      <c r="A523" s="144"/>
      <c r="B523" s="145"/>
      <c r="C523" s="145"/>
      <c r="D523" s="146"/>
      <c r="E523" s="147"/>
    </row>
    <row r="524" spans="1:5" ht="15.75" customHeight="1" x14ac:dyDescent="0.25">
      <c r="A524" s="144"/>
      <c r="B524" s="145"/>
      <c r="C524" s="145"/>
      <c r="D524" s="146"/>
      <c r="E524" s="147"/>
    </row>
    <row r="525" spans="1:5" ht="15.75" customHeight="1" x14ac:dyDescent="0.25">
      <c r="A525" s="144"/>
      <c r="B525" s="145"/>
      <c r="C525" s="145"/>
      <c r="D525" s="146"/>
      <c r="E525" s="147"/>
    </row>
    <row r="526" spans="1:5" ht="15.75" customHeight="1" x14ac:dyDescent="0.25">
      <c r="A526" s="144"/>
      <c r="B526" s="145"/>
      <c r="C526" s="145"/>
      <c r="D526" s="146"/>
      <c r="E526" s="147"/>
    </row>
    <row r="527" spans="1:5" ht="15.75" customHeight="1" x14ac:dyDescent="0.25">
      <c r="A527" s="144"/>
      <c r="B527" s="145"/>
      <c r="C527" s="145"/>
      <c r="D527" s="146"/>
      <c r="E527" s="147"/>
    </row>
    <row r="528" spans="1:5" ht="15.75" customHeight="1" x14ac:dyDescent="0.25">
      <c r="A528" s="144"/>
      <c r="B528" s="145"/>
      <c r="C528" s="145"/>
      <c r="D528" s="146"/>
      <c r="E528" s="147"/>
    </row>
    <row r="529" spans="1:5" ht="15.75" customHeight="1" x14ac:dyDescent="0.25">
      <c r="A529" s="144"/>
      <c r="B529" s="145"/>
      <c r="C529" s="145"/>
      <c r="D529" s="146"/>
      <c r="E529" s="147"/>
    </row>
    <row r="530" spans="1:5" ht="15.75" customHeight="1" x14ac:dyDescent="0.25">
      <c r="A530" s="144"/>
      <c r="B530" s="145"/>
      <c r="C530" s="145"/>
      <c r="D530" s="146"/>
      <c r="E530" s="147"/>
    </row>
    <row r="531" spans="1:5" ht="15.75" customHeight="1" x14ac:dyDescent="0.25">
      <c r="A531" s="144"/>
      <c r="B531" s="145"/>
      <c r="C531" s="145"/>
      <c r="D531" s="146"/>
      <c r="E531" s="147"/>
    </row>
    <row r="532" spans="1:5" ht="15.75" customHeight="1" x14ac:dyDescent="0.25">
      <c r="A532" s="144"/>
      <c r="B532" s="145"/>
      <c r="C532" s="145"/>
      <c r="D532" s="146"/>
      <c r="E532" s="147"/>
    </row>
    <row r="533" spans="1:5" ht="15.75" customHeight="1" x14ac:dyDescent="0.25">
      <c r="A533" s="144"/>
      <c r="B533" s="145"/>
      <c r="C533" s="145"/>
      <c r="D533" s="146"/>
      <c r="E533" s="147"/>
    </row>
    <row r="534" spans="1:5" ht="15.75" customHeight="1" x14ac:dyDescent="0.25">
      <c r="A534" s="144"/>
      <c r="B534" s="145"/>
      <c r="C534" s="145"/>
      <c r="D534" s="146"/>
      <c r="E534" s="147"/>
    </row>
    <row r="535" spans="1:5" ht="15.75" customHeight="1" x14ac:dyDescent="0.25">
      <c r="A535" s="144"/>
      <c r="B535" s="145"/>
      <c r="C535" s="145"/>
      <c r="D535" s="146"/>
      <c r="E535" s="147"/>
    </row>
    <row r="536" spans="1:5" ht="15.75" customHeight="1" x14ac:dyDescent="0.25">
      <c r="A536" s="144"/>
      <c r="B536" s="145"/>
      <c r="C536" s="145"/>
      <c r="D536" s="146"/>
      <c r="E536" s="147"/>
    </row>
    <row r="537" spans="1:5" ht="15.75" customHeight="1" x14ac:dyDescent="0.25">
      <c r="A537" s="144"/>
      <c r="B537" s="145"/>
      <c r="C537" s="145"/>
      <c r="D537" s="146"/>
      <c r="E537" s="147"/>
    </row>
    <row r="538" spans="1:5" ht="15.75" customHeight="1" x14ac:dyDescent="0.25">
      <c r="A538" s="144"/>
      <c r="B538" s="145"/>
      <c r="C538" s="145"/>
      <c r="D538" s="146"/>
      <c r="E538" s="147"/>
    </row>
    <row r="539" spans="1:5" ht="15.75" customHeight="1" x14ac:dyDescent="0.25">
      <c r="A539" s="144"/>
      <c r="B539" s="145"/>
      <c r="C539" s="145"/>
      <c r="D539" s="146"/>
      <c r="E539" s="147"/>
    </row>
    <row r="540" spans="1:5" ht="15.75" customHeight="1" x14ac:dyDescent="0.25">
      <c r="A540" s="144"/>
      <c r="B540" s="145"/>
      <c r="C540" s="145"/>
      <c r="D540" s="146"/>
      <c r="E540" s="147"/>
    </row>
    <row r="541" spans="1:5" ht="15.75" customHeight="1" x14ac:dyDescent="0.25">
      <c r="A541" s="144"/>
      <c r="B541" s="145"/>
      <c r="C541" s="145"/>
      <c r="D541" s="146"/>
      <c r="E541" s="147"/>
    </row>
    <row r="542" spans="1:5" ht="15.75" customHeight="1" x14ac:dyDescent="0.25">
      <c r="A542" s="144"/>
      <c r="B542" s="145"/>
      <c r="C542" s="145"/>
      <c r="D542" s="146"/>
      <c r="E542" s="147"/>
    </row>
    <row r="543" spans="1:5" ht="15.75" customHeight="1" x14ac:dyDescent="0.25">
      <c r="A543" s="144"/>
      <c r="B543" s="145"/>
      <c r="C543" s="145"/>
      <c r="D543" s="146"/>
      <c r="E543" s="147"/>
    </row>
    <row r="544" spans="1:5" ht="15.75" customHeight="1" x14ac:dyDescent="0.25">
      <c r="A544" s="144"/>
      <c r="B544" s="145"/>
      <c r="C544" s="145"/>
      <c r="D544" s="146"/>
      <c r="E544" s="147"/>
    </row>
    <row r="545" spans="1:5" ht="15.75" customHeight="1" x14ac:dyDescent="0.25">
      <c r="A545" s="144"/>
      <c r="B545" s="145"/>
      <c r="C545" s="145"/>
      <c r="D545" s="146"/>
      <c r="E545" s="147"/>
    </row>
    <row r="546" spans="1:5" ht="15.75" customHeight="1" x14ac:dyDescent="0.25">
      <c r="A546" s="144"/>
      <c r="B546" s="145"/>
      <c r="C546" s="145"/>
      <c r="D546" s="146"/>
      <c r="E546" s="147"/>
    </row>
    <row r="547" spans="1:5" ht="15.75" customHeight="1" x14ac:dyDescent="0.25">
      <c r="A547" s="144"/>
      <c r="B547" s="145"/>
      <c r="C547" s="145"/>
      <c r="D547" s="146"/>
      <c r="E547" s="147"/>
    </row>
    <row r="548" spans="1:5" ht="15.75" customHeight="1" x14ac:dyDescent="0.25">
      <c r="A548" s="144"/>
      <c r="B548" s="145"/>
      <c r="C548" s="145"/>
      <c r="D548" s="146"/>
      <c r="E548" s="147"/>
    </row>
    <row r="549" spans="1:5" ht="15.75" customHeight="1" x14ac:dyDescent="0.25">
      <c r="A549" s="144"/>
      <c r="B549" s="145"/>
      <c r="C549" s="145"/>
      <c r="D549" s="146"/>
      <c r="E549" s="147"/>
    </row>
    <row r="550" spans="1:5" ht="15.75" customHeight="1" x14ac:dyDescent="0.25">
      <c r="A550" s="144"/>
      <c r="B550" s="145"/>
      <c r="C550" s="145"/>
      <c r="D550" s="146"/>
      <c r="E550" s="147"/>
    </row>
    <row r="551" spans="1:5" ht="15.75" customHeight="1" x14ac:dyDescent="0.25">
      <c r="A551" s="144"/>
      <c r="B551" s="145"/>
      <c r="C551" s="145"/>
      <c r="D551" s="146"/>
      <c r="E551" s="147"/>
    </row>
    <row r="552" spans="1:5" ht="15.75" customHeight="1" x14ac:dyDescent="0.25">
      <c r="A552" s="144"/>
      <c r="B552" s="145"/>
      <c r="C552" s="145"/>
      <c r="D552" s="146"/>
      <c r="E552" s="147"/>
    </row>
    <row r="553" spans="1:5" ht="15.75" customHeight="1" x14ac:dyDescent="0.25">
      <c r="A553" s="144"/>
      <c r="B553" s="145"/>
      <c r="C553" s="145"/>
      <c r="D553" s="146"/>
      <c r="E553" s="147"/>
    </row>
    <row r="554" spans="1:5" ht="15.75" customHeight="1" x14ac:dyDescent="0.25">
      <c r="A554" s="144"/>
      <c r="B554" s="145"/>
      <c r="C554" s="145"/>
      <c r="D554" s="146"/>
      <c r="E554" s="147"/>
    </row>
    <row r="555" spans="1:5" ht="15.75" customHeight="1" x14ac:dyDescent="0.25">
      <c r="A555" s="144"/>
      <c r="B555" s="145"/>
      <c r="C555" s="145"/>
      <c r="D555" s="146"/>
      <c r="E555" s="147"/>
    </row>
    <row r="556" spans="1:5" ht="15.75" customHeight="1" x14ac:dyDescent="0.25">
      <c r="A556" s="144"/>
      <c r="B556" s="145"/>
      <c r="C556" s="145"/>
      <c r="D556" s="146"/>
      <c r="E556" s="147"/>
    </row>
    <row r="557" spans="1:5" ht="15.75" customHeight="1" x14ac:dyDescent="0.25">
      <c r="A557" s="144"/>
      <c r="B557" s="145"/>
      <c r="C557" s="145"/>
      <c r="D557" s="146"/>
      <c r="E557" s="147"/>
    </row>
    <row r="558" spans="1:5" ht="15.75" customHeight="1" x14ac:dyDescent="0.25">
      <c r="A558" s="144"/>
      <c r="B558" s="145"/>
      <c r="C558" s="145"/>
      <c r="D558" s="146"/>
      <c r="E558" s="147"/>
    </row>
    <row r="559" spans="1:5" ht="15.75" customHeight="1" x14ac:dyDescent="0.25">
      <c r="A559" s="144"/>
      <c r="B559" s="145"/>
      <c r="C559" s="145"/>
      <c r="D559" s="146"/>
      <c r="E559" s="147"/>
    </row>
    <row r="560" spans="1:5" ht="15.75" customHeight="1" x14ac:dyDescent="0.25">
      <c r="A560" s="144"/>
      <c r="B560" s="145"/>
      <c r="C560" s="145"/>
      <c r="D560" s="146"/>
      <c r="E560" s="147"/>
    </row>
    <row r="561" spans="1:5" ht="15.75" customHeight="1" x14ac:dyDescent="0.25">
      <c r="A561" s="144"/>
      <c r="B561" s="145"/>
      <c r="C561" s="145"/>
      <c r="D561" s="146"/>
      <c r="E561" s="147"/>
    </row>
    <row r="562" spans="1:5" ht="15.75" customHeight="1" x14ac:dyDescent="0.25">
      <c r="A562" s="144"/>
      <c r="B562" s="145"/>
      <c r="C562" s="145"/>
      <c r="D562" s="146"/>
      <c r="E562" s="147"/>
    </row>
    <row r="563" spans="1:5" ht="15.75" customHeight="1" x14ac:dyDescent="0.25">
      <c r="A563" s="144"/>
      <c r="B563" s="145"/>
      <c r="C563" s="145"/>
      <c r="D563" s="146"/>
      <c r="E563" s="147"/>
    </row>
    <row r="564" spans="1:5" ht="15.75" customHeight="1" x14ac:dyDescent="0.25">
      <c r="A564" s="144"/>
      <c r="B564" s="145"/>
      <c r="C564" s="145"/>
      <c r="D564" s="146"/>
      <c r="E564" s="147"/>
    </row>
    <row r="565" spans="1:5" ht="15.75" customHeight="1" x14ac:dyDescent="0.25">
      <c r="A565" s="144"/>
      <c r="B565" s="145"/>
      <c r="C565" s="145"/>
      <c r="D565" s="146"/>
      <c r="E565" s="147"/>
    </row>
    <row r="566" spans="1:5" ht="15.75" customHeight="1" x14ac:dyDescent="0.25">
      <c r="A566" s="144"/>
      <c r="B566" s="145"/>
      <c r="C566" s="145"/>
      <c r="D566" s="146"/>
      <c r="E566" s="147"/>
    </row>
    <row r="567" spans="1:5" ht="15.75" customHeight="1" x14ac:dyDescent="0.25">
      <c r="A567" s="144"/>
      <c r="B567" s="145"/>
      <c r="C567" s="145"/>
      <c r="D567" s="146"/>
      <c r="E567" s="147"/>
    </row>
    <row r="568" spans="1:5" ht="15.75" customHeight="1" x14ac:dyDescent="0.25">
      <c r="A568" s="144"/>
      <c r="B568" s="145"/>
      <c r="C568" s="145"/>
      <c r="D568" s="146"/>
      <c r="E568" s="147"/>
    </row>
    <row r="569" spans="1:5" ht="15.75" customHeight="1" x14ac:dyDescent="0.25">
      <c r="A569" s="144"/>
      <c r="B569" s="145"/>
      <c r="C569" s="145"/>
      <c r="D569" s="146"/>
      <c r="E569" s="147"/>
    </row>
    <row r="570" spans="1:5" ht="15.75" customHeight="1" x14ac:dyDescent="0.25">
      <c r="A570" s="144"/>
      <c r="B570" s="145"/>
      <c r="C570" s="145"/>
      <c r="D570" s="146"/>
      <c r="E570" s="147"/>
    </row>
    <row r="571" spans="1:5" ht="15.75" customHeight="1" x14ac:dyDescent="0.25">
      <c r="A571" s="144"/>
      <c r="B571" s="145"/>
      <c r="C571" s="145"/>
      <c r="D571" s="146"/>
      <c r="E571" s="147"/>
    </row>
    <row r="572" spans="1:5" ht="15.75" customHeight="1" x14ac:dyDescent="0.25">
      <c r="A572" s="144"/>
      <c r="B572" s="145"/>
      <c r="C572" s="145"/>
      <c r="D572" s="146"/>
      <c r="E572" s="147"/>
    </row>
    <row r="573" spans="1:5" ht="15.75" customHeight="1" x14ac:dyDescent="0.25">
      <c r="A573" s="144"/>
      <c r="B573" s="145"/>
      <c r="C573" s="145"/>
      <c r="D573" s="146"/>
      <c r="E573" s="147"/>
    </row>
    <row r="574" spans="1:5" ht="15.75" customHeight="1" x14ac:dyDescent="0.25">
      <c r="A574" s="144"/>
      <c r="B574" s="145"/>
      <c r="C574" s="145"/>
      <c r="D574" s="146"/>
      <c r="E574" s="147"/>
    </row>
    <row r="575" spans="1:5" ht="15.75" customHeight="1" x14ac:dyDescent="0.25">
      <c r="A575" s="144"/>
      <c r="B575" s="145"/>
      <c r="C575" s="145"/>
      <c r="D575" s="146"/>
      <c r="E575" s="147"/>
    </row>
    <row r="576" spans="1:5" ht="15.75" customHeight="1" x14ac:dyDescent="0.25">
      <c r="A576" s="144"/>
      <c r="B576" s="145"/>
      <c r="C576" s="145"/>
      <c r="D576" s="146"/>
      <c r="E576" s="147"/>
    </row>
    <row r="577" spans="1:5" ht="15.75" customHeight="1" x14ac:dyDescent="0.25">
      <c r="A577" s="144"/>
      <c r="B577" s="145"/>
      <c r="C577" s="145"/>
      <c r="D577" s="146"/>
      <c r="E577" s="147"/>
    </row>
    <row r="578" spans="1:5" ht="15.75" customHeight="1" x14ac:dyDescent="0.25">
      <c r="A578" s="144"/>
      <c r="B578" s="145"/>
      <c r="C578" s="145"/>
      <c r="D578" s="146"/>
      <c r="E578" s="147"/>
    </row>
    <row r="579" spans="1:5" ht="15.75" customHeight="1" x14ac:dyDescent="0.25">
      <c r="A579" s="144"/>
      <c r="B579" s="145"/>
      <c r="C579" s="145"/>
      <c r="D579" s="146"/>
      <c r="E579" s="147"/>
    </row>
    <row r="580" spans="1:5" ht="15.75" customHeight="1" x14ac:dyDescent="0.25">
      <c r="A580" s="144"/>
      <c r="B580" s="145"/>
      <c r="C580" s="145"/>
      <c r="D580" s="146"/>
      <c r="E580" s="147"/>
    </row>
    <row r="581" spans="1:5" ht="15.75" customHeight="1" x14ac:dyDescent="0.25">
      <c r="A581" s="144"/>
      <c r="B581" s="145"/>
      <c r="C581" s="145"/>
      <c r="D581" s="146"/>
      <c r="E581" s="147"/>
    </row>
    <row r="582" spans="1:5" ht="15.75" customHeight="1" x14ac:dyDescent="0.25">
      <c r="A582" s="144"/>
      <c r="B582" s="145"/>
      <c r="C582" s="145"/>
      <c r="D582" s="146"/>
      <c r="E582" s="147"/>
    </row>
    <row r="583" spans="1:5" ht="15.75" customHeight="1" x14ac:dyDescent="0.25">
      <c r="A583" s="144"/>
      <c r="B583" s="145"/>
      <c r="C583" s="145"/>
      <c r="D583" s="146"/>
      <c r="E583" s="147"/>
    </row>
    <row r="584" spans="1:5" ht="15.75" customHeight="1" x14ac:dyDescent="0.25">
      <c r="A584" s="144"/>
      <c r="B584" s="145"/>
      <c r="C584" s="145"/>
      <c r="D584" s="146"/>
      <c r="E584" s="147"/>
    </row>
    <row r="585" spans="1:5" ht="15.75" customHeight="1" x14ac:dyDescent="0.25">
      <c r="A585" s="144"/>
      <c r="B585" s="145"/>
      <c r="C585" s="145"/>
      <c r="D585" s="146"/>
      <c r="E585" s="147"/>
    </row>
    <row r="586" spans="1:5" ht="15.75" customHeight="1" x14ac:dyDescent="0.25">
      <c r="A586" s="144"/>
      <c r="B586" s="145"/>
      <c r="C586" s="145"/>
      <c r="D586" s="146"/>
      <c r="E586" s="147"/>
    </row>
    <row r="587" spans="1:5" ht="15.75" customHeight="1" x14ac:dyDescent="0.25">
      <c r="A587" s="144"/>
      <c r="B587" s="145"/>
      <c r="C587" s="145"/>
      <c r="D587" s="146"/>
      <c r="E587" s="147"/>
    </row>
    <row r="588" spans="1:5" ht="15.75" customHeight="1" x14ac:dyDescent="0.25">
      <c r="A588" s="144"/>
      <c r="B588" s="145"/>
      <c r="C588" s="145"/>
      <c r="D588" s="146"/>
      <c r="E588" s="147"/>
    </row>
    <row r="589" spans="1:5" ht="15.75" customHeight="1" x14ac:dyDescent="0.25">
      <c r="A589" s="144"/>
      <c r="B589" s="145"/>
      <c r="C589" s="145"/>
      <c r="D589" s="146"/>
      <c r="E589" s="147"/>
    </row>
    <row r="590" spans="1:5" ht="15.75" customHeight="1" x14ac:dyDescent="0.25">
      <c r="A590" s="144"/>
      <c r="B590" s="145"/>
      <c r="C590" s="145"/>
      <c r="D590" s="146"/>
      <c r="E590" s="147"/>
    </row>
    <row r="591" spans="1:5" ht="15.75" customHeight="1" x14ac:dyDescent="0.25">
      <c r="A591" s="144"/>
      <c r="B591" s="145"/>
      <c r="C591" s="145"/>
      <c r="D591" s="146"/>
      <c r="E591" s="147"/>
    </row>
    <row r="592" spans="1:5" ht="15.75" customHeight="1" x14ac:dyDescent="0.25">
      <c r="A592" s="144"/>
      <c r="B592" s="145"/>
      <c r="C592" s="145"/>
      <c r="D592" s="146"/>
      <c r="E592" s="147"/>
    </row>
    <row r="593" spans="1:5" ht="15.75" customHeight="1" x14ac:dyDescent="0.25">
      <c r="A593" s="144"/>
      <c r="B593" s="145"/>
      <c r="C593" s="145"/>
      <c r="D593" s="146"/>
      <c r="E593" s="147"/>
    </row>
    <row r="594" spans="1:5" ht="15.75" customHeight="1" x14ac:dyDescent="0.25">
      <c r="A594" s="144"/>
      <c r="B594" s="145"/>
      <c r="C594" s="145"/>
      <c r="D594" s="146"/>
      <c r="E594" s="147"/>
    </row>
    <row r="595" spans="1:5" ht="15.75" customHeight="1" x14ac:dyDescent="0.25">
      <c r="A595" s="144"/>
      <c r="B595" s="145"/>
      <c r="C595" s="145"/>
      <c r="D595" s="146"/>
      <c r="E595" s="147"/>
    </row>
    <row r="596" spans="1:5" ht="15.75" customHeight="1" x14ac:dyDescent="0.25">
      <c r="A596" s="144"/>
      <c r="B596" s="145"/>
      <c r="C596" s="145"/>
      <c r="D596" s="146"/>
      <c r="E596" s="147"/>
    </row>
    <row r="597" spans="1:5" ht="15.75" customHeight="1" x14ac:dyDescent="0.25">
      <c r="A597" s="144"/>
      <c r="B597" s="145"/>
      <c r="C597" s="145"/>
      <c r="D597" s="146"/>
      <c r="E597" s="147"/>
    </row>
    <row r="598" spans="1:5" ht="15.75" customHeight="1" x14ac:dyDescent="0.25">
      <c r="A598" s="144"/>
      <c r="B598" s="145"/>
      <c r="C598" s="145"/>
      <c r="D598" s="146"/>
      <c r="E598" s="147"/>
    </row>
    <row r="599" spans="1:5" ht="15.75" customHeight="1" x14ac:dyDescent="0.25">
      <c r="A599" s="144"/>
      <c r="B599" s="145"/>
      <c r="C599" s="145"/>
      <c r="D599" s="146"/>
      <c r="E599" s="147"/>
    </row>
    <row r="600" spans="1:5" ht="15.75" customHeight="1" x14ac:dyDescent="0.25">
      <c r="A600" s="144"/>
      <c r="B600" s="145"/>
      <c r="C600" s="145"/>
      <c r="D600" s="146"/>
      <c r="E600" s="147"/>
    </row>
    <row r="601" spans="1:5" ht="15.75" customHeight="1" x14ac:dyDescent="0.25">
      <c r="A601" s="144"/>
      <c r="B601" s="145"/>
      <c r="C601" s="145"/>
      <c r="D601" s="146"/>
      <c r="E601" s="147"/>
    </row>
    <row r="602" spans="1:5" ht="15.75" customHeight="1" x14ac:dyDescent="0.25">
      <c r="A602" s="144"/>
      <c r="B602" s="145"/>
      <c r="C602" s="145"/>
      <c r="D602" s="146"/>
      <c r="E602" s="147"/>
    </row>
    <row r="603" spans="1:5" ht="15.75" customHeight="1" x14ac:dyDescent="0.25">
      <c r="A603" s="144"/>
      <c r="B603" s="145"/>
      <c r="C603" s="145"/>
      <c r="D603" s="146"/>
      <c r="E603" s="147"/>
    </row>
    <row r="604" spans="1:5" ht="15.75" customHeight="1" x14ac:dyDescent="0.25">
      <c r="A604" s="144"/>
      <c r="B604" s="145"/>
      <c r="C604" s="145"/>
      <c r="D604" s="146"/>
      <c r="E604" s="147"/>
    </row>
    <row r="605" spans="1:5" ht="15.75" customHeight="1" x14ac:dyDescent="0.25">
      <c r="A605" s="144"/>
      <c r="B605" s="145"/>
      <c r="C605" s="145"/>
      <c r="D605" s="146"/>
      <c r="E605" s="147"/>
    </row>
    <row r="606" spans="1:5" ht="15.75" customHeight="1" x14ac:dyDescent="0.25">
      <c r="A606" s="144"/>
      <c r="B606" s="145"/>
      <c r="C606" s="145"/>
      <c r="D606" s="146"/>
      <c r="E606" s="147"/>
    </row>
    <row r="607" spans="1:5" ht="15.75" customHeight="1" x14ac:dyDescent="0.25">
      <c r="A607" s="144"/>
      <c r="B607" s="145"/>
      <c r="C607" s="145"/>
      <c r="D607" s="146"/>
      <c r="E607" s="147"/>
    </row>
    <row r="608" spans="1:5" ht="15.75" customHeight="1" x14ac:dyDescent="0.25">
      <c r="A608" s="144"/>
      <c r="B608" s="145"/>
      <c r="C608" s="145"/>
      <c r="D608" s="146"/>
      <c r="E608" s="147"/>
    </row>
    <row r="609" spans="1:5" ht="15.75" customHeight="1" x14ac:dyDescent="0.25">
      <c r="A609" s="144"/>
      <c r="B609" s="145"/>
      <c r="C609" s="145"/>
      <c r="D609" s="146"/>
      <c r="E609" s="147"/>
    </row>
    <row r="610" spans="1:5" ht="15.75" customHeight="1" x14ac:dyDescent="0.25">
      <c r="A610" s="144"/>
      <c r="B610" s="145"/>
      <c r="C610" s="145"/>
      <c r="D610" s="146"/>
      <c r="E610" s="147"/>
    </row>
    <row r="611" spans="1:5" ht="15.75" customHeight="1" x14ac:dyDescent="0.25">
      <c r="A611" s="144"/>
      <c r="B611" s="145"/>
      <c r="C611" s="145"/>
      <c r="D611" s="146"/>
      <c r="E611" s="147"/>
    </row>
    <row r="612" spans="1:5" ht="15.75" customHeight="1" x14ac:dyDescent="0.25">
      <c r="A612" s="144"/>
      <c r="B612" s="145"/>
      <c r="C612" s="145"/>
      <c r="D612" s="146"/>
      <c r="E612" s="147"/>
    </row>
    <row r="613" spans="1:5" ht="15.75" customHeight="1" x14ac:dyDescent="0.25">
      <c r="A613" s="144"/>
      <c r="B613" s="145"/>
      <c r="C613" s="145"/>
      <c r="D613" s="146"/>
      <c r="E613" s="147"/>
    </row>
    <row r="614" spans="1:5" ht="15.75" customHeight="1" x14ac:dyDescent="0.25">
      <c r="A614" s="144"/>
      <c r="B614" s="145"/>
      <c r="C614" s="145"/>
      <c r="D614" s="146"/>
      <c r="E614" s="147"/>
    </row>
    <row r="615" spans="1:5" ht="15.75" customHeight="1" x14ac:dyDescent="0.25">
      <c r="A615" s="144"/>
      <c r="B615" s="145"/>
      <c r="C615" s="145"/>
      <c r="D615" s="146"/>
      <c r="E615" s="147"/>
    </row>
    <row r="616" spans="1:5" ht="15.75" customHeight="1" x14ac:dyDescent="0.25">
      <c r="A616" s="144"/>
      <c r="B616" s="145"/>
      <c r="C616" s="145"/>
      <c r="D616" s="146"/>
      <c r="E616" s="147"/>
    </row>
    <row r="617" spans="1:5" ht="15.75" customHeight="1" x14ac:dyDescent="0.25">
      <c r="A617" s="144"/>
      <c r="B617" s="145"/>
      <c r="C617" s="145"/>
      <c r="D617" s="146"/>
      <c r="E617" s="147"/>
    </row>
    <row r="618" spans="1:5" ht="15.75" customHeight="1" x14ac:dyDescent="0.25">
      <c r="A618" s="144"/>
      <c r="B618" s="145"/>
      <c r="C618" s="145"/>
      <c r="D618" s="146"/>
      <c r="E618" s="147"/>
    </row>
    <row r="619" spans="1:5" ht="15.75" customHeight="1" x14ac:dyDescent="0.25">
      <c r="A619" s="144"/>
      <c r="B619" s="145"/>
      <c r="C619" s="145"/>
      <c r="D619" s="146"/>
      <c r="E619" s="147"/>
    </row>
    <row r="620" spans="1:5" ht="15.75" customHeight="1" x14ac:dyDescent="0.25">
      <c r="A620" s="144"/>
      <c r="B620" s="145"/>
      <c r="C620" s="145"/>
      <c r="D620" s="146"/>
      <c r="E620" s="147"/>
    </row>
    <row r="621" spans="1:5" ht="15.75" customHeight="1" x14ac:dyDescent="0.25">
      <c r="A621" s="144"/>
      <c r="B621" s="145"/>
      <c r="C621" s="145"/>
      <c r="D621" s="146"/>
      <c r="E621" s="147"/>
    </row>
    <row r="622" spans="1:5" ht="15.75" customHeight="1" x14ac:dyDescent="0.25">
      <c r="A622" s="144"/>
      <c r="B622" s="145"/>
      <c r="C622" s="145"/>
      <c r="D622" s="146"/>
      <c r="E622" s="147"/>
    </row>
    <row r="623" spans="1:5" ht="15.75" customHeight="1" x14ac:dyDescent="0.25">
      <c r="A623" s="144"/>
      <c r="B623" s="145"/>
      <c r="C623" s="145"/>
      <c r="D623" s="146"/>
      <c r="E623" s="147"/>
    </row>
    <row r="624" spans="1:5" ht="15.75" customHeight="1" x14ac:dyDescent="0.25">
      <c r="A624" s="144"/>
      <c r="B624" s="145"/>
      <c r="C624" s="145"/>
      <c r="D624" s="146"/>
      <c r="E624" s="147"/>
    </row>
    <row r="625" spans="1:5" ht="15.75" customHeight="1" x14ac:dyDescent="0.25">
      <c r="A625" s="144"/>
      <c r="B625" s="145"/>
      <c r="C625" s="145"/>
      <c r="D625" s="146"/>
      <c r="E625" s="147"/>
    </row>
    <row r="626" spans="1:5" ht="15.75" customHeight="1" x14ac:dyDescent="0.25">
      <c r="A626" s="144"/>
      <c r="B626" s="145"/>
      <c r="C626" s="145"/>
      <c r="D626" s="146"/>
      <c r="E626" s="147"/>
    </row>
    <row r="627" spans="1:5" ht="15.75" customHeight="1" x14ac:dyDescent="0.25">
      <c r="A627" s="144"/>
      <c r="B627" s="145"/>
      <c r="C627" s="145"/>
      <c r="D627" s="146"/>
      <c r="E627" s="147"/>
    </row>
    <row r="628" spans="1:5" ht="15.75" customHeight="1" x14ac:dyDescent="0.25">
      <c r="A628" s="144"/>
      <c r="B628" s="145"/>
      <c r="C628" s="145"/>
      <c r="D628" s="146"/>
      <c r="E628" s="147"/>
    </row>
    <row r="629" spans="1:5" ht="15.75" customHeight="1" x14ac:dyDescent="0.25">
      <c r="A629" s="144"/>
      <c r="B629" s="145"/>
      <c r="C629" s="145"/>
      <c r="D629" s="146"/>
      <c r="E629" s="147"/>
    </row>
    <row r="630" spans="1:5" ht="15.75" customHeight="1" x14ac:dyDescent="0.25">
      <c r="A630" s="144"/>
      <c r="B630" s="145"/>
      <c r="C630" s="145"/>
      <c r="D630" s="146"/>
      <c r="E630" s="147"/>
    </row>
    <row r="631" spans="1:5" ht="15.75" customHeight="1" x14ac:dyDescent="0.25">
      <c r="A631" s="144"/>
      <c r="B631" s="145"/>
      <c r="C631" s="145"/>
      <c r="D631" s="146"/>
      <c r="E631" s="147"/>
    </row>
    <row r="632" spans="1:5" ht="15.75" customHeight="1" x14ac:dyDescent="0.25">
      <c r="A632" s="144"/>
      <c r="B632" s="145"/>
      <c r="C632" s="145"/>
      <c r="D632" s="146"/>
      <c r="E632" s="147"/>
    </row>
    <row r="633" spans="1:5" ht="15.75" customHeight="1" x14ac:dyDescent="0.25">
      <c r="A633" s="144"/>
      <c r="B633" s="145"/>
      <c r="C633" s="145"/>
      <c r="D633" s="146"/>
      <c r="E633" s="147"/>
    </row>
    <row r="634" spans="1:5" ht="15.75" customHeight="1" x14ac:dyDescent="0.25">
      <c r="A634" s="144"/>
      <c r="B634" s="145"/>
      <c r="C634" s="145"/>
      <c r="D634" s="146"/>
      <c r="E634" s="147"/>
    </row>
    <row r="635" spans="1:5" ht="15.75" customHeight="1" x14ac:dyDescent="0.25">
      <c r="A635" s="144"/>
      <c r="B635" s="145"/>
      <c r="C635" s="145"/>
      <c r="D635" s="146"/>
      <c r="E635" s="147"/>
    </row>
    <row r="636" spans="1:5" ht="15.75" customHeight="1" x14ac:dyDescent="0.25">
      <c r="A636" s="144"/>
      <c r="B636" s="145"/>
      <c r="C636" s="145"/>
      <c r="D636" s="146"/>
      <c r="E636" s="147"/>
    </row>
    <row r="637" spans="1:5" ht="15.75" customHeight="1" x14ac:dyDescent="0.25">
      <c r="A637" s="144"/>
      <c r="B637" s="145"/>
      <c r="C637" s="145"/>
      <c r="D637" s="146"/>
      <c r="E637" s="147"/>
    </row>
    <row r="638" spans="1:5" ht="15.75" customHeight="1" x14ac:dyDescent="0.25">
      <c r="A638" s="144"/>
      <c r="B638" s="145"/>
      <c r="C638" s="145"/>
      <c r="D638" s="146"/>
      <c r="E638" s="147"/>
    </row>
    <row r="639" spans="1:5" ht="15.75" customHeight="1" x14ac:dyDescent="0.25">
      <c r="A639" s="144"/>
      <c r="B639" s="145"/>
      <c r="C639" s="145"/>
      <c r="D639" s="146"/>
      <c r="E639" s="147"/>
    </row>
    <row r="640" spans="1:5" ht="15.75" customHeight="1" x14ac:dyDescent="0.25">
      <c r="A640" s="144"/>
      <c r="B640" s="145"/>
      <c r="C640" s="145"/>
      <c r="D640" s="146"/>
      <c r="E640" s="147"/>
    </row>
    <row r="641" spans="1:5" ht="15.75" customHeight="1" x14ac:dyDescent="0.25">
      <c r="A641" s="144"/>
      <c r="B641" s="145"/>
      <c r="C641" s="145"/>
      <c r="D641" s="146"/>
      <c r="E641" s="147"/>
    </row>
    <row r="642" spans="1:5" ht="15.75" customHeight="1" x14ac:dyDescent="0.25">
      <c r="A642" s="144"/>
      <c r="B642" s="145"/>
      <c r="C642" s="145"/>
      <c r="D642" s="146"/>
      <c r="E642" s="147"/>
    </row>
    <row r="643" spans="1:5" ht="15.75" customHeight="1" x14ac:dyDescent="0.25">
      <c r="A643" s="144"/>
      <c r="B643" s="145"/>
      <c r="C643" s="145"/>
      <c r="D643" s="146"/>
      <c r="E643" s="147"/>
    </row>
    <row r="644" spans="1:5" ht="15.75" customHeight="1" x14ac:dyDescent="0.25">
      <c r="A644" s="144"/>
      <c r="B644" s="145"/>
      <c r="C644" s="145"/>
      <c r="D644" s="146"/>
      <c r="E644" s="147"/>
    </row>
    <row r="645" spans="1:5" ht="15.75" customHeight="1" x14ac:dyDescent="0.25">
      <c r="A645" s="144"/>
      <c r="B645" s="145"/>
      <c r="C645" s="145"/>
      <c r="D645" s="146"/>
      <c r="E645" s="147"/>
    </row>
    <row r="646" spans="1:5" ht="15.75" customHeight="1" x14ac:dyDescent="0.25">
      <c r="A646" s="144"/>
      <c r="B646" s="145"/>
      <c r="C646" s="145"/>
      <c r="D646" s="146"/>
      <c r="E646" s="147"/>
    </row>
    <row r="647" spans="1:5" ht="15.75" customHeight="1" x14ac:dyDescent="0.25">
      <c r="A647" s="144"/>
      <c r="B647" s="145"/>
      <c r="C647" s="145"/>
      <c r="D647" s="146"/>
      <c r="E647" s="147"/>
    </row>
    <row r="648" spans="1:5" ht="15.75" customHeight="1" x14ac:dyDescent="0.25">
      <c r="A648" s="144"/>
      <c r="B648" s="145"/>
      <c r="C648" s="145"/>
      <c r="D648" s="146"/>
      <c r="E648" s="147"/>
    </row>
    <row r="649" spans="1:5" ht="15.75" customHeight="1" x14ac:dyDescent="0.25">
      <c r="A649" s="144"/>
      <c r="B649" s="145"/>
      <c r="C649" s="145"/>
      <c r="D649" s="146"/>
      <c r="E649" s="147"/>
    </row>
    <row r="650" spans="1:5" ht="15.75" customHeight="1" x14ac:dyDescent="0.25">
      <c r="A650" s="144"/>
      <c r="B650" s="145"/>
      <c r="C650" s="145"/>
      <c r="D650" s="146"/>
      <c r="E650" s="147"/>
    </row>
    <row r="651" spans="1:5" ht="15.75" customHeight="1" x14ac:dyDescent="0.25">
      <c r="A651" s="144"/>
      <c r="B651" s="145"/>
      <c r="C651" s="145"/>
      <c r="D651" s="146"/>
      <c r="E651" s="147"/>
    </row>
    <row r="652" spans="1:5" ht="15.75" customHeight="1" x14ac:dyDescent="0.25">
      <c r="A652" s="144"/>
      <c r="B652" s="145"/>
      <c r="C652" s="145"/>
      <c r="D652" s="146"/>
      <c r="E652" s="147"/>
    </row>
    <row r="653" spans="1:5" ht="15.75" customHeight="1" x14ac:dyDescent="0.25">
      <c r="A653" s="144"/>
      <c r="B653" s="145"/>
      <c r="C653" s="145"/>
      <c r="D653" s="146"/>
      <c r="E653" s="147"/>
    </row>
    <row r="654" spans="1:5" ht="15.75" customHeight="1" x14ac:dyDescent="0.25">
      <c r="A654" s="144"/>
      <c r="B654" s="145"/>
      <c r="C654" s="145"/>
      <c r="D654" s="146"/>
      <c r="E654" s="147"/>
    </row>
    <row r="655" spans="1:5" ht="15.75" customHeight="1" x14ac:dyDescent="0.25">
      <c r="A655" s="144"/>
      <c r="B655" s="145"/>
      <c r="C655" s="145"/>
      <c r="D655" s="146"/>
      <c r="E655" s="147"/>
    </row>
    <row r="656" spans="1:5" ht="15.75" customHeight="1" x14ac:dyDescent="0.25">
      <c r="A656" s="144"/>
      <c r="B656" s="145"/>
      <c r="C656" s="145"/>
      <c r="D656" s="146"/>
      <c r="E656" s="147"/>
    </row>
    <row r="657" spans="1:5" ht="15.75" customHeight="1" x14ac:dyDescent="0.25">
      <c r="A657" s="144"/>
      <c r="B657" s="145"/>
      <c r="C657" s="145"/>
      <c r="D657" s="146"/>
      <c r="E657" s="147"/>
    </row>
    <row r="658" spans="1:5" ht="15.75" customHeight="1" x14ac:dyDescent="0.25">
      <c r="A658" s="144"/>
      <c r="B658" s="145"/>
      <c r="C658" s="145"/>
      <c r="D658" s="146"/>
      <c r="E658" s="147"/>
    </row>
    <row r="659" spans="1:5" ht="15.75" customHeight="1" x14ac:dyDescent="0.25">
      <c r="A659" s="144"/>
      <c r="B659" s="145"/>
      <c r="C659" s="145"/>
      <c r="D659" s="146"/>
      <c r="E659" s="147"/>
    </row>
    <row r="660" spans="1:5" ht="15.75" customHeight="1" x14ac:dyDescent="0.25">
      <c r="A660" s="144"/>
      <c r="B660" s="145"/>
      <c r="C660" s="145"/>
      <c r="D660" s="146"/>
      <c r="E660" s="147"/>
    </row>
    <row r="661" spans="1:5" ht="15.75" customHeight="1" x14ac:dyDescent="0.25">
      <c r="A661" s="144"/>
      <c r="B661" s="145"/>
      <c r="C661" s="145"/>
      <c r="D661" s="146"/>
      <c r="E661" s="147"/>
    </row>
    <row r="662" spans="1:5" ht="15.75" customHeight="1" x14ac:dyDescent="0.25">
      <c r="A662" s="144"/>
      <c r="B662" s="145"/>
      <c r="C662" s="145"/>
      <c r="D662" s="146"/>
      <c r="E662" s="147"/>
    </row>
    <row r="663" spans="1:5" ht="15.75" customHeight="1" x14ac:dyDescent="0.25">
      <c r="A663" s="144"/>
      <c r="B663" s="145"/>
      <c r="C663" s="145"/>
      <c r="D663" s="146"/>
      <c r="E663" s="147"/>
    </row>
    <row r="664" spans="1:5" ht="15.75" customHeight="1" x14ac:dyDescent="0.25">
      <c r="A664" s="144"/>
      <c r="B664" s="145"/>
      <c r="C664" s="145"/>
      <c r="D664" s="146"/>
      <c r="E664" s="147"/>
    </row>
    <row r="665" spans="1:5" ht="15.75" customHeight="1" x14ac:dyDescent="0.25">
      <c r="A665" s="144"/>
      <c r="B665" s="145"/>
      <c r="C665" s="145"/>
      <c r="D665" s="146"/>
      <c r="E665" s="147"/>
    </row>
    <row r="666" spans="1:5" ht="15.75" customHeight="1" x14ac:dyDescent="0.25">
      <c r="A666" s="144"/>
      <c r="B666" s="145"/>
      <c r="C666" s="145"/>
      <c r="D666" s="146"/>
      <c r="E666" s="147"/>
    </row>
    <row r="667" spans="1:5" ht="15.75" customHeight="1" x14ac:dyDescent="0.25">
      <c r="A667" s="144"/>
      <c r="B667" s="145"/>
      <c r="C667" s="145"/>
      <c r="D667" s="146"/>
      <c r="E667" s="147"/>
    </row>
    <row r="668" spans="1:5" ht="15.75" customHeight="1" x14ac:dyDescent="0.25">
      <c r="A668" s="144"/>
      <c r="B668" s="145"/>
      <c r="C668" s="145"/>
      <c r="D668" s="146"/>
      <c r="E668" s="147"/>
    </row>
    <row r="669" spans="1:5" ht="15.75" customHeight="1" x14ac:dyDescent="0.25">
      <c r="A669" s="144"/>
      <c r="B669" s="145"/>
      <c r="C669" s="145"/>
      <c r="D669" s="146"/>
      <c r="E669" s="147"/>
    </row>
    <row r="670" spans="1:5" ht="15.75" customHeight="1" x14ac:dyDescent="0.25">
      <c r="A670" s="144"/>
      <c r="B670" s="145"/>
      <c r="C670" s="145"/>
      <c r="D670" s="146"/>
      <c r="E670" s="147"/>
    </row>
    <row r="671" spans="1:5" ht="15.75" customHeight="1" x14ac:dyDescent="0.25">
      <c r="A671" s="144"/>
      <c r="B671" s="145"/>
      <c r="C671" s="145"/>
      <c r="D671" s="146"/>
      <c r="E671" s="147"/>
    </row>
    <row r="672" spans="1:5" ht="15.75" customHeight="1" x14ac:dyDescent="0.25">
      <c r="A672" s="144"/>
      <c r="B672" s="145"/>
      <c r="C672" s="145"/>
      <c r="D672" s="146"/>
      <c r="E672" s="147"/>
    </row>
    <row r="673" spans="1:5" ht="15.75" customHeight="1" x14ac:dyDescent="0.25">
      <c r="A673" s="144"/>
      <c r="B673" s="145"/>
      <c r="C673" s="145"/>
      <c r="D673" s="146"/>
      <c r="E673" s="147"/>
    </row>
    <row r="674" spans="1:5" ht="15.75" customHeight="1" x14ac:dyDescent="0.25">
      <c r="A674" s="144"/>
      <c r="B674" s="145"/>
      <c r="C674" s="145"/>
      <c r="D674" s="146"/>
      <c r="E674" s="147"/>
    </row>
    <row r="675" spans="1:5" ht="15.75" customHeight="1" x14ac:dyDescent="0.25">
      <c r="A675" s="144"/>
      <c r="B675" s="145"/>
      <c r="C675" s="145"/>
      <c r="D675" s="146"/>
      <c r="E675" s="147"/>
    </row>
    <row r="676" spans="1:5" ht="15.75" customHeight="1" x14ac:dyDescent="0.25">
      <c r="A676" s="144"/>
      <c r="B676" s="145"/>
      <c r="C676" s="145"/>
      <c r="D676" s="146"/>
      <c r="E676" s="147"/>
    </row>
    <row r="677" spans="1:5" ht="15.75" customHeight="1" x14ac:dyDescent="0.25">
      <c r="A677" s="144"/>
      <c r="B677" s="145"/>
      <c r="C677" s="145"/>
      <c r="D677" s="146"/>
      <c r="E677" s="147"/>
    </row>
    <row r="678" spans="1:5" ht="15.75" customHeight="1" x14ac:dyDescent="0.25">
      <c r="A678" s="144"/>
      <c r="B678" s="145"/>
      <c r="C678" s="145"/>
      <c r="D678" s="146"/>
      <c r="E678" s="147"/>
    </row>
    <row r="679" spans="1:5" ht="15.75" customHeight="1" x14ac:dyDescent="0.25">
      <c r="A679" s="144"/>
      <c r="B679" s="145"/>
      <c r="C679" s="145"/>
      <c r="D679" s="146"/>
      <c r="E679" s="147"/>
    </row>
    <row r="680" spans="1:5" ht="15.75" customHeight="1" x14ac:dyDescent="0.25">
      <c r="A680" s="144"/>
      <c r="B680" s="145"/>
      <c r="C680" s="145"/>
      <c r="D680" s="146"/>
      <c r="E680" s="147"/>
    </row>
    <row r="681" spans="1:5" ht="15.75" customHeight="1" x14ac:dyDescent="0.25">
      <c r="A681" s="144"/>
      <c r="B681" s="145"/>
      <c r="C681" s="145"/>
      <c r="D681" s="146"/>
      <c r="E681" s="147"/>
    </row>
    <row r="682" spans="1:5" ht="15.75" customHeight="1" x14ac:dyDescent="0.25">
      <c r="A682" s="144"/>
      <c r="B682" s="145"/>
      <c r="C682" s="145"/>
      <c r="D682" s="146"/>
      <c r="E682" s="147"/>
    </row>
    <row r="683" spans="1:5" ht="15.75" customHeight="1" x14ac:dyDescent="0.25">
      <c r="A683" s="144"/>
      <c r="B683" s="145"/>
      <c r="C683" s="145"/>
      <c r="D683" s="146"/>
      <c r="E683" s="147"/>
    </row>
    <row r="684" spans="1:5" ht="15.75" customHeight="1" x14ac:dyDescent="0.25">
      <c r="A684" s="144"/>
      <c r="B684" s="145"/>
      <c r="C684" s="145"/>
      <c r="D684" s="146"/>
      <c r="E684" s="147"/>
    </row>
    <row r="685" spans="1:5" ht="15.75" customHeight="1" x14ac:dyDescent="0.25">
      <c r="A685" s="144"/>
      <c r="B685" s="145"/>
      <c r="C685" s="145"/>
      <c r="D685" s="146"/>
      <c r="E685" s="147"/>
    </row>
    <row r="686" spans="1:5" ht="15.75" customHeight="1" x14ac:dyDescent="0.25">
      <c r="A686" s="144"/>
      <c r="B686" s="145"/>
      <c r="C686" s="145"/>
      <c r="D686" s="146"/>
      <c r="E686" s="147"/>
    </row>
    <row r="687" spans="1:5" ht="15.75" customHeight="1" x14ac:dyDescent="0.25">
      <c r="A687" s="144"/>
      <c r="B687" s="145"/>
      <c r="C687" s="145"/>
      <c r="D687" s="146"/>
      <c r="E687" s="147"/>
    </row>
    <row r="688" spans="1:5" ht="15.75" customHeight="1" x14ac:dyDescent="0.25">
      <c r="A688" s="144"/>
      <c r="B688" s="145"/>
      <c r="C688" s="145"/>
      <c r="D688" s="146"/>
      <c r="E688" s="147"/>
    </row>
    <row r="689" spans="1:5" ht="15.75" customHeight="1" x14ac:dyDescent="0.25">
      <c r="A689" s="144"/>
      <c r="B689" s="145"/>
      <c r="C689" s="145"/>
      <c r="D689" s="146"/>
      <c r="E689" s="147"/>
    </row>
    <row r="690" spans="1:5" ht="15.75" customHeight="1" x14ac:dyDescent="0.25">
      <c r="A690" s="144"/>
      <c r="B690" s="145"/>
      <c r="C690" s="145"/>
      <c r="D690" s="146"/>
      <c r="E690" s="147"/>
    </row>
    <row r="691" spans="1:5" ht="15.75" customHeight="1" x14ac:dyDescent="0.25">
      <c r="A691" s="144"/>
      <c r="B691" s="145"/>
      <c r="C691" s="145"/>
      <c r="D691" s="146"/>
      <c r="E691" s="147"/>
    </row>
    <row r="692" spans="1:5" ht="15.75" customHeight="1" x14ac:dyDescent="0.25">
      <c r="A692" s="144"/>
      <c r="B692" s="145"/>
      <c r="C692" s="145"/>
      <c r="D692" s="146"/>
      <c r="E692" s="147"/>
    </row>
    <row r="693" spans="1:5" ht="15.75" customHeight="1" x14ac:dyDescent="0.25">
      <c r="A693" s="144"/>
      <c r="B693" s="145"/>
      <c r="C693" s="145"/>
      <c r="D693" s="146"/>
      <c r="E693" s="147"/>
    </row>
    <row r="694" spans="1:5" ht="15.75" customHeight="1" x14ac:dyDescent="0.25">
      <c r="A694" s="144"/>
      <c r="B694" s="145"/>
      <c r="C694" s="145"/>
      <c r="D694" s="146"/>
      <c r="E694" s="147"/>
    </row>
    <row r="695" spans="1:5" ht="15.75" customHeight="1" x14ac:dyDescent="0.25">
      <c r="A695" s="144"/>
      <c r="B695" s="145"/>
      <c r="C695" s="145"/>
      <c r="D695" s="146"/>
      <c r="E695" s="147"/>
    </row>
    <row r="696" spans="1:5" ht="15.75" customHeight="1" x14ac:dyDescent="0.25">
      <c r="A696" s="144"/>
      <c r="B696" s="145"/>
      <c r="C696" s="145"/>
      <c r="D696" s="146"/>
      <c r="E696" s="147"/>
    </row>
    <row r="697" spans="1:5" ht="15.75" customHeight="1" x14ac:dyDescent="0.25">
      <c r="A697" s="144"/>
      <c r="B697" s="145"/>
      <c r="C697" s="145"/>
      <c r="D697" s="146"/>
      <c r="E697" s="147"/>
    </row>
    <row r="698" spans="1:5" ht="15.75" customHeight="1" x14ac:dyDescent="0.25">
      <c r="A698" s="144"/>
      <c r="B698" s="145"/>
      <c r="C698" s="145"/>
      <c r="D698" s="146"/>
      <c r="E698" s="147"/>
    </row>
    <row r="699" spans="1:5" ht="15.75" customHeight="1" x14ac:dyDescent="0.25">
      <c r="A699" s="144"/>
      <c r="B699" s="145"/>
      <c r="C699" s="145"/>
      <c r="D699" s="146"/>
      <c r="E699" s="147"/>
    </row>
    <row r="700" spans="1:5" ht="15.75" customHeight="1" x14ac:dyDescent="0.25">
      <c r="A700" s="144"/>
      <c r="B700" s="145"/>
      <c r="C700" s="145"/>
      <c r="D700" s="146"/>
      <c r="E700" s="147"/>
    </row>
    <row r="701" spans="1:5" ht="15.75" customHeight="1" x14ac:dyDescent="0.25">
      <c r="A701" s="144"/>
      <c r="B701" s="145"/>
      <c r="C701" s="145"/>
      <c r="D701" s="146"/>
      <c r="E701" s="147"/>
    </row>
    <row r="702" spans="1:5" ht="15.75" customHeight="1" x14ac:dyDescent="0.25">
      <c r="A702" s="144"/>
      <c r="B702" s="145"/>
      <c r="C702" s="145"/>
      <c r="D702" s="146"/>
      <c r="E702" s="147"/>
    </row>
    <row r="703" spans="1:5" ht="15.75" customHeight="1" x14ac:dyDescent="0.25">
      <c r="A703" s="144"/>
      <c r="B703" s="145"/>
      <c r="C703" s="145"/>
      <c r="D703" s="146"/>
      <c r="E703" s="147"/>
    </row>
    <row r="704" spans="1:5" ht="15.75" customHeight="1" x14ac:dyDescent="0.25">
      <c r="A704" s="144"/>
      <c r="B704" s="145"/>
      <c r="C704" s="145"/>
      <c r="D704" s="146"/>
      <c r="E704" s="147"/>
    </row>
    <row r="705" spans="1:5" ht="15.75" customHeight="1" x14ac:dyDescent="0.25">
      <c r="A705" s="144"/>
      <c r="B705" s="145"/>
      <c r="C705" s="145"/>
      <c r="D705" s="146"/>
      <c r="E705" s="147"/>
    </row>
    <row r="706" spans="1:5" ht="15.75" customHeight="1" x14ac:dyDescent="0.25">
      <c r="A706" s="144"/>
      <c r="B706" s="145"/>
      <c r="C706" s="145"/>
      <c r="D706" s="146"/>
      <c r="E706" s="147"/>
    </row>
    <row r="707" spans="1:5" ht="15.75" customHeight="1" x14ac:dyDescent="0.25">
      <c r="A707" s="144"/>
      <c r="B707" s="145"/>
      <c r="C707" s="145"/>
      <c r="D707" s="146"/>
      <c r="E707" s="147"/>
    </row>
    <row r="708" spans="1:5" ht="15.75" customHeight="1" x14ac:dyDescent="0.25">
      <c r="A708" s="144"/>
      <c r="B708" s="145"/>
      <c r="C708" s="145"/>
      <c r="D708" s="146"/>
      <c r="E708" s="147"/>
    </row>
    <row r="709" spans="1:5" ht="15.75" customHeight="1" x14ac:dyDescent="0.25">
      <c r="A709" s="144"/>
      <c r="B709" s="145"/>
      <c r="C709" s="145"/>
      <c r="D709" s="146"/>
      <c r="E709" s="147"/>
    </row>
    <row r="710" spans="1:5" ht="15.75" customHeight="1" x14ac:dyDescent="0.25">
      <c r="A710" s="144"/>
      <c r="B710" s="145"/>
      <c r="C710" s="145"/>
      <c r="D710" s="146"/>
      <c r="E710" s="147"/>
    </row>
    <row r="711" spans="1:5" ht="15.75" customHeight="1" x14ac:dyDescent="0.25">
      <c r="A711" s="144"/>
      <c r="B711" s="145"/>
      <c r="C711" s="145"/>
      <c r="D711" s="146"/>
      <c r="E711" s="147"/>
    </row>
    <row r="712" spans="1:5" ht="15.75" customHeight="1" x14ac:dyDescent="0.25">
      <c r="A712" s="144"/>
      <c r="B712" s="145"/>
      <c r="C712" s="145"/>
      <c r="D712" s="146"/>
      <c r="E712" s="147"/>
    </row>
    <row r="713" spans="1:5" ht="15.75" customHeight="1" x14ac:dyDescent="0.25">
      <c r="A713" s="144"/>
      <c r="B713" s="145"/>
      <c r="C713" s="145"/>
      <c r="D713" s="146"/>
      <c r="E713" s="147"/>
    </row>
    <row r="714" spans="1:5" ht="15.75" customHeight="1" x14ac:dyDescent="0.25">
      <c r="A714" s="144"/>
      <c r="B714" s="145"/>
      <c r="C714" s="145"/>
      <c r="D714" s="146"/>
      <c r="E714" s="147"/>
    </row>
    <row r="715" spans="1:5" ht="15.75" customHeight="1" x14ac:dyDescent="0.25">
      <c r="A715" s="144"/>
      <c r="B715" s="145"/>
      <c r="C715" s="145"/>
      <c r="D715" s="146"/>
      <c r="E715" s="147"/>
    </row>
    <row r="716" spans="1:5" ht="15.75" customHeight="1" x14ac:dyDescent="0.25">
      <c r="A716" s="144"/>
      <c r="B716" s="145"/>
      <c r="C716" s="145"/>
      <c r="D716" s="146"/>
      <c r="E716" s="147"/>
    </row>
    <row r="717" spans="1:5" ht="15.75" customHeight="1" x14ac:dyDescent="0.25">
      <c r="A717" s="144"/>
      <c r="B717" s="145"/>
      <c r="C717" s="145"/>
      <c r="D717" s="146"/>
      <c r="E717" s="147"/>
    </row>
    <row r="718" spans="1:5" ht="15.75" customHeight="1" x14ac:dyDescent="0.25">
      <c r="A718" s="144"/>
      <c r="B718" s="145"/>
      <c r="C718" s="145"/>
      <c r="D718" s="146"/>
      <c r="E718" s="147"/>
    </row>
    <row r="719" spans="1:5" ht="15.75" customHeight="1" x14ac:dyDescent="0.25">
      <c r="A719" s="144"/>
      <c r="B719" s="145"/>
      <c r="C719" s="145"/>
      <c r="D719" s="146"/>
      <c r="E719" s="147"/>
    </row>
    <row r="720" spans="1:5" ht="15.75" customHeight="1" x14ac:dyDescent="0.25">
      <c r="A720" s="144"/>
      <c r="B720" s="145"/>
      <c r="C720" s="145"/>
      <c r="D720" s="146"/>
      <c r="E720" s="147"/>
    </row>
    <row r="721" spans="1:5" ht="15.75" customHeight="1" x14ac:dyDescent="0.25">
      <c r="A721" s="144"/>
      <c r="B721" s="145"/>
      <c r="C721" s="145"/>
      <c r="D721" s="146"/>
      <c r="E721" s="147"/>
    </row>
    <row r="722" spans="1:5" ht="15.75" customHeight="1" x14ac:dyDescent="0.25">
      <c r="A722" s="144"/>
      <c r="B722" s="145"/>
      <c r="C722" s="145"/>
      <c r="D722" s="146"/>
      <c r="E722" s="147"/>
    </row>
    <row r="723" spans="1:5" ht="15.75" customHeight="1" x14ac:dyDescent="0.25">
      <c r="A723" s="144"/>
      <c r="B723" s="145"/>
      <c r="C723" s="145"/>
      <c r="D723" s="146"/>
      <c r="E723" s="147"/>
    </row>
    <row r="724" spans="1:5" ht="15.75" customHeight="1" x14ac:dyDescent="0.25">
      <c r="A724" s="144"/>
      <c r="B724" s="145"/>
      <c r="C724" s="145"/>
      <c r="D724" s="146"/>
      <c r="E724" s="147"/>
    </row>
    <row r="725" spans="1:5" ht="15.75" customHeight="1" x14ac:dyDescent="0.25">
      <c r="A725" s="144"/>
      <c r="B725" s="145"/>
      <c r="C725" s="145"/>
      <c r="D725" s="146"/>
      <c r="E725" s="147"/>
    </row>
    <row r="726" spans="1:5" ht="15.75" customHeight="1" x14ac:dyDescent="0.25">
      <c r="A726" s="144"/>
      <c r="B726" s="145"/>
      <c r="C726" s="145"/>
      <c r="D726" s="146"/>
      <c r="E726" s="147"/>
    </row>
    <row r="727" spans="1:5" ht="15.75" customHeight="1" x14ac:dyDescent="0.25">
      <c r="A727" s="144"/>
      <c r="B727" s="145"/>
      <c r="C727" s="145"/>
      <c r="D727" s="146"/>
      <c r="E727" s="147"/>
    </row>
    <row r="728" spans="1:5" ht="15.75" customHeight="1" x14ac:dyDescent="0.25">
      <c r="A728" s="144"/>
      <c r="B728" s="145"/>
      <c r="C728" s="145"/>
      <c r="D728" s="146"/>
      <c r="E728" s="147"/>
    </row>
    <row r="729" spans="1:5" ht="15.75" customHeight="1" x14ac:dyDescent="0.25">
      <c r="A729" s="144"/>
      <c r="B729" s="145"/>
      <c r="C729" s="145"/>
      <c r="D729" s="146"/>
      <c r="E729" s="147"/>
    </row>
    <row r="730" spans="1:5" ht="15.75" customHeight="1" x14ac:dyDescent="0.25">
      <c r="A730" s="144"/>
      <c r="B730" s="145"/>
      <c r="C730" s="145"/>
      <c r="D730" s="146"/>
      <c r="E730" s="147"/>
    </row>
    <row r="731" spans="1:5" ht="15.75" customHeight="1" x14ac:dyDescent="0.25">
      <c r="A731" s="144"/>
      <c r="B731" s="145"/>
      <c r="C731" s="145"/>
      <c r="D731" s="146"/>
      <c r="E731" s="147"/>
    </row>
    <row r="732" spans="1:5" ht="15.75" customHeight="1" x14ac:dyDescent="0.25">
      <c r="A732" s="144"/>
      <c r="B732" s="145"/>
      <c r="C732" s="145"/>
      <c r="D732" s="146"/>
      <c r="E732" s="147"/>
    </row>
    <row r="733" spans="1:5" ht="15.75" customHeight="1" x14ac:dyDescent="0.25">
      <c r="A733" s="144"/>
      <c r="B733" s="145"/>
      <c r="C733" s="145"/>
      <c r="D733" s="146"/>
      <c r="E733" s="147"/>
    </row>
    <row r="734" spans="1:5" ht="15.75" customHeight="1" x14ac:dyDescent="0.25">
      <c r="A734" s="144"/>
      <c r="B734" s="145"/>
      <c r="C734" s="145"/>
      <c r="D734" s="146"/>
      <c r="E734" s="147"/>
    </row>
    <row r="735" spans="1:5" ht="15.75" customHeight="1" x14ac:dyDescent="0.25">
      <c r="A735" s="144"/>
      <c r="B735" s="145"/>
      <c r="C735" s="145"/>
      <c r="D735" s="146"/>
      <c r="E735" s="147"/>
    </row>
    <row r="736" spans="1:5" ht="15.75" customHeight="1" x14ac:dyDescent="0.25">
      <c r="A736" s="144"/>
      <c r="B736" s="145"/>
      <c r="C736" s="145"/>
      <c r="D736" s="146"/>
      <c r="E736" s="147"/>
    </row>
    <row r="737" spans="1:5" ht="15.75" customHeight="1" x14ac:dyDescent="0.25">
      <c r="A737" s="144"/>
      <c r="B737" s="145"/>
      <c r="C737" s="145"/>
      <c r="D737" s="146"/>
      <c r="E737" s="147"/>
    </row>
    <row r="738" spans="1:5" ht="15.75" customHeight="1" x14ac:dyDescent="0.25">
      <c r="A738" s="144"/>
      <c r="B738" s="145"/>
      <c r="C738" s="145"/>
      <c r="D738" s="146"/>
      <c r="E738" s="147"/>
    </row>
    <row r="739" spans="1:5" ht="15.75" customHeight="1" x14ac:dyDescent="0.25">
      <c r="A739" s="144"/>
      <c r="B739" s="145"/>
      <c r="C739" s="145"/>
      <c r="D739" s="146"/>
      <c r="E739" s="147"/>
    </row>
    <row r="740" spans="1:5" ht="15.75" customHeight="1" x14ac:dyDescent="0.25">
      <c r="A740" s="144"/>
      <c r="B740" s="145"/>
      <c r="C740" s="145"/>
      <c r="D740" s="146"/>
      <c r="E740" s="147"/>
    </row>
    <row r="741" spans="1:5" ht="15.75" customHeight="1" x14ac:dyDescent="0.25">
      <c r="A741" s="144"/>
      <c r="B741" s="145"/>
      <c r="C741" s="145"/>
      <c r="D741" s="146"/>
      <c r="E741" s="147"/>
    </row>
    <row r="742" spans="1:5" ht="15.75" customHeight="1" x14ac:dyDescent="0.25">
      <c r="A742" s="144"/>
      <c r="B742" s="145"/>
      <c r="C742" s="145"/>
      <c r="D742" s="146"/>
      <c r="E742" s="147"/>
    </row>
    <row r="743" spans="1:5" ht="15.75" customHeight="1" x14ac:dyDescent="0.25">
      <c r="A743" s="144"/>
      <c r="B743" s="145"/>
      <c r="C743" s="145"/>
      <c r="D743" s="146"/>
      <c r="E743" s="147"/>
    </row>
    <row r="744" spans="1:5" ht="15.75" customHeight="1" x14ac:dyDescent="0.25">
      <c r="A744" s="144"/>
      <c r="B744" s="145"/>
      <c r="C744" s="145"/>
      <c r="D744" s="146"/>
      <c r="E744" s="147"/>
    </row>
    <row r="745" spans="1:5" ht="15.75" customHeight="1" x14ac:dyDescent="0.25">
      <c r="A745" s="144"/>
      <c r="B745" s="145"/>
      <c r="C745" s="145"/>
      <c r="D745" s="146"/>
      <c r="E745" s="147"/>
    </row>
    <row r="746" spans="1:5" ht="15.75" customHeight="1" x14ac:dyDescent="0.25">
      <c r="A746" s="144"/>
      <c r="B746" s="145"/>
      <c r="C746" s="145"/>
      <c r="D746" s="146"/>
      <c r="E746" s="147"/>
    </row>
    <row r="747" spans="1:5" ht="15.75" customHeight="1" x14ac:dyDescent="0.25">
      <c r="A747" s="144"/>
      <c r="B747" s="145"/>
      <c r="C747" s="145"/>
      <c r="D747" s="146"/>
      <c r="E747" s="147"/>
    </row>
    <row r="748" spans="1:5" ht="15.75" customHeight="1" x14ac:dyDescent="0.25">
      <c r="A748" s="144"/>
      <c r="B748" s="145"/>
      <c r="C748" s="145"/>
      <c r="D748" s="146"/>
      <c r="E748" s="147"/>
    </row>
    <row r="749" spans="1:5" ht="15.75" customHeight="1" x14ac:dyDescent="0.25">
      <c r="A749" s="144"/>
      <c r="B749" s="145"/>
      <c r="C749" s="145"/>
      <c r="D749" s="146"/>
      <c r="E749" s="147"/>
    </row>
    <row r="750" spans="1:5" ht="15.75" customHeight="1" x14ac:dyDescent="0.25">
      <c r="A750" s="144"/>
      <c r="B750" s="145"/>
      <c r="C750" s="145"/>
      <c r="D750" s="146"/>
      <c r="E750" s="147"/>
    </row>
    <row r="751" spans="1:5" ht="15.75" customHeight="1" x14ac:dyDescent="0.25">
      <c r="A751" s="144"/>
      <c r="B751" s="145"/>
      <c r="C751" s="145"/>
      <c r="D751" s="146"/>
      <c r="E751" s="147"/>
    </row>
    <row r="752" spans="1:5" ht="15.75" customHeight="1" x14ac:dyDescent="0.25">
      <c r="A752" s="144"/>
      <c r="B752" s="145"/>
      <c r="C752" s="145"/>
      <c r="D752" s="146"/>
      <c r="E752" s="147"/>
    </row>
    <row r="753" spans="1:5" ht="15.75" customHeight="1" x14ac:dyDescent="0.25">
      <c r="A753" s="144"/>
      <c r="B753" s="145"/>
      <c r="C753" s="145"/>
      <c r="D753" s="146"/>
      <c r="E753" s="147"/>
    </row>
    <row r="754" spans="1:5" ht="15.75" customHeight="1" x14ac:dyDescent="0.25">
      <c r="A754" s="144"/>
      <c r="B754" s="145"/>
      <c r="C754" s="145"/>
      <c r="D754" s="146"/>
      <c r="E754" s="147"/>
    </row>
    <row r="755" spans="1:5" ht="15.75" customHeight="1" x14ac:dyDescent="0.25">
      <c r="A755" s="144"/>
      <c r="B755" s="145"/>
      <c r="C755" s="145"/>
      <c r="D755" s="146"/>
      <c r="E755" s="147"/>
    </row>
    <row r="756" spans="1:5" ht="15.75" customHeight="1" x14ac:dyDescent="0.25">
      <c r="A756" s="144"/>
      <c r="B756" s="145"/>
      <c r="C756" s="145"/>
      <c r="D756" s="146"/>
      <c r="E756" s="147"/>
    </row>
    <row r="757" spans="1:5" ht="15.75" customHeight="1" x14ac:dyDescent="0.25">
      <c r="A757" s="144"/>
      <c r="B757" s="145"/>
      <c r="C757" s="145"/>
      <c r="D757" s="146"/>
      <c r="E757" s="147"/>
    </row>
    <row r="758" spans="1:5" ht="15.75" customHeight="1" x14ac:dyDescent="0.25">
      <c r="A758" s="144"/>
      <c r="B758" s="145"/>
      <c r="C758" s="145"/>
      <c r="D758" s="146"/>
      <c r="E758" s="147"/>
    </row>
    <row r="759" spans="1:5" ht="15.75" customHeight="1" x14ac:dyDescent="0.25">
      <c r="A759" s="144"/>
      <c r="B759" s="145"/>
      <c r="C759" s="145"/>
      <c r="D759" s="146"/>
      <c r="E759" s="147"/>
    </row>
    <row r="760" spans="1:5" ht="15.75" customHeight="1" x14ac:dyDescent="0.25">
      <c r="A760" s="144"/>
      <c r="B760" s="145"/>
      <c r="C760" s="145"/>
      <c r="D760" s="146"/>
      <c r="E760" s="147"/>
    </row>
    <row r="761" spans="1:5" ht="15.75" customHeight="1" x14ac:dyDescent="0.25">
      <c r="A761" s="144"/>
      <c r="B761" s="145"/>
      <c r="C761" s="145"/>
      <c r="D761" s="146"/>
      <c r="E761" s="147"/>
    </row>
    <row r="762" spans="1:5" ht="15.75" customHeight="1" x14ac:dyDescent="0.25">
      <c r="A762" s="144"/>
      <c r="B762" s="145"/>
      <c r="C762" s="145"/>
      <c r="D762" s="146"/>
      <c r="E762" s="147"/>
    </row>
    <row r="763" spans="1:5" ht="15.75" customHeight="1" x14ac:dyDescent="0.25">
      <c r="A763" s="144"/>
      <c r="B763" s="145"/>
      <c r="C763" s="145"/>
      <c r="D763" s="146"/>
      <c r="E763" s="147"/>
    </row>
    <row r="764" spans="1:5" ht="15.75" customHeight="1" x14ac:dyDescent="0.25">
      <c r="A764" s="144"/>
      <c r="B764" s="145"/>
      <c r="C764" s="145"/>
      <c r="D764" s="146"/>
      <c r="E764" s="147"/>
    </row>
    <row r="765" spans="1:5" ht="15.75" customHeight="1" x14ac:dyDescent="0.25">
      <c r="A765" s="144"/>
      <c r="B765" s="145"/>
      <c r="C765" s="145"/>
      <c r="D765" s="146"/>
      <c r="E765" s="147"/>
    </row>
    <row r="766" spans="1:5" ht="15.75" customHeight="1" x14ac:dyDescent="0.25">
      <c r="A766" s="144"/>
      <c r="B766" s="145"/>
      <c r="C766" s="145"/>
      <c r="D766" s="146"/>
      <c r="E766" s="147"/>
    </row>
    <row r="767" spans="1:5" ht="15.75" customHeight="1" x14ac:dyDescent="0.25">
      <c r="A767" s="144"/>
      <c r="B767" s="145"/>
      <c r="C767" s="145"/>
      <c r="D767" s="146"/>
      <c r="E767" s="147"/>
    </row>
    <row r="768" spans="1:5" ht="15.75" customHeight="1" x14ac:dyDescent="0.25">
      <c r="A768" s="144"/>
      <c r="B768" s="145"/>
      <c r="C768" s="145"/>
      <c r="D768" s="146"/>
      <c r="E768" s="147"/>
    </row>
    <row r="769" spans="1:5" ht="15.75" customHeight="1" x14ac:dyDescent="0.25">
      <c r="A769" s="144"/>
      <c r="B769" s="145"/>
      <c r="C769" s="145"/>
      <c r="D769" s="146"/>
      <c r="E769" s="147"/>
    </row>
    <row r="770" spans="1:5" ht="15.75" customHeight="1" x14ac:dyDescent="0.25">
      <c r="A770" s="144"/>
      <c r="B770" s="145"/>
      <c r="C770" s="145"/>
      <c r="D770" s="146"/>
      <c r="E770" s="147"/>
    </row>
    <row r="771" spans="1:5" ht="15.75" customHeight="1" x14ac:dyDescent="0.25">
      <c r="A771" s="144"/>
      <c r="B771" s="145"/>
      <c r="C771" s="145"/>
      <c r="D771" s="146"/>
      <c r="E771" s="147"/>
    </row>
    <row r="772" spans="1:5" ht="15.75" customHeight="1" x14ac:dyDescent="0.25">
      <c r="A772" s="144"/>
      <c r="B772" s="145"/>
      <c r="C772" s="145"/>
      <c r="D772" s="146"/>
      <c r="E772" s="147"/>
    </row>
    <row r="773" spans="1:5" ht="15.75" customHeight="1" x14ac:dyDescent="0.25">
      <c r="A773" s="144"/>
      <c r="B773" s="145"/>
      <c r="C773" s="145"/>
      <c r="D773" s="146"/>
      <c r="E773" s="147"/>
    </row>
    <row r="774" spans="1:5" ht="15.75" customHeight="1" x14ac:dyDescent="0.25">
      <c r="A774" s="144"/>
      <c r="B774" s="145"/>
      <c r="C774" s="145"/>
      <c r="D774" s="146"/>
      <c r="E774" s="147"/>
    </row>
    <row r="775" spans="1:5" ht="15.75" customHeight="1" x14ac:dyDescent="0.25">
      <c r="A775" s="144"/>
      <c r="B775" s="145"/>
      <c r="C775" s="145"/>
      <c r="D775" s="146"/>
      <c r="E775" s="147"/>
    </row>
    <row r="776" spans="1:5" ht="15.75" customHeight="1" x14ac:dyDescent="0.25">
      <c r="A776" s="144"/>
      <c r="B776" s="145"/>
      <c r="C776" s="145"/>
      <c r="D776" s="146"/>
      <c r="E776" s="147"/>
    </row>
    <row r="777" spans="1:5" ht="15.75" customHeight="1" x14ac:dyDescent="0.25">
      <c r="A777" s="144"/>
      <c r="B777" s="145"/>
      <c r="C777" s="145"/>
      <c r="D777" s="146"/>
      <c r="E777" s="147"/>
    </row>
    <row r="778" spans="1:5" ht="15.75" customHeight="1" x14ac:dyDescent="0.25">
      <c r="A778" s="144"/>
      <c r="B778" s="145"/>
      <c r="C778" s="145"/>
      <c r="D778" s="146"/>
      <c r="E778" s="147"/>
    </row>
    <row r="779" spans="1:5" ht="15.75" customHeight="1" x14ac:dyDescent="0.25">
      <c r="A779" s="144"/>
      <c r="B779" s="145"/>
      <c r="C779" s="145"/>
      <c r="D779" s="146"/>
      <c r="E779" s="147"/>
    </row>
    <row r="780" spans="1:5" ht="15.75" customHeight="1" x14ac:dyDescent="0.25">
      <c r="A780" s="144"/>
      <c r="B780" s="145"/>
      <c r="C780" s="145"/>
      <c r="D780" s="146"/>
      <c r="E780" s="147"/>
    </row>
    <row r="781" spans="1:5" ht="15.75" customHeight="1" x14ac:dyDescent="0.25">
      <c r="A781" s="144"/>
      <c r="B781" s="145"/>
      <c r="C781" s="145"/>
      <c r="D781" s="146"/>
      <c r="E781" s="147"/>
    </row>
    <row r="782" spans="1:5" ht="15.75" customHeight="1" x14ac:dyDescent="0.25">
      <c r="A782" s="144"/>
      <c r="B782" s="145"/>
      <c r="C782" s="145"/>
      <c r="D782" s="146"/>
      <c r="E782" s="147"/>
    </row>
    <row r="783" spans="1:5" ht="15.75" customHeight="1" x14ac:dyDescent="0.25">
      <c r="A783" s="144"/>
      <c r="B783" s="145"/>
      <c r="C783" s="145"/>
      <c r="D783" s="146"/>
      <c r="E783" s="147"/>
    </row>
    <row r="784" spans="1:5" ht="15.75" customHeight="1" x14ac:dyDescent="0.25">
      <c r="A784" s="144"/>
      <c r="B784" s="145"/>
      <c r="C784" s="145"/>
      <c r="D784" s="146"/>
      <c r="E784" s="147"/>
    </row>
    <row r="785" spans="1:5" ht="15.75" customHeight="1" x14ac:dyDescent="0.25">
      <c r="A785" s="144"/>
      <c r="B785" s="145"/>
      <c r="C785" s="145"/>
      <c r="D785" s="146"/>
      <c r="E785" s="147"/>
    </row>
    <row r="786" spans="1:5" ht="15.75" customHeight="1" x14ac:dyDescent="0.25">
      <c r="A786" s="144"/>
      <c r="B786" s="145"/>
      <c r="C786" s="145"/>
      <c r="D786" s="146"/>
      <c r="E786" s="147"/>
    </row>
    <row r="787" spans="1:5" ht="15.75" customHeight="1" x14ac:dyDescent="0.25">
      <c r="A787" s="144"/>
      <c r="B787" s="145"/>
      <c r="C787" s="145"/>
      <c r="D787" s="146"/>
      <c r="E787" s="147"/>
    </row>
    <row r="788" spans="1:5" ht="15.75" customHeight="1" x14ac:dyDescent="0.25">
      <c r="A788" s="144"/>
      <c r="B788" s="145"/>
      <c r="C788" s="145"/>
      <c r="D788" s="146"/>
      <c r="E788" s="147"/>
    </row>
    <row r="789" spans="1:5" ht="15.75" customHeight="1" x14ac:dyDescent="0.25">
      <c r="A789" s="144"/>
      <c r="B789" s="145"/>
      <c r="C789" s="145"/>
      <c r="D789" s="146"/>
      <c r="E789" s="147"/>
    </row>
    <row r="790" spans="1:5" ht="15.75" customHeight="1" x14ac:dyDescent="0.25">
      <c r="A790" s="144"/>
      <c r="B790" s="145"/>
      <c r="C790" s="145"/>
      <c r="D790" s="146"/>
      <c r="E790" s="147"/>
    </row>
    <row r="791" spans="1:5" ht="15.75" customHeight="1" x14ac:dyDescent="0.25">
      <c r="A791" s="144"/>
      <c r="B791" s="145"/>
      <c r="C791" s="145"/>
      <c r="D791" s="146"/>
      <c r="E791" s="147"/>
    </row>
    <row r="792" spans="1:5" ht="15.75" customHeight="1" x14ac:dyDescent="0.25">
      <c r="A792" s="144"/>
      <c r="B792" s="145"/>
      <c r="C792" s="145"/>
      <c r="D792" s="146"/>
      <c r="E792" s="147"/>
    </row>
    <row r="793" spans="1:5" ht="15.75" customHeight="1" x14ac:dyDescent="0.25">
      <c r="A793" s="144"/>
      <c r="B793" s="145"/>
      <c r="C793" s="145"/>
      <c r="D793" s="146"/>
      <c r="E793" s="147"/>
    </row>
    <row r="794" spans="1:5" ht="15.75" customHeight="1" x14ac:dyDescent="0.25">
      <c r="A794" s="144"/>
      <c r="B794" s="145"/>
      <c r="C794" s="145"/>
      <c r="D794" s="146"/>
      <c r="E794" s="147"/>
    </row>
    <row r="795" spans="1:5" ht="15.75" customHeight="1" x14ac:dyDescent="0.25">
      <c r="A795" s="144"/>
      <c r="B795" s="145"/>
      <c r="C795" s="145"/>
      <c r="D795" s="146"/>
      <c r="E795" s="147"/>
    </row>
    <row r="796" spans="1:5" ht="15.75" customHeight="1" x14ac:dyDescent="0.25">
      <c r="A796" s="144"/>
      <c r="B796" s="145"/>
      <c r="C796" s="145"/>
      <c r="D796" s="146"/>
      <c r="E796" s="147"/>
    </row>
    <row r="797" spans="1:5" ht="15.75" customHeight="1" x14ac:dyDescent="0.25">
      <c r="A797" s="144"/>
      <c r="B797" s="145"/>
      <c r="C797" s="145"/>
      <c r="D797" s="146"/>
      <c r="E797" s="147"/>
    </row>
    <row r="798" spans="1:5" ht="15.75" customHeight="1" x14ac:dyDescent="0.25">
      <c r="A798" s="144"/>
      <c r="B798" s="145"/>
      <c r="C798" s="145"/>
      <c r="D798" s="146"/>
      <c r="E798" s="147"/>
    </row>
    <row r="799" spans="1:5" ht="15.75" customHeight="1" x14ac:dyDescent="0.25">
      <c r="A799" s="144"/>
      <c r="B799" s="145"/>
      <c r="C799" s="145"/>
      <c r="D799" s="146"/>
      <c r="E799" s="147"/>
    </row>
    <row r="800" spans="1:5" ht="15.75" customHeight="1" x14ac:dyDescent="0.25">
      <c r="A800" s="144"/>
      <c r="B800" s="145"/>
      <c r="C800" s="145"/>
      <c r="D800" s="146"/>
      <c r="E800" s="147"/>
    </row>
    <row r="801" spans="1:5" ht="15.75" customHeight="1" x14ac:dyDescent="0.25">
      <c r="A801" s="144"/>
      <c r="B801" s="145"/>
      <c r="C801" s="145"/>
      <c r="D801" s="146"/>
      <c r="E801" s="147"/>
    </row>
    <row r="802" spans="1:5" ht="15.75" customHeight="1" x14ac:dyDescent="0.25">
      <c r="A802" s="144"/>
      <c r="B802" s="145"/>
      <c r="C802" s="145"/>
      <c r="D802" s="146"/>
      <c r="E802" s="147"/>
    </row>
    <row r="803" spans="1:5" ht="15.75" customHeight="1" x14ac:dyDescent="0.25">
      <c r="A803" s="144"/>
      <c r="B803" s="145"/>
      <c r="C803" s="145"/>
      <c r="D803" s="146"/>
      <c r="E803" s="147"/>
    </row>
    <row r="804" spans="1:5" ht="15.75" customHeight="1" x14ac:dyDescent="0.25">
      <c r="A804" s="144"/>
      <c r="B804" s="145"/>
      <c r="C804" s="145"/>
      <c r="D804" s="146"/>
      <c r="E804" s="147"/>
    </row>
    <row r="805" spans="1:5" ht="15.75" customHeight="1" x14ac:dyDescent="0.25">
      <c r="A805" s="144"/>
      <c r="B805" s="145"/>
      <c r="C805" s="145"/>
      <c r="D805" s="146"/>
      <c r="E805" s="147"/>
    </row>
    <row r="806" spans="1:5" ht="15.75" customHeight="1" x14ac:dyDescent="0.25">
      <c r="A806" s="144"/>
      <c r="B806" s="145"/>
      <c r="C806" s="145"/>
      <c r="D806" s="146"/>
      <c r="E806" s="147"/>
    </row>
    <row r="807" spans="1:5" ht="15.75" customHeight="1" x14ac:dyDescent="0.25">
      <c r="A807" s="144"/>
      <c r="B807" s="145"/>
      <c r="C807" s="145"/>
      <c r="D807" s="146"/>
      <c r="E807" s="147"/>
    </row>
    <row r="808" spans="1:5" ht="15.75" customHeight="1" x14ac:dyDescent="0.25">
      <c r="A808" s="144"/>
      <c r="B808" s="145"/>
      <c r="C808" s="145"/>
      <c r="D808" s="146"/>
      <c r="E808" s="147"/>
    </row>
    <row r="809" spans="1:5" ht="15.75" customHeight="1" x14ac:dyDescent="0.25">
      <c r="A809" s="144"/>
      <c r="B809" s="145"/>
      <c r="C809" s="145"/>
      <c r="D809" s="146"/>
      <c r="E809" s="147"/>
    </row>
    <row r="810" spans="1:5" ht="15.75" customHeight="1" x14ac:dyDescent="0.25">
      <c r="A810" s="144"/>
      <c r="B810" s="145"/>
      <c r="C810" s="145"/>
      <c r="D810" s="146"/>
      <c r="E810" s="147"/>
    </row>
    <row r="811" spans="1:5" ht="15.75" customHeight="1" x14ac:dyDescent="0.25">
      <c r="A811" s="144"/>
      <c r="B811" s="145"/>
      <c r="C811" s="145"/>
      <c r="D811" s="146"/>
      <c r="E811" s="147"/>
    </row>
    <row r="812" spans="1:5" ht="15.75" customHeight="1" x14ac:dyDescent="0.25">
      <c r="A812" s="144"/>
      <c r="B812" s="145"/>
      <c r="C812" s="145"/>
      <c r="D812" s="146"/>
      <c r="E812" s="147"/>
    </row>
    <row r="813" spans="1:5" ht="15.75" customHeight="1" x14ac:dyDescent="0.25">
      <c r="A813" s="144"/>
      <c r="B813" s="145"/>
      <c r="C813" s="145"/>
      <c r="D813" s="146"/>
      <c r="E813" s="147"/>
    </row>
    <row r="814" spans="1:5" ht="15.75" customHeight="1" x14ac:dyDescent="0.25">
      <c r="A814" s="144"/>
      <c r="B814" s="145"/>
      <c r="C814" s="145"/>
      <c r="D814" s="146"/>
      <c r="E814" s="147"/>
    </row>
    <row r="815" spans="1:5" ht="15.75" customHeight="1" x14ac:dyDescent="0.25">
      <c r="A815" s="144"/>
      <c r="B815" s="145"/>
      <c r="C815" s="145"/>
      <c r="D815" s="146"/>
      <c r="E815" s="147"/>
    </row>
    <row r="816" spans="1:5" ht="15.75" customHeight="1" x14ac:dyDescent="0.25">
      <c r="A816" s="144"/>
      <c r="B816" s="145"/>
      <c r="C816" s="145"/>
      <c r="D816" s="146"/>
      <c r="E816" s="147"/>
    </row>
    <row r="817" spans="1:5" ht="15.75" customHeight="1" x14ac:dyDescent="0.25">
      <c r="A817" s="144"/>
      <c r="B817" s="145"/>
      <c r="C817" s="145"/>
      <c r="D817" s="146"/>
      <c r="E817" s="147"/>
    </row>
    <row r="818" spans="1:5" ht="15.75" customHeight="1" x14ac:dyDescent="0.25">
      <c r="A818" s="144"/>
      <c r="B818" s="145"/>
      <c r="C818" s="145"/>
      <c r="D818" s="146"/>
      <c r="E818" s="147"/>
    </row>
    <row r="819" spans="1:5" ht="15.75" customHeight="1" x14ac:dyDescent="0.25">
      <c r="A819" s="144"/>
      <c r="B819" s="145"/>
      <c r="C819" s="145"/>
      <c r="D819" s="146"/>
      <c r="E819" s="147"/>
    </row>
    <row r="820" spans="1:5" ht="15.75" customHeight="1" x14ac:dyDescent="0.25">
      <c r="A820" s="144"/>
      <c r="B820" s="145"/>
      <c r="C820" s="145"/>
      <c r="D820" s="146"/>
      <c r="E820" s="147"/>
    </row>
    <row r="821" spans="1:5" ht="15.75" customHeight="1" x14ac:dyDescent="0.25">
      <c r="A821" s="144"/>
      <c r="B821" s="145"/>
      <c r="C821" s="145"/>
      <c r="D821" s="146"/>
      <c r="E821" s="147"/>
    </row>
    <row r="822" spans="1:5" ht="15.75" customHeight="1" x14ac:dyDescent="0.25">
      <c r="A822" s="144"/>
      <c r="B822" s="145"/>
      <c r="C822" s="145"/>
      <c r="D822" s="146"/>
      <c r="E822" s="147"/>
    </row>
    <row r="823" spans="1:5" ht="15.75" customHeight="1" x14ac:dyDescent="0.25">
      <c r="A823" s="144"/>
      <c r="B823" s="145"/>
      <c r="C823" s="145"/>
      <c r="D823" s="146"/>
      <c r="E823" s="147"/>
    </row>
    <row r="824" spans="1:5" ht="15.75" customHeight="1" x14ac:dyDescent="0.25">
      <c r="A824" s="144"/>
      <c r="B824" s="145"/>
      <c r="C824" s="145"/>
      <c r="D824" s="146"/>
      <c r="E824" s="147"/>
    </row>
    <row r="825" spans="1:5" ht="15.75" customHeight="1" x14ac:dyDescent="0.25">
      <c r="A825" s="144"/>
      <c r="B825" s="145"/>
      <c r="C825" s="145"/>
      <c r="D825" s="146"/>
      <c r="E825" s="147"/>
    </row>
    <row r="826" spans="1:5" ht="15.75" customHeight="1" x14ac:dyDescent="0.25">
      <c r="A826" s="144"/>
      <c r="B826" s="145"/>
      <c r="C826" s="145"/>
      <c r="D826" s="146"/>
      <c r="E826" s="147"/>
    </row>
    <row r="827" spans="1:5" ht="15.75" customHeight="1" x14ac:dyDescent="0.25">
      <c r="A827" s="144"/>
      <c r="B827" s="145"/>
      <c r="C827" s="145"/>
      <c r="D827" s="146"/>
      <c r="E827" s="147"/>
    </row>
    <row r="828" spans="1:5" ht="15.75" customHeight="1" x14ac:dyDescent="0.25">
      <c r="A828" s="144"/>
      <c r="B828" s="145"/>
      <c r="C828" s="145"/>
      <c r="D828" s="146"/>
      <c r="E828" s="147"/>
    </row>
    <row r="829" spans="1:5" ht="15.75" customHeight="1" x14ac:dyDescent="0.25">
      <c r="A829" s="144"/>
      <c r="B829" s="145"/>
      <c r="C829" s="145"/>
      <c r="D829" s="146"/>
      <c r="E829" s="147"/>
    </row>
    <row r="830" spans="1:5" ht="15.75" customHeight="1" x14ac:dyDescent="0.25">
      <c r="A830" s="144"/>
      <c r="B830" s="145"/>
      <c r="C830" s="145"/>
      <c r="D830" s="146"/>
      <c r="E830" s="147"/>
    </row>
    <row r="831" spans="1:5" ht="15.75" customHeight="1" x14ac:dyDescent="0.25">
      <c r="A831" s="144"/>
      <c r="B831" s="145"/>
      <c r="C831" s="145"/>
      <c r="D831" s="146"/>
      <c r="E831" s="147"/>
    </row>
    <row r="832" spans="1:5" ht="15.75" customHeight="1" x14ac:dyDescent="0.25">
      <c r="A832" s="144"/>
      <c r="B832" s="145"/>
      <c r="C832" s="145"/>
      <c r="D832" s="146"/>
      <c r="E832" s="147"/>
    </row>
    <row r="833" spans="1:5" ht="15.75" customHeight="1" x14ac:dyDescent="0.25">
      <c r="A833" s="144"/>
      <c r="B833" s="145"/>
      <c r="C833" s="145"/>
      <c r="D833" s="146"/>
      <c r="E833" s="147"/>
    </row>
    <row r="834" spans="1:5" ht="15.75" customHeight="1" x14ac:dyDescent="0.25">
      <c r="A834" s="144"/>
      <c r="B834" s="145"/>
      <c r="C834" s="145"/>
      <c r="D834" s="146"/>
      <c r="E834" s="147"/>
    </row>
    <row r="835" spans="1:5" ht="15.75" customHeight="1" x14ac:dyDescent="0.25">
      <c r="A835" s="144"/>
      <c r="B835" s="145"/>
      <c r="C835" s="145"/>
      <c r="D835" s="146"/>
      <c r="E835" s="147"/>
    </row>
    <row r="836" spans="1:5" ht="15.75" customHeight="1" x14ac:dyDescent="0.25">
      <c r="A836" s="144"/>
      <c r="B836" s="145"/>
      <c r="C836" s="145"/>
      <c r="D836" s="146"/>
      <c r="E836" s="147"/>
    </row>
    <row r="837" spans="1:5" ht="15.75" customHeight="1" x14ac:dyDescent="0.25">
      <c r="A837" s="144"/>
      <c r="B837" s="145"/>
      <c r="C837" s="145"/>
      <c r="D837" s="146"/>
      <c r="E837" s="147"/>
    </row>
    <row r="838" spans="1:5" ht="15.75" customHeight="1" x14ac:dyDescent="0.25">
      <c r="A838" s="144"/>
      <c r="B838" s="145"/>
      <c r="C838" s="145"/>
      <c r="D838" s="146"/>
      <c r="E838" s="147"/>
    </row>
    <row r="839" spans="1:5" ht="15.75" customHeight="1" x14ac:dyDescent="0.25">
      <c r="A839" s="144"/>
      <c r="B839" s="145"/>
      <c r="C839" s="145"/>
      <c r="D839" s="146"/>
      <c r="E839" s="147"/>
    </row>
    <row r="840" spans="1:5" ht="15.75" customHeight="1" x14ac:dyDescent="0.25">
      <c r="A840" s="144"/>
      <c r="B840" s="145"/>
      <c r="C840" s="145"/>
      <c r="D840" s="146"/>
      <c r="E840" s="147"/>
    </row>
    <row r="841" spans="1:5" ht="15.75" customHeight="1" x14ac:dyDescent="0.25">
      <c r="A841" s="144"/>
      <c r="B841" s="145"/>
      <c r="C841" s="145"/>
      <c r="D841" s="146"/>
      <c r="E841" s="147"/>
    </row>
    <row r="842" spans="1:5" ht="15.75" customHeight="1" x14ac:dyDescent="0.25">
      <c r="A842" s="144"/>
      <c r="B842" s="145"/>
      <c r="C842" s="145"/>
      <c r="D842" s="146"/>
      <c r="E842" s="147"/>
    </row>
    <row r="843" spans="1:5" ht="15.75" customHeight="1" x14ac:dyDescent="0.25">
      <c r="A843" s="144"/>
      <c r="B843" s="145"/>
      <c r="C843" s="145"/>
      <c r="D843" s="146"/>
      <c r="E843" s="147"/>
    </row>
    <row r="844" spans="1:5" ht="15.75" customHeight="1" x14ac:dyDescent="0.25">
      <c r="A844" s="144"/>
      <c r="B844" s="145"/>
      <c r="C844" s="145"/>
      <c r="D844" s="146"/>
      <c r="E844" s="147"/>
    </row>
    <row r="845" spans="1:5" ht="15.75" customHeight="1" x14ac:dyDescent="0.25">
      <c r="A845" s="144"/>
      <c r="B845" s="145"/>
      <c r="C845" s="145"/>
      <c r="D845" s="146"/>
      <c r="E845" s="147"/>
    </row>
    <row r="846" spans="1:5" ht="15.75" customHeight="1" x14ac:dyDescent="0.25">
      <c r="A846" s="144"/>
      <c r="B846" s="145"/>
      <c r="C846" s="145"/>
      <c r="D846" s="146"/>
      <c r="E846" s="147"/>
    </row>
    <row r="847" spans="1:5" ht="15.75" customHeight="1" x14ac:dyDescent="0.25">
      <c r="A847" s="144"/>
      <c r="B847" s="145"/>
      <c r="C847" s="145"/>
      <c r="D847" s="146"/>
      <c r="E847" s="147"/>
    </row>
    <row r="848" spans="1:5" ht="15.75" customHeight="1" x14ac:dyDescent="0.25">
      <c r="A848" s="144"/>
      <c r="B848" s="145"/>
      <c r="C848" s="145"/>
      <c r="D848" s="146"/>
      <c r="E848" s="147"/>
    </row>
    <row r="849" spans="1:5" ht="15.75" customHeight="1" x14ac:dyDescent="0.25">
      <c r="A849" s="144"/>
      <c r="B849" s="145"/>
      <c r="C849" s="145"/>
      <c r="D849" s="146"/>
      <c r="E849" s="147"/>
    </row>
    <row r="850" spans="1:5" ht="15.75" customHeight="1" x14ac:dyDescent="0.25">
      <c r="A850" s="144"/>
      <c r="B850" s="145"/>
      <c r="C850" s="145"/>
      <c r="D850" s="146"/>
      <c r="E850" s="147"/>
    </row>
    <row r="851" spans="1:5" ht="15.75" customHeight="1" x14ac:dyDescent="0.25">
      <c r="A851" s="144"/>
      <c r="B851" s="145"/>
      <c r="C851" s="145"/>
      <c r="D851" s="146"/>
      <c r="E851" s="147"/>
    </row>
    <row r="852" spans="1:5" ht="15.75" customHeight="1" x14ac:dyDescent="0.25">
      <c r="A852" s="144"/>
      <c r="B852" s="145"/>
      <c r="C852" s="145"/>
      <c r="D852" s="146"/>
      <c r="E852" s="147"/>
    </row>
    <row r="853" spans="1:5" ht="15.75" customHeight="1" x14ac:dyDescent="0.25">
      <c r="A853" s="144"/>
      <c r="B853" s="145"/>
      <c r="C853" s="145"/>
      <c r="D853" s="146"/>
      <c r="E853" s="147"/>
    </row>
    <row r="854" spans="1:5" ht="15.75" customHeight="1" x14ac:dyDescent="0.25">
      <c r="A854" s="144"/>
      <c r="B854" s="145"/>
      <c r="C854" s="145"/>
      <c r="D854" s="146"/>
      <c r="E854" s="147"/>
    </row>
    <row r="855" spans="1:5" ht="15.75" customHeight="1" x14ac:dyDescent="0.25">
      <c r="A855" s="144"/>
      <c r="B855" s="145"/>
      <c r="C855" s="145"/>
      <c r="D855" s="146"/>
      <c r="E855" s="147"/>
    </row>
    <row r="856" spans="1:5" ht="15.75" customHeight="1" x14ac:dyDescent="0.25">
      <c r="A856" s="144"/>
      <c r="B856" s="145"/>
      <c r="C856" s="145"/>
      <c r="D856" s="146"/>
      <c r="E856" s="147"/>
    </row>
    <row r="857" spans="1:5" ht="15.75" customHeight="1" x14ac:dyDescent="0.25">
      <c r="A857" s="144"/>
      <c r="B857" s="145"/>
      <c r="C857" s="145"/>
      <c r="D857" s="146"/>
      <c r="E857" s="147"/>
    </row>
    <row r="858" spans="1:5" ht="15.75" customHeight="1" x14ac:dyDescent="0.25">
      <c r="A858" s="144"/>
      <c r="B858" s="145"/>
      <c r="C858" s="145"/>
      <c r="D858" s="146"/>
      <c r="E858" s="147"/>
    </row>
    <row r="859" spans="1:5" ht="15.75" customHeight="1" x14ac:dyDescent="0.25">
      <c r="A859" s="144"/>
      <c r="B859" s="145"/>
      <c r="C859" s="145"/>
      <c r="D859" s="146"/>
      <c r="E859" s="147"/>
    </row>
    <row r="860" spans="1:5" ht="15.75" customHeight="1" x14ac:dyDescent="0.25">
      <c r="A860" s="144"/>
      <c r="B860" s="145"/>
      <c r="C860" s="145"/>
      <c r="D860" s="146"/>
      <c r="E860" s="147"/>
    </row>
    <row r="861" spans="1:5" ht="15.75" customHeight="1" x14ac:dyDescent="0.25">
      <c r="A861" s="144"/>
      <c r="B861" s="145"/>
      <c r="C861" s="145"/>
      <c r="D861" s="146"/>
      <c r="E861" s="147"/>
    </row>
    <row r="862" spans="1:5" ht="15.75" customHeight="1" x14ac:dyDescent="0.25">
      <c r="A862" s="144"/>
      <c r="B862" s="145"/>
      <c r="C862" s="145"/>
      <c r="D862" s="146"/>
      <c r="E862" s="147"/>
    </row>
    <row r="863" spans="1:5" ht="15.75" customHeight="1" x14ac:dyDescent="0.25">
      <c r="A863" s="144"/>
      <c r="B863" s="145"/>
      <c r="C863" s="145"/>
      <c r="D863" s="146"/>
      <c r="E863" s="147"/>
    </row>
    <row r="864" spans="1:5" ht="15.75" customHeight="1" x14ac:dyDescent="0.25">
      <c r="A864" s="144"/>
      <c r="B864" s="145"/>
      <c r="C864" s="145"/>
      <c r="D864" s="146"/>
      <c r="E864" s="147"/>
    </row>
    <row r="865" spans="1:5" ht="15.75" customHeight="1" x14ac:dyDescent="0.25">
      <c r="A865" s="144"/>
      <c r="B865" s="145"/>
      <c r="C865" s="145"/>
      <c r="D865" s="146"/>
      <c r="E865" s="147"/>
    </row>
    <row r="866" spans="1:5" ht="15.75" customHeight="1" x14ac:dyDescent="0.25">
      <c r="A866" s="144"/>
      <c r="B866" s="145"/>
      <c r="C866" s="145"/>
      <c r="D866" s="146"/>
      <c r="E866" s="147"/>
    </row>
    <row r="867" spans="1:5" ht="15.75" customHeight="1" x14ac:dyDescent="0.25">
      <c r="A867" s="144"/>
      <c r="B867" s="145"/>
      <c r="C867" s="145"/>
      <c r="D867" s="146"/>
      <c r="E867" s="147"/>
    </row>
    <row r="868" spans="1:5" ht="15.75" customHeight="1" x14ac:dyDescent="0.25">
      <c r="A868" s="144"/>
      <c r="B868" s="145"/>
      <c r="C868" s="145"/>
      <c r="D868" s="146"/>
      <c r="E868" s="147"/>
    </row>
    <row r="869" spans="1:5" ht="15.75" customHeight="1" x14ac:dyDescent="0.25">
      <c r="A869" s="144"/>
      <c r="B869" s="145"/>
      <c r="C869" s="145"/>
      <c r="D869" s="146"/>
      <c r="E869" s="147"/>
    </row>
    <row r="870" spans="1:5" ht="15.75" customHeight="1" x14ac:dyDescent="0.25">
      <c r="A870" s="144"/>
      <c r="B870" s="145"/>
      <c r="C870" s="145"/>
      <c r="D870" s="146"/>
      <c r="E870" s="147"/>
    </row>
    <row r="871" spans="1:5" ht="15.75" customHeight="1" x14ac:dyDescent="0.25">
      <c r="A871" s="144"/>
      <c r="B871" s="145"/>
      <c r="C871" s="145"/>
      <c r="D871" s="146"/>
      <c r="E871" s="147"/>
    </row>
    <row r="872" spans="1:5" ht="15.75" customHeight="1" x14ac:dyDescent="0.25">
      <c r="A872" s="144"/>
      <c r="B872" s="145"/>
      <c r="C872" s="145"/>
      <c r="D872" s="146"/>
      <c r="E872" s="147"/>
    </row>
    <row r="873" spans="1:5" ht="15.75" customHeight="1" x14ac:dyDescent="0.25">
      <c r="A873" s="144"/>
      <c r="B873" s="145"/>
      <c r="C873" s="145"/>
      <c r="D873" s="146"/>
      <c r="E873" s="147"/>
    </row>
    <row r="874" spans="1:5" ht="15.75" customHeight="1" x14ac:dyDescent="0.25">
      <c r="A874" s="144"/>
      <c r="B874" s="145"/>
      <c r="C874" s="145"/>
      <c r="D874" s="146"/>
      <c r="E874" s="147"/>
    </row>
    <row r="875" spans="1:5" ht="15.75" customHeight="1" x14ac:dyDescent="0.25">
      <c r="A875" s="144"/>
      <c r="B875" s="145"/>
      <c r="C875" s="145"/>
      <c r="D875" s="146"/>
      <c r="E875" s="147"/>
    </row>
    <row r="876" spans="1:5" ht="15.75" customHeight="1" x14ac:dyDescent="0.25">
      <c r="A876" s="144"/>
      <c r="B876" s="145"/>
      <c r="C876" s="145"/>
      <c r="D876" s="146"/>
      <c r="E876" s="147"/>
    </row>
    <row r="877" spans="1:5" ht="15.75" customHeight="1" x14ac:dyDescent="0.25">
      <c r="A877" s="144"/>
      <c r="B877" s="145"/>
      <c r="C877" s="145"/>
      <c r="D877" s="146"/>
      <c r="E877" s="147"/>
    </row>
    <row r="878" spans="1:5" ht="15.75" customHeight="1" x14ac:dyDescent="0.25">
      <c r="A878" s="144"/>
      <c r="B878" s="145"/>
      <c r="C878" s="145"/>
      <c r="D878" s="146"/>
      <c r="E878" s="147"/>
    </row>
    <row r="879" spans="1:5" ht="15.75" customHeight="1" x14ac:dyDescent="0.25">
      <c r="A879" s="144"/>
      <c r="B879" s="145"/>
      <c r="C879" s="145"/>
      <c r="D879" s="146"/>
      <c r="E879" s="147"/>
    </row>
    <row r="880" spans="1:5" ht="15.75" customHeight="1" x14ac:dyDescent="0.25">
      <c r="A880" s="144"/>
      <c r="B880" s="145"/>
      <c r="C880" s="145"/>
      <c r="D880" s="146"/>
      <c r="E880" s="147"/>
    </row>
    <row r="881" spans="1:5" ht="15.75" customHeight="1" x14ac:dyDescent="0.25">
      <c r="A881" s="144"/>
      <c r="B881" s="145"/>
      <c r="C881" s="145"/>
      <c r="D881" s="146"/>
      <c r="E881" s="147"/>
    </row>
    <row r="882" spans="1:5" ht="15.75" customHeight="1" x14ac:dyDescent="0.25">
      <c r="A882" s="144"/>
      <c r="B882" s="145"/>
      <c r="C882" s="145"/>
      <c r="D882" s="146"/>
      <c r="E882" s="147"/>
    </row>
    <row r="883" spans="1:5" ht="15.75" customHeight="1" x14ac:dyDescent="0.25">
      <c r="A883" s="144"/>
      <c r="B883" s="145"/>
      <c r="C883" s="145"/>
      <c r="D883" s="146"/>
      <c r="E883" s="147"/>
    </row>
    <row r="884" spans="1:5" ht="15.75" customHeight="1" x14ac:dyDescent="0.25">
      <c r="A884" s="144"/>
      <c r="B884" s="145"/>
      <c r="C884" s="145"/>
      <c r="D884" s="146"/>
      <c r="E884" s="147"/>
    </row>
    <row r="885" spans="1:5" ht="15.75" customHeight="1" x14ac:dyDescent="0.25">
      <c r="A885" s="144"/>
      <c r="B885" s="145"/>
      <c r="C885" s="145"/>
      <c r="D885" s="146"/>
      <c r="E885" s="147"/>
    </row>
    <row r="886" spans="1:5" ht="15.75" customHeight="1" x14ac:dyDescent="0.25">
      <c r="A886" s="144"/>
      <c r="B886" s="145"/>
      <c r="C886" s="145"/>
      <c r="D886" s="146"/>
      <c r="E886" s="147"/>
    </row>
    <row r="887" spans="1:5" ht="15.75" customHeight="1" x14ac:dyDescent="0.25">
      <c r="A887" s="144"/>
      <c r="B887" s="145"/>
      <c r="C887" s="145"/>
      <c r="D887" s="146"/>
      <c r="E887" s="147"/>
    </row>
    <row r="888" spans="1:5" ht="15.75" customHeight="1" x14ac:dyDescent="0.25">
      <c r="A888" s="144"/>
      <c r="B888" s="145"/>
      <c r="C888" s="145"/>
      <c r="D888" s="146"/>
      <c r="E888" s="147"/>
    </row>
    <row r="889" spans="1:5" ht="15.75" customHeight="1" x14ac:dyDescent="0.25">
      <c r="A889" s="144"/>
      <c r="B889" s="145"/>
      <c r="C889" s="145"/>
      <c r="D889" s="146"/>
      <c r="E889" s="147"/>
    </row>
    <row r="890" spans="1:5" ht="15.75" customHeight="1" x14ac:dyDescent="0.25">
      <c r="A890" s="144"/>
      <c r="B890" s="145"/>
      <c r="C890" s="145"/>
      <c r="D890" s="146"/>
      <c r="E890" s="147"/>
    </row>
    <row r="891" spans="1:5" ht="15.75" customHeight="1" x14ac:dyDescent="0.25">
      <c r="A891" s="144"/>
      <c r="B891" s="145"/>
      <c r="C891" s="145"/>
      <c r="D891" s="146"/>
      <c r="E891" s="147"/>
    </row>
    <row r="892" spans="1:5" ht="15.75" customHeight="1" x14ac:dyDescent="0.25">
      <c r="A892" s="144"/>
      <c r="B892" s="145"/>
      <c r="C892" s="145"/>
      <c r="D892" s="146"/>
      <c r="E892" s="147"/>
    </row>
    <row r="893" spans="1:5" ht="15.75" customHeight="1" x14ac:dyDescent="0.25">
      <c r="A893" s="144"/>
      <c r="B893" s="145"/>
      <c r="C893" s="145"/>
      <c r="D893" s="146"/>
      <c r="E893" s="147"/>
    </row>
    <row r="894" spans="1:5" ht="15.75" customHeight="1" x14ac:dyDescent="0.25">
      <c r="A894" s="144"/>
      <c r="B894" s="145"/>
      <c r="C894" s="145"/>
      <c r="D894" s="146"/>
      <c r="E894" s="147"/>
    </row>
    <row r="895" spans="1:5" ht="15.75" customHeight="1" x14ac:dyDescent="0.25">
      <c r="A895" s="144"/>
      <c r="B895" s="145"/>
      <c r="C895" s="145"/>
      <c r="D895" s="146"/>
      <c r="E895" s="147"/>
    </row>
    <row r="896" spans="1:5" ht="15.75" customHeight="1" x14ac:dyDescent="0.25">
      <c r="A896" s="144"/>
      <c r="B896" s="145"/>
      <c r="C896" s="145"/>
      <c r="D896" s="146"/>
      <c r="E896" s="147"/>
    </row>
    <row r="897" spans="1:5" ht="15.75" customHeight="1" x14ac:dyDescent="0.25">
      <c r="A897" s="144"/>
      <c r="B897" s="145"/>
      <c r="C897" s="145"/>
      <c r="D897" s="146"/>
      <c r="E897" s="147"/>
    </row>
    <row r="898" spans="1:5" ht="15.75" customHeight="1" x14ac:dyDescent="0.25">
      <c r="A898" s="144"/>
      <c r="B898" s="145"/>
      <c r="C898" s="145"/>
      <c r="D898" s="146"/>
      <c r="E898" s="147"/>
    </row>
    <row r="899" spans="1:5" ht="15.75" customHeight="1" x14ac:dyDescent="0.25">
      <c r="A899" s="144"/>
      <c r="B899" s="145"/>
      <c r="C899" s="145"/>
      <c r="D899" s="146"/>
      <c r="E899" s="147"/>
    </row>
    <row r="900" spans="1:5" ht="15.75" customHeight="1" x14ac:dyDescent="0.25">
      <c r="A900" s="144"/>
      <c r="B900" s="145"/>
      <c r="C900" s="145"/>
      <c r="D900" s="146"/>
      <c r="E900" s="147"/>
    </row>
    <row r="901" spans="1:5" ht="15.75" customHeight="1" x14ac:dyDescent="0.25">
      <c r="A901" s="144"/>
      <c r="B901" s="145"/>
      <c r="C901" s="145"/>
      <c r="D901" s="146"/>
      <c r="E901" s="147"/>
    </row>
    <row r="902" spans="1:5" ht="15.75" customHeight="1" x14ac:dyDescent="0.25">
      <c r="A902" s="144"/>
      <c r="B902" s="145"/>
      <c r="C902" s="145"/>
      <c r="D902" s="146"/>
      <c r="E902" s="147"/>
    </row>
    <row r="903" spans="1:5" ht="15.75" customHeight="1" x14ac:dyDescent="0.25">
      <c r="A903" s="144"/>
      <c r="B903" s="145"/>
      <c r="C903" s="145"/>
      <c r="D903" s="146"/>
      <c r="E903" s="147"/>
    </row>
    <row r="904" spans="1:5" ht="15.75" customHeight="1" x14ac:dyDescent="0.25">
      <c r="A904" s="144"/>
      <c r="B904" s="145"/>
      <c r="C904" s="145"/>
      <c r="D904" s="146"/>
      <c r="E904" s="147"/>
    </row>
    <row r="905" spans="1:5" ht="15.75" customHeight="1" x14ac:dyDescent="0.25">
      <c r="A905" s="144"/>
      <c r="B905" s="145"/>
      <c r="C905" s="145"/>
      <c r="D905" s="146"/>
      <c r="E905" s="147"/>
    </row>
    <row r="906" spans="1:5" ht="15.75" customHeight="1" x14ac:dyDescent="0.25">
      <c r="A906" s="144"/>
      <c r="B906" s="145"/>
      <c r="C906" s="145"/>
      <c r="D906" s="146"/>
      <c r="E906" s="147"/>
    </row>
    <row r="907" spans="1:5" ht="15.75" customHeight="1" x14ac:dyDescent="0.25">
      <c r="A907" s="144"/>
      <c r="B907" s="145"/>
      <c r="C907" s="145"/>
      <c r="D907" s="146"/>
      <c r="E907" s="147"/>
    </row>
    <row r="908" spans="1:5" ht="15.75" customHeight="1" x14ac:dyDescent="0.25">
      <c r="A908" s="144"/>
      <c r="B908" s="145"/>
      <c r="C908" s="145"/>
      <c r="D908" s="146"/>
      <c r="E908" s="147"/>
    </row>
    <row r="909" spans="1:5" ht="15.75" customHeight="1" x14ac:dyDescent="0.25">
      <c r="A909" s="144"/>
      <c r="B909" s="145"/>
      <c r="C909" s="145"/>
      <c r="D909" s="146"/>
      <c r="E909" s="147"/>
    </row>
    <row r="910" spans="1:5" ht="15.75" customHeight="1" x14ac:dyDescent="0.25">
      <c r="A910" s="144"/>
      <c r="B910" s="145"/>
      <c r="C910" s="145"/>
      <c r="D910" s="146"/>
      <c r="E910" s="147"/>
    </row>
    <row r="911" spans="1:5" ht="15.75" customHeight="1" x14ac:dyDescent="0.25">
      <c r="A911" s="144"/>
      <c r="B911" s="145"/>
      <c r="C911" s="145"/>
      <c r="D911" s="146"/>
      <c r="E911" s="147"/>
    </row>
    <row r="912" spans="1:5" ht="15.75" customHeight="1" x14ac:dyDescent="0.25">
      <c r="A912" s="144"/>
      <c r="B912" s="145"/>
      <c r="C912" s="145"/>
      <c r="D912" s="146"/>
      <c r="E912" s="147"/>
    </row>
    <row r="913" spans="1:5" ht="15.75" customHeight="1" x14ac:dyDescent="0.25">
      <c r="A913" s="144"/>
      <c r="B913" s="145"/>
      <c r="C913" s="145"/>
      <c r="D913" s="146"/>
      <c r="E913" s="147"/>
    </row>
    <row r="914" spans="1:5" ht="15.75" customHeight="1" x14ac:dyDescent="0.25">
      <c r="A914" s="144"/>
      <c r="B914" s="145"/>
      <c r="C914" s="145"/>
      <c r="D914" s="146"/>
      <c r="E914" s="147"/>
    </row>
    <row r="915" spans="1:5" ht="15.75" customHeight="1" x14ac:dyDescent="0.25">
      <c r="A915" s="144"/>
      <c r="B915" s="145"/>
      <c r="C915" s="145"/>
      <c r="D915" s="146"/>
      <c r="E915" s="147"/>
    </row>
    <row r="916" spans="1:5" ht="15.75" customHeight="1" x14ac:dyDescent="0.25">
      <c r="A916" s="144"/>
      <c r="B916" s="145"/>
      <c r="C916" s="145"/>
      <c r="D916" s="146"/>
      <c r="E916" s="147"/>
    </row>
    <row r="917" spans="1:5" ht="15.75" customHeight="1" x14ac:dyDescent="0.25">
      <c r="A917" s="144"/>
      <c r="B917" s="145"/>
      <c r="C917" s="145"/>
      <c r="D917" s="146"/>
      <c r="E917" s="147"/>
    </row>
    <row r="918" spans="1:5" ht="15.75" customHeight="1" x14ac:dyDescent="0.25">
      <c r="A918" s="144"/>
      <c r="B918" s="145"/>
      <c r="C918" s="145"/>
      <c r="D918" s="146"/>
      <c r="E918" s="147"/>
    </row>
    <row r="919" spans="1:5" ht="15.75" customHeight="1" x14ac:dyDescent="0.25">
      <c r="A919" s="144"/>
      <c r="B919" s="145"/>
      <c r="C919" s="145"/>
      <c r="D919" s="146"/>
      <c r="E919" s="147"/>
    </row>
    <row r="920" spans="1:5" ht="15.75" customHeight="1" x14ac:dyDescent="0.25">
      <c r="A920" s="144"/>
      <c r="B920" s="145"/>
      <c r="C920" s="145"/>
      <c r="D920" s="146"/>
      <c r="E920" s="147"/>
    </row>
    <row r="921" spans="1:5" ht="15.75" customHeight="1" x14ac:dyDescent="0.25">
      <c r="A921" s="144"/>
      <c r="B921" s="145"/>
      <c r="C921" s="145"/>
      <c r="D921" s="146"/>
      <c r="E921" s="147"/>
    </row>
    <row r="922" spans="1:5" ht="15.75" customHeight="1" x14ac:dyDescent="0.25">
      <c r="A922" s="144"/>
      <c r="B922" s="145"/>
      <c r="C922" s="145"/>
      <c r="D922" s="146"/>
      <c r="E922" s="147"/>
    </row>
    <row r="923" spans="1:5" ht="15.75" customHeight="1" x14ac:dyDescent="0.25">
      <c r="A923" s="144"/>
      <c r="B923" s="145"/>
      <c r="C923" s="145"/>
      <c r="D923" s="146"/>
      <c r="E923" s="147"/>
    </row>
    <row r="924" spans="1:5" ht="15.75" customHeight="1" x14ac:dyDescent="0.25">
      <c r="A924" s="144"/>
      <c r="B924" s="145"/>
      <c r="C924" s="145"/>
      <c r="D924" s="146"/>
      <c r="E924" s="147"/>
    </row>
    <row r="925" spans="1:5" ht="15.75" customHeight="1" x14ac:dyDescent="0.25">
      <c r="A925" s="144"/>
      <c r="B925" s="145"/>
      <c r="C925" s="145"/>
      <c r="D925" s="146"/>
      <c r="E925" s="147"/>
    </row>
    <row r="926" spans="1:5" ht="15.75" customHeight="1" x14ac:dyDescent="0.25">
      <c r="A926" s="144"/>
      <c r="B926" s="145"/>
      <c r="C926" s="145"/>
      <c r="D926" s="146"/>
      <c r="E926" s="147"/>
    </row>
    <row r="927" spans="1:5" ht="15.75" customHeight="1" x14ac:dyDescent="0.25">
      <c r="A927" s="144"/>
      <c r="B927" s="145"/>
      <c r="C927" s="145"/>
      <c r="D927" s="146"/>
      <c r="E927" s="147"/>
    </row>
    <row r="928" spans="1:5" ht="15.75" customHeight="1" x14ac:dyDescent="0.25">
      <c r="A928" s="144"/>
      <c r="B928" s="145"/>
      <c r="C928" s="145"/>
      <c r="D928" s="146"/>
      <c r="E928" s="147"/>
    </row>
    <row r="929" spans="1:5" ht="15.75" customHeight="1" x14ac:dyDescent="0.25">
      <c r="A929" s="144"/>
      <c r="B929" s="145"/>
      <c r="C929" s="145"/>
      <c r="D929" s="146"/>
      <c r="E929" s="147"/>
    </row>
    <row r="930" spans="1:5" ht="15.75" customHeight="1" x14ac:dyDescent="0.25">
      <c r="A930" s="144"/>
      <c r="B930" s="145"/>
      <c r="C930" s="145"/>
      <c r="D930" s="146"/>
      <c r="E930" s="147"/>
    </row>
    <row r="931" spans="1:5" ht="15.75" customHeight="1" x14ac:dyDescent="0.25">
      <c r="A931" s="144"/>
      <c r="B931" s="145"/>
      <c r="C931" s="145"/>
      <c r="D931" s="146"/>
      <c r="E931" s="147"/>
    </row>
    <row r="932" spans="1:5" ht="15.75" customHeight="1" x14ac:dyDescent="0.25">
      <c r="A932" s="144"/>
      <c r="B932" s="145"/>
      <c r="C932" s="145"/>
      <c r="D932" s="146"/>
      <c r="E932" s="147"/>
    </row>
    <row r="933" spans="1:5" ht="15.75" customHeight="1" x14ac:dyDescent="0.25">
      <c r="A933" s="144"/>
      <c r="B933" s="145"/>
      <c r="C933" s="145"/>
      <c r="D933" s="146"/>
      <c r="E933" s="147"/>
    </row>
    <row r="934" spans="1:5" ht="15.75" customHeight="1" x14ac:dyDescent="0.25">
      <c r="A934" s="144"/>
      <c r="B934" s="145"/>
      <c r="C934" s="145"/>
      <c r="D934" s="146"/>
      <c r="E934" s="147"/>
    </row>
    <row r="935" spans="1:5" ht="15.75" customHeight="1" x14ac:dyDescent="0.25">
      <c r="A935" s="144"/>
      <c r="B935" s="145"/>
      <c r="C935" s="145"/>
      <c r="D935" s="146"/>
      <c r="E935" s="147"/>
    </row>
    <row r="936" spans="1:5" ht="15.75" customHeight="1" x14ac:dyDescent="0.25">
      <c r="A936" s="144"/>
      <c r="B936" s="145"/>
      <c r="C936" s="145"/>
      <c r="D936" s="146"/>
      <c r="E936" s="147"/>
    </row>
    <row r="937" spans="1:5" ht="15.75" customHeight="1" x14ac:dyDescent="0.25">
      <c r="A937" s="144"/>
      <c r="B937" s="145"/>
      <c r="C937" s="145"/>
      <c r="D937" s="146"/>
      <c r="E937" s="147"/>
    </row>
    <row r="938" spans="1:5" ht="15.75" customHeight="1" x14ac:dyDescent="0.25">
      <c r="A938" s="144"/>
      <c r="B938" s="145"/>
      <c r="C938" s="145"/>
      <c r="D938" s="146"/>
      <c r="E938" s="147"/>
    </row>
    <row r="939" spans="1:5" ht="15.75" customHeight="1" x14ac:dyDescent="0.25">
      <c r="A939" s="144"/>
      <c r="B939" s="145"/>
      <c r="C939" s="145"/>
      <c r="D939" s="146"/>
      <c r="E939" s="147"/>
    </row>
    <row r="940" spans="1:5" ht="15.75" customHeight="1" x14ac:dyDescent="0.25">
      <c r="A940" s="144"/>
      <c r="B940" s="145"/>
      <c r="C940" s="145"/>
      <c r="D940" s="146"/>
      <c r="E940" s="147"/>
    </row>
    <row r="941" spans="1:5" ht="15.75" customHeight="1" x14ac:dyDescent="0.25">
      <c r="A941" s="144"/>
      <c r="B941" s="145"/>
      <c r="C941" s="145"/>
      <c r="D941" s="146"/>
      <c r="E941" s="147"/>
    </row>
    <row r="942" spans="1:5" ht="15.75" customHeight="1" x14ac:dyDescent="0.25">
      <c r="A942" s="144"/>
      <c r="B942" s="145"/>
      <c r="C942" s="145"/>
      <c r="D942" s="146"/>
      <c r="E942" s="147"/>
    </row>
    <row r="943" spans="1:5" ht="15.75" customHeight="1" x14ac:dyDescent="0.25">
      <c r="A943" s="144"/>
      <c r="B943" s="145"/>
      <c r="C943" s="145"/>
      <c r="D943" s="146"/>
      <c r="E943" s="147"/>
    </row>
    <row r="944" spans="1:5" ht="15.75" customHeight="1" x14ac:dyDescent="0.25">
      <c r="A944" s="144"/>
      <c r="B944" s="145"/>
      <c r="C944" s="145"/>
      <c r="D944" s="146"/>
      <c r="E944" s="147"/>
    </row>
    <row r="945" spans="1:5" ht="15.75" customHeight="1" x14ac:dyDescent="0.25">
      <c r="A945" s="144"/>
      <c r="B945" s="145"/>
      <c r="C945" s="145"/>
      <c r="D945" s="146"/>
      <c r="E945" s="147"/>
    </row>
    <row r="946" spans="1:5" ht="15.75" customHeight="1" x14ac:dyDescent="0.25">
      <c r="A946" s="144"/>
      <c r="B946" s="145"/>
      <c r="C946" s="145"/>
      <c r="D946" s="146"/>
      <c r="E946" s="147"/>
    </row>
    <row r="947" spans="1:5" ht="15.75" customHeight="1" x14ac:dyDescent="0.25">
      <c r="A947" s="144"/>
      <c r="B947" s="145"/>
      <c r="C947" s="145"/>
      <c r="D947" s="146"/>
      <c r="E947" s="147"/>
    </row>
    <row r="948" spans="1:5" ht="15.75" customHeight="1" x14ac:dyDescent="0.25">
      <c r="A948" s="144"/>
      <c r="B948" s="145"/>
      <c r="C948" s="145"/>
      <c r="D948" s="146"/>
      <c r="E948" s="147"/>
    </row>
    <row r="949" spans="1:5" ht="15.75" customHeight="1" x14ac:dyDescent="0.25">
      <c r="A949" s="144"/>
      <c r="B949" s="145"/>
      <c r="C949" s="145"/>
      <c r="D949" s="146"/>
      <c r="E949" s="147"/>
    </row>
    <row r="950" spans="1:5" ht="15.75" customHeight="1" x14ac:dyDescent="0.25">
      <c r="A950" s="144"/>
      <c r="B950" s="145"/>
      <c r="C950" s="145"/>
      <c r="D950" s="146"/>
      <c r="E950" s="147"/>
    </row>
    <row r="951" spans="1:5" ht="15.75" customHeight="1" x14ac:dyDescent="0.25">
      <c r="A951" s="144"/>
      <c r="B951" s="145"/>
      <c r="C951" s="145"/>
      <c r="D951" s="146"/>
      <c r="E951" s="147"/>
    </row>
    <row r="952" spans="1:5" ht="15.75" customHeight="1" x14ac:dyDescent="0.25">
      <c r="A952" s="144"/>
      <c r="B952" s="145"/>
      <c r="C952" s="145"/>
      <c r="D952" s="146"/>
      <c r="E952" s="147"/>
    </row>
    <row r="953" spans="1:5" ht="15.75" customHeight="1" x14ac:dyDescent="0.25">
      <c r="A953" s="144"/>
      <c r="B953" s="145"/>
      <c r="C953" s="145"/>
      <c r="D953" s="146"/>
      <c r="E953" s="147"/>
    </row>
    <row r="954" spans="1:5" ht="15.75" customHeight="1" x14ac:dyDescent="0.25">
      <c r="A954" s="144"/>
      <c r="B954" s="145"/>
      <c r="C954" s="145"/>
      <c r="D954" s="146"/>
      <c r="E954" s="147"/>
    </row>
    <row r="955" spans="1:5" ht="15.75" customHeight="1" x14ac:dyDescent="0.25">
      <c r="A955" s="144"/>
      <c r="B955" s="145"/>
      <c r="C955" s="145"/>
      <c r="D955" s="146"/>
      <c r="E955" s="147"/>
    </row>
    <row r="956" spans="1:5" ht="15.75" customHeight="1" x14ac:dyDescent="0.25">
      <c r="A956" s="144"/>
      <c r="B956" s="145"/>
      <c r="C956" s="145"/>
      <c r="D956" s="146"/>
      <c r="E956" s="147"/>
    </row>
    <row r="957" spans="1:5" ht="15.75" customHeight="1" x14ac:dyDescent="0.25">
      <c r="A957" s="144"/>
      <c r="B957" s="145"/>
      <c r="C957" s="145"/>
      <c r="D957" s="146"/>
      <c r="E957" s="147"/>
    </row>
    <row r="958" spans="1:5" ht="15.75" customHeight="1" x14ac:dyDescent="0.25">
      <c r="A958" s="144"/>
      <c r="B958" s="145"/>
      <c r="C958" s="145"/>
      <c r="D958" s="146"/>
      <c r="E958" s="147"/>
    </row>
    <row r="959" spans="1:5" ht="15.75" customHeight="1" x14ac:dyDescent="0.25">
      <c r="A959" s="144"/>
      <c r="B959" s="145"/>
      <c r="C959" s="145"/>
      <c r="D959" s="146"/>
      <c r="E959" s="147"/>
    </row>
    <row r="960" spans="1:5" ht="15.75" customHeight="1" x14ac:dyDescent="0.25">
      <c r="A960" s="144"/>
      <c r="B960" s="145"/>
      <c r="C960" s="145"/>
      <c r="D960" s="146"/>
      <c r="E960" s="147"/>
    </row>
    <row r="961" spans="1:5" ht="15.75" customHeight="1" x14ac:dyDescent="0.25">
      <c r="A961" s="144"/>
      <c r="B961" s="145"/>
      <c r="C961" s="145"/>
      <c r="D961" s="146"/>
      <c r="E961" s="147"/>
    </row>
    <row r="962" spans="1:5" ht="15.75" customHeight="1" x14ac:dyDescent="0.25">
      <c r="A962" s="144"/>
      <c r="B962" s="145"/>
      <c r="C962" s="145"/>
      <c r="D962" s="146"/>
      <c r="E962" s="147"/>
    </row>
    <row r="963" spans="1:5" ht="15.75" customHeight="1" x14ac:dyDescent="0.25">
      <c r="A963" s="144"/>
      <c r="B963" s="145"/>
      <c r="C963" s="145"/>
      <c r="D963" s="146"/>
      <c r="E963" s="147"/>
    </row>
    <row r="964" spans="1:5" ht="15.75" customHeight="1" x14ac:dyDescent="0.25">
      <c r="A964" s="144"/>
      <c r="B964" s="145"/>
      <c r="C964" s="145"/>
      <c r="D964" s="146"/>
      <c r="E964" s="147"/>
    </row>
    <row r="965" spans="1:5" ht="15.75" customHeight="1" x14ac:dyDescent="0.25">
      <c r="A965" s="144"/>
      <c r="B965" s="145"/>
      <c r="C965" s="145"/>
      <c r="D965" s="146"/>
      <c r="E965" s="147"/>
    </row>
    <row r="966" spans="1:5" ht="15.75" customHeight="1" x14ac:dyDescent="0.25">
      <c r="A966" s="144"/>
      <c r="B966" s="145"/>
      <c r="C966" s="145"/>
      <c r="D966" s="146"/>
      <c r="E966" s="147"/>
    </row>
    <row r="967" spans="1:5" ht="15.75" customHeight="1" x14ac:dyDescent="0.25">
      <c r="A967" s="144"/>
      <c r="B967" s="145"/>
      <c r="C967" s="145"/>
      <c r="D967" s="146"/>
      <c r="E967" s="147"/>
    </row>
    <row r="968" spans="1:5" ht="15.75" customHeight="1" x14ac:dyDescent="0.25">
      <c r="A968" s="144"/>
      <c r="B968" s="145"/>
      <c r="C968" s="145"/>
      <c r="D968" s="146"/>
      <c r="E968" s="147"/>
    </row>
    <row r="969" spans="1:5" ht="15.75" customHeight="1" x14ac:dyDescent="0.25">
      <c r="A969" s="144"/>
      <c r="B969" s="145"/>
      <c r="C969" s="145"/>
      <c r="D969" s="146"/>
      <c r="E969" s="147"/>
    </row>
    <row r="970" spans="1:5" ht="15.75" customHeight="1" x14ac:dyDescent="0.25">
      <c r="A970" s="144"/>
      <c r="B970" s="145"/>
      <c r="C970" s="145"/>
      <c r="D970" s="146"/>
      <c r="E970" s="147"/>
    </row>
    <row r="971" spans="1:5" ht="15.75" customHeight="1" x14ac:dyDescent="0.25">
      <c r="A971" s="144"/>
      <c r="B971" s="145"/>
      <c r="C971" s="145"/>
      <c r="D971" s="146"/>
      <c r="E971" s="147"/>
    </row>
    <row r="972" spans="1:5" ht="15.75" customHeight="1" x14ac:dyDescent="0.25">
      <c r="A972" s="144"/>
      <c r="B972" s="145"/>
      <c r="C972" s="145"/>
      <c r="D972" s="146"/>
      <c r="E972" s="147"/>
    </row>
    <row r="973" spans="1:5" ht="15.75" customHeight="1" x14ac:dyDescent="0.25">
      <c r="A973" s="144"/>
      <c r="B973" s="145"/>
      <c r="C973" s="145"/>
      <c r="D973" s="146"/>
      <c r="E973" s="147"/>
    </row>
    <row r="974" spans="1:5" ht="15.75" customHeight="1" x14ac:dyDescent="0.25">
      <c r="A974" s="144"/>
      <c r="B974" s="145"/>
      <c r="C974" s="145"/>
      <c r="D974" s="146"/>
      <c r="E974" s="147"/>
    </row>
    <row r="975" spans="1:5" ht="15.75" customHeight="1" x14ac:dyDescent="0.25">
      <c r="A975" s="144"/>
      <c r="B975" s="145"/>
      <c r="C975" s="145"/>
      <c r="D975" s="146"/>
      <c r="E975" s="147"/>
    </row>
    <row r="976" spans="1:5" ht="15.75" customHeight="1" x14ac:dyDescent="0.25">
      <c r="A976" s="144"/>
      <c r="B976" s="145"/>
      <c r="C976" s="145"/>
      <c r="D976" s="146"/>
      <c r="E976" s="147"/>
    </row>
    <row r="977" spans="1:5" ht="15.75" customHeight="1" x14ac:dyDescent="0.25">
      <c r="A977" s="144"/>
      <c r="B977" s="145"/>
      <c r="C977" s="145"/>
      <c r="D977" s="146"/>
      <c r="E977" s="147"/>
    </row>
    <row r="978" spans="1:5" ht="15.75" customHeight="1" x14ac:dyDescent="0.25">
      <c r="A978" s="144"/>
      <c r="B978" s="145"/>
      <c r="C978" s="145"/>
      <c r="D978" s="146"/>
      <c r="E978" s="147"/>
    </row>
    <row r="979" spans="1:5" ht="15.75" customHeight="1" x14ac:dyDescent="0.25">
      <c r="A979" s="144"/>
      <c r="B979" s="145"/>
      <c r="C979" s="145"/>
      <c r="D979" s="146"/>
      <c r="E979" s="147"/>
    </row>
    <row r="980" spans="1:5" ht="15" customHeight="1" x14ac:dyDescent="0.25">
      <c r="A980" s="144"/>
      <c r="B980" s="145"/>
      <c r="C980" s="145"/>
      <c r="D980" s="146"/>
      <c r="E980" s="147"/>
    </row>
    <row r="981" spans="1:5" ht="15" customHeight="1" x14ac:dyDescent="0.25">
      <c r="A981" s="144"/>
      <c r="B981" s="145"/>
      <c r="C981" s="145"/>
      <c r="D981" s="146"/>
      <c r="E981" s="147"/>
    </row>
    <row r="982" spans="1:5" ht="15" customHeight="1" x14ac:dyDescent="0.25">
      <c r="A982" s="144"/>
      <c r="B982" s="145"/>
      <c r="C982" s="145"/>
      <c r="D982" s="146"/>
      <c r="E982" s="147"/>
    </row>
    <row r="983" spans="1:5" ht="15" customHeight="1" x14ac:dyDescent="0.25">
      <c r="A983" s="144"/>
      <c r="B983" s="145"/>
      <c r="C983" s="145"/>
      <c r="D983" s="146"/>
      <c r="E983" s="147"/>
    </row>
    <row r="984" spans="1:5" ht="15" customHeight="1" x14ac:dyDescent="0.25">
      <c r="A984" s="144"/>
      <c r="B984" s="145"/>
      <c r="C984" s="145"/>
      <c r="D984" s="146"/>
      <c r="E984" s="147"/>
    </row>
    <row r="985" spans="1:5" ht="15" customHeight="1" x14ac:dyDescent="0.25">
      <c r="A985" s="144"/>
      <c r="B985" s="145"/>
      <c r="C985" s="145"/>
      <c r="D985" s="146"/>
      <c r="E985" s="147"/>
    </row>
    <row r="986" spans="1:5" ht="15" customHeight="1" x14ac:dyDescent="0.25">
      <c r="A986" s="144"/>
      <c r="B986" s="145"/>
      <c r="C986" s="145"/>
      <c r="D986" s="146"/>
      <c r="E986" s="147"/>
    </row>
    <row r="987" spans="1:5" ht="15" customHeight="1" x14ac:dyDescent="0.25">
      <c r="A987" s="144"/>
      <c r="B987" s="145"/>
      <c r="C987" s="145"/>
      <c r="D987" s="146"/>
      <c r="E987" s="147"/>
    </row>
    <row r="988" spans="1:5" ht="15" customHeight="1" x14ac:dyDescent="0.25">
      <c r="A988" s="144"/>
      <c r="B988" s="145"/>
      <c r="C988" s="145"/>
      <c r="D988" s="146"/>
      <c r="E988" s="147"/>
    </row>
    <row r="989" spans="1:5" ht="15" customHeight="1" x14ac:dyDescent="0.25">
      <c r="E989" s="147"/>
    </row>
  </sheetData>
  <mergeCells count="141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B64:D64"/>
    <mergeCell ref="A65:D65"/>
    <mergeCell ref="A66:E66"/>
    <mergeCell ref="B67:D67"/>
    <mergeCell ref="A71:D71"/>
    <mergeCell ref="A73:E73"/>
    <mergeCell ref="B74:C74"/>
    <mergeCell ref="B75:C75"/>
    <mergeCell ref="B76:C76"/>
    <mergeCell ref="A72:E72"/>
    <mergeCell ref="B77:C77"/>
    <mergeCell ref="B78:C78"/>
    <mergeCell ref="B79:C79"/>
    <mergeCell ref="B80:C80"/>
    <mergeCell ref="A81:C81"/>
    <mergeCell ref="A82:E82"/>
    <mergeCell ref="A83:C86"/>
    <mergeCell ref="A87:E87"/>
    <mergeCell ref="A88:E88"/>
    <mergeCell ref="B89:C89"/>
    <mergeCell ref="B90:C90"/>
    <mergeCell ref="B91:C91"/>
    <mergeCell ref="B92:C92"/>
    <mergeCell ref="B93:C93"/>
    <mergeCell ref="B94:C94"/>
    <mergeCell ref="B95:C95"/>
    <mergeCell ref="A96:C96"/>
    <mergeCell ref="A97:E97"/>
    <mergeCell ref="B98:D98"/>
    <mergeCell ref="B99:D99"/>
    <mergeCell ref="A100:D100"/>
    <mergeCell ref="A101:E101"/>
    <mergeCell ref="B102:D102"/>
    <mergeCell ref="A105:D105"/>
    <mergeCell ref="A106:D106"/>
    <mergeCell ref="A108:E108"/>
    <mergeCell ref="B109:D109"/>
    <mergeCell ref="B110:D110"/>
    <mergeCell ref="B111:D111"/>
    <mergeCell ref="B112:D112"/>
    <mergeCell ref="B113:D113"/>
    <mergeCell ref="A114:D114"/>
    <mergeCell ref="A115:E115"/>
    <mergeCell ref="A116:C121"/>
    <mergeCell ref="A122:E122"/>
    <mergeCell ref="B123:C123"/>
    <mergeCell ref="B124:C124"/>
    <mergeCell ref="B125:C125"/>
    <mergeCell ref="A126:B126"/>
    <mergeCell ref="C126:D126"/>
    <mergeCell ref="B128:C128"/>
    <mergeCell ref="B129:C129"/>
    <mergeCell ref="B130:C130"/>
    <mergeCell ref="B131:C131"/>
    <mergeCell ref="B132:C132"/>
    <mergeCell ref="B133:C133"/>
    <mergeCell ref="A134:C134"/>
    <mergeCell ref="A135:D135"/>
    <mergeCell ref="A136:D136"/>
    <mergeCell ref="A138:E138"/>
    <mergeCell ref="A139:D139"/>
    <mergeCell ref="B140:D140"/>
    <mergeCell ref="B141:D141"/>
    <mergeCell ref="B142:D142"/>
    <mergeCell ref="A155:E155"/>
    <mergeCell ref="A156:E156"/>
    <mergeCell ref="B143:D143"/>
    <mergeCell ref="B144:D144"/>
    <mergeCell ref="A145:D145"/>
    <mergeCell ref="B146:D146"/>
    <mergeCell ref="A147:D147"/>
    <mergeCell ref="A148:D148"/>
    <mergeCell ref="A149:D149"/>
    <mergeCell ref="A153:E153"/>
    <mergeCell ref="A154:E154"/>
  </mergeCells>
  <pageMargins left="0.51180555555555596" right="0.51180555555555596" top="0.78749999999999998" bottom="0.78749999999999998" header="0.511811023622047" footer="0.51181102362204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79"/>
  <sheetViews>
    <sheetView topLeftCell="A55" zoomScaleNormal="100" workbookViewId="0">
      <selection activeCell="F74" sqref="F74"/>
    </sheetView>
  </sheetViews>
  <sheetFormatPr defaultColWidth="12.59765625" defaultRowHeight="13.8" x14ac:dyDescent="0.25"/>
  <cols>
    <col min="1" max="1" width="4.69921875" customWidth="1"/>
    <col min="2" max="2" width="26.19921875" customWidth="1"/>
    <col min="3" max="3" width="19.59765625" customWidth="1"/>
    <col min="4" max="4" width="10.5" customWidth="1"/>
    <col min="5" max="5" width="11.5" customWidth="1"/>
    <col min="6" max="6" width="12" customWidth="1"/>
    <col min="7" max="7" width="16.3984375" customWidth="1"/>
    <col min="9" max="9" width="16.69921875" customWidth="1"/>
    <col min="10" max="22" width="7.59765625" customWidth="1"/>
  </cols>
  <sheetData>
    <row r="1" spans="1:7" ht="15" customHeight="1" x14ac:dyDescent="0.25">
      <c r="A1" s="308" t="s">
        <v>227</v>
      </c>
      <c r="B1" s="308"/>
      <c r="C1" s="308"/>
      <c r="D1" s="308"/>
      <c r="E1" s="308"/>
      <c r="F1" s="309" t="s">
        <v>228</v>
      </c>
      <c r="G1" s="310" t="s">
        <v>229</v>
      </c>
    </row>
    <row r="2" spans="1:7" ht="26.4" x14ac:dyDescent="0.25">
      <c r="A2" s="154" t="s">
        <v>230</v>
      </c>
      <c r="B2" s="154" t="s">
        <v>231</v>
      </c>
      <c r="C2" s="154" t="s">
        <v>232</v>
      </c>
      <c r="D2" s="154" t="s">
        <v>233</v>
      </c>
      <c r="E2" s="154" t="s">
        <v>234</v>
      </c>
      <c r="F2" s="309"/>
      <c r="G2" s="310"/>
    </row>
    <row r="3" spans="1:7" ht="52.8" x14ac:dyDescent="0.25">
      <c r="A3" s="155">
        <v>1</v>
      </c>
      <c r="B3" s="156" t="s">
        <v>235</v>
      </c>
      <c r="C3" s="157" t="s">
        <v>236</v>
      </c>
      <c r="D3" s="155">
        <v>240</v>
      </c>
      <c r="E3" s="155" t="s">
        <v>237</v>
      </c>
      <c r="F3" s="158">
        <v>0</v>
      </c>
      <c r="G3" s="158">
        <f t="shared" ref="G3:G34" si="0">D3*F3</f>
        <v>0</v>
      </c>
    </row>
    <row r="4" spans="1:7" ht="39.6" x14ac:dyDescent="0.25">
      <c r="A4" s="155">
        <v>2</v>
      </c>
      <c r="B4" s="159" t="s">
        <v>238</v>
      </c>
      <c r="C4" s="160" t="s">
        <v>239</v>
      </c>
      <c r="D4" s="155">
        <f>(120/6)*12</f>
        <v>240</v>
      </c>
      <c r="E4" s="155" t="s">
        <v>237</v>
      </c>
      <c r="F4" s="158">
        <v>0</v>
      </c>
      <c r="G4" s="158">
        <f t="shared" si="0"/>
        <v>0</v>
      </c>
    </row>
    <row r="5" spans="1:7" ht="52.8" x14ac:dyDescent="0.25">
      <c r="A5" s="155">
        <v>3</v>
      </c>
      <c r="B5" s="159" t="s">
        <v>240</v>
      </c>
      <c r="C5" s="160" t="s">
        <v>241</v>
      </c>
      <c r="D5" s="155">
        <f>(18/6)*12</f>
        <v>36</v>
      </c>
      <c r="E5" s="155" t="s">
        <v>26</v>
      </c>
      <c r="F5" s="158">
        <v>0</v>
      </c>
      <c r="G5" s="158">
        <f t="shared" si="0"/>
        <v>0</v>
      </c>
    </row>
    <row r="6" spans="1:7" ht="48.75" customHeight="1" x14ac:dyDescent="0.25">
      <c r="A6" s="155">
        <v>4</v>
      </c>
      <c r="B6" s="159" t="s">
        <v>242</v>
      </c>
      <c r="C6" s="160" t="s">
        <v>243</v>
      </c>
      <c r="D6" s="155">
        <v>24</v>
      </c>
      <c r="E6" s="155" t="s">
        <v>244</v>
      </c>
      <c r="F6" s="158">
        <v>0</v>
      </c>
      <c r="G6" s="158">
        <f t="shared" si="0"/>
        <v>0</v>
      </c>
    </row>
    <row r="7" spans="1:7" ht="79.2" x14ac:dyDescent="0.25">
      <c r="A7" s="155">
        <v>5</v>
      </c>
      <c r="B7" s="159" t="s">
        <v>245</v>
      </c>
      <c r="C7" s="160" t="s">
        <v>246</v>
      </c>
      <c r="D7" s="155">
        <v>120</v>
      </c>
      <c r="E7" s="155" t="s">
        <v>26</v>
      </c>
      <c r="F7" s="158">
        <v>0</v>
      </c>
      <c r="G7" s="158">
        <f t="shared" si="0"/>
        <v>0</v>
      </c>
    </row>
    <row r="8" spans="1:7" ht="26.4" x14ac:dyDescent="0.25">
      <c r="A8" s="155">
        <v>6</v>
      </c>
      <c r="B8" s="156" t="s">
        <v>247</v>
      </c>
      <c r="C8" s="161" t="s">
        <v>248</v>
      </c>
      <c r="D8" s="155">
        <v>2</v>
      </c>
      <c r="E8" s="155" t="s">
        <v>26</v>
      </c>
      <c r="F8" s="158">
        <v>0</v>
      </c>
      <c r="G8" s="158">
        <f t="shared" si="0"/>
        <v>0</v>
      </c>
    </row>
    <row r="9" spans="1:7" ht="26.4" x14ac:dyDescent="0.25">
      <c r="A9" s="155">
        <v>7</v>
      </c>
      <c r="B9" s="156" t="s">
        <v>249</v>
      </c>
      <c r="C9" s="161" t="s">
        <v>250</v>
      </c>
      <c r="D9" s="155">
        <v>4</v>
      </c>
      <c r="E9" s="155" t="s">
        <v>26</v>
      </c>
      <c r="F9" s="158">
        <v>0</v>
      </c>
      <c r="G9" s="158">
        <f t="shared" si="0"/>
        <v>0</v>
      </c>
    </row>
    <row r="10" spans="1:7" ht="26.4" x14ac:dyDescent="0.25">
      <c r="A10" s="155">
        <v>8</v>
      </c>
      <c r="B10" s="156" t="s">
        <v>251</v>
      </c>
      <c r="C10" s="162" t="s">
        <v>252</v>
      </c>
      <c r="D10" s="155">
        <v>10</v>
      </c>
      <c r="E10" s="163" t="s">
        <v>26</v>
      </c>
      <c r="F10" s="158">
        <v>0</v>
      </c>
      <c r="G10" s="158">
        <f t="shared" si="0"/>
        <v>0</v>
      </c>
    </row>
    <row r="11" spans="1:7" ht="39.75" customHeight="1" x14ac:dyDescent="0.25">
      <c r="A11" s="164">
        <v>9</v>
      </c>
      <c r="B11" s="165" t="s">
        <v>253</v>
      </c>
      <c r="C11" s="161" t="s">
        <v>254</v>
      </c>
      <c r="D11" s="164">
        <v>4</v>
      </c>
      <c r="E11" s="164" t="s">
        <v>26</v>
      </c>
      <c r="F11" s="166">
        <v>0</v>
      </c>
      <c r="G11" s="166">
        <f t="shared" si="0"/>
        <v>0</v>
      </c>
    </row>
    <row r="12" spans="1:7" ht="26.4" x14ac:dyDescent="0.25">
      <c r="A12" s="155">
        <v>10</v>
      </c>
      <c r="B12" s="156" t="s">
        <v>255</v>
      </c>
      <c r="C12" s="161" t="s">
        <v>256</v>
      </c>
      <c r="D12" s="155">
        <v>4</v>
      </c>
      <c r="E12" s="155" t="s">
        <v>26</v>
      </c>
      <c r="F12" s="158">
        <v>0</v>
      </c>
      <c r="G12" s="158">
        <f t="shared" si="0"/>
        <v>0</v>
      </c>
    </row>
    <row r="13" spans="1:7" ht="39.6" x14ac:dyDescent="0.25">
      <c r="A13" s="155">
        <v>11</v>
      </c>
      <c r="B13" s="156" t="s">
        <v>257</v>
      </c>
      <c r="C13" s="162" t="s">
        <v>258</v>
      </c>
      <c r="D13" s="155">
        <v>4</v>
      </c>
      <c r="E13" s="155" t="s">
        <v>26</v>
      </c>
      <c r="F13" s="158">
        <v>0</v>
      </c>
      <c r="G13" s="158">
        <f t="shared" si="0"/>
        <v>0</v>
      </c>
    </row>
    <row r="14" spans="1:7" ht="39.6" x14ac:dyDescent="0.25">
      <c r="A14" s="164">
        <v>12</v>
      </c>
      <c r="B14" s="165" t="s">
        <v>259</v>
      </c>
      <c r="C14" s="161" t="s">
        <v>260</v>
      </c>
      <c r="D14" s="164">
        <v>120</v>
      </c>
      <c r="E14" s="164" t="s">
        <v>26</v>
      </c>
      <c r="F14" s="158">
        <v>0</v>
      </c>
      <c r="G14" s="158">
        <f t="shared" si="0"/>
        <v>0</v>
      </c>
    </row>
    <row r="15" spans="1:7" ht="92.4" x14ac:dyDescent="0.25">
      <c r="A15" s="155">
        <v>13</v>
      </c>
      <c r="B15" s="156" t="s">
        <v>261</v>
      </c>
      <c r="C15" s="157" t="s">
        <v>262</v>
      </c>
      <c r="D15" s="155">
        <v>4</v>
      </c>
      <c r="E15" s="155" t="s">
        <v>26</v>
      </c>
      <c r="F15" s="158">
        <v>0</v>
      </c>
      <c r="G15" s="158">
        <f t="shared" si="0"/>
        <v>0</v>
      </c>
    </row>
    <row r="16" spans="1:7" ht="92.4" x14ac:dyDescent="0.25">
      <c r="A16" s="155">
        <v>14</v>
      </c>
      <c r="B16" s="167" t="s">
        <v>263</v>
      </c>
      <c r="C16" s="155" t="s">
        <v>262</v>
      </c>
      <c r="D16" s="155">
        <v>10</v>
      </c>
      <c r="E16" s="155" t="s">
        <v>26</v>
      </c>
      <c r="F16" s="158">
        <v>0</v>
      </c>
      <c r="G16" s="158">
        <f t="shared" si="0"/>
        <v>0</v>
      </c>
    </row>
    <row r="17" spans="1:10" ht="39.6" x14ac:dyDescent="0.25">
      <c r="A17" s="168">
        <v>15</v>
      </c>
      <c r="B17" s="169" t="s">
        <v>264</v>
      </c>
      <c r="C17" s="170" t="s">
        <v>265</v>
      </c>
      <c r="D17" s="168">
        <v>30</v>
      </c>
      <c r="E17" s="168" t="s">
        <v>26</v>
      </c>
      <c r="F17" s="158">
        <v>0</v>
      </c>
      <c r="G17" s="158">
        <f t="shared" si="0"/>
        <v>0</v>
      </c>
    </row>
    <row r="18" spans="1:10" ht="26.85" customHeight="1" x14ac:dyDescent="0.25">
      <c r="A18" s="155">
        <v>16</v>
      </c>
      <c r="B18" s="167" t="s">
        <v>266</v>
      </c>
      <c r="C18" s="157" t="s">
        <v>267</v>
      </c>
      <c r="D18" s="155">
        <v>150</v>
      </c>
      <c r="E18" s="155" t="s">
        <v>26</v>
      </c>
      <c r="F18" s="158">
        <v>0</v>
      </c>
      <c r="G18" s="158">
        <f t="shared" si="0"/>
        <v>0</v>
      </c>
    </row>
    <row r="19" spans="1:10" ht="26.4" x14ac:dyDescent="0.25">
      <c r="A19" s="155">
        <v>17</v>
      </c>
      <c r="B19" s="167" t="s">
        <v>268</v>
      </c>
      <c r="C19" s="157" t="s">
        <v>269</v>
      </c>
      <c r="D19" s="155">
        <v>30</v>
      </c>
      <c r="E19" s="155" t="s">
        <v>270</v>
      </c>
      <c r="F19" s="158">
        <v>0</v>
      </c>
      <c r="G19" s="158">
        <f t="shared" si="0"/>
        <v>0</v>
      </c>
    </row>
    <row r="20" spans="1:10" ht="30.6" customHeight="1" x14ac:dyDescent="0.25">
      <c r="A20" s="155">
        <v>18</v>
      </c>
      <c r="B20" s="171" t="s">
        <v>271</v>
      </c>
      <c r="C20" s="172" t="s">
        <v>272</v>
      </c>
      <c r="D20" s="155">
        <v>150</v>
      </c>
      <c r="E20" s="155" t="s">
        <v>26</v>
      </c>
      <c r="F20" s="158">
        <v>0</v>
      </c>
      <c r="G20" s="158">
        <f t="shared" si="0"/>
        <v>0</v>
      </c>
    </row>
    <row r="21" spans="1:10" ht="66" x14ac:dyDescent="0.25">
      <c r="A21" s="155">
        <v>19</v>
      </c>
      <c r="B21" s="156" t="s">
        <v>273</v>
      </c>
      <c r="C21" s="157" t="s">
        <v>274</v>
      </c>
      <c r="D21" s="155">
        <v>30</v>
      </c>
      <c r="E21" s="155" t="s">
        <v>26</v>
      </c>
      <c r="F21" s="158">
        <v>0</v>
      </c>
      <c r="G21" s="158">
        <f t="shared" si="0"/>
        <v>0</v>
      </c>
    </row>
    <row r="22" spans="1:10" ht="92.4" x14ac:dyDescent="0.25">
      <c r="A22" s="164">
        <v>20</v>
      </c>
      <c r="B22" s="165" t="s">
        <v>275</v>
      </c>
      <c r="C22" s="161" t="s">
        <v>254</v>
      </c>
      <c r="D22" s="164">
        <v>2</v>
      </c>
      <c r="E22" s="164" t="s">
        <v>26</v>
      </c>
      <c r="F22" s="158">
        <v>0</v>
      </c>
      <c r="G22" s="158">
        <f t="shared" si="0"/>
        <v>0</v>
      </c>
      <c r="H22" s="34"/>
      <c r="I22" s="34"/>
      <c r="J22" s="34"/>
    </row>
    <row r="23" spans="1:10" ht="28.5" customHeight="1" x14ac:dyDescent="0.25">
      <c r="A23" s="155">
        <v>21</v>
      </c>
      <c r="B23" s="156" t="s">
        <v>276</v>
      </c>
      <c r="C23" s="157" t="s">
        <v>277</v>
      </c>
      <c r="D23" s="155">
        <v>72</v>
      </c>
      <c r="E23" s="155" t="s">
        <v>26</v>
      </c>
      <c r="F23" s="158">
        <v>0</v>
      </c>
      <c r="G23" s="158">
        <f t="shared" si="0"/>
        <v>0</v>
      </c>
      <c r="H23" s="34"/>
      <c r="I23" s="34"/>
      <c r="J23" s="34"/>
    </row>
    <row r="24" spans="1:10" ht="52.8" x14ac:dyDescent="0.25">
      <c r="A24" s="155">
        <v>22</v>
      </c>
      <c r="B24" s="156" t="s">
        <v>278</v>
      </c>
      <c r="C24" s="157" t="s">
        <v>277</v>
      </c>
      <c r="D24" s="155">
        <v>24</v>
      </c>
      <c r="E24" s="155" t="s">
        <v>26</v>
      </c>
      <c r="F24" s="158">
        <v>0</v>
      </c>
      <c r="G24" s="158">
        <f t="shared" si="0"/>
        <v>0</v>
      </c>
      <c r="H24" s="34"/>
      <c r="I24" s="34"/>
      <c r="J24" s="34"/>
    </row>
    <row r="25" spans="1:10" ht="42.45" customHeight="1" x14ac:dyDescent="0.25">
      <c r="A25" s="155">
        <v>23</v>
      </c>
      <c r="B25" s="156" t="s">
        <v>279</v>
      </c>
      <c r="C25" s="157" t="s">
        <v>280</v>
      </c>
      <c r="D25" s="155">
        <v>24</v>
      </c>
      <c r="E25" s="155" t="s">
        <v>237</v>
      </c>
      <c r="F25" s="158">
        <v>0</v>
      </c>
      <c r="G25" s="158">
        <f t="shared" si="0"/>
        <v>0</v>
      </c>
    </row>
    <row r="26" spans="1:10" ht="38.1" customHeight="1" x14ac:dyDescent="0.25">
      <c r="A26" s="155">
        <v>24</v>
      </c>
      <c r="B26" s="156" t="s">
        <v>281</v>
      </c>
      <c r="C26" s="155" t="s">
        <v>282</v>
      </c>
      <c r="D26" s="155">
        <v>24</v>
      </c>
      <c r="E26" s="155" t="s">
        <v>26</v>
      </c>
      <c r="F26" s="158">
        <v>0</v>
      </c>
      <c r="G26" s="158">
        <f t="shared" si="0"/>
        <v>0</v>
      </c>
    </row>
    <row r="27" spans="1:10" ht="46.2" customHeight="1" x14ac:dyDescent="0.25">
      <c r="A27" s="155">
        <v>25</v>
      </c>
      <c r="B27" s="173" t="s">
        <v>283</v>
      </c>
      <c r="C27" s="160" t="s">
        <v>284</v>
      </c>
      <c r="D27" s="155">
        <v>30</v>
      </c>
      <c r="E27" s="155" t="s">
        <v>26</v>
      </c>
      <c r="F27" s="158">
        <v>0</v>
      </c>
      <c r="G27" s="158">
        <f t="shared" si="0"/>
        <v>0</v>
      </c>
    </row>
    <row r="28" spans="1:10" ht="66" x14ac:dyDescent="0.25">
      <c r="A28" s="174">
        <v>26</v>
      </c>
      <c r="B28" s="159" t="s">
        <v>285</v>
      </c>
      <c r="C28" s="175" t="s">
        <v>250</v>
      </c>
      <c r="D28" s="155">
        <v>3</v>
      </c>
      <c r="E28" s="155" t="s">
        <v>26</v>
      </c>
      <c r="F28" s="158">
        <v>0</v>
      </c>
      <c r="G28" s="158">
        <f t="shared" si="0"/>
        <v>0</v>
      </c>
    </row>
    <row r="29" spans="1:10" ht="38.1" customHeight="1" x14ac:dyDescent="0.25">
      <c r="A29" s="155">
        <v>27</v>
      </c>
      <c r="B29" s="159" t="s">
        <v>286</v>
      </c>
      <c r="C29" s="160" t="s">
        <v>287</v>
      </c>
      <c r="D29" s="155">
        <v>2</v>
      </c>
      <c r="E29" s="155" t="s">
        <v>26</v>
      </c>
      <c r="F29" s="158">
        <v>0</v>
      </c>
      <c r="G29" s="158">
        <f t="shared" si="0"/>
        <v>0</v>
      </c>
    </row>
    <row r="30" spans="1:10" ht="43.95" customHeight="1" x14ac:dyDescent="0.25">
      <c r="A30" s="174">
        <v>28</v>
      </c>
      <c r="B30" s="159" t="s">
        <v>288</v>
      </c>
      <c r="C30" s="160" t="s">
        <v>289</v>
      </c>
      <c r="D30" s="155">
        <v>60</v>
      </c>
      <c r="E30" s="155" t="s">
        <v>26</v>
      </c>
      <c r="F30" s="158">
        <v>0</v>
      </c>
      <c r="G30" s="158">
        <f t="shared" si="0"/>
        <v>0</v>
      </c>
    </row>
    <row r="31" spans="1:10" ht="52.8" x14ac:dyDescent="0.25">
      <c r="A31" s="155">
        <v>29</v>
      </c>
      <c r="B31" s="159" t="s">
        <v>290</v>
      </c>
      <c r="C31" s="176" t="s">
        <v>291</v>
      </c>
      <c r="D31" s="155">
        <v>70</v>
      </c>
      <c r="E31" s="155" t="s">
        <v>292</v>
      </c>
      <c r="F31" s="158">
        <v>0</v>
      </c>
      <c r="G31" s="158">
        <f t="shared" si="0"/>
        <v>0</v>
      </c>
    </row>
    <row r="32" spans="1:10" ht="52.8" x14ac:dyDescent="0.25">
      <c r="A32" s="155">
        <v>30</v>
      </c>
      <c r="B32" s="159" t="s">
        <v>293</v>
      </c>
      <c r="C32" s="175" t="s">
        <v>294</v>
      </c>
      <c r="D32" s="155">
        <v>60</v>
      </c>
      <c r="E32" s="155" t="s">
        <v>295</v>
      </c>
      <c r="F32" s="158">
        <v>0</v>
      </c>
      <c r="G32" s="158">
        <f t="shared" si="0"/>
        <v>0</v>
      </c>
    </row>
    <row r="33" spans="1:7" ht="35.1" customHeight="1" x14ac:dyDescent="0.25">
      <c r="A33" s="155">
        <v>31</v>
      </c>
      <c r="B33" s="177" t="s">
        <v>296</v>
      </c>
      <c r="C33" s="176" t="s">
        <v>297</v>
      </c>
      <c r="D33" s="178">
        <v>120</v>
      </c>
      <c r="E33" s="155" t="s">
        <v>295</v>
      </c>
      <c r="F33" s="158">
        <v>0</v>
      </c>
      <c r="G33" s="158">
        <f t="shared" si="0"/>
        <v>0</v>
      </c>
    </row>
    <row r="34" spans="1:7" ht="66" x14ac:dyDescent="0.25">
      <c r="A34" s="168">
        <v>32</v>
      </c>
      <c r="B34" s="179" t="s">
        <v>298</v>
      </c>
      <c r="C34" s="176" t="s">
        <v>254</v>
      </c>
      <c r="D34" s="180">
        <v>10</v>
      </c>
      <c r="E34" s="168" t="s">
        <v>26</v>
      </c>
      <c r="F34" s="158">
        <v>0</v>
      </c>
      <c r="G34" s="158">
        <f t="shared" si="0"/>
        <v>0</v>
      </c>
    </row>
    <row r="35" spans="1:7" ht="52.8" x14ac:dyDescent="0.25">
      <c r="A35" s="168">
        <v>33</v>
      </c>
      <c r="B35" s="177" t="s">
        <v>299</v>
      </c>
      <c r="C35" s="162" t="s">
        <v>250</v>
      </c>
      <c r="D35" s="180">
        <v>10</v>
      </c>
      <c r="E35" s="168" t="s">
        <v>26</v>
      </c>
      <c r="F35" s="158">
        <v>0</v>
      </c>
      <c r="G35" s="158">
        <f t="shared" ref="G35:G52" si="1">D35*F35</f>
        <v>0</v>
      </c>
    </row>
    <row r="36" spans="1:7" ht="29.25" customHeight="1" x14ac:dyDescent="0.25">
      <c r="A36" s="168">
        <v>34</v>
      </c>
      <c r="B36" s="177" t="s">
        <v>300</v>
      </c>
      <c r="C36" s="181" t="s">
        <v>301</v>
      </c>
      <c r="D36" s="180">
        <v>30</v>
      </c>
      <c r="E36" s="168" t="s">
        <v>26</v>
      </c>
      <c r="F36" s="158">
        <v>0</v>
      </c>
      <c r="G36" s="158">
        <f t="shared" si="1"/>
        <v>0</v>
      </c>
    </row>
    <row r="37" spans="1:7" ht="29.1" customHeight="1" x14ac:dyDescent="0.25">
      <c r="A37" s="168">
        <v>35</v>
      </c>
      <c r="B37" s="177" t="s">
        <v>302</v>
      </c>
      <c r="C37" s="181" t="s">
        <v>303</v>
      </c>
      <c r="D37" s="180">
        <v>24</v>
      </c>
      <c r="E37" s="168" t="s">
        <v>26</v>
      </c>
      <c r="F37" s="158">
        <v>0</v>
      </c>
      <c r="G37" s="158">
        <f t="shared" si="1"/>
        <v>0</v>
      </c>
    </row>
    <row r="38" spans="1:7" ht="34.35" customHeight="1" x14ac:dyDescent="0.25">
      <c r="A38" s="182">
        <v>36</v>
      </c>
      <c r="B38" s="177" t="s">
        <v>304</v>
      </c>
      <c r="C38" s="183" t="s">
        <v>305</v>
      </c>
      <c r="D38" s="184">
        <v>24</v>
      </c>
      <c r="E38" s="182" t="s">
        <v>26</v>
      </c>
      <c r="F38" s="158">
        <v>0</v>
      </c>
      <c r="G38" s="158">
        <f t="shared" si="1"/>
        <v>0</v>
      </c>
    </row>
    <row r="39" spans="1:7" ht="66" x14ac:dyDescent="0.25">
      <c r="A39" s="168">
        <v>37</v>
      </c>
      <c r="B39" s="177" t="s">
        <v>306</v>
      </c>
      <c r="C39" s="181" t="s">
        <v>307</v>
      </c>
      <c r="D39" s="180">
        <v>30</v>
      </c>
      <c r="E39" s="168" t="s">
        <v>26</v>
      </c>
      <c r="F39" s="158">
        <v>0</v>
      </c>
      <c r="G39" s="158">
        <f t="shared" si="1"/>
        <v>0</v>
      </c>
    </row>
    <row r="40" spans="1:7" ht="35.1" customHeight="1" x14ac:dyDescent="0.25">
      <c r="A40" s="168">
        <v>38</v>
      </c>
      <c r="B40" s="177" t="s">
        <v>308</v>
      </c>
      <c r="C40" s="181" t="s">
        <v>309</v>
      </c>
      <c r="D40" s="180">
        <v>20</v>
      </c>
      <c r="E40" s="168" t="s">
        <v>270</v>
      </c>
      <c r="F40" s="158">
        <v>0</v>
      </c>
      <c r="G40" s="158">
        <f t="shared" si="1"/>
        <v>0</v>
      </c>
    </row>
    <row r="41" spans="1:7" ht="38.1" customHeight="1" x14ac:dyDescent="0.25">
      <c r="A41" s="168">
        <v>39</v>
      </c>
      <c r="B41" s="177" t="s">
        <v>310</v>
      </c>
      <c r="C41" s="181" t="s">
        <v>256</v>
      </c>
      <c r="D41" s="180">
        <v>20</v>
      </c>
      <c r="E41" s="168" t="s">
        <v>270</v>
      </c>
      <c r="F41" s="158">
        <v>0</v>
      </c>
      <c r="G41" s="158">
        <f t="shared" si="1"/>
        <v>0</v>
      </c>
    </row>
    <row r="42" spans="1:7" ht="46.2" customHeight="1" x14ac:dyDescent="0.25">
      <c r="A42" s="168">
        <v>40</v>
      </c>
      <c r="B42" s="177" t="s">
        <v>311</v>
      </c>
      <c r="C42" s="181" t="s">
        <v>256</v>
      </c>
      <c r="D42" s="180">
        <v>2</v>
      </c>
      <c r="E42" s="168" t="s">
        <v>26</v>
      </c>
      <c r="F42" s="158">
        <v>0</v>
      </c>
      <c r="G42" s="158">
        <f t="shared" si="1"/>
        <v>0</v>
      </c>
    </row>
    <row r="43" spans="1:7" ht="34.5" customHeight="1" x14ac:dyDescent="0.25">
      <c r="A43" s="168">
        <v>41</v>
      </c>
      <c r="B43" s="177" t="s">
        <v>312</v>
      </c>
      <c r="C43" s="181" t="s">
        <v>313</v>
      </c>
      <c r="D43" s="180">
        <v>12</v>
      </c>
      <c r="E43" s="168" t="s">
        <v>237</v>
      </c>
      <c r="F43" s="158">
        <v>0</v>
      </c>
      <c r="G43" s="158">
        <f t="shared" si="1"/>
        <v>0</v>
      </c>
    </row>
    <row r="44" spans="1:7" ht="38.1" customHeight="1" x14ac:dyDescent="0.25">
      <c r="A44" s="168">
        <v>42</v>
      </c>
      <c r="B44" s="177" t="s">
        <v>314</v>
      </c>
      <c r="C44" s="181" t="s">
        <v>250</v>
      </c>
      <c r="D44" s="180">
        <v>12</v>
      </c>
      <c r="E44" s="168" t="s">
        <v>26</v>
      </c>
      <c r="F44" s="158">
        <v>0</v>
      </c>
      <c r="G44" s="158">
        <f t="shared" si="1"/>
        <v>0</v>
      </c>
    </row>
    <row r="45" spans="1:7" ht="29.85" customHeight="1" x14ac:dyDescent="0.25">
      <c r="A45" s="168">
        <v>43</v>
      </c>
      <c r="B45" s="177" t="s">
        <v>315</v>
      </c>
      <c r="C45" s="181" t="s">
        <v>316</v>
      </c>
      <c r="D45" s="180">
        <v>15</v>
      </c>
      <c r="E45" s="168" t="s">
        <v>26</v>
      </c>
      <c r="F45" s="158">
        <v>0</v>
      </c>
      <c r="G45" s="158">
        <f t="shared" si="1"/>
        <v>0</v>
      </c>
    </row>
    <row r="46" spans="1:7" ht="32.85" customHeight="1" x14ac:dyDescent="0.25">
      <c r="A46" s="168">
        <v>44</v>
      </c>
      <c r="B46" s="177" t="s">
        <v>317</v>
      </c>
      <c r="C46" s="181" t="s">
        <v>318</v>
      </c>
      <c r="D46" s="180">
        <v>6</v>
      </c>
      <c r="E46" s="168" t="s">
        <v>26</v>
      </c>
      <c r="F46" s="158">
        <v>0</v>
      </c>
      <c r="G46" s="158">
        <f t="shared" si="1"/>
        <v>0</v>
      </c>
    </row>
    <row r="47" spans="1:7" ht="41.7" customHeight="1" x14ac:dyDescent="0.25">
      <c r="A47" s="168">
        <v>45</v>
      </c>
      <c r="B47" s="177" t="s">
        <v>319</v>
      </c>
      <c r="C47" s="181" t="s">
        <v>320</v>
      </c>
      <c r="D47" s="180">
        <v>5</v>
      </c>
      <c r="E47" s="168" t="s">
        <v>26</v>
      </c>
      <c r="F47" s="158">
        <v>0</v>
      </c>
      <c r="G47" s="158">
        <f t="shared" si="1"/>
        <v>0</v>
      </c>
    </row>
    <row r="48" spans="1:7" ht="66" x14ac:dyDescent="0.25">
      <c r="A48" s="182">
        <v>46</v>
      </c>
      <c r="B48" s="179" t="s">
        <v>321</v>
      </c>
      <c r="C48" s="183" t="s">
        <v>254</v>
      </c>
      <c r="D48" s="184">
        <v>2</v>
      </c>
      <c r="E48" s="182" t="s">
        <v>26</v>
      </c>
      <c r="F48" s="166">
        <v>0</v>
      </c>
      <c r="G48" s="166">
        <f t="shared" si="1"/>
        <v>0</v>
      </c>
    </row>
    <row r="49" spans="1:9" ht="52.8" x14ac:dyDescent="0.25">
      <c r="A49" s="182">
        <v>47</v>
      </c>
      <c r="B49" s="179" t="s">
        <v>322</v>
      </c>
      <c r="C49" s="183" t="s">
        <v>323</v>
      </c>
      <c r="D49" s="184">
        <v>1</v>
      </c>
      <c r="E49" s="185" t="s">
        <v>26</v>
      </c>
      <c r="F49" s="166">
        <v>0</v>
      </c>
      <c r="G49" s="166">
        <f t="shared" si="1"/>
        <v>0</v>
      </c>
    </row>
    <row r="50" spans="1:9" ht="52.8" x14ac:dyDescent="0.25">
      <c r="A50" s="186">
        <v>48</v>
      </c>
      <c r="B50" s="156" t="s">
        <v>324</v>
      </c>
      <c r="C50" s="187" t="s">
        <v>323</v>
      </c>
      <c r="D50" s="188">
        <v>1</v>
      </c>
      <c r="E50" s="188" t="s">
        <v>26</v>
      </c>
      <c r="F50" s="158">
        <v>0</v>
      </c>
      <c r="G50" s="158">
        <f t="shared" si="1"/>
        <v>0</v>
      </c>
    </row>
    <row r="51" spans="1:9" ht="66" x14ac:dyDescent="0.25">
      <c r="A51" s="186">
        <v>49</v>
      </c>
      <c r="B51" s="189" t="s">
        <v>325</v>
      </c>
      <c r="C51" s="187" t="s">
        <v>323</v>
      </c>
      <c r="D51" s="188">
        <v>10</v>
      </c>
      <c r="E51" s="188" t="s">
        <v>26</v>
      </c>
      <c r="F51" s="158">
        <v>0</v>
      </c>
      <c r="G51" s="158">
        <f t="shared" si="1"/>
        <v>0</v>
      </c>
    </row>
    <row r="52" spans="1:9" ht="43.2" customHeight="1" x14ac:dyDescent="0.25">
      <c r="A52" s="190">
        <v>50</v>
      </c>
      <c r="B52" s="159" t="s">
        <v>326</v>
      </c>
      <c r="C52" s="188" t="s">
        <v>256</v>
      </c>
      <c r="D52" s="188">
        <v>2</v>
      </c>
      <c r="E52" s="188" t="s">
        <v>26</v>
      </c>
      <c r="F52" s="158">
        <v>0</v>
      </c>
      <c r="G52" s="158">
        <f t="shared" si="1"/>
        <v>0</v>
      </c>
    </row>
    <row r="53" spans="1:9" ht="15.75" customHeight="1" x14ac:dyDescent="0.25">
      <c r="A53" s="191" t="s">
        <v>327</v>
      </c>
      <c r="B53" s="192"/>
      <c r="C53" s="192"/>
      <c r="D53" s="192"/>
      <c r="E53" s="192"/>
      <c r="F53" s="193"/>
      <c r="G53" s="194">
        <f>SUM(G3:G52)</f>
        <v>0</v>
      </c>
      <c r="H53" s="195"/>
      <c r="I53" s="195"/>
    </row>
    <row r="54" spans="1:9" ht="15.75" customHeight="1" x14ac:dyDescent="0.25">
      <c r="A54" s="303" t="s">
        <v>328</v>
      </c>
      <c r="B54" s="303"/>
      <c r="C54" s="303"/>
      <c r="D54" s="303"/>
      <c r="E54" s="303"/>
      <c r="F54" s="303"/>
      <c r="G54" s="196">
        <f>G53*H54</f>
        <v>0</v>
      </c>
      <c r="H54" s="197">
        <v>0.03</v>
      </c>
    </row>
    <row r="55" spans="1:9" ht="15.75" customHeight="1" x14ac:dyDescent="0.25">
      <c r="A55" s="303" t="s">
        <v>329</v>
      </c>
      <c r="B55" s="303"/>
      <c r="C55" s="303"/>
      <c r="D55" s="303"/>
      <c r="E55" s="303"/>
      <c r="F55" s="303"/>
      <c r="G55" s="198">
        <f>(G53+G54)*H55</f>
        <v>0</v>
      </c>
      <c r="H55" s="199">
        <v>6.7900000000000002E-2</v>
      </c>
    </row>
    <row r="56" spans="1:9" ht="15.75" customHeight="1" x14ac:dyDescent="0.25">
      <c r="A56" s="303" t="s">
        <v>330</v>
      </c>
      <c r="B56" s="303"/>
      <c r="C56" s="303"/>
      <c r="D56" s="303"/>
      <c r="E56" s="303"/>
      <c r="F56" s="303"/>
      <c r="G56" s="198">
        <f>(G53+G54+G55)</f>
        <v>0</v>
      </c>
      <c r="H56" s="200"/>
    </row>
    <row r="57" spans="1:9" ht="15.75" customHeight="1" x14ac:dyDescent="0.25">
      <c r="A57" s="304" t="s">
        <v>331</v>
      </c>
      <c r="B57" s="304"/>
      <c r="C57" s="304"/>
      <c r="D57" s="304"/>
      <c r="E57" s="304"/>
      <c r="F57" s="304"/>
      <c r="G57" s="304"/>
      <c r="H57" s="199">
        <v>8.6499999999999994E-2</v>
      </c>
    </row>
    <row r="58" spans="1:9" ht="15.75" customHeight="1" x14ac:dyDescent="0.25">
      <c r="A58" s="305" t="s">
        <v>332</v>
      </c>
      <c r="B58" s="305"/>
      <c r="C58" s="305"/>
      <c r="D58" s="305"/>
      <c r="E58" s="305"/>
      <c r="F58" s="305"/>
      <c r="G58" s="202">
        <f>ROUND(($G56)/(1-'MATERIAL LIMPEZA'!$H$57)*H58,2)</f>
        <v>0</v>
      </c>
      <c r="H58" s="199">
        <v>6.4999999999999997E-3</v>
      </c>
    </row>
    <row r="59" spans="1:9" ht="15.75" customHeight="1" x14ac:dyDescent="0.25">
      <c r="A59" s="203" t="s">
        <v>333</v>
      </c>
      <c r="B59" s="203"/>
      <c r="C59" s="203"/>
      <c r="D59" s="203"/>
      <c r="E59" s="203"/>
      <c r="F59" s="201"/>
      <c r="G59" s="202">
        <f>ROUND(($G56)/(1-'MATERIAL LIMPEZA'!$H$57)*H59,2)</f>
        <v>0</v>
      </c>
      <c r="H59" s="204">
        <v>0.03</v>
      </c>
    </row>
    <row r="60" spans="1:9" ht="15.75" customHeight="1" x14ac:dyDescent="0.25">
      <c r="A60" s="205" t="s">
        <v>334</v>
      </c>
      <c r="B60" s="205"/>
      <c r="C60" s="205"/>
      <c r="D60" s="205"/>
      <c r="E60" s="205"/>
      <c r="F60" s="206"/>
      <c r="G60" s="202">
        <f>ROUND(($G56)/(1-'MATERIAL LIMPEZA'!$H$57)*H60,2)</f>
        <v>0</v>
      </c>
      <c r="H60" s="199">
        <v>0.05</v>
      </c>
    </row>
    <row r="61" spans="1:9" ht="15.75" customHeight="1" x14ac:dyDescent="0.3">
      <c r="A61" s="207" t="s">
        <v>335</v>
      </c>
      <c r="B61" s="208"/>
      <c r="C61" s="208"/>
      <c r="D61" s="208"/>
      <c r="E61" s="208"/>
      <c r="F61" s="209"/>
      <c r="G61" s="210">
        <f>G56+G58+G59+G60</f>
        <v>0</v>
      </c>
      <c r="H61" s="211">
        <f>G61/12</f>
        <v>0</v>
      </c>
    </row>
    <row r="62" spans="1:9" ht="15.75" customHeight="1" x14ac:dyDescent="0.25">
      <c r="A62" s="306"/>
      <c r="B62" s="306"/>
      <c r="C62" s="306"/>
      <c r="D62" s="306"/>
      <c r="E62" s="306"/>
      <c r="F62" s="306"/>
      <c r="G62" s="306"/>
      <c r="H62" s="211"/>
    </row>
    <row r="63" spans="1:9" ht="15.75" customHeight="1" x14ac:dyDescent="0.25">
      <c r="A63" s="307"/>
      <c r="B63" s="307"/>
      <c r="C63" s="307"/>
      <c r="D63" s="307"/>
      <c r="E63" s="307"/>
      <c r="F63" s="307"/>
      <c r="G63" s="307"/>
    </row>
    <row r="64" spans="1:9" ht="15.75" customHeight="1" x14ac:dyDescent="0.25">
      <c r="A64" s="226" t="s">
        <v>418</v>
      </c>
      <c r="B64" s="226"/>
      <c r="C64" s="226"/>
      <c r="D64" s="226"/>
      <c r="E64" s="226"/>
      <c r="F64" s="226"/>
      <c r="G64" s="226"/>
    </row>
    <row r="65" spans="1:7" ht="15.75" customHeight="1" x14ac:dyDescent="0.25">
      <c r="A65" s="226"/>
      <c r="B65" s="226"/>
      <c r="C65" s="226"/>
      <c r="D65" s="226"/>
      <c r="E65" s="226"/>
      <c r="F65" s="226"/>
      <c r="G65" s="226"/>
    </row>
    <row r="66" spans="1:7" ht="15.75" customHeight="1" x14ac:dyDescent="0.25">
      <c r="A66" s="226"/>
      <c r="B66" s="226"/>
      <c r="C66" s="226"/>
      <c r="D66" s="226"/>
      <c r="E66" s="226"/>
      <c r="F66" s="226"/>
      <c r="G66" s="226"/>
    </row>
    <row r="67" spans="1:7" ht="15.75" customHeight="1" x14ac:dyDescent="0.25">
      <c r="A67" s="302"/>
      <c r="B67" s="302"/>
      <c r="C67" s="302"/>
      <c r="D67" s="302"/>
      <c r="E67" s="302"/>
      <c r="F67" s="302"/>
      <c r="G67" s="302"/>
    </row>
    <row r="68" spans="1:7" ht="15.75" customHeight="1" x14ac:dyDescent="0.25"/>
    <row r="69" spans="1:7" ht="15.75" customHeight="1" x14ac:dyDescent="0.25">
      <c r="A69" s="226" t="s">
        <v>420</v>
      </c>
      <c r="B69" s="226"/>
      <c r="C69" s="226"/>
      <c r="D69" s="226"/>
      <c r="E69" s="226"/>
      <c r="F69" s="226"/>
      <c r="G69" s="226"/>
    </row>
    <row r="70" spans="1:7" ht="15.75" customHeight="1" x14ac:dyDescent="0.25">
      <c r="A70" s="226" t="s">
        <v>421</v>
      </c>
      <c r="B70" s="226"/>
      <c r="C70" s="226"/>
      <c r="D70" s="226"/>
      <c r="E70" s="226"/>
      <c r="F70" s="226"/>
      <c r="G70" s="226"/>
    </row>
    <row r="71" spans="1:7" ht="15.75" customHeight="1" x14ac:dyDescent="0.25"/>
    <row r="72" spans="1:7" ht="15.75" customHeight="1" x14ac:dyDescent="0.25"/>
    <row r="73" spans="1:7" ht="15.75" customHeight="1" x14ac:dyDescent="0.25"/>
    <row r="74" spans="1:7" ht="15.75" customHeight="1" x14ac:dyDescent="0.25"/>
    <row r="75" spans="1:7" ht="15.75" customHeight="1" x14ac:dyDescent="0.25"/>
    <row r="76" spans="1:7" ht="15.75" customHeight="1" x14ac:dyDescent="0.25"/>
    <row r="77" spans="1:7" ht="15.75" customHeight="1" x14ac:dyDescent="0.25"/>
    <row r="78" spans="1:7" ht="15.75" customHeight="1" x14ac:dyDescent="0.25"/>
    <row r="79" spans="1:7" ht="15.75" customHeight="1" x14ac:dyDescent="0.25"/>
    <row r="80" spans="1: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14">
    <mergeCell ref="A1:E1"/>
    <mergeCell ref="F1:F2"/>
    <mergeCell ref="G1:G2"/>
    <mergeCell ref="A54:F54"/>
    <mergeCell ref="A55:F55"/>
    <mergeCell ref="A64:G66"/>
    <mergeCell ref="A67:G67"/>
    <mergeCell ref="A69:G69"/>
    <mergeCell ref="A70:G70"/>
    <mergeCell ref="A56:F56"/>
    <mergeCell ref="A57:G57"/>
    <mergeCell ref="A58:F58"/>
    <mergeCell ref="A62:G62"/>
    <mergeCell ref="A63:G63"/>
  </mergeCells>
  <pageMargins left="0.51180555555555596" right="0.51180555555555596" top="0.78749999999999998" bottom="0.78749999999999998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83"/>
  <sheetViews>
    <sheetView topLeftCell="A42" zoomScaleNormal="100" workbookViewId="0">
      <selection activeCell="D55" sqref="D55"/>
    </sheetView>
  </sheetViews>
  <sheetFormatPr defaultColWidth="12.59765625" defaultRowHeight="13.8" x14ac:dyDescent="0.25"/>
  <cols>
    <col min="1" max="1" width="4.69921875" customWidth="1"/>
    <col min="2" max="2" width="26.19921875" customWidth="1"/>
    <col min="3" max="3" width="19.59765625" customWidth="1"/>
    <col min="4" max="4" width="10.5" customWidth="1"/>
    <col min="5" max="5" width="11.5" customWidth="1"/>
    <col min="6" max="6" width="12" customWidth="1"/>
    <col min="7" max="7" width="16.3984375" customWidth="1"/>
    <col min="9" max="22" width="7.59765625" customWidth="1"/>
  </cols>
  <sheetData>
    <row r="1" spans="1:7" ht="15" customHeight="1" x14ac:dyDescent="0.25">
      <c r="A1" s="308" t="s">
        <v>336</v>
      </c>
      <c r="B1" s="308"/>
      <c r="C1" s="308"/>
      <c r="D1" s="308"/>
      <c r="E1" s="308"/>
      <c r="F1" s="309" t="s">
        <v>228</v>
      </c>
      <c r="G1" s="310" t="s">
        <v>229</v>
      </c>
    </row>
    <row r="2" spans="1:7" ht="26.4" x14ac:dyDescent="0.25">
      <c r="A2" s="154" t="s">
        <v>230</v>
      </c>
      <c r="B2" s="154" t="s">
        <v>231</v>
      </c>
      <c r="C2" s="154" t="s">
        <v>232</v>
      </c>
      <c r="D2" s="154" t="s">
        <v>233</v>
      </c>
      <c r="E2" s="154" t="s">
        <v>234</v>
      </c>
      <c r="F2" s="309"/>
      <c r="G2" s="310"/>
    </row>
    <row r="3" spans="1:7" ht="26.4" x14ac:dyDescent="0.25">
      <c r="A3" s="155">
        <v>1</v>
      </c>
      <c r="B3" s="156" t="s">
        <v>337</v>
      </c>
      <c r="C3" s="157" t="s">
        <v>338</v>
      </c>
      <c r="D3" s="178">
        <v>600</v>
      </c>
      <c r="E3" s="155" t="s">
        <v>26</v>
      </c>
      <c r="F3" s="158">
        <v>0</v>
      </c>
      <c r="G3" s="158">
        <f t="shared" ref="G3:G35" si="0">D3*F3</f>
        <v>0</v>
      </c>
    </row>
    <row r="4" spans="1:7" ht="39.6" x14ac:dyDescent="0.25">
      <c r="A4" s="155">
        <v>2</v>
      </c>
      <c r="B4" s="159" t="s">
        <v>339</v>
      </c>
      <c r="C4" s="160" t="s">
        <v>340</v>
      </c>
      <c r="D4" s="178">
        <v>1100</v>
      </c>
      <c r="E4" s="155" t="s">
        <v>270</v>
      </c>
      <c r="F4" s="158">
        <v>0</v>
      </c>
      <c r="G4" s="158">
        <f t="shared" si="0"/>
        <v>0</v>
      </c>
    </row>
    <row r="5" spans="1:7" ht="27.75" customHeight="1" x14ac:dyDescent="0.25">
      <c r="A5" s="155">
        <v>3</v>
      </c>
      <c r="B5" s="159" t="s">
        <v>341</v>
      </c>
      <c r="C5" s="160" t="s">
        <v>342</v>
      </c>
      <c r="D5" s="155">
        <v>720</v>
      </c>
      <c r="E5" s="155" t="s">
        <v>26</v>
      </c>
      <c r="F5" s="158">
        <v>0</v>
      </c>
      <c r="G5" s="158">
        <f t="shared" si="0"/>
        <v>0</v>
      </c>
    </row>
    <row r="6" spans="1:7" ht="48.75" customHeight="1" x14ac:dyDescent="0.25">
      <c r="A6" s="155">
        <v>4</v>
      </c>
      <c r="B6" s="159" t="s">
        <v>343</v>
      </c>
      <c r="C6" s="160" t="s">
        <v>340</v>
      </c>
      <c r="D6" s="155">
        <v>1000</v>
      </c>
      <c r="E6" s="155" t="s">
        <v>270</v>
      </c>
      <c r="F6" s="158">
        <v>0</v>
      </c>
      <c r="G6" s="158">
        <f t="shared" si="0"/>
        <v>0</v>
      </c>
    </row>
    <row r="7" spans="1:7" ht="53.7" customHeight="1" x14ac:dyDescent="0.25">
      <c r="A7" s="155">
        <v>5</v>
      </c>
      <c r="B7" s="159" t="s">
        <v>344</v>
      </c>
      <c r="C7" s="160" t="s">
        <v>345</v>
      </c>
      <c r="D7" s="155">
        <v>36</v>
      </c>
      <c r="E7" s="155" t="s">
        <v>26</v>
      </c>
      <c r="F7" s="158">
        <v>0</v>
      </c>
      <c r="G7" s="158">
        <f t="shared" si="0"/>
        <v>0</v>
      </c>
    </row>
    <row r="8" spans="1:7" ht="32.85" customHeight="1" x14ac:dyDescent="0.25">
      <c r="A8" s="155">
        <v>6</v>
      </c>
      <c r="B8" s="156" t="s">
        <v>346</v>
      </c>
      <c r="C8" s="161" t="s">
        <v>347</v>
      </c>
      <c r="D8" s="155">
        <v>30</v>
      </c>
      <c r="E8" s="155" t="s">
        <v>26</v>
      </c>
      <c r="F8" s="158">
        <v>0</v>
      </c>
      <c r="G8" s="158">
        <f t="shared" si="0"/>
        <v>0</v>
      </c>
    </row>
    <row r="9" spans="1:7" ht="31.35" customHeight="1" x14ac:dyDescent="0.25">
      <c r="A9" s="155">
        <v>7</v>
      </c>
      <c r="B9" s="156" t="s">
        <v>348</v>
      </c>
      <c r="C9" s="161" t="s">
        <v>349</v>
      </c>
      <c r="D9" s="155">
        <v>20</v>
      </c>
      <c r="E9" s="155" t="s">
        <v>26</v>
      </c>
      <c r="F9" s="158">
        <v>0</v>
      </c>
      <c r="G9" s="158">
        <f t="shared" si="0"/>
        <v>0</v>
      </c>
    </row>
    <row r="10" spans="1:7" ht="48.45" customHeight="1" x14ac:dyDescent="0.25">
      <c r="A10" s="155">
        <v>8</v>
      </c>
      <c r="B10" s="156" t="s">
        <v>350</v>
      </c>
      <c r="C10" s="161" t="s">
        <v>248</v>
      </c>
      <c r="D10" s="155">
        <v>2</v>
      </c>
      <c r="E10" s="155" t="s">
        <v>26</v>
      </c>
      <c r="F10" s="158">
        <v>0</v>
      </c>
      <c r="G10" s="158">
        <f t="shared" si="0"/>
        <v>0</v>
      </c>
    </row>
    <row r="11" spans="1:7" ht="26.85" customHeight="1" x14ac:dyDescent="0.25">
      <c r="A11" s="155">
        <v>9</v>
      </c>
      <c r="B11" s="156" t="s">
        <v>351</v>
      </c>
      <c r="C11" s="212" t="s">
        <v>352</v>
      </c>
      <c r="D11" s="155">
        <v>20</v>
      </c>
      <c r="E11" s="163" t="s">
        <v>26</v>
      </c>
      <c r="F11" s="158">
        <v>0</v>
      </c>
      <c r="G11" s="158">
        <f t="shared" si="0"/>
        <v>0</v>
      </c>
    </row>
    <row r="12" spans="1:7" ht="51.45" customHeight="1" x14ac:dyDescent="0.25">
      <c r="A12" s="164">
        <v>10</v>
      </c>
      <c r="B12" s="165" t="s">
        <v>353</v>
      </c>
      <c r="C12" s="161" t="s">
        <v>354</v>
      </c>
      <c r="D12" s="164">
        <v>60</v>
      </c>
      <c r="E12" s="164" t="s">
        <v>270</v>
      </c>
      <c r="F12" s="166">
        <v>0</v>
      </c>
      <c r="G12" s="166">
        <f t="shared" si="0"/>
        <v>0</v>
      </c>
    </row>
    <row r="13" spans="1:7" ht="60" customHeight="1" x14ac:dyDescent="0.25">
      <c r="A13" s="155">
        <v>11</v>
      </c>
      <c r="B13" s="156" t="s">
        <v>355</v>
      </c>
      <c r="C13" s="161" t="s">
        <v>356</v>
      </c>
      <c r="D13" s="155">
        <v>12</v>
      </c>
      <c r="E13" s="155" t="s">
        <v>270</v>
      </c>
      <c r="F13" s="158">
        <v>0</v>
      </c>
      <c r="G13" s="158">
        <f t="shared" si="0"/>
        <v>0</v>
      </c>
    </row>
    <row r="14" spans="1:7" ht="28.35" customHeight="1" x14ac:dyDescent="0.25">
      <c r="A14" s="155">
        <v>12</v>
      </c>
      <c r="B14" s="156" t="s">
        <v>357</v>
      </c>
      <c r="C14" s="162" t="s">
        <v>358</v>
      </c>
      <c r="D14" s="155">
        <v>4</v>
      </c>
      <c r="E14" s="155" t="s">
        <v>26</v>
      </c>
      <c r="F14" s="158">
        <v>0</v>
      </c>
      <c r="G14" s="158">
        <f t="shared" si="0"/>
        <v>0</v>
      </c>
    </row>
    <row r="15" spans="1:7" ht="27.6" customHeight="1" x14ac:dyDescent="0.25">
      <c r="A15" s="164">
        <v>13</v>
      </c>
      <c r="B15" s="165" t="s">
        <v>359</v>
      </c>
      <c r="C15" s="161" t="s">
        <v>360</v>
      </c>
      <c r="D15" s="164">
        <v>24</v>
      </c>
      <c r="E15" s="164" t="s">
        <v>26</v>
      </c>
      <c r="F15" s="158">
        <v>0</v>
      </c>
      <c r="G15" s="158">
        <f t="shared" si="0"/>
        <v>0</v>
      </c>
    </row>
    <row r="16" spans="1:7" ht="30.6" customHeight="1" x14ac:dyDescent="0.25">
      <c r="A16" s="155">
        <v>14</v>
      </c>
      <c r="B16" s="156" t="s">
        <v>361</v>
      </c>
      <c r="C16" s="157" t="s">
        <v>360</v>
      </c>
      <c r="D16" s="155">
        <v>4</v>
      </c>
      <c r="E16" s="155" t="s">
        <v>26</v>
      </c>
      <c r="F16" s="158">
        <v>0</v>
      </c>
      <c r="G16" s="158">
        <f t="shared" si="0"/>
        <v>0</v>
      </c>
    </row>
    <row r="17" spans="1:10" ht="31.35" customHeight="1" x14ac:dyDescent="0.25">
      <c r="A17" s="155">
        <v>15</v>
      </c>
      <c r="B17" s="167" t="s">
        <v>362</v>
      </c>
      <c r="C17" s="155" t="s">
        <v>363</v>
      </c>
      <c r="D17" s="155">
        <v>36</v>
      </c>
      <c r="E17" s="155" t="s">
        <v>295</v>
      </c>
      <c r="F17" s="158">
        <v>0</v>
      </c>
      <c r="G17" s="158">
        <f t="shared" si="0"/>
        <v>0</v>
      </c>
    </row>
    <row r="18" spans="1:10" ht="39.6" customHeight="1" x14ac:dyDescent="0.25">
      <c r="A18" s="168">
        <v>16</v>
      </c>
      <c r="B18" s="169" t="s">
        <v>364</v>
      </c>
      <c r="C18" s="170" t="s">
        <v>360</v>
      </c>
      <c r="D18" s="168">
        <v>24</v>
      </c>
      <c r="E18" s="168" t="s">
        <v>26</v>
      </c>
      <c r="F18" s="158">
        <v>0</v>
      </c>
      <c r="G18" s="158">
        <f t="shared" si="0"/>
        <v>0</v>
      </c>
    </row>
    <row r="19" spans="1:10" ht="29.1" customHeight="1" x14ac:dyDescent="0.25">
      <c r="A19" s="155">
        <v>17</v>
      </c>
      <c r="B19" s="167" t="s">
        <v>365</v>
      </c>
      <c r="C19" s="157" t="s">
        <v>366</v>
      </c>
      <c r="D19" s="155">
        <v>12</v>
      </c>
      <c r="E19" s="155" t="s">
        <v>270</v>
      </c>
      <c r="F19" s="158">
        <v>0</v>
      </c>
      <c r="G19" s="158">
        <f t="shared" si="0"/>
        <v>0</v>
      </c>
    </row>
    <row r="20" spans="1:10" ht="39.6" x14ac:dyDescent="0.25">
      <c r="A20" s="155">
        <v>18</v>
      </c>
      <c r="B20" s="167" t="s">
        <v>367</v>
      </c>
      <c r="C20" s="157" t="s">
        <v>250</v>
      </c>
      <c r="D20" s="155">
        <v>2</v>
      </c>
      <c r="E20" s="155" t="s">
        <v>26</v>
      </c>
      <c r="F20" s="158">
        <v>0</v>
      </c>
      <c r="G20" s="158">
        <f t="shared" si="0"/>
        <v>0</v>
      </c>
    </row>
    <row r="21" spans="1:10" ht="28.35" customHeight="1" x14ac:dyDescent="0.25">
      <c r="A21" s="155">
        <v>19</v>
      </c>
      <c r="B21" s="171" t="s">
        <v>368</v>
      </c>
      <c r="C21" s="172" t="s">
        <v>250</v>
      </c>
      <c r="D21" s="155">
        <v>2</v>
      </c>
      <c r="E21" s="155" t="s">
        <v>26</v>
      </c>
      <c r="F21" s="158">
        <v>0</v>
      </c>
      <c r="G21" s="158">
        <f t="shared" si="0"/>
        <v>0</v>
      </c>
    </row>
    <row r="22" spans="1:10" ht="92.4" x14ac:dyDescent="0.25">
      <c r="A22" s="155">
        <v>20</v>
      </c>
      <c r="B22" s="156" t="s">
        <v>369</v>
      </c>
      <c r="C22" s="157" t="s">
        <v>370</v>
      </c>
      <c r="D22" s="155">
        <v>1</v>
      </c>
      <c r="E22" s="155" t="s">
        <v>26</v>
      </c>
      <c r="F22" s="158">
        <v>0</v>
      </c>
      <c r="G22" s="158">
        <f t="shared" si="0"/>
        <v>0</v>
      </c>
    </row>
    <row r="23" spans="1:10" ht="66" x14ac:dyDescent="0.25">
      <c r="A23" s="164">
        <v>21</v>
      </c>
      <c r="B23" s="165" t="s">
        <v>371</v>
      </c>
      <c r="C23" s="161" t="s">
        <v>370</v>
      </c>
      <c r="D23" s="164">
        <v>3</v>
      </c>
      <c r="E23" s="164" t="s">
        <v>26</v>
      </c>
      <c r="F23" s="158">
        <v>0</v>
      </c>
      <c r="G23" s="158">
        <f t="shared" si="0"/>
        <v>0</v>
      </c>
      <c r="H23" s="34"/>
      <c r="I23" s="34"/>
      <c r="J23" s="34"/>
    </row>
    <row r="24" spans="1:10" ht="49.5" customHeight="1" x14ac:dyDescent="0.25">
      <c r="A24" s="155">
        <v>22</v>
      </c>
      <c r="B24" s="156" t="s">
        <v>372</v>
      </c>
      <c r="C24" s="157" t="s">
        <v>243</v>
      </c>
      <c r="D24" s="155">
        <v>10</v>
      </c>
      <c r="E24" s="155" t="s">
        <v>295</v>
      </c>
      <c r="F24" s="158">
        <v>0</v>
      </c>
      <c r="G24" s="158">
        <f t="shared" si="0"/>
        <v>0</v>
      </c>
      <c r="H24" s="34"/>
      <c r="I24" s="34"/>
      <c r="J24" s="34"/>
    </row>
    <row r="25" spans="1:10" ht="34.35" customHeight="1" x14ac:dyDescent="0.25">
      <c r="A25" s="155">
        <v>23</v>
      </c>
      <c r="B25" s="156" t="s">
        <v>373</v>
      </c>
      <c r="C25" s="157" t="s">
        <v>374</v>
      </c>
      <c r="D25" s="155">
        <v>5</v>
      </c>
      <c r="E25" s="155" t="s">
        <v>295</v>
      </c>
      <c r="F25" s="158">
        <v>0</v>
      </c>
      <c r="G25" s="158">
        <f t="shared" si="0"/>
        <v>0</v>
      </c>
      <c r="H25" s="34"/>
      <c r="I25" s="34"/>
      <c r="J25" s="34"/>
    </row>
    <row r="26" spans="1:10" ht="30.6" customHeight="1" x14ac:dyDescent="0.25">
      <c r="A26" s="155">
        <v>24</v>
      </c>
      <c r="B26" s="156" t="s">
        <v>375</v>
      </c>
      <c r="C26" s="157" t="s">
        <v>360</v>
      </c>
      <c r="D26" s="155">
        <v>1</v>
      </c>
      <c r="E26" s="155" t="s">
        <v>26</v>
      </c>
      <c r="F26" s="158">
        <v>0</v>
      </c>
      <c r="G26" s="158">
        <f t="shared" si="0"/>
        <v>0</v>
      </c>
      <c r="H26" s="34"/>
      <c r="I26" s="34"/>
      <c r="J26" s="34"/>
    </row>
    <row r="27" spans="1:10" ht="39.6" customHeight="1" x14ac:dyDescent="0.25">
      <c r="A27" s="155">
        <v>25</v>
      </c>
      <c r="B27" s="156" t="s">
        <v>376</v>
      </c>
      <c r="C27" s="157" t="s">
        <v>360</v>
      </c>
      <c r="D27" s="155">
        <v>1</v>
      </c>
      <c r="E27" s="155" t="s">
        <v>26</v>
      </c>
      <c r="F27" s="158">
        <v>0</v>
      </c>
      <c r="G27" s="158">
        <f t="shared" si="0"/>
        <v>0</v>
      </c>
    </row>
    <row r="28" spans="1:10" ht="66" x14ac:dyDescent="0.25">
      <c r="A28" s="155">
        <v>26</v>
      </c>
      <c r="B28" s="159" t="s">
        <v>377</v>
      </c>
      <c r="C28" s="160" t="s">
        <v>378</v>
      </c>
      <c r="D28" s="155">
        <v>2</v>
      </c>
      <c r="E28" s="155" t="s">
        <v>26</v>
      </c>
      <c r="F28" s="158">
        <v>0</v>
      </c>
      <c r="G28" s="158">
        <f t="shared" si="0"/>
        <v>0</v>
      </c>
    </row>
    <row r="29" spans="1:10" ht="29.85" customHeight="1" x14ac:dyDescent="0.25">
      <c r="A29" s="174">
        <v>27</v>
      </c>
      <c r="B29" s="159" t="s">
        <v>379</v>
      </c>
      <c r="C29" s="175" t="s">
        <v>360</v>
      </c>
      <c r="D29" s="155">
        <v>1</v>
      </c>
      <c r="E29" s="155" t="s">
        <v>26</v>
      </c>
      <c r="F29" s="158">
        <v>0</v>
      </c>
      <c r="G29" s="158">
        <f t="shared" si="0"/>
        <v>0</v>
      </c>
    </row>
    <row r="30" spans="1:10" ht="63" customHeight="1" x14ac:dyDescent="0.25">
      <c r="A30" s="155">
        <v>28</v>
      </c>
      <c r="B30" s="159" t="s">
        <v>380</v>
      </c>
      <c r="C30" s="160" t="s">
        <v>381</v>
      </c>
      <c r="D30" s="155">
        <v>1</v>
      </c>
      <c r="E30" s="155" t="s">
        <v>26</v>
      </c>
      <c r="F30" s="158">
        <v>0</v>
      </c>
      <c r="G30" s="158">
        <f t="shared" si="0"/>
        <v>0</v>
      </c>
    </row>
    <row r="31" spans="1:10" ht="28.35" customHeight="1" x14ac:dyDescent="0.25">
      <c r="A31" s="174">
        <v>29</v>
      </c>
      <c r="B31" s="159" t="s">
        <v>382</v>
      </c>
      <c r="C31" s="160" t="s">
        <v>360</v>
      </c>
      <c r="D31" s="155">
        <v>2</v>
      </c>
      <c r="E31" s="155" t="s">
        <v>26</v>
      </c>
      <c r="F31" s="158">
        <v>0</v>
      </c>
      <c r="G31" s="158">
        <f t="shared" si="0"/>
        <v>0</v>
      </c>
    </row>
    <row r="32" spans="1:10" ht="24.6" customHeight="1" x14ac:dyDescent="0.25">
      <c r="A32" s="155">
        <v>30</v>
      </c>
      <c r="B32" s="159" t="s">
        <v>383</v>
      </c>
      <c r="C32" s="176" t="s">
        <v>384</v>
      </c>
      <c r="D32" s="155">
        <v>500</v>
      </c>
      <c r="E32" s="155" t="s">
        <v>26</v>
      </c>
      <c r="F32" s="158">
        <v>0</v>
      </c>
      <c r="G32" s="158">
        <f t="shared" si="0"/>
        <v>0</v>
      </c>
    </row>
    <row r="33" spans="1:8" ht="29.85" customHeight="1" x14ac:dyDescent="0.25">
      <c r="A33" s="155">
        <v>31</v>
      </c>
      <c r="B33" s="159" t="s">
        <v>385</v>
      </c>
      <c r="C33" s="175" t="s">
        <v>386</v>
      </c>
      <c r="D33" s="155">
        <v>48</v>
      </c>
      <c r="E33" s="155" t="s">
        <v>26</v>
      </c>
      <c r="F33" s="158">
        <v>0</v>
      </c>
      <c r="G33" s="158">
        <f t="shared" si="0"/>
        <v>0</v>
      </c>
    </row>
    <row r="34" spans="1:8" ht="41.4" customHeight="1" x14ac:dyDescent="0.25">
      <c r="A34" s="155">
        <v>32</v>
      </c>
      <c r="B34" s="224" t="s">
        <v>387</v>
      </c>
      <c r="C34" s="175" t="s">
        <v>388</v>
      </c>
      <c r="D34" s="155">
        <v>150</v>
      </c>
      <c r="E34" s="155" t="s">
        <v>295</v>
      </c>
      <c r="F34" s="158">
        <v>0</v>
      </c>
      <c r="G34" s="158">
        <f t="shared" si="0"/>
        <v>0</v>
      </c>
    </row>
    <row r="35" spans="1:8" ht="43.95" customHeight="1" x14ac:dyDescent="0.25">
      <c r="A35" s="155">
        <v>33</v>
      </c>
      <c r="B35" s="177" t="s">
        <v>405</v>
      </c>
      <c r="C35" s="176" t="s">
        <v>360</v>
      </c>
      <c r="D35" s="178">
        <v>6</v>
      </c>
      <c r="E35" s="155" t="s">
        <v>26</v>
      </c>
      <c r="F35" s="158">
        <v>0</v>
      </c>
      <c r="G35" s="158">
        <f t="shared" si="0"/>
        <v>0</v>
      </c>
    </row>
    <row r="36" spans="1:8" x14ac:dyDescent="0.25">
      <c r="A36" s="191" t="s">
        <v>389</v>
      </c>
      <c r="B36" s="192"/>
      <c r="C36" s="192"/>
      <c r="D36" s="192"/>
      <c r="E36" s="192"/>
      <c r="F36" s="193"/>
      <c r="G36" s="194">
        <f>SUM(G3:G35)</f>
        <v>0</v>
      </c>
      <c r="H36" s="195"/>
    </row>
    <row r="37" spans="1:8" x14ac:dyDescent="0.25">
      <c r="A37" s="303" t="s">
        <v>328</v>
      </c>
      <c r="B37" s="303"/>
      <c r="C37" s="303"/>
      <c r="D37" s="303"/>
      <c r="E37" s="303"/>
      <c r="F37" s="303"/>
      <c r="G37" s="196">
        <f>G36*H37</f>
        <v>0</v>
      </c>
      <c r="H37" s="213">
        <v>0.03</v>
      </c>
    </row>
    <row r="38" spans="1:8" x14ac:dyDescent="0.25">
      <c r="A38" s="303" t="s">
        <v>329</v>
      </c>
      <c r="B38" s="303"/>
      <c r="C38" s="303"/>
      <c r="D38" s="303"/>
      <c r="E38" s="303"/>
      <c r="F38" s="303"/>
      <c r="G38" s="198">
        <f>(G36+G37)*H38</f>
        <v>0</v>
      </c>
      <c r="H38" s="214">
        <v>6.7900000000000002E-2</v>
      </c>
    </row>
    <row r="39" spans="1:8" x14ac:dyDescent="0.25">
      <c r="A39" s="303" t="s">
        <v>330</v>
      </c>
      <c r="B39" s="303"/>
      <c r="C39" s="303"/>
      <c r="D39" s="303"/>
      <c r="E39" s="303"/>
      <c r="F39" s="303"/>
      <c r="G39" s="198">
        <f>(G36+G37+G38)</f>
        <v>0</v>
      </c>
      <c r="H39" s="215"/>
    </row>
    <row r="40" spans="1:8" x14ac:dyDescent="0.25">
      <c r="A40" s="304" t="s">
        <v>331</v>
      </c>
      <c r="B40" s="304"/>
      <c r="C40" s="304"/>
      <c r="D40" s="304"/>
      <c r="E40" s="304"/>
      <c r="F40" s="304"/>
      <c r="G40" s="304"/>
      <c r="H40" s="214">
        <v>8.6499999999999994E-2</v>
      </c>
    </row>
    <row r="41" spans="1:8" x14ac:dyDescent="0.25">
      <c r="A41" s="305" t="s">
        <v>332</v>
      </c>
      <c r="B41" s="305"/>
      <c r="C41" s="305"/>
      <c r="D41" s="305"/>
      <c r="E41" s="305"/>
      <c r="F41" s="305"/>
      <c r="G41" s="202">
        <f>ROUND(($G39)/(1-'MATERIAL COPA'!$H$40)*H41,2)</f>
        <v>0</v>
      </c>
      <c r="H41" s="214">
        <v>6.4999999999999997E-3</v>
      </c>
    </row>
    <row r="42" spans="1:8" x14ac:dyDescent="0.25">
      <c r="A42" s="203" t="s">
        <v>333</v>
      </c>
      <c r="B42" s="203"/>
      <c r="C42" s="203"/>
      <c r="D42" s="203"/>
      <c r="E42" s="203"/>
      <c r="F42" s="201"/>
      <c r="G42" s="202">
        <f>ROUND(($G39)/(1-'MATERIAL COPA'!$H$40)*H42,2)</f>
        <v>0</v>
      </c>
      <c r="H42" s="214">
        <v>0.03</v>
      </c>
    </row>
    <row r="43" spans="1:8" x14ac:dyDescent="0.25">
      <c r="A43" s="205" t="s">
        <v>334</v>
      </c>
      <c r="B43" s="205"/>
      <c r="C43" s="205"/>
      <c r="D43" s="205"/>
      <c r="E43" s="205"/>
      <c r="F43" s="206"/>
      <c r="G43" s="202">
        <f>ROUND(($G39)/(1-'MATERIAL COPA'!$H$40)*H43,2)</f>
        <v>0</v>
      </c>
      <c r="H43" s="213">
        <v>0.05</v>
      </c>
    </row>
    <row r="44" spans="1:8" ht="14.4" x14ac:dyDescent="0.3">
      <c r="A44" s="207" t="s">
        <v>335</v>
      </c>
      <c r="B44" s="208"/>
      <c r="C44" s="208"/>
      <c r="D44" s="208"/>
      <c r="E44" s="208"/>
      <c r="F44" s="209"/>
      <c r="G44" s="210">
        <f>G39+G41+G42+G43</f>
        <v>0</v>
      </c>
      <c r="H44" s="215"/>
    </row>
    <row r="45" spans="1:8" x14ac:dyDescent="0.25">
      <c r="A45" s="311"/>
      <c r="B45" s="311"/>
      <c r="C45" s="311"/>
      <c r="D45" s="311"/>
      <c r="E45" s="311"/>
      <c r="F45" s="311"/>
      <c r="G45" s="311"/>
      <c r="H45" s="215"/>
    </row>
    <row r="46" spans="1:8" x14ac:dyDescent="0.25">
      <c r="A46" s="312"/>
      <c r="B46" s="312"/>
      <c r="C46" s="312"/>
      <c r="D46" s="312"/>
      <c r="E46" s="312"/>
      <c r="F46" s="312"/>
      <c r="G46" s="312"/>
      <c r="H46" s="215"/>
    </row>
    <row r="47" spans="1:8" x14ac:dyDescent="0.25">
      <c r="A47" s="226" t="s">
        <v>418</v>
      </c>
      <c r="B47" s="226"/>
      <c r="C47" s="226"/>
      <c r="D47" s="226"/>
      <c r="E47" s="226"/>
      <c r="F47" s="226"/>
      <c r="G47" s="226"/>
    </row>
    <row r="48" spans="1:8" ht="24" customHeight="1" x14ac:dyDescent="0.25">
      <c r="A48" s="226"/>
      <c r="B48" s="226"/>
      <c r="C48" s="226"/>
      <c r="D48" s="226"/>
      <c r="E48" s="226"/>
      <c r="F48" s="226"/>
      <c r="G48" s="226"/>
    </row>
    <row r="49" spans="1:8" x14ac:dyDescent="0.25">
      <c r="A49" s="226"/>
      <c r="B49" s="226"/>
      <c r="C49" s="226"/>
      <c r="D49" s="226"/>
      <c r="E49" s="226"/>
      <c r="F49" s="226"/>
      <c r="G49" s="226"/>
    </row>
    <row r="51" spans="1:8" ht="14.4" x14ac:dyDescent="0.25">
      <c r="A51" s="226" t="s">
        <v>420</v>
      </c>
      <c r="B51" s="226"/>
      <c r="C51" s="226"/>
      <c r="D51" s="226"/>
      <c r="E51" s="226"/>
      <c r="F51" s="226"/>
      <c r="G51" s="226"/>
    </row>
    <row r="52" spans="1:8" ht="14.4" x14ac:dyDescent="0.25">
      <c r="A52" s="226" t="s">
        <v>421</v>
      </c>
      <c r="B52" s="226"/>
      <c r="C52" s="226"/>
      <c r="D52" s="226"/>
      <c r="E52" s="226"/>
      <c r="F52" s="226"/>
      <c r="G52" s="226"/>
    </row>
    <row r="57" spans="1:8" ht="15.75" customHeight="1" x14ac:dyDescent="0.25"/>
    <row r="58" spans="1:8" ht="15.75" customHeight="1" x14ac:dyDescent="0.25">
      <c r="H58" s="197"/>
    </row>
    <row r="59" spans="1:8" ht="15.75" customHeight="1" x14ac:dyDescent="0.25">
      <c r="H59" s="199"/>
    </row>
    <row r="60" spans="1:8" ht="15.75" customHeight="1" x14ac:dyDescent="0.25">
      <c r="H60" s="200"/>
    </row>
    <row r="61" spans="1:8" ht="15.75" customHeight="1" x14ac:dyDescent="0.25">
      <c r="H61" s="199"/>
    </row>
    <row r="62" spans="1:8" ht="15.75" customHeight="1" x14ac:dyDescent="0.25">
      <c r="H62" s="199"/>
    </row>
    <row r="63" spans="1:8" ht="15.75" customHeight="1" x14ac:dyDescent="0.25">
      <c r="H63" s="204"/>
    </row>
    <row r="64" spans="1:8" ht="15.75" customHeight="1" x14ac:dyDescent="0.25">
      <c r="H64" s="199"/>
    </row>
    <row r="65" spans="8:8" ht="15.75" customHeight="1" x14ac:dyDescent="0.25">
      <c r="H65" s="211"/>
    </row>
    <row r="66" spans="8:8" ht="15.75" customHeight="1" x14ac:dyDescent="0.25"/>
    <row r="67" spans="8:8" ht="15.75" customHeight="1" x14ac:dyDescent="0.25"/>
    <row r="68" spans="8:8" ht="15.75" customHeight="1" x14ac:dyDescent="0.25"/>
    <row r="69" spans="8:8" ht="15.75" customHeight="1" x14ac:dyDescent="0.25"/>
    <row r="70" spans="8:8" ht="15.75" customHeight="1" x14ac:dyDescent="0.25"/>
    <row r="71" spans="8:8" ht="15.75" customHeight="1" x14ac:dyDescent="0.25"/>
    <row r="72" spans="8:8" ht="15.75" customHeight="1" x14ac:dyDescent="0.25"/>
    <row r="73" spans="8:8" ht="15.75" customHeight="1" x14ac:dyDescent="0.25"/>
    <row r="74" spans="8:8" ht="15.75" customHeight="1" x14ac:dyDescent="0.25"/>
    <row r="75" spans="8:8" ht="15.75" customHeight="1" x14ac:dyDescent="0.25"/>
    <row r="76" spans="8:8" ht="15.75" customHeight="1" x14ac:dyDescent="0.25"/>
    <row r="77" spans="8:8" ht="15.75" customHeight="1" x14ac:dyDescent="0.25"/>
    <row r="78" spans="8:8" ht="15.75" customHeight="1" x14ac:dyDescent="0.25"/>
    <row r="79" spans="8:8" ht="15.75" customHeight="1" x14ac:dyDescent="0.25"/>
    <row r="80" spans="8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13">
    <mergeCell ref="A1:E1"/>
    <mergeCell ref="F1:F2"/>
    <mergeCell ref="G1:G2"/>
    <mergeCell ref="A37:F37"/>
    <mergeCell ref="A38:F38"/>
    <mergeCell ref="A47:G49"/>
    <mergeCell ref="A51:G51"/>
    <mergeCell ref="A52:G52"/>
    <mergeCell ref="A39:F39"/>
    <mergeCell ref="A40:G40"/>
    <mergeCell ref="A41:F41"/>
    <mergeCell ref="A45:G45"/>
    <mergeCell ref="A46:G46"/>
  </mergeCells>
  <pageMargins left="0.51180555555555596" right="0.51180555555555596" top="0.78749999999999998" bottom="0.78749999999999998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66"/>
  <sheetViews>
    <sheetView zoomScaleNormal="100" workbookViewId="0">
      <selection activeCell="A11" sqref="A11:G13"/>
    </sheetView>
  </sheetViews>
  <sheetFormatPr defaultColWidth="12.59765625" defaultRowHeight="13.8" x14ac:dyDescent="0.25"/>
  <cols>
    <col min="1" max="1" width="4.69921875" customWidth="1"/>
    <col min="2" max="2" width="23.3984375" customWidth="1"/>
    <col min="3" max="3" width="31.5" customWidth="1"/>
    <col min="4" max="4" width="10.5" customWidth="1"/>
    <col min="5" max="5" width="11.5" customWidth="1"/>
    <col min="6" max="6" width="12" customWidth="1"/>
    <col min="7" max="7" width="11.5" customWidth="1"/>
    <col min="8" max="22" width="7.59765625" customWidth="1"/>
  </cols>
  <sheetData>
    <row r="1" spans="1:7" ht="14.4" x14ac:dyDescent="0.25">
      <c r="A1" s="316" t="s">
        <v>390</v>
      </c>
      <c r="B1" s="316"/>
      <c r="C1" s="316"/>
      <c r="D1" s="316"/>
      <c r="E1" s="316"/>
      <c r="F1" s="316"/>
      <c r="G1" s="316"/>
    </row>
    <row r="2" spans="1:7" ht="43.2" x14ac:dyDescent="0.25">
      <c r="A2" s="216" t="s">
        <v>230</v>
      </c>
      <c r="B2" s="258" t="s">
        <v>391</v>
      </c>
      <c r="C2" s="258"/>
      <c r="D2" s="6" t="s">
        <v>6</v>
      </c>
      <c r="E2" s="6" t="s">
        <v>392</v>
      </c>
      <c r="F2" s="6" t="s">
        <v>393</v>
      </c>
      <c r="G2" s="217" t="s">
        <v>394</v>
      </c>
    </row>
    <row r="3" spans="1:7" ht="32.1" customHeight="1" x14ac:dyDescent="0.25">
      <c r="A3" s="218">
        <v>1</v>
      </c>
      <c r="B3" s="313" t="s">
        <v>395</v>
      </c>
      <c r="C3" s="313"/>
      <c r="D3" s="219" t="s">
        <v>26</v>
      </c>
      <c r="E3" s="219">
        <v>4</v>
      </c>
      <c r="F3" s="220">
        <v>0</v>
      </c>
      <c r="G3" s="221">
        <f>E3*F3</f>
        <v>0</v>
      </c>
    </row>
    <row r="4" spans="1:7" ht="35.1" customHeight="1" x14ac:dyDescent="0.25">
      <c r="A4" s="218">
        <v>2</v>
      </c>
      <c r="B4" s="313" t="s">
        <v>396</v>
      </c>
      <c r="C4" s="313"/>
      <c r="D4" s="219" t="s">
        <v>26</v>
      </c>
      <c r="E4" s="219">
        <v>4</v>
      </c>
      <c r="F4" s="220">
        <v>0</v>
      </c>
      <c r="G4" s="221">
        <f>E4*F4</f>
        <v>0</v>
      </c>
    </row>
    <row r="5" spans="1:7" ht="39.6" customHeight="1" x14ac:dyDescent="0.25">
      <c r="A5" s="218">
        <v>3</v>
      </c>
      <c r="B5" s="313" t="s">
        <v>397</v>
      </c>
      <c r="C5" s="313"/>
      <c r="D5" s="219" t="s">
        <v>398</v>
      </c>
      <c r="E5" s="219">
        <v>2</v>
      </c>
      <c r="F5" s="220">
        <v>0</v>
      </c>
      <c r="G5" s="221">
        <f>E5*F5</f>
        <v>0</v>
      </c>
    </row>
    <row r="6" spans="1:7" ht="35.1" customHeight="1" x14ac:dyDescent="0.25">
      <c r="A6" s="218">
        <v>4</v>
      </c>
      <c r="B6" s="313" t="s">
        <v>399</v>
      </c>
      <c r="C6" s="313"/>
      <c r="D6" s="219" t="s">
        <v>398</v>
      </c>
      <c r="E6" s="219">
        <v>4</v>
      </c>
      <c r="F6" s="220">
        <v>0</v>
      </c>
      <c r="G6" s="221">
        <f>E6*F6</f>
        <v>0</v>
      </c>
    </row>
    <row r="7" spans="1:7" ht="14.4" x14ac:dyDescent="0.25">
      <c r="A7" s="314" t="s">
        <v>394</v>
      </c>
      <c r="B7" s="314"/>
      <c r="C7" s="314"/>
      <c r="D7" s="314"/>
      <c r="E7" s="314"/>
      <c r="F7" s="314"/>
      <c r="G7" s="222">
        <f>SUM(G3:G6)</f>
        <v>0</v>
      </c>
    </row>
    <row r="8" spans="1:7" ht="14.4" x14ac:dyDescent="0.25">
      <c r="A8" s="315" t="s">
        <v>400</v>
      </c>
      <c r="B8" s="315"/>
      <c r="C8" s="315"/>
      <c r="D8" s="315"/>
      <c r="E8" s="315"/>
      <c r="F8" s="315"/>
      <c r="G8" s="223">
        <f>G7/12</f>
        <v>0</v>
      </c>
    </row>
    <row r="9" spans="1:7" ht="15.75" customHeight="1" x14ac:dyDescent="0.25"/>
    <row r="10" spans="1:7" ht="15.75" customHeight="1" x14ac:dyDescent="0.3">
      <c r="A10" s="230"/>
      <c r="B10" s="230"/>
      <c r="C10" s="230"/>
      <c r="D10" s="230"/>
      <c r="E10" s="230"/>
      <c r="F10" s="230"/>
      <c r="G10" s="230"/>
    </row>
    <row r="11" spans="1:7" ht="15.75" customHeight="1" x14ac:dyDescent="0.25">
      <c r="A11" s="226" t="s">
        <v>422</v>
      </c>
      <c r="B11" s="226"/>
      <c r="C11" s="226"/>
      <c r="D11" s="226"/>
      <c r="E11" s="226"/>
      <c r="F11" s="226"/>
      <c r="G11" s="226"/>
    </row>
    <row r="12" spans="1:7" ht="15.75" customHeight="1" x14ac:dyDescent="0.25">
      <c r="A12" s="226"/>
      <c r="B12" s="226"/>
      <c r="C12" s="226"/>
      <c r="D12" s="226"/>
      <c r="E12" s="226"/>
      <c r="F12" s="226"/>
      <c r="G12" s="226"/>
    </row>
    <row r="13" spans="1:7" ht="15.75" customHeight="1" x14ac:dyDescent="0.25">
      <c r="A13" s="226"/>
      <c r="B13" s="226"/>
      <c r="C13" s="226"/>
      <c r="D13" s="226"/>
      <c r="E13" s="226"/>
      <c r="F13" s="226"/>
      <c r="G13" s="226"/>
    </row>
    <row r="14" spans="1:7" ht="15.75" customHeight="1" x14ac:dyDescent="0.25"/>
    <row r="15" spans="1:7" ht="15.75" customHeight="1" x14ac:dyDescent="0.25">
      <c r="A15" s="226" t="s">
        <v>420</v>
      </c>
      <c r="B15" s="226"/>
      <c r="C15" s="226"/>
      <c r="D15" s="226"/>
      <c r="E15" s="226"/>
      <c r="F15" s="226"/>
      <c r="G15" s="226"/>
    </row>
    <row r="16" spans="1:7" ht="15.75" customHeight="1" x14ac:dyDescent="0.25">
      <c r="A16" s="226" t="s">
        <v>421</v>
      </c>
      <c r="B16" s="226"/>
      <c r="C16" s="226"/>
      <c r="D16" s="226"/>
      <c r="E16" s="226"/>
      <c r="F16" s="226"/>
      <c r="G16" s="226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12">
    <mergeCell ref="A1:G1"/>
    <mergeCell ref="B2:C2"/>
    <mergeCell ref="B3:C3"/>
    <mergeCell ref="B4:C4"/>
    <mergeCell ref="B5:C5"/>
    <mergeCell ref="A15:G15"/>
    <mergeCell ref="A16:G16"/>
    <mergeCell ref="B6:C6"/>
    <mergeCell ref="A7:F7"/>
    <mergeCell ref="A8:F8"/>
    <mergeCell ref="A10:G10"/>
    <mergeCell ref="A11:G13"/>
  </mergeCell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66"/>
  <sheetViews>
    <sheetView topLeftCell="A7" zoomScaleNormal="100" workbookViewId="0">
      <selection activeCell="A16" sqref="A16:G16"/>
    </sheetView>
  </sheetViews>
  <sheetFormatPr defaultColWidth="12.59765625" defaultRowHeight="13.8" x14ac:dyDescent="0.25"/>
  <cols>
    <col min="1" max="1" width="4.69921875" customWidth="1"/>
    <col min="2" max="2" width="23.3984375" customWidth="1"/>
    <col min="3" max="3" width="31.5" customWidth="1"/>
    <col min="4" max="4" width="10.5" customWidth="1"/>
    <col min="5" max="5" width="11.5" customWidth="1"/>
    <col min="6" max="6" width="12" customWidth="1"/>
    <col min="7" max="7" width="11.5" customWidth="1"/>
    <col min="8" max="22" width="7.59765625" customWidth="1"/>
  </cols>
  <sheetData>
    <row r="1" spans="1:7" ht="14.4" x14ac:dyDescent="0.25">
      <c r="A1" s="316" t="s">
        <v>390</v>
      </c>
      <c r="B1" s="316"/>
      <c r="C1" s="316"/>
      <c r="D1" s="316"/>
      <c r="E1" s="316"/>
      <c r="F1" s="316"/>
      <c r="G1" s="316"/>
    </row>
    <row r="2" spans="1:7" ht="43.2" x14ac:dyDescent="0.25">
      <c r="A2" s="216" t="s">
        <v>230</v>
      </c>
      <c r="B2" s="258" t="s">
        <v>391</v>
      </c>
      <c r="C2" s="258"/>
      <c r="D2" s="6" t="s">
        <v>6</v>
      </c>
      <c r="E2" s="6" t="s">
        <v>392</v>
      </c>
      <c r="F2" s="6" t="s">
        <v>393</v>
      </c>
      <c r="G2" s="217" t="s">
        <v>394</v>
      </c>
    </row>
    <row r="3" spans="1:7" ht="52.2" customHeight="1" x14ac:dyDescent="0.25">
      <c r="A3" s="218">
        <v>1</v>
      </c>
      <c r="B3" s="313" t="s">
        <v>401</v>
      </c>
      <c r="C3" s="313"/>
      <c r="D3" s="219" t="s">
        <v>26</v>
      </c>
      <c r="E3" s="219">
        <v>4</v>
      </c>
      <c r="F3" s="220">
        <v>0</v>
      </c>
      <c r="G3" s="221">
        <f>E3*F3</f>
        <v>0</v>
      </c>
    </row>
    <row r="4" spans="1:7" ht="56.7" customHeight="1" x14ac:dyDescent="0.25">
      <c r="A4" s="218">
        <v>2</v>
      </c>
      <c r="B4" s="313" t="s">
        <v>402</v>
      </c>
      <c r="C4" s="313"/>
      <c r="D4" s="219" t="s">
        <v>26</v>
      </c>
      <c r="E4" s="219">
        <v>4</v>
      </c>
      <c r="F4" s="220">
        <v>0</v>
      </c>
      <c r="G4" s="221">
        <f>E4*F4</f>
        <v>0</v>
      </c>
    </row>
    <row r="5" spans="1:7" ht="57.45" customHeight="1" x14ac:dyDescent="0.25">
      <c r="A5" s="218">
        <v>3</v>
      </c>
      <c r="B5" s="313" t="s">
        <v>403</v>
      </c>
      <c r="C5" s="313"/>
      <c r="D5" s="219" t="s">
        <v>398</v>
      </c>
      <c r="E5" s="219">
        <v>2</v>
      </c>
      <c r="F5" s="220">
        <v>0</v>
      </c>
      <c r="G5" s="221">
        <f>E5*F5</f>
        <v>0</v>
      </c>
    </row>
    <row r="6" spans="1:7" ht="31.35" customHeight="1" x14ac:dyDescent="0.25">
      <c r="A6" s="218">
        <v>4</v>
      </c>
      <c r="B6" s="313" t="s">
        <v>404</v>
      </c>
      <c r="C6" s="313"/>
      <c r="D6" s="219" t="s">
        <v>398</v>
      </c>
      <c r="E6" s="219">
        <v>4</v>
      </c>
      <c r="F6" s="220">
        <v>0</v>
      </c>
      <c r="G6" s="221">
        <f>E6*F6</f>
        <v>0</v>
      </c>
    </row>
    <row r="7" spans="1:7" ht="14.4" x14ac:dyDescent="0.25">
      <c r="A7" s="314" t="s">
        <v>394</v>
      </c>
      <c r="B7" s="314"/>
      <c r="C7" s="314"/>
      <c r="D7" s="314"/>
      <c r="E7" s="314"/>
      <c r="F7" s="314"/>
      <c r="G7" s="222">
        <f>SUM(G3:G6)</f>
        <v>0</v>
      </c>
    </row>
    <row r="8" spans="1:7" ht="14.4" x14ac:dyDescent="0.25">
      <c r="A8" s="315" t="s">
        <v>400</v>
      </c>
      <c r="B8" s="315"/>
      <c r="C8" s="315"/>
      <c r="D8" s="315"/>
      <c r="E8" s="315"/>
      <c r="F8" s="315"/>
      <c r="G8" s="223">
        <f>G7/12</f>
        <v>0</v>
      </c>
    </row>
    <row r="9" spans="1:7" ht="15.75" customHeight="1" x14ac:dyDescent="0.25"/>
    <row r="10" spans="1:7" ht="15.75" customHeight="1" x14ac:dyDescent="0.3">
      <c r="A10" s="230"/>
      <c r="B10" s="230"/>
      <c r="C10" s="230"/>
      <c r="D10" s="230"/>
      <c r="E10" s="230"/>
      <c r="F10" s="230"/>
      <c r="G10" s="230"/>
    </row>
    <row r="11" spans="1:7" ht="15.75" customHeight="1" x14ac:dyDescent="0.25">
      <c r="A11" s="226" t="s">
        <v>422</v>
      </c>
      <c r="B11" s="226"/>
      <c r="C11" s="226"/>
      <c r="D11" s="226"/>
      <c r="E11" s="226"/>
      <c r="F11" s="226"/>
      <c r="G11" s="226"/>
    </row>
    <row r="12" spans="1:7" ht="15.75" customHeight="1" x14ac:dyDescent="0.25">
      <c r="A12" s="226"/>
      <c r="B12" s="226"/>
      <c r="C12" s="226"/>
      <c r="D12" s="226"/>
      <c r="E12" s="226"/>
      <c r="F12" s="226"/>
      <c r="G12" s="226"/>
    </row>
    <row r="13" spans="1:7" ht="15.75" customHeight="1" x14ac:dyDescent="0.25">
      <c r="A13" s="226"/>
      <c r="B13" s="226"/>
      <c r="C13" s="226"/>
      <c r="D13" s="226"/>
      <c r="E13" s="226"/>
      <c r="F13" s="226"/>
      <c r="G13" s="226"/>
    </row>
    <row r="14" spans="1:7" ht="15.75" customHeight="1" x14ac:dyDescent="0.25"/>
    <row r="15" spans="1:7" ht="15.75" customHeight="1" x14ac:dyDescent="0.25">
      <c r="A15" s="226" t="s">
        <v>420</v>
      </c>
      <c r="B15" s="226"/>
      <c r="C15" s="226"/>
      <c r="D15" s="226"/>
      <c r="E15" s="226"/>
      <c r="F15" s="226"/>
      <c r="G15" s="226"/>
    </row>
    <row r="16" spans="1:7" ht="15.75" customHeight="1" x14ac:dyDescent="0.25">
      <c r="A16" s="226" t="s">
        <v>421</v>
      </c>
      <c r="B16" s="226"/>
      <c r="C16" s="226"/>
      <c r="D16" s="226"/>
      <c r="E16" s="226"/>
      <c r="F16" s="226"/>
      <c r="G16" s="226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12">
    <mergeCell ref="A1:G1"/>
    <mergeCell ref="B2:C2"/>
    <mergeCell ref="B3:C3"/>
    <mergeCell ref="B4:C4"/>
    <mergeCell ref="B5:C5"/>
    <mergeCell ref="A15:G15"/>
    <mergeCell ref="A16:G16"/>
    <mergeCell ref="B6:C6"/>
    <mergeCell ref="A7:F7"/>
    <mergeCell ref="A8:F8"/>
    <mergeCell ref="A10:G10"/>
    <mergeCell ref="A11:G13"/>
  </mergeCell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 DOS CUSTOS</vt:lpstr>
      <vt:lpstr>SERVENTE - CBO 5143-20</vt:lpstr>
      <vt:lpstr>COPEIRA - CBO 5134-25</vt:lpstr>
      <vt:lpstr>MATERIAL LIMPEZA</vt:lpstr>
      <vt:lpstr>MATERIAL COPA</vt:lpstr>
      <vt:lpstr>UNIFORME - SERVENTE</vt:lpstr>
      <vt:lpstr>UNIFORME - COPEIRA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LICITAÇÕES</dc:creator>
  <cp:lastModifiedBy>Herbert Chagas Carvalho</cp:lastModifiedBy>
  <cp:revision>46</cp:revision>
  <cp:lastPrinted>2022-06-07T17:14:27Z</cp:lastPrinted>
  <dcterms:created xsi:type="dcterms:W3CDTF">2020-09-25T13:34:58Z</dcterms:created>
  <dcterms:modified xsi:type="dcterms:W3CDTF">2025-10-14T10:55:58Z</dcterms:modified>
  <dc:language>pt-BR</dc:language>
</cp:coreProperties>
</file>