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stavo.filho\Desktop\EDITAL FINAL TELEFONIA\"/>
    </mc:Choice>
  </mc:AlternateContent>
  <bookViews>
    <workbookView xWindow="0" yWindow="0" windowWidth="24000" windowHeight="9600"/>
  </bookViews>
  <sheets>
    <sheet name="ESTIMATIVA DE CUSTOS" sheetId="1" r:id="rId1"/>
    <sheet name="ESTUDO CONSUMO" sheetId="2" r:id="rId2"/>
    <sheet name="PREÇOS - NAC. FIXO-MÓVEL" sheetId="3" r:id="rId3"/>
    <sheet name="PREÇOS - NAC. FIXO-FIXO" sheetId="4" r:id="rId4"/>
    <sheet name="PREÇOS - LOCAL FIXO-MÓVEL" sheetId="5" r:id="rId5"/>
    <sheet name="PREÇOS LOCAL FIXO-FIXO" sheetId="6" r:id="rId6"/>
    <sheet name="PREÇOS - INTERNACIONAIS" sheetId="7" r:id="rId7"/>
    <sheet name="PREÇOS - ASSINATURA DDR" sheetId="8" r:id="rId8"/>
    <sheet name="PREÇOS ASSINATURA ENTRONCAMENTO" sheetId="9" r:id="rId9"/>
    <sheet name="PREÇOS - TAXA INSTALAÇÃO" sheetId="10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0" l="1"/>
  <c r="E13" i="9" l="1"/>
  <c r="E14" i="9" s="1"/>
  <c r="H8" i="8" l="1"/>
  <c r="I8" i="8" s="1"/>
  <c r="H7" i="8"/>
  <c r="I7" i="8" s="1"/>
  <c r="H6" i="8"/>
  <c r="I6" i="8" s="1"/>
  <c r="I9" i="8" l="1"/>
  <c r="E10" i="7"/>
  <c r="E27" i="6" l="1"/>
  <c r="E27" i="5" l="1"/>
  <c r="D28" i="4" l="1"/>
  <c r="E29" i="3" l="1"/>
  <c r="G40" i="2" l="1"/>
  <c r="G41" i="2" s="1"/>
  <c r="F40" i="2"/>
  <c r="F41" i="2" s="1"/>
  <c r="E40" i="2"/>
  <c r="E41" i="2" s="1"/>
  <c r="D40" i="2"/>
  <c r="D41" i="2" s="1"/>
  <c r="C40" i="2"/>
  <c r="C41" i="2" s="1"/>
  <c r="D39" i="2"/>
  <c r="G38" i="2"/>
  <c r="G39" i="2" s="1"/>
  <c r="F38" i="2"/>
  <c r="F39" i="2" s="1"/>
  <c r="E38" i="2"/>
  <c r="E39" i="2" s="1"/>
  <c r="D38" i="2"/>
  <c r="C38" i="2"/>
  <c r="C39" i="2" s="1"/>
  <c r="F11" i="1" l="1"/>
  <c r="G7" i="1" l="1"/>
  <c r="G8" i="1"/>
  <c r="G9" i="1"/>
  <c r="G10" i="1"/>
  <c r="G11" i="1"/>
  <c r="G12" i="1"/>
  <c r="G13" i="1"/>
  <c r="G14" i="1" l="1"/>
  <c r="G6" i="1"/>
</calcChain>
</file>

<file path=xl/sharedStrings.xml><?xml version="1.0" encoding="utf-8"?>
<sst xmlns="http://schemas.openxmlformats.org/spreadsheetml/2006/main" count="1030" uniqueCount="257">
  <si>
    <t>ESTIMATIVA DE PREÇOS TELEFONIA FIXA</t>
  </si>
  <si>
    <t>ITEM</t>
  </si>
  <si>
    <t>DESCRIÇÃO</t>
  </si>
  <si>
    <t>UNIDADE</t>
  </si>
  <si>
    <t>QUANTIDADE ANUAL ESTIMADA</t>
  </si>
  <si>
    <t>VALOR MÉDIO UNITÁRIO</t>
  </si>
  <si>
    <t>VALOR GLOBAL ESTIMADO</t>
  </si>
  <si>
    <t>CHAMADAS NACIONAIS FIXO-MOVEL - STFC-LDN-FM (VC2 E VC3)</t>
  </si>
  <si>
    <t>MINUTOS</t>
  </si>
  <si>
    <t>CHAMADAS NACIONAIS FIXO-FIXO STFC-LDN-FF (DEGRAUS 1 A 4)</t>
  </si>
  <si>
    <t>CHAMADAS LOCAIS FIXO-MOVEL STFC-LOCAL-FM (VC1)</t>
  </si>
  <si>
    <t>CHAMADAS LOCAIS FIXO-FIXO STFC-LOCAL-FF</t>
  </si>
  <si>
    <t>CHAMADAS INTERNACIONAIS (LDI-STFC-FF) - ORIGEM FIXO</t>
  </si>
  <si>
    <t>ASSINATURA DE DDR</t>
  </si>
  <si>
    <t>MÊS</t>
  </si>
  <si>
    <t>ASSINATURA DE DDR (50 RAMAIS)</t>
  </si>
  <si>
    <t>ASSINATURA DE ENTRONCAMENTO DIGITAL BIDIRECIONAL E1</t>
  </si>
  <si>
    <t>TAXA DE INSTALACAO/HABILITACAO DE SERVICO DE TELEFONIA STFC</t>
  </si>
  <si>
    <t>TAXA ÚNICA</t>
  </si>
  <si>
    <t>PROCESSOS PESQUISADOS:</t>
  </si>
  <si>
    <t>54000.001924/2019-71</t>
  </si>
  <si>
    <t>54000.014867/2020-23</t>
  </si>
  <si>
    <t>54000.003250/2021-63</t>
  </si>
  <si>
    <t>MÊS/ANO</t>
  </si>
  <si>
    <t>LIGAÇÕES LONGA DISTÂNCIA FIXO</t>
  </si>
  <si>
    <t>LIGAÇÕES LOCAL FIXO</t>
  </si>
  <si>
    <t>LIGAÇÕES LOCAIS MÓVEL</t>
  </si>
  <si>
    <t>LIGAÇÕES INTERNACIONAIS</t>
  </si>
  <si>
    <t>MÉDIA MENSAL 2019</t>
  </si>
  <si>
    <t>MÉDIA ANUAL 2019</t>
  </si>
  <si>
    <t>MÉDIA MENSAL 2020 - 2021</t>
  </si>
  <si>
    <t>Obs.: Considerando que os anos de 2020 e 2021 apresentaram um consumo muito reduzido (e atípico) em razão do quadro de colaboradores reduzido em atividade presencial (ocasionado pela pandemia de COVID-19), optamos por utilizar as médias de consumo do ano de 2019 como parâmetro para estimativa de consumo anual futuro.</t>
  </si>
  <si>
    <t>Tipo painel:</t>
  </si>
  <si>
    <t>SERVICOS</t>
  </si>
  <si>
    <t>Filtros:</t>
  </si>
  <si>
    <t xml:space="preserve">Código Material/Serviço :  26140 </t>
  </si>
  <si>
    <t xml:space="preserve"> Região Brasil :  SUL </t>
  </si>
  <si>
    <t>Identificação da Compra</t>
  </si>
  <si>
    <t>Modalidade</t>
  </si>
  <si>
    <t>Unidade de Fornecimento</t>
  </si>
  <si>
    <t>Quantidade Ofertada</t>
  </si>
  <si>
    <t>Valor Unitário</t>
  </si>
  <si>
    <t>Fornecedor</t>
  </si>
  <si>
    <t>Órgão</t>
  </si>
  <si>
    <t>UASG - Unidade Gestora</t>
  </si>
  <si>
    <t>Data da Compra</t>
  </si>
  <si>
    <t>00006/2021</t>
  </si>
  <si>
    <t>Pregão</t>
  </si>
  <si>
    <t>6.000</t>
  </si>
  <si>
    <t>NOVA FIBRA TELECOM S.A.</t>
  </si>
  <si>
    <t>COMANDO DO EXERCITO</t>
  </si>
  <si>
    <t>160229 - 15 GRUPO DE ARTILHARIA DE CAMP.AUTOPROPULSADO</t>
  </si>
  <si>
    <t>20/07/2021</t>
  </si>
  <si>
    <t>00158/2020</t>
  </si>
  <si>
    <t>300</t>
  </si>
  <si>
    <t>OI S.A. - EM RECUPERACAO JUDICIAL</t>
  </si>
  <si>
    <t>INST.FED.DE EDUC.,CIENC.E TEC.DE STA.CATARINA</t>
  </si>
  <si>
    <t>158516 - INSTITUTO FEDERAL DE EDUC.CIENC.E TEC.DE SC</t>
  </si>
  <si>
    <t>02/07/2021</t>
  </si>
  <si>
    <t>00002/2021</t>
  </si>
  <si>
    <t>3.600</t>
  </si>
  <si>
    <t>ALGAR TELECOM S/A</t>
  </si>
  <si>
    <t>UNIVERSIDADE TECNOLOGICA FEDERAL DO PARANA</t>
  </si>
  <si>
    <t>154358 - UTFPR - CAMPUS CURITIBA</t>
  </si>
  <si>
    <t>22/06/2021</t>
  </si>
  <si>
    <t>00012/2021</t>
  </si>
  <si>
    <t>Dispensa de Licitação</t>
  </si>
  <si>
    <t>408</t>
  </si>
  <si>
    <t>160367 - 3 BATALHAO DE ENGENHARIA DE COMBATE/RS</t>
  </si>
  <si>
    <t>15/06/2021</t>
  </si>
  <si>
    <t>00023/2021</t>
  </si>
  <si>
    <t>1.728</t>
  </si>
  <si>
    <t>DIGITAL DESIGN SERVICOS DIGITAIS EIRELI</t>
  </si>
  <si>
    <t>ESTADO DO PARANA</t>
  </si>
  <si>
    <t>987769 - PREFEITURA MUNICIPAL DE PIRAQUARA/PR</t>
  </si>
  <si>
    <t>14/06/2021</t>
  </si>
  <si>
    <t>12.000</t>
  </si>
  <si>
    <t>GUAIBA TELECOMUNICACAO SISTEMAS E INFORMACAO LTDA</t>
  </si>
  <si>
    <t>INST.FED.DE EDUC.,CIE.E TEC.SUL-RIO-GRANDENSE</t>
  </si>
  <si>
    <t>158340 - INST.FED.SUL R.GRANDENSE/CAMPUS CHARQUEADAS</t>
  </si>
  <si>
    <t>26/05/2021</t>
  </si>
  <si>
    <t>00004/2021</t>
  </si>
  <si>
    <t>23.760</t>
  </si>
  <si>
    <t>TELEFONICA BRASIL S.A.</t>
  </si>
  <si>
    <t>158467 - INST FED.SUL R.GRANDENSE/CAMPUS PELOTAS</t>
  </si>
  <si>
    <t>24/05/2021</t>
  </si>
  <si>
    <t>00009/2021</t>
  </si>
  <si>
    <t>1.200</t>
  </si>
  <si>
    <t>21/05/2021</t>
  </si>
  <si>
    <t>00001/2021</t>
  </si>
  <si>
    <t>COMANDO DA AERONAUTICA</t>
  </si>
  <si>
    <t>120073 - MAER - BASE AEREA DE FLORIANOPOLIS - SC</t>
  </si>
  <si>
    <t>11/05/2021</t>
  </si>
  <si>
    <t>00026/2021</t>
  </si>
  <si>
    <t>1.560</t>
  </si>
  <si>
    <t>160384 - 18 BATALHAO DE INFANTARIA MOTORIZADO/RS</t>
  </si>
  <si>
    <t>10/05/2021</t>
  </si>
  <si>
    <t>00008/2020</t>
  </si>
  <si>
    <t>600</t>
  </si>
  <si>
    <t>INOVA SOLUCOES EM TELECOMUNICACAO EIRELI</t>
  </si>
  <si>
    <t>12/04/2021</t>
  </si>
  <si>
    <t>120</t>
  </si>
  <si>
    <t>MINISTERIO PUBLICO DA UNIAO</t>
  </si>
  <si>
    <t>200058 - PROCURADORIA DA REPUBLICA - SC</t>
  </si>
  <si>
    <t>15/03/2021</t>
  </si>
  <si>
    <t>00004/2020</t>
  </si>
  <si>
    <t>2.100</t>
  </si>
  <si>
    <t>INST.BRAS.DO MEIO AMB.E DOS REC.NAT.RENOVAV.</t>
  </si>
  <si>
    <t>193118 - IBAMA - SUPERINTENDENCIA ESTADUAL/PR</t>
  </si>
  <si>
    <t>06/01/2021</t>
  </si>
  <si>
    <t>00033/2020</t>
  </si>
  <si>
    <t>11.000</t>
  </si>
  <si>
    <t>CLARO S.A.</t>
  </si>
  <si>
    <t>160399 - HOSPITAL MILITAR DE ÁREA DE PORTO ALEGRE</t>
  </si>
  <si>
    <t>16/12/2020</t>
  </si>
  <si>
    <t>00003/2020</t>
  </si>
  <si>
    <t>18.000</t>
  </si>
  <si>
    <t>COMPANHIA NACIONAL DE ABASTECIMENTO</t>
  </si>
  <si>
    <t>135315 - CONAB-SUPERINTENDENCIA REGIONAL/RS</t>
  </si>
  <si>
    <t>09/12/2020</t>
  </si>
  <si>
    <t>00005/2020</t>
  </si>
  <si>
    <t>5.544</t>
  </si>
  <si>
    <t>MINIST. DA AGRICUL.,PECUARIA E ABASTECIMENTO</t>
  </si>
  <si>
    <t>130074 - SUPERINT.FEDERAL DE ACRIC.PECUARIA E ABASTEC.</t>
  </si>
  <si>
    <t>02/12/2020</t>
  </si>
  <si>
    <t>00116/2020</t>
  </si>
  <si>
    <t>36.000</t>
  </si>
  <si>
    <t>SERCOMTEL S.A. - TELECOMUNICACOES</t>
  </si>
  <si>
    <t>987427 - PREF.MUN. DE ARAPONGAS/PR</t>
  </si>
  <si>
    <t>26/11/2020</t>
  </si>
  <si>
    <t>00006/2020</t>
  </si>
  <si>
    <t>1.021</t>
  </si>
  <si>
    <t>160435 - 7 REGIMENTO DE CAVALARIA MECANIZADO/RS</t>
  </si>
  <si>
    <t>17/11/2020</t>
  </si>
  <si>
    <t>2.056</t>
  </si>
  <si>
    <t>200102 - PROCURADORIA REGIONAL DA REPUBLICA-4A.REG./RS</t>
  </si>
  <si>
    <t>11/11/2020</t>
  </si>
  <si>
    <t>00012/2020</t>
  </si>
  <si>
    <t>5.040</t>
  </si>
  <si>
    <t>UNIFIQUE TELECOMUNICACOES S/A</t>
  </si>
  <si>
    <t>160440 - 23 BATALHAO DE INFANTARIA - SC</t>
  </si>
  <si>
    <t>30/10/2020</t>
  </si>
  <si>
    <t>00007/2020</t>
  </si>
  <si>
    <t>160431 - 4 REGIMENTO DE CAVALARIA BLINDADO/RS</t>
  </si>
  <si>
    <t>14/10/2020</t>
  </si>
  <si>
    <t>00002/2020</t>
  </si>
  <si>
    <t>3.310</t>
  </si>
  <si>
    <t>130070 - SUPERINT.FEDERAL DE AGRIC.PECUARIA E ABASTEC.</t>
  </si>
  <si>
    <t>10/09/2020</t>
  </si>
  <si>
    <t>00015/2020</t>
  </si>
  <si>
    <t>14.400</t>
  </si>
  <si>
    <t>160448 - 5 BATALHAO DE ENGENHARIA DE COMBATE</t>
  </si>
  <si>
    <t>02/09/2020</t>
  </si>
  <si>
    <t>MÉDIA</t>
  </si>
  <si>
    <t xml:space="preserve">Código Material/Serviço :  26131 </t>
  </si>
  <si>
    <t>24.000</t>
  </si>
  <si>
    <t>700</t>
  </si>
  <si>
    <t>15.600</t>
  </si>
  <si>
    <t>804</t>
  </si>
  <si>
    <t>9.360</t>
  </si>
  <si>
    <t>25.680</t>
  </si>
  <si>
    <t>120.000</t>
  </si>
  <si>
    <t>240</t>
  </si>
  <si>
    <t>15.800</t>
  </si>
  <si>
    <t>96.000</t>
  </si>
  <si>
    <t>54.152</t>
  </si>
  <si>
    <t>9.555</t>
  </si>
  <si>
    <t>19.819</t>
  </si>
  <si>
    <t>4.800</t>
  </si>
  <si>
    <t>00036/2020</t>
  </si>
  <si>
    <t>160436 - 22 GRUPO DE ARTILHARIA DE CAMPANHA/RS</t>
  </si>
  <si>
    <t>06/10/2020</t>
  </si>
  <si>
    <t>1.235</t>
  </si>
  <si>
    <t xml:space="preserve">Código Material/Serviço :  26123 </t>
  </si>
  <si>
    <t>3.000</t>
  </si>
  <si>
    <t>8.400</t>
  </si>
  <si>
    <t>1.608</t>
  </si>
  <si>
    <t>617.760</t>
  </si>
  <si>
    <t>37.800</t>
  </si>
  <si>
    <t>2.400</t>
  </si>
  <si>
    <t>1.800</t>
  </si>
  <si>
    <t>160226 - 34 BATALHAO DE INFANTARIA MECANIZADO</t>
  </si>
  <si>
    <t>05/05/2021</t>
  </si>
  <si>
    <t>720</t>
  </si>
  <si>
    <t>00068/2020</t>
  </si>
  <si>
    <t>160192 - BASE DE ADM. E APOIO 5º DIVISÃO DO EXÉRCITO</t>
  </si>
  <si>
    <t>05/02/2021</t>
  </si>
  <si>
    <t>9.900</t>
  </si>
  <si>
    <t>38.000</t>
  </si>
  <si>
    <t>13.088</t>
  </si>
  <si>
    <t>180.000</t>
  </si>
  <si>
    <t>8.000</t>
  </si>
  <si>
    <t>4.974</t>
  </si>
  <si>
    <t>00073/2020</t>
  </si>
  <si>
    <t>03/10/2020</t>
  </si>
  <si>
    <t xml:space="preserve">Código Material/Serviço :  26115 </t>
  </si>
  <si>
    <t>48.000</t>
  </si>
  <si>
    <t>4.000</t>
  </si>
  <si>
    <t>1.088</t>
  </si>
  <si>
    <t>4.221.360</t>
  </si>
  <si>
    <t>286.656</t>
  </si>
  <si>
    <t>78.000</t>
  </si>
  <si>
    <t>28.800</t>
  </si>
  <si>
    <t>70.000</t>
  </si>
  <si>
    <t>166.800</t>
  </si>
  <si>
    <t>36.544</t>
  </si>
  <si>
    <t>10.535</t>
  </si>
  <si>
    <t>45.093</t>
  </si>
  <si>
    <t>1.000</t>
  </si>
  <si>
    <t>Quantidade total de registros:</t>
  </si>
  <si>
    <t>Registros apresentados:</t>
  </si>
  <si>
    <t>1 a 2</t>
  </si>
  <si>
    <t xml:space="preserve">Código Material/Serviço :  26158 </t>
  </si>
  <si>
    <t>102</t>
  </si>
  <si>
    <t>135</t>
  </si>
  <si>
    <t xml:space="preserve">Código Material/Serviço :  26093 </t>
  </si>
  <si>
    <t>Código do CATMAT</t>
  </si>
  <si>
    <t>Item</t>
  </si>
  <si>
    <t>Valor TOTAL</t>
  </si>
  <si>
    <t>QUANTIDADE DE RAMAIS</t>
  </si>
  <si>
    <t>VALOR MENSAL</t>
  </si>
  <si>
    <t>VALOR MENSAL POR RAMAL</t>
  </si>
  <si>
    <t>MÉDIA MENSAL POR RAMAL</t>
  </si>
  <si>
    <t xml:space="preserve">Código Material/Serviço :  27731 </t>
  </si>
  <si>
    <t>Valor mensal</t>
  </si>
  <si>
    <t>00025/2020</t>
  </si>
  <si>
    <t>12</t>
  </si>
  <si>
    <t>153177 - UTFPR - CAMPUS SUDOESTE PATO BRANCO</t>
  </si>
  <si>
    <t>18/12/2020</t>
  </si>
  <si>
    <t>00099/2020</t>
  </si>
  <si>
    <t>08/10/2020</t>
  </si>
  <si>
    <t>24</t>
  </si>
  <si>
    <t>1</t>
  </si>
  <si>
    <t>JUSTICA FEDERAL</t>
  </si>
  <si>
    <t>090019 - JUSTICA FEDERAL DE 1A. INSTANCIA - SC</t>
  </si>
  <si>
    <t>15/04/2021</t>
  </si>
  <si>
    <t>00034/2020</t>
  </si>
  <si>
    <t>JUSTICA DO TRABALHO</t>
  </si>
  <si>
    <t>080014 - TRIBUNAL REGIONAL DO TRABALHO DA 4A.REGIAO</t>
  </si>
  <si>
    <t>MÉDIA MENSAL</t>
  </si>
  <si>
    <t xml:space="preserve">Código Material/Serviço :  26085 </t>
  </si>
  <si>
    <t>VALOR TOTAL</t>
  </si>
  <si>
    <t>00039/2021</t>
  </si>
  <si>
    <t>987607 - PREFEITURA MUNICIPAL DE IRATI/PR</t>
  </si>
  <si>
    <t>25/05/2021</t>
  </si>
  <si>
    <t>00003/2021</t>
  </si>
  <si>
    <t>FUND.INST.BRASILEIRO DE GEOG.E ESTATISTICA</t>
  </si>
  <si>
    <t>114623 - UNIDADE ESTADUAL DO IBGE NO PARANÁ</t>
  </si>
  <si>
    <t>11/06/2021</t>
  </si>
  <si>
    <t>FACHINELI COMUNICACAO LTDA</t>
  </si>
  <si>
    <t>DEPARTAMENTO DE POLICIA FEDERAL</t>
  </si>
  <si>
    <t>200372 - SUPERINTENDENCIA REG.DEP.POLICIA FEDERAL- RS</t>
  </si>
  <si>
    <t>26/02/2021</t>
  </si>
  <si>
    <t>CATSER</t>
  </si>
  <si>
    <t xml:space="preserve">OBS 1: Valores médios unitários baseados em pesquisas de preços realizadas no Painel de Preços do Comprasnet nos dias 27 e 28 de setembro para os 8 itens destacados acima. A pesquisa priorizou PREGÕES ocorridos na REGIÃO SUL no período de 2020/2021, buscando valores dentro de uma realidade mais próximas das condições pretendidas para o presente certame. </t>
  </si>
  <si>
    <t>OBS 2: Valores globais estimados indicam o custo anual estimado para a contratação pretendida.</t>
  </si>
  <si>
    <t>Obs. 3: Para fins comparativos, buscou-se utilizar o mesmo parâmetro de unidade nas pesquisas de preços, quais sejam: MINUTOS DE LIGAÇÃO para os itens 1 a 5, MENSALIDADE para os itens 6 e 7 e VALOR ÚNICO para o ítem 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</si>
</sst>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* #,##0.00_-;\-&quot;R$&quot;* #,##0.00_-;_-&quot;R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CC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44" fontId="0" fillId="0" borderId="0" xfId="0" applyNumberFormat="1"/>
    <xf numFmtId="0" fontId="4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44" fontId="0" fillId="0" borderId="1" xfId="0" applyNumberFormat="1" applyBorder="1"/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4" fontId="2" fillId="3" borderId="1" xfId="0" applyNumberFormat="1" applyFont="1" applyFill="1" applyBorder="1"/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/>
    </xf>
    <xf numFmtId="17" fontId="0" fillId="0" borderId="1" xfId="0" applyNumberFormat="1" applyBorder="1" applyAlignment="1">
      <alignment horizontal="left"/>
    </xf>
    <xf numFmtId="17" fontId="2" fillId="2" borderId="1" xfId="0" applyNumberFormat="1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center"/>
    </xf>
    <xf numFmtId="0" fontId="5" fillId="0" borderId="0" xfId="0" applyFont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5" fillId="3" borderId="1" xfId="0" applyFont="1" applyFill="1" applyBorder="1"/>
    <xf numFmtId="44" fontId="5" fillId="3" borderId="1" xfId="1" applyFont="1" applyFill="1" applyBorder="1"/>
    <xf numFmtId="0" fontId="5" fillId="3" borderId="1" xfId="0" applyFont="1" applyFill="1" applyBorder="1" applyAlignment="1">
      <alignment horizontal="center"/>
    </xf>
    <xf numFmtId="44" fontId="5" fillId="3" borderId="1" xfId="0" applyNumberFormat="1" applyFont="1" applyFill="1" applyBorder="1"/>
    <xf numFmtId="0" fontId="5" fillId="4" borderId="1" xfId="0" applyFont="1" applyFill="1" applyBorder="1" applyAlignment="1">
      <alignment horizontal="left"/>
    </xf>
    <xf numFmtId="44" fontId="0" fillId="0" borderId="1" xfId="1" applyFont="1" applyBorder="1" applyAlignment="1">
      <alignment horizontal="left"/>
    </xf>
    <xf numFmtId="44" fontId="0" fillId="0" borderId="1" xfId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5" fillId="3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tabSelected="1" workbookViewId="0">
      <selection activeCell="C21" sqref="C21"/>
    </sheetView>
  </sheetViews>
  <sheetFormatPr defaultRowHeight="15" x14ac:dyDescent="0.25"/>
  <cols>
    <col min="2" max="2" width="10.7109375" style="1" customWidth="1"/>
    <col min="3" max="3" width="62.5703125" bestFit="1" customWidth="1"/>
    <col min="4" max="4" width="19.5703125" customWidth="1"/>
    <col min="5" max="5" width="34.7109375" style="1" customWidth="1"/>
    <col min="6" max="6" width="23" bestFit="1" customWidth="1"/>
    <col min="7" max="7" width="24.42578125" bestFit="1" customWidth="1"/>
  </cols>
  <sheetData>
    <row r="2" spans="1:7" ht="26.25" x14ac:dyDescent="0.4">
      <c r="B2" s="34" t="s">
        <v>0</v>
      </c>
      <c r="C2" s="34"/>
      <c r="D2" s="34"/>
      <c r="E2" s="34"/>
      <c r="F2" s="34"/>
    </row>
    <row r="5" spans="1:7" x14ac:dyDescent="0.25">
      <c r="A5" s="11" t="s">
        <v>1</v>
      </c>
      <c r="B5" s="11" t="s">
        <v>253</v>
      </c>
      <c r="C5" s="12" t="s">
        <v>2</v>
      </c>
      <c r="D5" s="11" t="s">
        <v>3</v>
      </c>
      <c r="E5" s="11" t="s">
        <v>4</v>
      </c>
      <c r="F5" s="12" t="s">
        <v>5</v>
      </c>
      <c r="G5" s="12" t="s">
        <v>6</v>
      </c>
    </row>
    <row r="6" spans="1:7" x14ac:dyDescent="0.25">
      <c r="A6" s="10">
        <v>1</v>
      </c>
      <c r="B6" s="5">
        <v>26140</v>
      </c>
      <c r="C6" s="6" t="s">
        <v>7</v>
      </c>
      <c r="D6" s="5" t="s">
        <v>8</v>
      </c>
      <c r="E6" s="5">
        <v>3935</v>
      </c>
      <c r="F6" s="7">
        <v>0.76</v>
      </c>
      <c r="G6" s="8">
        <f>E6*F6</f>
        <v>2990.6</v>
      </c>
    </row>
    <row r="7" spans="1:7" x14ac:dyDescent="0.25">
      <c r="A7" s="10">
        <v>2</v>
      </c>
      <c r="B7" s="5">
        <v>26131</v>
      </c>
      <c r="C7" s="9" t="s">
        <v>9</v>
      </c>
      <c r="D7" s="5" t="s">
        <v>8</v>
      </c>
      <c r="E7" s="5">
        <v>19052</v>
      </c>
      <c r="F7" s="7">
        <v>0.28999999999999998</v>
      </c>
      <c r="G7" s="8">
        <f t="shared" ref="G7:G13" si="0">E7*F7</f>
        <v>5525.08</v>
      </c>
    </row>
    <row r="8" spans="1:7" x14ac:dyDescent="0.25">
      <c r="A8" s="10">
        <v>3</v>
      </c>
      <c r="B8" s="5">
        <v>26123</v>
      </c>
      <c r="C8" s="6" t="s">
        <v>10</v>
      </c>
      <c r="D8" s="5" t="s">
        <v>8</v>
      </c>
      <c r="E8" s="5">
        <v>5500</v>
      </c>
      <c r="F8" s="7">
        <v>0.44</v>
      </c>
      <c r="G8" s="8">
        <f t="shared" si="0"/>
        <v>2420</v>
      </c>
    </row>
    <row r="9" spans="1:7" x14ac:dyDescent="0.25">
      <c r="A9" s="10">
        <v>4</v>
      </c>
      <c r="B9" s="5">
        <v>26115</v>
      </c>
      <c r="C9" s="6" t="s">
        <v>11</v>
      </c>
      <c r="D9" s="5" t="s">
        <v>8</v>
      </c>
      <c r="E9" s="5">
        <v>23208</v>
      </c>
      <c r="F9" s="7">
        <v>7.0000000000000007E-2</v>
      </c>
      <c r="G9" s="8">
        <f t="shared" si="0"/>
        <v>1624.5600000000002</v>
      </c>
    </row>
    <row r="10" spans="1:7" x14ac:dyDescent="0.25">
      <c r="A10" s="10">
        <v>5</v>
      </c>
      <c r="B10" s="5">
        <v>26158</v>
      </c>
      <c r="C10" s="9" t="s">
        <v>12</v>
      </c>
      <c r="D10" s="5" t="s">
        <v>8</v>
      </c>
      <c r="E10" s="5">
        <v>720</v>
      </c>
      <c r="F10" s="7">
        <v>3.11</v>
      </c>
      <c r="G10" s="8">
        <f t="shared" si="0"/>
        <v>2239.1999999999998</v>
      </c>
    </row>
    <row r="11" spans="1:7" x14ac:dyDescent="0.25">
      <c r="A11" s="10">
        <v>6</v>
      </c>
      <c r="B11" s="5">
        <v>26093</v>
      </c>
      <c r="C11" s="6" t="s">
        <v>15</v>
      </c>
      <c r="D11" s="5" t="s">
        <v>14</v>
      </c>
      <c r="E11" s="5">
        <v>12</v>
      </c>
      <c r="F11" s="7">
        <f>2.05*50</f>
        <v>102.49999999999999</v>
      </c>
      <c r="G11" s="8">
        <f t="shared" si="0"/>
        <v>1229.9999999999998</v>
      </c>
    </row>
    <row r="12" spans="1:7" x14ac:dyDescent="0.25">
      <c r="A12" s="10">
        <v>7</v>
      </c>
      <c r="B12" s="5">
        <v>27731</v>
      </c>
      <c r="C12" s="9" t="s">
        <v>16</v>
      </c>
      <c r="D12" s="5" t="s">
        <v>14</v>
      </c>
      <c r="E12" s="5">
        <v>12</v>
      </c>
      <c r="F12" s="7">
        <v>246.74</v>
      </c>
      <c r="G12" s="8">
        <f t="shared" si="0"/>
        <v>2960.88</v>
      </c>
    </row>
    <row r="13" spans="1:7" x14ac:dyDescent="0.25">
      <c r="A13" s="10">
        <v>8</v>
      </c>
      <c r="B13" s="5">
        <v>26085</v>
      </c>
      <c r="C13" s="9" t="s">
        <v>17</v>
      </c>
      <c r="D13" s="5" t="s">
        <v>18</v>
      </c>
      <c r="E13" s="5">
        <v>1</v>
      </c>
      <c r="F13" s="7">
        <v>1580.49</v>
      </c>
      <c r="G13" s="8">
        <f t="shared" si="0"/>
        <v>1580.49</v>
      </c>
    </row>
    <row r="14" spans="1:7" x14ac:dyDescent="0.25">
      <c r="F14" s="2"/>
      <c r="G14" s="13">
        <f>SUM(G6:G13)</f>
        <v>20570.810000000001</v>
      </c>
    </row>
    <row r="15" spans="1:7" x14ac:dyDescent="0.25">
      <c r="F15" s="2"/>
      <c r="G15" s="3"/>
    </row>
    <row r="16" spans="1:7" x14ac:dyDescent="0.25">
      <c r="F16" s="2"/>
      <c r="G16" s="3"/>
    </row>
    <row r="17" spans="1:7" ht="42" customHeight="1" x14ac:dyDescent="0.25">
      <c r="A17" s="35" t="s">
        <v>254</v>
      </c>
      <c r="B17" s="35"/>
      <c r="C17" s="35"/>
      <c r="D17" s="35"/>
      <c r="E17" s="35"/>
      <c r="F17" s="35"/>
      <c r="G17" s="35"/>
    </row>
    <row r="18" spans="1:7" ht="27.75" customHeight="1" x14ac:dyDescent="0.25">
      <c r="A18" s="35" t="s">
        <v>255</v>
      </c>
      <c r="B18" s="35"/>
      <c r="C18" s="35"/>
      <c r="D18" s="35"/>
      <c r="E18" s="35"/>
      <c r="F18" s="35"/>
      <c r="G18" s="35"/>
    </row>
    <row r="19" spans="1:7" ht="45.75" customHeight="1" x14ac:dyDescent="0.25">
      <c r="A19" s="35" t="s">
        <v>256</v>
      </c>
      <c r="B19" s="35"/>
      <c r="C19" s="35"/>
      <c r="D19" s="35"/>
      <c r="E19" s="35"/>
      <c r="F19" s="35"/>
      <c r="G19" s="35"/>
    </row>
  </sheetData>
  <mergeCells count="4">
    <mergeCell ref="B2:F2"/>
    <mergeCell ref="A17:G17"/>
    <mergeCell ref="A19:G19"/>
    <mergeCell ref="A18:G18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B22" sqref="B22"/>
    </sheetView>
  </sheetViews>
  <sheetFormatPr defaultRowHeight="15" x14ac:dyDescent="0.25"/>
  <cols>
    <col min="1" max="1" width="24.28515625" customWidth="1"/>
    <col min="2" max="2" width="31.140625" customWidth="1"/>
    <col min="3" max="3" width="26.28515625" customWidth="1"/>
    <col min="4" max="4" width="20" bestFit="1" customWidth="1"/>
    <col min="5" max="5" width="36" bestFit="1" customWidth="1"/>
    <col min="6" max="6" width="48.140625" style="1" bestFit="1" customWidth="1"/>
    <col min="7" max="7" width="58.42578125" bestFit="1" customWidth="1"/>
    <col min="8" max="8" width="23.42578125" bestFit="1" customWidth="1"/>
    <col min="9" max="9" width="58.42578125" bestFit="1" customWidth="1"/>
    <col min="10" max="10" width="40" bestFit="1" customWidth="1"/>
    <col min="11" max="11" width="53" bestFit="1" customWidth="1"/>
    <col min="12" max="12" width="64.85546875" bestFit="1" customWidth="1"/>
  </cols>
  <sheetData>
    <row r="1" spans="1:8" x14ac:dyDescent="0.25">
      <c r="A1" s="22" t="s">
        <v>32</v>
      </c>
      <c r="B1" t="s">
        <v>33</v>
      </c>
    </row>
    <row r="2" spans="1:8" x14ac:dyDescent="0.25">
      <c r="A2" s="22" t="s">
        <v>34</v>
      </c>
      <c r="B2" s="4" t="s">
        <v>240</v>
      </c>
      <c r="C2" t="s">
        <v>36</v>
      </c>
    </row>
    <row r="3" spans="1:8" x14ac:dyDescent="0.25">
      <c r="A3" s="22"/>
      <c r="B3" s="4" t="s">
        <v>17</v>
      </c>
    </row>
    <row r="4" spans="1:8" x14ac:dyDescent="0.25">
      <c r="A4" s="22"/>
    </row>
    <row r="5" spans="1:8" x14ac:dyDescent="0.25">
      <c r="A5" s="23" t="s">
        <v>37</v>
      </c>
      <c r="B5" s="23" t="s">
        <v>38</v>
      </c>
      <c r="C5" s="23" t="s">
        <v>39</v>
      </c>
      <c r="D5" s="24" t="s">
        <v>241</v>
      </c>
      <c r="E5" s="23" t="s">
        <v>42</v>
      </c>
      <c r="F5" s="23" t="s">
        <v>43</v>
      </c>
      <c r="G5" s="23" t="s">
        <v>44</v>
      </c>
      <c r="H5" s="23" t="s">
        <v>45</v>
      </c>
    </row>
    <row r="6" spans="1:8" x14ac:dyDescent="0.25">
      <c r="A6" s="6" t="s">
        <v>242</v>
      </c>
      <c r="B6" s="6" t="s">
        <v>47</v>
      </c>
      <c r="C6" s="6" t="s">
        <v>3</v>
      </c>
      <c r="D6" s="31">
        <v>6424.32</v>
      </c>
      <c r="E6" s="6" t="s">
        <v>83</v>
      </c>
      <c r="F6" s="6" t="s">
        <v>73</v>
      </c>
      <c r="G6" s="6" t="s">
        <v>243</v>
      </c>
      <c r="H6" s="5" t="s">
        <v>244</v>
      </c>
    </row>
    <row r="7" spans="1:8" x14ac:dyDescent="0.25">
      <c r="A7" s="6" t="s">
        <v>125</v>
      </c>
      <c r="B7" s="6" t="s">
        <v>47</v>
      </c>
      <c r="C7" s="6" t="s">
        <v>3</v>
      </c>
      <c r="D7" s="31">
        <v>2000</v>
      </c>
      <c r="E7" s="6" t="s">
        <v>127</v>
      </c>
      <c r="F7" s="6" t="s">
        <v>73</v>
      </c>
      <c r="G7" s="6" t="s">
        <v>128</v>
      </c>
      <c r="H7" s="5" t="s">
        <v>129</v>
      </c>
    </row>
    <row r="8" spans="1:8" x14ac:dyDescent="0.25">
      <c r="A8" s="6" t="s">
        <v>105</v>
      </c>
      <c r="B8" s="6" t="s">
        <v>47</v>
      </c>
      <c r="C8" s="6" t="s">
        <v>3</v>
      </c>
      <c r="D8" s="31">
        <v>9.58</v>
      </c>
      <c r="E8" s="6" t="s">
        <v>55</v>
      </c>
      <c r="F8" s="6" t="s">
        <v>107</v>
      </c>
      <c r="G8" s="6" t="s">
        <v>108</v>
      </c>
      <c r="H8" s="5" t="s">
        <v>109</v>
      </c>
    </row>
    <row r="9" spans="1:8" x14ac:dyDescent="0.25">
      <c r="A9" s="6" t="s">
        <v>125</v>
      </c>
      <c r="B9" s="6" t="s">
        <v>47</v>
      </c>
      <c r="C9" s="6" t="s">
        <v>3</v>
      </c>
      <c r="D9" s="31">
        <v>2000</v>
      </c>
      <c r="E9" s="6" t="s">
        <v>127</v>
      </c>
      <c r="F9" s="6" t="s">
        <v>73</v>
      </c>
      <c r="G9" s="6" t="s">
        <v>128</v>
      </c>
      <c r="H9" s="5" t="s">
        <v>129</v>
      </c>
    </row>
    <row r="10" spans="1:8" x14ac:dyDescent="0.25">
      <c r="A10" s="6" t="s">
        <v>149</v>
      </c>
      <c r="B10" s="6" t="s">
        <v>47</v>
      </c>
      <c r="C10" s="6" t="s">
        <v>3</v>
      </c>
      <c r="D10" s="31">
        <v>2830.8</v>
      </c>
      <c r="E10" s="6" t="s">
        <v>55</v>
      </c>
      <c r="F10" s="6" t="s">
        <v>50</v>
      </c>
      <c r="G10" s="6" t="s">
        <v>151</v>
      </c>
      <c r="H10" s="5" t="s">
        <v>152</v>
      </c>
    </row>
    <row r="11" spans="1:8" x14ac:dyDescent="0.25">
      <c r="A11" s="6" t="s">
        <v>130</v>
      </c>
      <c r="B11" s="6" t="s">
        <v>47</v>
      </c>
      <c r="C11" s="6" t="s">
        <v>3</v>
      </c>
      <c r="D11" s="31">
        <v>279.10000000000002</v>
      </c>
      <c r="E11" s="6" t="s">
        <v>55</v>
      </c>
      <c r="F11" s="6" t="s">
        <v>50</v>
      </c>
      <c r="G11" s="6" t="s">
        <v>132</v>
      </c>
      <c r="H11" s="5" t="s">
        <v>133</v>
      </c>
    </row>
    <row r="12" spans="1:8" x14ac:dyDescent="0.25">
      <c r="A12" s="6" t="s">
        <v>245</v>
      </c>
      <c r="B12" s="6" t="s">
        <v>47</v>
      </c>
      <c r="C12" s="6" t="s">
        <v>3</v>
      </c>
      <c r="D12" s="31">
        <v>1440</v>
      </c>
      <c r="E12" s="6" t="s">
        <v>55</v>
      </c>
      <c r="F12" s="6" t="s">
        <v>246</v>
      </c>
      <c r="G12" s="6" t="s">
        <v>247</v>
      </c>
      <c r="H12" s="5" t="s">
        <v>248</v>
      </c>
    </row>
    <row r="13" spans="1:8" x14ac:dyDescent="0.25">
      <c r="A13" s="6" t="s">
        <v>149</v>
      </c>
      <c r="B13" s="6" t="s">
        <v>47</v>
      </c>
      <c r="C13" s="6" t="s">
        <v>3</v>
      </c>
      <c r="D13" s="31">
        <v>438.59</v>
      </c>
      <c r="E13" s="6" t="s">
        <v>249</v>
      </c>
      <c r="F13" s="6" t="s">
        <v>250</v>
      </c>
      <c r="G13" s="6" t="s">
        <v>251</v>
      </c>
      <c r="H13" s="5" t="s">
        <v>252</v>
      </c>
    </row>
    <row r="14" spans="1:8" x14ac:dyDescent="0.25">
      <c r="A14" s="6" t="s">
        <v>46</v>
      </c>
      <c r="B14" s="6" t="s">
        <v>47</v>
      </c>
      <c r="C14" s="6" t="s">
        <v>3</v>
      </c>
      <c r="D14" s="31">
        <v>1200</v>
      </c>
      <c r="E14" s="6" t="s">
        <v>49</v>
      </c>
      <c r="F14" s="6" t="s">
        <v>50</v>
      </c>
      <c r="G14" s="6" t="s">
        <v>51</v>
      </c>
      <c r="H14" s="5" t="s">
        <v>52</v>
      </c>
    </row>
    <row r="15" spans="1:8" x14ac:dyDescent="0.25">
      <c r="A15" s="6" t="s">
        <v>225</v>
      </c>
      <c r="B15" s="6" t="s">
        <v>47</v>
      </c>
      <c r="C15" s="6" t="s">
        <v>3</v>
      </c>
      <c r="D15" s="31">
        <v>327.95</v>
      </c>
      <c r="E15" s="6" t="s">
        <v>55</v>
      </c>
      <c r="F15" s="6" t="s">
        <v>62</v>
      </c>
      <c r="G15" s="6" t="s">
        <v>227</v>
      </c>
      <c r="H15" s="5" t="s">
        <v>228</v>
      </c>
    </row>
    <row r="16" spans="1:8" x14ac:dyDescent="0.25">
      <c r="A16" s="6" t="s">
        <v>149</v>
      </c>
      <c r="B16" s="6" t="s">
        <v>47</v>
      </c>
      <c r="C16" s="6" t="s">
        <v>3</v>
      </c>
      <c r="D16" s="31">
        <v>435</v>
      </c>
      <c r="E16" s="6" t="s">
        <v>249</v>
      </c>
      <c r="F16" s="6" t="s">
        <v>250</v>
      </c>
      <c r="G16" s="6" t="s">
        <v>251</v>
      </c>
      <c r="H16" s="5" t="s">
        <v>252</v>
      </c>
    </row>
    <row r="17" spans="3:4" x14ac:dyDescent="0.25">
      <c r="C17" s="25" t="s">
        <v>153</v>
      </c>
      <c r="D17" s="28">
        <f>AVERAGE(D6:D16)</f>
        <v>1580.4854545454546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4"/>
  <sheetViews>
    <sheetView topLeftCell="A22" workbookViewId="0">
      <selection activeCell="B45" sqref="B45"/>
    </sheetView>
  </sheetViews>
  <sheetFormatPr defaultRowHeight="15" x14ac:dyDescent="0.25"/>
  <cols>
    <col min="2" max="2" width="25.28515625" style="15" bestFit="1" customWidth="1"/>
    <col min="3" max="4" width="31.5703125" style="1" bestFit="1" customWidth="1"/>
    <col min="5" max="5" width="20.42578125" style="1" bestFit="1" customWidth="1"/>
    <col min="6" max="6" width="23.42578125" style="1" bestFit="1" customWidth="1"/>
    <col min="7" max="7" width="24.7109375" style="1" bestFit="1" customWidth="1"/>
  </cols>
  <sheetData>
    <row r="2" spans="2:7" x14ac:dyDescent="0.25">
      <c r="B2" s="14" t="s">
        <v>19</v>
      </c>
      <c r="C2" s="5" t="s">
        <v>20</v>
      </c>
    </row>
    <row r="3" spans="2:7" x14ac:dyDescent="0.25">
      <c r="C3" s="5" t="s">
        <v>21</v>
      </c>
    </row>
    <row r="4" spans="2:7" x14ac:dyDescent="0.25">
      <c r="C4" s="5" t="s">
        <v>22</v>
      </c>
    </row>
    <row r="7" spans="2:7" x14ac:dyDescent="0.25">
      <c r="B7" s="16" t="s">
        <v>23</v>
      </c>
      <c r="C7" s="11" t="s">
        <v>24</v>
      </c>
      <c r="D7" s="11" t="s">
        <v>24</v>
      </c>
      <c r="E7" s="11" t="s">
        <v>25</v>
      </c>
      <c r="F7" s="11" t="s">
        <v>26</v>
      </c>
      <c r="G7" s="11" t="s">
        <v>27</v>
      </c>
    </row>
    <row r="8" spans="2:7" x14ac:dyDescent="0.25">
      <c r="B8" s="17">
        <v>43466</v>
      </c>
      <c r="C8" s="5">
        <v>1230</v>
      </c>
      <c r="D8" s="5">
        <v>236</v>
      </c>
      <c r="E8" s="5">
        <v>2123</v>
      </c>
      <c r="F8" s="5">
        <v>440</v>
      </c>
      <c r="G8" s="5">
        <v>0</v>
      </c>
    </row>
    <row r="9" spans="2:7" x14ac:dyDescent="0.25">
      <c r="B9" s="17">
        <v>43497</v>
      </c>
      <c r="C9" s="5">
        <v>1010</v>
      </c>
      <c r="D9" s="5">
        <v>115</v>
      </c>
      <c r="E9" s="5">
        <v>1617</v>
      </c>
      <c r="F9" s="5">
        <v>376</v>
      </c>
      <c r="G9" s="5">
        <v>0</v>
      </c>
    </row>
    <row r="10" spans="2:7" x14ac:dyDescent="0.25">
      <c r="B10" s="17">
        <v>43525</v>
      </c>
      <c r="C10" s="5">
        <v>1565</v>
      </c>
      <c r="D10" s="5">
        <v>254</v>
      </c>
      <c r="E10" s="5">
        <v>2635</v>
      </c>
      <c r="F10" s="5">
        <v>492</v>
      </c>
      <c r="G10" s="5">
        <v>0</v>
      </c>
    </row>
    <row r="11" spans="2:7" x14ac:dyDescent="0.25">
      <c r="B11" s="17">
        <v>43556</v>
      </c>
      <c r="C11" s="5">
        <v>1286</v>
      </c>
      <c r="D11" s="5">
        <v>200</v>
      </c>
      <c r="E11" s="5">
        <v>2176</v>
      </c>
      <c r="F11" s="5">
        <v>638</v>
      </c>
      <c r="G11" s="5">
        <v>0</v>
      </c>
    </row>
    <row r="12" spans="2:7" x14ac:dyDescent="0.25">
      <c r="B12" s="17">
        <v>43586</v>
      </c>
      <c r="C12" s="5">
        <v>1258</v>
      </c>
      <c r="D12" s="5">
        <v>311</v>
      </c>
      <c r="E12" s="5">
        <v>1883</v>
      </c>
      <c r="F12" s="5">
        <v>386</v>
      </c>
      <c r="G12" s="5">
        <v>0</v>
      </c>
    </row>
    <row r="13" spans="2:7" x14ac:dyDescent="0.25">
      <c r="B13" s="17">
        <v>43617</v>
      </c>
      <c r="C13" s="5">
        <v>1573</v>
      </c>
      <c r="D13" s="5">
        <v>355</v>
      </c>
      <c r="E13" s="5">
        <v>1947</v>
      </c>
      <c r="F13" s="5">
        <v>435</v>
      </c>
      <c r="G13" s="5">
        <v>0</v>
      </c>
    </row>
    <row r="14" spans="2:7" x14ac:dyDescent="0.25">
      <c r="B14" s="17">
        <v>43647</v>
      </c>
      <c r="C14" s="5">
        <v>1971</v>
      </c>
      <c r="D14" s="5">
        <v>399</v>
      </c>
      <c r="E14" s="5">
        <v>1883</v>
      </c>
      <c r="F14" s="5">
        <v>520</v>
      </c>
      <c r="G14" s="5">
        <v>0</v>
      </c>
    </row>
    <row r="15" spans="2:7" x14ac:dyDescent="0.25">
      <c r="B15" s="17">
        <v>43709</v>
      </c>
      <c r="C15" s="5">
        <v>2403</v>
      </c>
      <c r="D15" s="5">
        <v>519</v>
      </c>
      <c r="E15" s="5">
        <v>1947</v>
      </c>
      <c r="F15" s="5">
        <v>417</v>
      </c>
      <c r="G15" s="5">
        <v>0</v>
      </c>
    </row>
    <row r="16" spans="2:7" x14ac:dyDescent="0.25">
      <c r="B16" s="17">
        <v>43739</v>
      </c>
      <c r="C16" s="5">
        <v>1471</v>
      </c>
      <c r="D16" s="5">
        <v>402</v>
      </c>
      <c r="E16" s="5">
        <v>1702</v>
      </c>
      <c r="F16" s="5">
        <v>409</v>
      </c>
      <c r="G16" s="5">
        <v>0</v>
      </c>
    </row>
    <row r="17" spans="2:7" x14ac:dyDescent="0.25">
      <c r="B17" s="17">
        <v>43770</v>
      </c>
      <c r="C17" s="5">
        <v>2080</v>
      </c>
      <c r="D17" s="5">
        <v>470</v>
      </c>
      <c r="E17" s="5">
        <v>2128</v>
      </c>
      <c r="F17" s="5">
        <v>497</v>
      </c>
      <c r="G17" s="5">
        <v>0</v>
      </c>
    </row>
    <row r="18" spans="2:7" x14ac:dyDescent="0.25">
      <c r="B18" s="17">
        <v>43800</v>
      </c>
      <c r="C18" s="5">
        <v>1617</v>
      </c>
      <c r="D18" s="5">
        <v>346</v>
      </c>
      <c r="E18" s="5">
        <v>1233</v>
      </c>
      <c r="F18" s="5">
        <v>432</v>
      </c>
      <c r="G18" s="5">
        <v>0</v>
      </c>
    </row>
    <row r="19" spans="2:7" x14ac:dyDescent="0.25">
      <c r="B19" s="17">
        <v>43831</v>
      </c>
      <c r="C19" s="5">
        <v>1764</v>
      </c>
      <c r="D19" s="5">
        <v>272</v>
      </c>
      <c r="E19" s="5">
        <v>1507</v>
      </c>
      <c r="F19" s="5">
        <v>399</v>
      </c>
      <c r="G19" s="5">
        <v>0</v>
      </c>
    </row>
    <row r="20" spans="2:7" x14ac:dyDescent="0.25">
      <c r="B20" s="17">
        <v>43862</v>
      </c>
      <c r="C20" s="5">
        <v>936</v>
      </c>
      <c r="D20" s="5">
        <v>936</v>
      </c>
      <c r="E20" s="5">
        <v>936</v>
      </c>
      <c r="F20" s="5">
        <v>275</v>
      </c>
      <c r="G20" s="5">
        <v>0</v>
      </c>
    </row>
    <row r="21" spans="2:7" x14ac:dyDescent="0.25">
      <c r="B21" s="17">
        <v>43891</v>
      </c>
      <c r="C21" s="5">
        <v>136</v>
      </c>
      <c r="D21" s="5">
        <v>240</v>
      </c>
      <c r="E21" s="5">
        <v>133</v>
      </c>
      <c r="F21" s="5">
        <v>103</v>
      </c>
      <c r="G21" s="5">
        <v>0</v>
      </c>
    </row>
    <row r="22" spans="2:7" x14ac:dyDescent="0.25">
      <c r="B22" s="17">
        <v>43922</v>
      </c>
      <c r="C22" s="5">
        <v>390</v>
      </c>
      <c r="D22" s="5">
        <v>297</v>
      </c>
      <c r="E22" s="5">
        <v>389</v>
      </c>
      <c r="F22" s="5">
        <v>567</v>
      </c>
      <c r="G22" s="5">
        <v>0</v>
      </c>
    </row>
    <row r="23" spans="2:7" x14ac:dyDescent="0.25">
      <c r="B23" s="17">
        <v>43952</v>
      </c>
      <c r="C23" s="5">
        <v>322</v>
      </c>
      <c r="D23" s="5">
        <v>299</v>
      </c>
      <c r="E23" s="5">
        <v>450</v>
      </c>
      <c r="F23" s="5">
        <v>537</v>
      </c>
      <c r="G23" s="5">
        <v>0</v>
      </c>
    </row>
    <row r="24" spans="2:7" x14ac:dyDescent="0.25">
      <c r="B24" s="17">
        <v>43983</v>
      </c>
      <c r="C24" s="5">
        <v>288</v>
      </c>
      <c r="D24" s="5">
        <v>170</v>
      </c>
      <c r="E24" s="5">
        <v>532</v>
      </c>
      <c r="F24" s="5">
        <v>522</v>
      </c>
      <c r="G24" s="5">
        <v>0</v>
      </c>
    </row>
    <row r="25" spans="2:7" x14ac:dyDescent="0.25">
      <c r="B25" s="17">
        <v>44013</v>
      </c>
      <c r="C25" s="5">
        <v>270</v>
      </c>
      <c r="D25" s="5">
        <v>274</v>
      </c>
      <c r="E25" s="5">
        <v>636</v>
      </c>
      <c r="F25" s="5">
        <v>383</v>
      </c>
      <c r="G25" s="5">
        <v>0</v>
      </c>
    </row>
    <row r="26" spans="2:7" x14ac:dyDescent="0.25">
      <c r="B26" s="17">
        <v>44044</v>
      </c>
      <c r="C26" s="5">
        <v>464</v>
      </c>
      <c r="D26" s="5">
        <v>331</v>
      </c>
      <c r="E26" s="5">
        <v>681</v>
      </c>
      <c r="F26" s="5">
        <v>634</v>
      </c>
      <c r="G26" s="5">
        <v>0</v>
      </c>
    </row>
    <row r="27" spans="2:7" x14ac:dyDescent="0.25">
      <c r="B27" s="17">
        <v>44075</v>
      </c>
      <c r="C27" s="5">
        <v>343</v>
      </c>
      <c r="D27" s="5">
        <v>206</v>
      </c>
      <c r="E27" s="5">
        <v>511</v>
      </c>
      <c r="F27" s="5">
        <v>430</v>
      </c>
      <c r="G27" s="5">
        <v>0</v>
      </c>
    </row>
    <row r="28" spans="2:7" x14ac:dyDescent="0.25">
      <c r="B28" s="17">
        <v>44105</v>
      </c>
      <c r="C28" s="5">
        <v>469</v>
      </c>
      <c r="D28" s="5">
        <v>174</v>
      </c>
      <c r="E28" s="5">
        <v>489</v>
      </c>
      <c r="F28" s="5">
        <v>340</v>
      </c>
      <c r="G28" s="5">
        <v>0</v>
      </c>
    </row>
    <row r="29" spans="2:7" x14ac:dyDescent="0.25">
      <c r="B29" s="17">
        <v>44136</v>
      </c>
      <c r="C29" s="5">
        <v>356</v>
      </c>
      <c r="D29" s="5">
        <v>55</v>
      </c>
      <c r="E29" s="5">
        <v>255</v>
      </c>
      <c r="F29" s="5">
        <v>160</v>
      </c>
      <c r="G29" s="5">
        <v>0</v>
      </c>
    </row>
    <row r="30" spans="2:7" x14ac:dyDescent="0.25">
      <c r="B30" s="17">
        <v>44166</v>
      </c>
      <c r="C30" s="5">
        <v>211</v>
      </c>
      <c r="D30" s="5">
        <v>40</v>
      </c>
      <c r="E30" s="5">
        <v>278</v>
      </c>
      <c r="F30" s="5">
        <v>334</v>
      </c>
      <c r="G30" s="5">
        <v>0</v>
      </c>
    </row>
    <row r="31" spans="2:7" x14ac:dyDescent="0.25">
      <c r="B31" s="17">
        <v>44197</v>
      </c>
      <c r="C31" s="5">
        <v>245</v>
      </c>
      <c r="D31" s="5">
        <v>136</v>
      </c>
      <c r="E31" s="5">
        <v>204</v>
      </c>
      <c r="F31" s="5">
        <v>161</v>
      </c>
      <c r="G31" s="5">
        <v>0</v>
      </c>
    </row>
    <row r="32" spans="2:7" x14ac:dyDescent="0.25">
      <c r="B32" s="17">
        <v>44228</v>
      </c>
      <c r="C32" s="5">
        <v>119</v>
      </c>
      <c r="D32" s="5">
        <v>91</v>
      </c>
      <c r="E32" s="5">
        <v>339</v>
      </c>
      <c r="F32" s="5">
        <v>276</v>
      </c>
      <c r="G32" s="5">
        <v>0</v>
      </c>
    </row>
    <row r="33" spans="2:7" x14ac:dyDescent="0.25">
      <c r="B33" s="17">
        <v>44256</v>
      </c>
      <c r="C33" s="5">
        <v>194</v>
      </c>
      <c r="D33" s="5">
        <v>164</v>
      </c>
      <c r="E33" s="5">
        <v>219</v>
      </c>
      <c r="F33" s="5">
        <v>232</v>
      </c>
      <c r="G33" s="5">
        <v>0</v>
      </c>
    </row>
    <row r="34" spans="2:7" x14ac:dyDescent="0.25">
      <c r="B34" s="17">
        <v>44287</v>
      </c>
      <c r="C34" s="5">
        <v>244</v>
      </c>
      <c r="D34" s="5">
        <v>231</v>
      </c>
      <c r="E34" s="5">
        <v>405</v>
      </c>
      <c r="F34" s="5">
        <v>207</v>
      </c>
      <c r="G34" s="5">
        <v>0</v>
      </c>
    </row>
    <row r="35" spans="2:7" x14ac:dyDescent="0.25">
      <c r="B35" s="17">
        <v>44317</v>
      </c>
      <c r="C35" s="5">
        <v>346</v>
      </c>
      <c r="D35" s="5">
        <v>244</v>
      </c>
      <c r="E35" s="5">
        <v>260</v>
      </c>
      <c r="F35" s="5">
        <v>252</v>
      </c>
      <c r="G35" s="5">
        <v>0</v>
      </c>
    </row>
    <row r="36" spans="2:7" x14ac:dyDescent="0.25">
      <c r="B36" s="17">
        <v>44348</v>
      </c>
      <c r="C36" s="5">
        <v>181</v>
      </c>
      <c r="D36" s="5">
        <v>287</v>
      </c>
      <c r="E36" s="5">
        <v>258</v>
      </c>
      <c r="F36" s="5">
        <v>318</v>
      </c>
      <c r="G36" s="5">
        <v>0</v>
      </c>
    </row>
    <row r="37" spans="2:7" x14ac:dyDescent="0.25">
      <c r="B37" s="17">
        <v>44378</v>
      </c>
      <c r="C37" s="5">
        <v>363</v>
      </c>
      <c r="D37" s="5">
        <v>343</v>
      </c>
      <c r="E37" s="5">
        <v>356</v>
      </c>
      <c r="F37" s="5">
        <v>458</v>
      </c>
      <c r="G37" s="5">
        <v>0</v>
      </c>
    </row>
    <row r="38" spans="2:7" x14ac:dyDescent="0.25">
      <c r="B38" s="18" t="s">
        <v>28</v>
      </c>
      <c r="C38" s="19">
        <f>AVERAGE(C7:C18)</f>
        <v>1587.6363636363637</v>
      </c>
      <c r="D38" s="19">
        <f t="shared" ref="D38:G38" si="0">AVERAGE(D7:D18)</f>
        <v>327.90909090909093</v>
      </c>
      <c r="E38" s="19">
        <f t="shared" si="0"/>
        <v>1934</v>
      </c>
      <c r="F38" s="19">
        <f t="shared" si="0"/>
        <v>458.36363636363637</v>
      </c>
      <c r="G38" s="19">
        <f t="shared" si="0"/>
        <v>0</v>
      </c>
    </row>
    <row r="39" spans="2:7" x14ac:dyDescent="0.25">
      <c r="B39" s="20" t="s">
        <v>29</v>
      </c>
      <c r="C39" s="21">
        <f>C38*12</f>
        <v>19051.636363636364</v>
      </c>
      <c r="D39" s="21">
        <f t="shared" ref="D39:G39" si="1">D38*12</f>
        <v>3934.909090909091</v>
      </c>
      <c r="E39" s="21">
        <f t="shared" si="1"/>
        <v>23208</v>
      </c>
      <c r="F39" s="21">
        <f t="shared" si="1"/>
        <v>5500.363636363636</v>
      </c>
      <c r="G39" s="21">
        <f t="shared" si="1"/>
        <v>0</v>
      </c>
    </row>
    <row r="40" spans="2:7" x14ac:dyDescent="0.25">
      <c r="B40" s="18" t="s">
        <v>30</v>
      </c>
      <c r="C40" s="19">
        <f>AVERAGE(C19:C37)</f>
        <v>402.15789473684208</v>
      </c>
      <c r="D40" s="19">
        <f t="shared" ref="D40:F40" si="2">AVERAGE(D19:D37)</f>
        <v>252.10526315789474</v>
      </c>
      <c r="E40" s="19">
        <f t="shared" si="2"/>
        <v>465.15789473684208</v>
      </c>
      <c r="F40" s="19">
        <f t="shared" si="2"/>
        <v>346.73684210526318</v>
      </c>
      <c r="G40" s="19">
        <f>AVERAGE(G8:G37)</f>
        <v>0</v>
      </c>
    </row>
    <row r="41" spans="2:7" x14ac:dyDescent="0.25">
      <c r="B41" s="16" t="s">
        <v>29</v>
      </c>
      <c r="C41" s="19">
        <f>C40*12</f>
        <v>4825.894736842105</v>
      </c>
      <c r="D41" s="19">
        <f t="shared" ref="D41:G41" si="3">D40*12</f>
        <v>3025.2631578947367</v>
      </c>
      <c r="E41" s="19">
        <f t="shared" si="3"/>
        <v>5581.894736842105</v>
      </c>
      <c r="F41" s="19">
        <f t="shared" si="3"/>
        <v>4160.8421052631584</v>
      </c>
      <c r="G41" s="19">
        <f t="shared" si="3"/>
        <v>0</v>
      </c>
    </row>
    <row r="44" spans="2:7" ht="36.75" customHeight="1" x14ac:dyDescent="0.25">
      <c r="B44" s="35" t="s">
        <v>31</v>
      </c>
      <c r="C44" s="35"/>
      <c r="D44" s="35"/>
      <c r="E44" s="35"/>
      <c r="F44" s="35"/>
      <c r="G44" s="35"/>
    </row>
  </sheetData>
  <mergeCells count="1">
    <mergeCell ref="B44:G4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workbookViewId="0">
      <selection activeCell="B9" sqref="B9"/>
    </sheetView>
  </sheetViews>
  <sheetFormatPr defaultRowHeight="15" x14ac:dyDescent="0.25"/>
  <cols>
    <col min="1" max="1" width="28" customWidth="1"/>
    <col min="2" max="2" width="31.85546875" customWidth="1"/>
    <col min="3" max="3" width="24.5703125" bestFit="1" customWidth="1"/>
    <col min="4" max="4" width="20" bestFit="1" customWidth="1"/>
    <col min="5" max="5" width="13.5703125" customWidth="1"/>
    <col min="6" max="6" width="55.7109375" bestFit="1" customWidth="1"/>
    <col min="7" max="7" width="48.140625" bestFit="1" customWidth="1"/>
    <col min="8" max="8" width="58.42578125" bestFit="1" customWidth="1"/>
    <col min="9" max="9" width="15" bestFit="1" customWidth="1"/>
    <col min="10" max="10" width="54.140625" bestFit="1" customWidth="1"/>
    <col min="11" max="11" width="64.85546875" bestFit="1" customWidth="1"/>
  </cols>
  <sheetData>
    <row r="1" spans="1:9" x14ac:dyDescent="0.25">
      <c r="A1" s="22" t="s">
        <v>32</v>
      </c>
      <c r="B1" t="s">
        <v>33</v>
      </c>
    </row>
    <row r="2" spans="1:9" x14ac:dyDescent="0.25">
      <c r="A2" s="22" t="s">
        <v>34</v>
      </c>
      <c r="B2" t="s">
        <v>35</v>
      </c>
      <c r="C2" t="s">
        <v>36</v>
      </c>
    </row>
    <row r="3" spans="1:9" x14ac:dyDescent="0.25">
      <c r="A3" s="22"/>
      <c r="B3" t="s">
        <v>7</v>
      </c>
    </row>
    <row r="4" spans="1:9" x14ac:dyDescent="0.25">
      <c r="A4" s="22"/>
    </row>
    <row r="5" spans="1:9" x14ac:dyDescent="0.25">
      <c r="A5" s="23" t="s">
        <v>37</v>
      </c>
      <c r="B5" s="24" t="s">
        <v>38</v>
      </c>
      <c r="C5" s="23" t="s">
        <v>39</v>
      </c>
      <c r="D5" s="23" t="s">
        <v>40</v>
      </c>
      <c r="E5" s="23" t="s">
        <v>41</v>
      </c>
      <c r="F5" s="23" t="s">
        <v>42</v>
      </c>
      <c r="G5" s="23" t="s">
        <v>43</v>
      </c>
      <c r="H5" s="23" t="s">
        <v>44</v>
      </c>
      <c r="I5" s="23" t="s">
        <v>45</v>
      </c>
    </row>
    <row r="6" spans="1:9" x14ac:dyDescent="0.25">
      <c r="A6" s="6" t="s">
        <v>46</v>
      </c>
      <c r="B6" s="5" t="s">
        <v>47</v>
      </c>
      <c r="C6" s="5" t="s">
        <v>8</v>
      </c>
      <c r="D6" s="5" t="s">
        <v>48</v>
      </c>
      <c r="E6" s="7">
        <v>0.25</v>
      </c>
      <c r="F6" s="6" t="s">
        <v>49</v>
      </c>
      <c r="G6" s="6" t="s">
        <v>50</v>
      </c>
      <c r="H6" s="6" t="s">
        <v>51</v>
      </c>
      <c r="I6" s="6" t="s">
        <v>52</v>
      </c>
    </row>
    <row r="7" spans="1:9" x14ac:dyDescent="0.25">
      <c r="A7" s="6" t="s">
        <v>53</v>
      </c>
      <c r="B7" s="5" t="s">
        <v>47</v>
      </c>
      <c r="C7" s="5" t="s">
        <v>8</v>
      </c>
      <c r="D7" s="5" t="s">
        <v>54</v>
      </c>
      <c r="E7" s="7">
        <v>0.43</v>
      </c>
      <c r="F7" s="6" t="s">
        <v>55</v>
      </c>
      <c r="G7" s="6" t="s">
        <v>56</v>
      </c>
      <c r="H7" s="6" t="s">
        <v>57</v>
      </c>
      <c r="I7" s="6" t="s">
        <v>58</v>
      </c>
    </row>
    <row r="8" spans="1:9" x14ac:dyDescent="0.25">
      <c r="A8" s="6" t="s">
        <v>59</v>
      </c>
      <c r="B8" s="5" t="s">
        <v>47</v>
      </c>
      <c r="C8" s="5" t="s">
        <v>8</v>
      </c>
      <c r="D8" s="5" t="s">
        <v>60</v>
      </c>
      <c r="E8" s="7">
        <v>0.53</v>
      </c>
      <c r="F8" s="6" t="s">
        <v>61</v>
      </c>
      <c r="G8" s="6" t="s">
        <v>62</v>
      </c>
      <c r="H8" s="6" t="s">
        <v>63</v>
      </c>
      <c r="I8" s="6" t="s">
        <v>64</v>
      </c>
    </row>
    <row r="9" spans="1:9" x14ac:dyDescent="0.25">
      <c r="A9" s="6" t="s">
        <v>65</v>
      </c>
      <c r="B9" s="5" t="s">
        <v>66</v>
      </c>
      <c r="C9" s="5" t="s">
        <v>8</v>
      </c>
      <c r="D9" s="5" t="s">
        <v>67</v>
      </c>
      <c r="E9" s="7">
        <v>1.67</v>
      </c>
      <c r="F9" s="6" t="s">
        <v>55</v>
      </c>
      <c r="G9" s="6" t="s">
        <v>50</v>
      </c>
      <c r="H9" s="6" t="s">
        <v>68</v>
      </c>
      <c r="I9" s="6" t="s">
        <v>69</v>
      </c>
    </row>
    <row r="10" spans="1:9" x14ac:dyDescent="0.25">
      <c r="A10" s="6" t="s">
        <v>70</v>
      </c>
      <c r="B10" s="5" t="s">
        <v>47</v>
      </c>
      <c r="C10" s="5" t="s">
        <v>8</v>
      </c>
      <c r="D10" s="5" t="s">
        <v>71</v>
      </c>
      <c r="E10" s="7">
        <v>1.71</v>
      </c>
      <c r="F10" s="6" t="s">
        <v>72</v>
      </c>
      <c r="G10" s="6" t="s">
        <v>73</v>
      </c>
      <c r="H10" s="6" t="s">
        <v>74</v>
      </c>
      <c r="I10" s="6" t="s">
        <v>75</v>
      </c>
    </row>
    <row r="11" spans="1:9" x14ac:dyDescent="0.25">
      <c r="A11" s="6" t="s">
        <v>59</v>
      </c>
      <c r="B11" s="5" t="s">
        <v>47</v>
      </c>
      <c r="C11" s="5" t="s">
        <v>8</v>
      </c>
      <c r="D11" s="5" t="s">
        <v>76</v>
      </c>
      <c r="E11" s="7">
        <v>0.83</v>
      </c>
      <c r="F11" s="6" t="s">
        <v>77</v>
      </c>
      <c r="G11" s="6" t="s">
        <v>78</v>
      </c>
      <c r="H11" s="6" t="s">
        <v>79</v>
      </c>
      <c r="I11" s="6" t="s">
        <v>80</v>
      </c>
    </row>
    <row r="12" spans="1:9" x14ac:dyDescent="0.25">
      <c r="A12" s="6" t="s">
        <v>81</v>
      </c>
      <c r="B12" s="5" t="s">
        <v>47</v>
      </c>
      <c r="C12" s="5" t="s">
        <v>8</v>
      </c>
      <c r="D12" s="5" t="s">
        <v>82</v>
      </c>
      <c r="E12" s="7">
        <v>0.01</v>
      </c>
      <c r="F12" s="6" t="s">
        <v>83</v>
      </c>
      <c r="G12" s="6" t="s">
        <v>78</v>
      </c>
      <c r="H12" s="6" t="s">
        <v>84</v>
      </c>
      <c r="I12" s="6" t="s">
        <v>85</v>
      </c>
    </row>
    <row r="13" spans="1:9" x14ac:dyDescent="0.25">
      <c r="A13" s="6" t="s">
        <v>86</v>
      </c>
      <c r="B13" s="5" t="s">
        <v>66</v>
      </c>
      <c r="C13" s="5" t="s">
        <v>8</v>
      </c>
      <c r="D13" s="5" t="s">
        <v>87</v>
      </c>
      <c r="E13" s="7">
        <v>1</v>
      </c>
      <c r="F13" s="6" t="s">
        <v>83</v>
      </c>
      <c r="G13" s="6" t="s">
        <v>50</v>
      </c>
      <c r="H13" s="6" t="s">
        <v>68</v>
      </c>
      <c r="I13" s="6" t="s">
        <v>88</v>
      </c>
    </row>
    <row r="14" spans="1:9" x14ac:dyDescent="0.25">
      <c r="A14" s="6" t="s">
        <v>89</v>
      </c>
      <c r="B14" s="5" t="s">
        <v>47</v>
      </c>
      <c r="C14" s="5" t="s">
        <v>8</v>
      </c>
      <c r="D14" s="5" t="s">
        <v>48</v>
      </c>
      <c r="E14" s="7">
        <v>0.1</v>
      </c>
      <c r="F14" s="6" t="s">
        <v>61</v>
      </c>
      <c r="G14" s="6" t="s">
        <v>90</v>
      </c>
      <c r="H14" s="6" t="s">
        <v>91</v>
      </c>
      <c r="I14" s="6" t="s">
        <v>92</v>
      </c>
    </row>
    <row r="15" spans="1:9" x14ac:dyDescent="0.25">
      <c r="A15" s="6" t="s">
        <v>93</v>
      </c>
      <c r="B15" s="5" t="s">
        <v>66</v>
      </c>
      <c r="C15" s="5" t="s">
        <v>8</v>
      </c>
      <c r="D15" s="5" t="s">
        <v>94</v>
      </c>
      <c r="E15" s="7">
        <v>1.67</v>
      </c>
      <c r="F15" s="6" t="s">
        <v>55</v>
      </c>
      <c r="G15" s="6" t="s">
        <v>50</v>
      </c>
      <c r="H15" s="6" t="s">
        <v>95</v>
      </c>
      <c r="I15" s="6" t="s">
        <v>96</v>
      </c>
    </row>
    <row r="16" spans="1:9" x14ac:dyDescent="0.25">
      <c r="A16" s="6" t="s">
        <v>97</v>
      </c>
      <c r="B16" s="5" t="s">
        <v>47</v>
      </c>
      <c r="C16" s="5" t="s">
        <v>8</v>
      </c>
      <c r="D16" s="5" t="s">
        <v>98</v>
      </c>
      <c r="E16" s="7">
        <v>2.7000000000000001E-3</v>
      </c>
      <c r="F16" s="6" t="s">
        <v>99</v>
      </c>
      <c r="G16" s="6" t="s">
        <v>50</v>
      </c>
      <c r="H16" s="6" t="s">
        <v>68</v>
      </c>
      <c r="I16" s="6" t="s">
        <v>100</v>
      </c>
    </row>
    <row r="17" spans="1:9" x14ac:dyDescent="0.25">
      <c r="A17" s="6" t="s">
        <v>59</v>
      </c>
      <c r="B17" s="5" t="s">
        <v>47</v>
      </c>
      <c r="C17" s="5" t="s">
        <v>8</v>
      </c>
      <c r="D17" s="5" t="s">
        <v>101</v>
      </c>
      <c r="E17" s="7">
        <v>0.6</v>
      </c>
      <c r="F17" s="6" t="s">
        <v>55</v>
      </c>
      <c r="G17" s="6" t="s">
        <v>102</v>
      </c>
      <c r="H17" s="6" t="s">
        <v>103</v>
      </c>
      <c r="I17" s="6" t="s">
        <v>104</v>
      </c>
    </row>
    <row r="18" spans="1:9" x14ac:dyDescent="0.25">
      <c r="A18" s="6" t="s">
        <v>105</v>
      </c>
      <c r="B18" s="5" t="s">
        <v>47</v>
      </c>
      <c r="C18" s="5" t="s">
        <v>8</v>
      </c>
      <c r="D18" s="5" t="s">
        <v>106</v>
      </c>
      <c r="E18" s="7">
        <v>0.1</v>
      </c>
      <c r="F18" s="6" t="s">
        <v>55</v>
      </c>
      <c r="G18" s="6" t="s">
        <v>107</v>
      </c>
      <c r="H18" s="6" t="s">
        <v>108</v>
      </c>
      <c r="I18" s="6" t="s">
        <v>109</v>
      </c>
    </row>
    <row r="19" spans="1:9" x14ac:dyDescent="0.25">
      <c r="A19" s="6" t="s">
        <v>110</v>
      </c>
      <c r="B19" s="5" t="s">
        <v>47</v>
      </c>
      <c r="C19" s="5" t="s">
        <v>8</v>
      </c>
      <c r="D19" s="5" t="s">
        <v>111</v>
      </c>
      <c r="E19" s="7">
        <v>6.0199999999999997E-2</v>
      </c>
      <c r="F19" s="6" t="s">
        <v>112</v>
      </c>
      <c r="G19" s="6" t="s">
        <v>50</v>
      </c>
      <c r="H19" s="6" t="s">
        <v>113</v>
      </c>
      <c r="I19" s="6" t="s">
        <v>114</v>
      </c>
    </row>
    <row r="20" spans="1:9" x14ac:dyDescent="0.25">
      <c r="A20" s="6" t="s">
        <v>115</v>
      </c>
      <c r="B20" s="5" t="s">
        <v>47</v>
      </c>
      <c r="C20" s="5" t="s">
        <v>8</v>
      </c>
      <c r="D20" s="5" t="s">
        <v>116</v>
      </c>
      <c r="E20" s="7">
        <v>1.03</v>
      </c>
      <c r="F20" s="6" t="s">
        <v>55</v>
      </c>
      <c r="G20" s="6" t="s">
        <v>117</v>
      </c>
      <c r="H20" s="6" t="s">
        <v>118</v>
      </c>
      <c r="I20" s="6" t="s">
        <v>119</v>
      </c>
    </row>
    <row r="21" spans="1:9" x14ac:dyDescent="0.25">
      <c r="A21" s="6" t="s">
        <v>120</v>
      </c>
      <c r="B21" s="5" t="s">
        <v>47</v>
      </c>
      <c r="C21" s="5" t="s">
        <v>8</v>
      </c>
      <c r="D21" s="5" t="s">
        <v>121</v>
      </c>
      <c r="E21" s="7">
        <v>0.60040000000000004</v>
      </c>
      <c r="F21" s="6" t="s">
        <v>55</v>
      </c>
      <c r="G21" s="6" t="s">
        <v>122</v>
      </c>
      <c r="H21" s="6" t="s">
        <v>123</v>
      </c>
      <c r="I21" s="6" t="s">
        <v>124</v>
      </c>
    </row>
    <row r="22" spans="1:9" x14ac:dyDescent="0.25">
      <c r="A22" s="6" t="s">
        <v>125</v>
      </c>
      <c r="B22" s="5" t="s">
        <v>47</v>
      </c>
      <c r="C22" s="5" t="s">
        <v>8</v>
      </c>
      <c r="D22" s="5" t="s">
        <v>126</v>
      </c>
      <c r="E22" s="7">
        <v>1.54</v>
      </c>
      <c r="F22" s="6" t="s">
        <v>127</v>
      </c>
      <c r="G22" s="6" t="s">
        <v>73</v>
      </c>
      <c r="H22" s="6" t="s">
        <v>128</v>
      </c>
      <c r="I22" s="6" t="s">
        <v>129</v>
      </c>
    </row>
    <row r="23" spans="1:9" x14ac:dyDescent="0.25">
      <c r="A23" s="6" t="s">
        <v>130</v>
      </c>
      <c r="B23" s="5" t="s">
        <v>47</v>
      </c>
      <c r="C23" s="5" t="s">
        <v>8</v>
      </c>
      <c r="D23" s="5" t="s">
        <v>131</v>
      </c>
      <c r="E23" s="7">
        <v>0.9</v>
      </c>
      <c r="F23" s="6" t="s">
        <v>55</v>
      </c>
      <c r="G23" s="6" t="s">
        <v>50</v>
      </c>
      <c r="H23" s="6" t="s">
        <v>132</v>
      </c>
      <c r="I23" s="6" t="s">
        <v>133</v>
      </c>
    </row>
    <row r="24" spans="1:9" x14ac:dyDescent="0.25">
      <c r="A24" s="6" t="s">
        <v>120</v>
      </c>
      <c r="B24" s="5" t="s">
        <v>47</v>
      </c>
      <c r="C24" s="5" t="s">
        <v>8</v>
      </c>
      <c r="D24" s="5" t="s">
        <v>134</v>
      </c>
      <c r="E24" s="7">
        <v>0.53010000000000002</v>
      </c>
      <c r="F24" s="6" t="s">
        <v>112</v>
      </c>
      <c r="G24" s="6" t="s">
        <v>102</v>
      </c>
      <c r="H24" s="6" t="s">
        <v>135</v>
      </c>
      <c r="I24" s="6" t="s">
        <v>136</v>
      </c>
    </row>
    <row r="25" spans="1:9" x14ac:dyDescent="0.25">
      <c r="A25" s="6" t="s">
        <v>137</v>
      </c>
      <c r="B25" s="5" t="s">
        <v>47</v>
      </c>
      <c r="C25" s="5" t="s">
        <v>8</v>
      </c>
      <c r="D25" s="5" t="s">
        <v>138</v>
      </c>
      <c r="E25" s="7">
        <v>0.66</v>
      </c>
      <c r="F25" s="6" t="s">
        <v>139</v>
      </c>
      <c r="G25" s="6" t="s">
        <v>50</v>
      </c>
      <c r="H25" s="6" t="s">
        <v>140</v>
      </c>
      <c r="I25" s="6" t="s">
        <v>141</v>
      </c>
    </row>
    <row r="26" spans="1:9" x14ac:dyDescent="0.25">
      <c r="A26" s="6" t="s">
        <v>142</v>
      </c>
      <c r="B26" s="5" t="s">
        <v>47</v>
      </c>
      <c r="C26" s="5" t="s">
        <v>8</v>
      </c>
      <c r="D26" s="5" t="s">
        <v>87</v>
      </c>
      <c r="E26" s="7">
        <v>0.94</v>
      </c>
      <c r="F26" s="6" t="s">
        <v>55</v>
      </c>
      <c r="G26" s="6" t="s">
        <v>50</v>
      </c>
      <c r="H26" s="6" t="s">
        <v>143</v>
      </c>
      <c r="I26" s="6" t="s">
        <v>144</v>
      </c>
    </row>
    <row r="27" spans="1:9" x14ac:dyDescent="0.25">
      <c r="A27" s="6" t="s">
        <v>145</v>
      </c>
      <c r="B27" s="5" t="s">
        <v>47</v>
      </c>
      <c r="C27" s="5" t="s">
        <v>8</v>
      </c>
      <c r="D27" s="5" t="s">
        <v>146</v>
      </c>
      <c r="E27" s="7">
        <v>0.81</v>
      </c>
      <c r="F27" s="6" t="s">
        <v>55</v>
      </c>
      <c r="G27" s="6" t="s">
        <v>122</v>
      </c>
      <c r="H27" s="6" t="s">
        <v>147</v>
      </c>
      <c r="I27" s="6" t="s">
        <v>148</v>
      </c>
    </row>
    <row r="28" spans="1:9" x14ac:dyDescent="0.25">
      <c r="A28" s="6" t="s">
        <v>149</v>
      </c>
      <c r="B28" s="5" t="s">
        <v>47</v>
      </c>
      <c r="C28" s="5" t="s">
        <v>8</v>
      </c>
      <c r="D28" s="5" t="s">
        <v>150</v>
      </c>
      <c r="E28" s="7">
        <v>1.55</v>
      </c>
      <c r="F28" s="6" t="s">
        <v>55</v>
      </c>
      <c r="G28" s="6" t="s">
        <v>50</v>
      </c>
      <c r="H28" s="6" t="s">
        <v>151</v>
      </c>
      <c r="I28" s="6" t="s">
        <v>152</v>
      </c>
    </row>
    <row r="29" spans="1:9" x14ac:dyDescent="0.25">
      <c r="D29" s="25" t="s">
        <v>153</v>
      </c>
      <c r="E29" s="26">
        <f>AVERAGE(E6:E28)</f>
        <v>0.7618869565217391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E26" sqref="E26"/>
    </sheetView>
  </sheetViews>
  <sheetFormatPr defaultRowHeight="15" x14ac:dyDescent="0.25"/>
  <cols>
    <col min="1" max="1" width="28" bestFit="1" customWidth="1"/>
    <col min="2" max="2" width="24.7109375" customWidth="1"/>
    <col min="3" max="3" width="25.42578125" customWidth="1"/>
    <col min="4" max="4" width="20" bestFit="1" customWidth="1"/>
    <col min="5" max="6" width="55.7109375" bestFit="1" customWidth="1"/>
    <col min="7" max="7" width="58.42578125" bestFit="1" customWidth="1"/>
    <col min="8" max="9" width="15" bestFit="1" customWidth="1"/>
    <col min="10" max="10" width="54.140625" bestFit="1" customWidth="1"/>
    <col min="11" max="11" width="64.85546875" bestFit="1" customWidth="1"/>
  </cols>
  <sheetData>
    <row r="1" spans="1:8" x14ac:dyDescent="0.25">
      <c r="A1" s="22" t="s">
        <v>32</v>
      </c>
      <c r="B1" t="s">
        <v>33</v>
      </c>
    </row>
    <row r="2" spans="1:8" x14ac:dyDescent="0.25">
      <c r="A2" s="22" t="s">
        <v>34</v>
      </c>
      <c r="B2" t="s">
        <v>154</v>
      </c>
      <c r="C2" t="s">
        <v>36</v>
      </c>
    </row>
    <row r="3" spans="1:8" x14ac:dyDescent="0.25">
      <c r="A3" s="22"/>
      <c r="B3" s="4" t="s">
        <v>9</v>
      </c>
    </row>
    <row r="4" spans="1:8" x14ac:dyDescent="0.25">
      <c r="A4" s="22"/>
    </row>
    <row r="5" spans="1:8" x14ac:dyDescent="0.25">
      <c r="A5" s="23" t="s">
        <v>37</v>
      </c>
      <c r="B5" s="24" t="s">
        <v>39</v>
      </c>
      <c r="C5" s="24" t="s">
        <v>40</v>
      </c>
      <c r="D5" s="23" t="s">
        <v>41</v>
      </c>
      <c r="E5" s="23" t="s">
        <v>42</v>
      </c>
      <c r="F5" s="23" t="s">
        <v>43</v>
      </c>
      <c r="G5" s="23" t="s">
        <v>44</v>
      </c>
      <c r="H5" s="23" t="s">
        <v>45</v>
      </c>
    </row>
    <row r="6" spans="1:8" x14ac:dyDescent="0.25">
      <c r="A6" s="6" t="s">
        <v>46</v>
      </c>
      <c r="B6" s="5" t="s">
        <v>8</v>
      </c>
      <c r="C6" s="5" t="s">
        <v>155</v>
      </c>
      <c r="D6" s="7">
        <v>6.2E-2</v>
      </c>
      <c r="E6" s="6" t="s">
        <v>49</v>
      </c>
      <c r="F6" s="6" t="s">
        <v>50</v>
      </c>
      <c r="G6" s="6" t="s">
        <v>51</v>
      </c>
      <c r="H6" s="6" t="s">
        <v>52</v>
      </c>
    </row>
    <row r="7" spans="1:8" x14ac:dyDescent="0.25">
      <c r="A7" s="6" t="s">
        <v>53</v>
      </c>
      <c r="B7" s="5" t="s">
        <v>8</v>
      </c>
      <c r="C7" s="5" t="s">
        <v>156</v>
      </c>
      <c r="D7" s="7">
        <v>0.13</v>
      </c>
      <c r="E7" s="6" t="s">
        <v>55</v>
      </c>
      <c r="F7" s="6" t="s">
        <v>56</v>
      </c>
      <c r="G7" s="6" t="s">
        <v>57</v>
      </c>
      <c r="H7" s="6" t="s">
        <v>58</v>
      </c>
    </row>
    <row r="8" spans="1:8" x14ac:dyDescent="0.25">
      <c r="A8" s="6" t="s">
        <v>59</v>
      </c>
      <c r="B8" s="5" t="s">
        <v>8</v>
      </c>
      <c r="C8" s="5" t="s">
        <v>157</v>
      </c>
      <c r="D8" s="7">
        <v>0.45</v>
      </c>
      <c r="E8" s="6" t="s">
        <v>61</v>
      </c>
      <c r="F8" s="6" t="s">
        <v>62</v>
      </c>
      <c r="G8" s="6" t="s">
        <v>63</v>
      </c>
      <c r="H8" s="6" t="s">
        <v>64</v>
      </c>
    </row>
    <row r="9" spans="1:8" x14ac:dyDescent="0.25">
      <c r="A9" s="6" t="s">
        <v>65</v>
      </c>
      <c r="B9" s="5" t="s">
        <v>8</v>
      </c>
      <c r="C9" s="5" t="s">
        <v>158</v>
      </c>
      <c r="D9" s="7">
        <v>0.61</v>
      </c>
      <c r="E9" s="6" t="s">
        <v>55</v>
      </c>
      <c r="F9" s="6" t="s">
        <v>50</v>
      </c>
      <c r="G9" s="6" t="s">
        <v>68</v>
      </c>
      <c r="H9" s="6" t="s">
        <v>69</v>
      </c>
    </row>
    <row r="10" spans="1:8" x14ac:dyDescent="0.25">
      <c r="A10" s="6" t="s">
        <v>70</v>
      </c>
      <c r="B10" s="5" t="s">
        <v>8</v>
      </c>
      <c r="C10" s="5" t="s">
        <v>159</v>
      </c>
      <c r="D10" s="7">
        <v>0.16</v>
      </c>
      <c r="E10" s="6" t="s">
        <v>72</v>
      </c>
      <c r="F10" s="6" t="s">
        <v>73</v>
      </c>
      <c r="G10" s="6" t="s">
        <v>74</v>
      </c>
      <c r="H10" s="6" t="s">
        <v>75</v>
      </c>
    </row>
    <row r="11" spans="1:8" x14ac:dyDescent="0.25">
      <c r="A11" s="6" t="s">
        <v>59</v>
      </c>
      <c r="B11" s="5" t="s">
        <v>8</v>
      </c>
      <c r="C11" s="5" t="s">
        <v>48</v>
      </c>
      <c r="D11" s="7">
        <v>0.64</v>
      </c>
      <c r="E11" s="6" t="s">
        <v>77</v>
      </c>
      <c r="F11" s="6" t="s">
        <v>78</v>
      </c>
      <c r="G11" s="6" t="s">
        <v>79</v>
      </c>
      <c r="H11" s="6" t="s">
        <v>80</v>
      </c>
    </row>
    <row r="12" spans="1:8" x14ac:dyDescent="0.25">
      <c r="A12" s="6" t="s">
        <v>81</v>
      </c>
      <c r="B12" s="5" t="s">
        <v>8</v>
      </c>
      <c r="C12" s="5" t="s">
        <v>160</v>
      </c>
      <c r="D12" s="7">
        <v>0.01</v>
      </c>
      <c r="E12" s="6" t="s">
        <v>83</v>
      </c>
      <c r="F12" s="6" t="s">
        <v>78</v>
      </c>
      <c r="G12" s="6" t="s">
        <v>84</v>
      </c>
      <c r="H12" s="6" t="s">
        <v>85</v>
      </c>
    </row>
    <row r="13" spans="1:8" x14ac:dyDescent="0.25">
      <c r="A13" s="6" t="s">
        <v>89</v>
      </c>
      <c r="B13" s="5" t="s">
        <v>8</v>
      </c>
      <c r="C13" s="5" t="s">
        <v>161</v>
      </c>
      <c r="D13" s="7">
        <v>0.06</v>
      </c>
      <c r="E13" s="6" t="s">
        <v>61</v>
      </c>
      <c r="F13" s="6" t="s">
        <v>90</v>
      </c>
      <c r="G13" s="6" t="s">
        <v>91</v>
      </c>
      <c r="H13" s="6" t="s">
        <v>92</v>
      </c>
    </row>
    <row r="14" spans="1:8" x14ac:dyDescent="0.25">
      <c r="A14" s="6" t="s">
        <v>93</v>
      </c>
      <c r="B14" s="5" t="s">
        <v>8</v>
      </c>
      <c r="C14" s="5" t="s">
        <v>94</v>
      </c>
      <c r="D14" s="7">
        <v>0.61</v>
      </c>
      <c r="E14" s="6" t="s">
        <v>55</v>
      </c>
      <c r="F14" s="6" t="s">
        <v>50</v>
      </c>
      <c r="G14" s="6" t="s">
        <v>95</v>
      </c>
      <c r="H14" s="6" t="s">
        <v>96</v>
      </c>
    </row>
    <row r="15" spans="1:8" x14ac:dyDescent="0.25">
      <c r="A15" s="6" t="s">
        <v>97</v>
      </c>
      <c r="B15" s="5" t="s">
        <v>8</v>
      </c>
      <c r="C15" s="5" t="s">
        <v>60</v>
      </c>
      <c r="D15" s="7">
        <v>1E-4</v>
      </c>
      <c r="E15" s="6" t="s">
        <v>99</v>
      </c>
      <c r="F15" s="6" t="s">
        <v>50</v>
      </c>
      <c r="G15" s="6" t="s">
        <v>68</v>
      </c>
      <c r="H15" s="6" t="s">
        <v>100</v>
      </c>
    </row>
    <row r="16" spans="1:8" x14ac:dyDescent="0.25">
      <c r="A16" s="6" t="s">
        <v>59</v>
      </c>
      <c r="B16" s="5" t="s">
        <v>8</v>
      </c>
      <c r="C16" s="5" t="s">
        <v>162</v>
      </c>
      <c r="D16" s="7">
        <v>0.32</v>
      </c>
      <c r="E16" s="6" t="s">
        <v>55</v>
      </c>
      <c r="F16" s="6" t="s">
        <v>102</v>
      </c>
      <c r="G16" s="6" t="s">
        <v>103</v>
      </c>
      <c r="H16" s="6" t="s">
        <v>104</v>
      </c>
    </row>
    <row r="17" spans="1:8" x14ac:dyDescent="0.25">
      <c r="A17" s="6" t="s">
        <v>105</v>
      </c>
      <c r="B17" s="5" t="s">
        <v>8</v>
      </c>
      <c r="C17" s="5" t="s">
        <v>163</v>
      </c>
      <c r="D17" s="7">
        <v>0.04</v>
      </c>
      <c r="E17" s="6" t="s">
        <v>55</v>
      </c>
      <c r="F17" s="6" t="s">
        <v>107</v>
      </c>
      <c r="G17" s="6" t="s">
        <v>108</v>
      </c>
      <c r="H17" s="6" t="s">
        <v>109</v>
      </c>
    </row>
    <row r="18" spans="1:8" x14ac:dyDescent="0.25">
      <c r="A18" s="6" t="s">
        <v>110</v>
      </c>
      <c r="B18" s="5" t="s">
        <v>8</v>
      </c>
      <c r="C18" s="5" t="s">
        <v>116</v>
      </c>
      <c r="D18" s="7">
        <v>6.0199999999999997E-2</v>
      </c>
      <c r="E18" s="6" t="s">
        <v>112</v>
      </c>
      <c r="F18" s="6" t="s">
        <v>50</v>
      </c>
      <c r="G18" s="6" t="s">
        <v>113</v>
      </c>
      <c r="H18" s="6" t="s">
        <v>114</v>
      </c>
    </row>
    <row r="19" spans="1:8" x14ac:dyDescent="0.25">
      <c r="A19" s="6" t="s">
        <v>115</v>
      </c>
      <c r="B19" s="5" t="s">
        <v>8</v>
      </c>
      <c r="C19" s="5" t="s">
        <v>164</v>
      </c>
      <c r="D19" s="7">
        <v>0.39</v>
      </c>
      <c r="E19" s="6" t="s">
        <v>55</v>
      </c>
      <c r="F19" s="6" t="s">
        <v>117</v>
      </c>
      <c r="G19" s="6" t="s">
        <v>118</v>
      </c>
      <c r="H19" s="6" t="s">
        <v>119</v>
      </c>
    </row>
    <row r="20" spans="1:8" x14ac:dyDescent="0.25">
      <c r="A20" s="6" t="s">
        <v>120</v>
      </c>
      <c r="B20" s="5" t="s">
        <v>8</v>
      </c>
      <c r="C20" s="5" t="s">
        <v>165</v>
      </c>
      <c r="D20" s="7">
        <v>0.03</v>
      </c>
      <c r="E20" s="6" t="s">
        <v>55</v>
      </c>
      <c r="F20" s="6" t="s">
        <v>122</v>
      </c>
      <c r="G20" s="6" t="s">
        <v>123</v>
      </c>
      <c r="H20" s="6" t="s">
        <v>124</v>
      </c>
    </row>
    <row r="21" spans="1:8" x14ac:dyDescent="0.25">
      <c r="A21" s="6" t="s">
        <v>130</v>
      </c>
      <c r="B21" s="5" t="s">
        <v>8</v>
      </c>
      <c r="C21" s="5" t="s">
        <v>166</v>
      </c>
      <c r="D21" s="7">
        <v>0.3</v>
      </c>
      <c r="E21" s="6" t="s">
        <v>55</v>
      </c>
      <c r="F21" s="6" t="s">
        <v>50</v>
      </c>
      <c r="G21" s="6" t="s">
        <v>132</v>
      </c>
      <c r="H21" s="6" t="s">
        <v>133</v>
      </c>
    </row>
    <row r="22" spans="1:8" x14ac:dyDescent="0.25">
      <c r="A22" s="6" t="s">
        <v>120</v>
      </c>
      <c r="B22" s="5" t="s">
        <v>8</v>
      </c>
      <c r="C22" s="5" t="s">
        <v>167</v>
      </c>
      <c r="D22" s="7">
        <v>0.33889999999999998</v>
      </c>
      <c r="E22" s="6" t="s">
        <v>112</v>
      </c>
      <c r="F22" s="6" t="s">
        <v>102</v>
      </c>
      <c r="G22" s="6" t="s">
        <v>135</v>
      </c>
      <c r="H22" s="6" t="s">
        <v>136</v>
      </c>
    </row>
    <row r="23" spans="1:8" x14ac:dyDescent="0.25">
      <c r="A23" s="6" t="s">
        <v>137</v>
      </c>
      <c r="B23" s="5" t="s">
        <v>8</v>
      </c>
      <c r="C23" s="5" t="s">
        <v>138</v>
      </c>
      <c r="D23" s="7">
        <v>0.35</v>
      </c>
      <c r="E23" s="6" t="s">
        <v>139</v>
      </c>
      <c r="F23" s="6" t="s">
        <v>50</v>
      </c>
      <c r="G23" s="6" t="s">
        <v>140</v>
      </c>
      <c r="H23" s="6" t="s">
        <v>141</v>
      </c>
    </row>
    <row r="24" spans="1:8" x14ac:dyDescent="0.25">
      <c r="A24" s="6" t="s">
        <v>142</v>
      </c>
      <c r="B24" s="5" t="s">
        <v>8</v>
      </c>
      <c r="C24" s="5" t="s">
        <v>168</v>
      </c>
      <c r="D24" s="7">
        <v>0.27</v>
      </c>
      <c r="E24" s="6" t="s">
        <v>55</v>
      </c>
      <c r="F24" s="6" t="s">
        <v>50</v>
      </c>
      <c r="G24" s="6" t="s">
        <v>143</v>
      </c>
      <c r="H24" s="6" t="s">
        <v>144</v>
      </c>
    </row>
    <row r="25" spans="1:8" x14ac:dyDescent="0.25">
      <c r="A25" s="6" t="s">
        <v>169</v>
      </c>
      <c r="B25" s="5" t="s">
        <v>8</v>
      </c>
      <c r="C25" s="5" t="s">
        <v>87</v>
      </c>
      <c r="D25" s="7">
        <v>0.61</v>
      </c>
      <c r="E25" s="6" t="s">
        <v>55</v>
      </c>
      <c r="F25" s="6" t="s">
        <v>50</v>
      </c>
      <c r="G25" s="6" t="s">
        <v>170</v>
      </c>
      <c r="H25" s="6" t="s">
        <v>171</v>
      </c>
    </row>
    <row r="26" spans="1:8" x14ac:dyDescent="0.25">
      <c r="A26" s="6" t="s">
        <v>145</v>
      </c>
      <c r="B26" s="5" t="s">
        <v>8</v>
      </c>
      <c r="C26" s="5" t="s">
        <v>172</v>
      </c>
      <c r="D26" s="7">
        <v>0.38</v>
      </c>
      <c r="E26" s="6" t="s">
        <v>55</v>
      </c>
      <c r="F26" s="6" t="s">
        <v>122</v>
      </c>
      <c r="G26" s="6" t="s">
        <v>147</v>
      </c>
      <c r="H26" s="6" t="s">
        <v>148</v>
      </c>
    </row>
    <row r="27" spans="1:8" x14ac:dyDescent="0.25">
      <c r="A27" s="6" t="s">
        <v>149</v>
      </c>
      <c r="B27" s="5" t="s">
        <v>8</v>
      </c>
      <c r="C27" s="5" t="s">
        <v>126</v>
      </c>
      <c r="D27" s="7">
        <v>0.56999999999999995</v>
      </c>
      <c r="E27" s="6" t="s">
        <v>55</v>
      </c>
      <c r="F27" s="6" t="s">
        <v>50</v>
      </c>
      <c r="G27" s="6" t="s">
        <v>151</v>
      </c>
      <c r="H27" s="6" t="s">
        <v>152</v>
      </c>
    </row>
    <row r="28" spans="1:8" x14ac:dyDescent="0.25">
      <c r="C28" s="27" t="s">
        <v>153</v>
      </c>
      <c r="D28" s="28">
        <f>AVERAGE(D6:D27)</f>
        <v>0.29050909090909088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F21" sqref="F21"/>
    </sheetView>
  </sheetViews>
  <sheetFormatPr defaultRowHeight="15" x14ac:dyDescent="0.25"/>
  <cols>
    <col min="1" max="1" width="36.42578125" bestFit="1" customWidth="1"/>
    <col min="2" max="2" width="21.42578125" customWidth="1"/>
    <col min="3" max="3" width="24.5703125" customWidth="1"/>
    <col min="4" max="4" width="20" bestFit="1" customWidth="1"/>
    <col min="5" max="5" width="14.140625" customWidth="1"/>
    <col min="6" max="6" width="38.42578125" bestFit="1" customWidth="1"/>
    <col min="7" max="7" width="48.140625" bestFit="1" customWidth="1"/>
    <col min="8" max="8" width="58.42578125" bestFit="1" customWidth="1"/>
    <col min="9" max="9" width="16.85546875" customWidth="1"/>
    <col min="10" max="10" width="54.140625" bestFit="1" customWidth="1"/>
    <col min="11" max="11" width="64.85546875" bestFit="1" customWidth="1"/>
  </cols>
  <sheetData>
    <row r="1" spans="1:9" x14ac:dyDescent="0.25">
      <c r="A1" s="22" t="s">
        <v>32</v>
      </c>
      <c r="B1" t="s">
        <v>33</v>
      </c>
    </row>
    <row r="2" spans="1:9" x14ac:dyDescent="0.25">
      <c r="A2" s="22" t="s">
        <v>34</v>
      </c>
      <c r="B2" t="s">
        <v>173</v>
      </c>
      <c r="C2" t="s">
        <v>36</v>
      </c>
    </row>
    <row r="3" spans="1:9" x14ac:dyDescent="0.25">
      <c r="A3" s="22"/>
      <c r="B3" t="s">
        <v>10</v>
      </c>
    </row>
    <row r="4" spans="1:9" x14ac:dyDescent="0.25">
      <c r="A4" s="22"/>
    </row>
    <row r="5" spans="1:9" x14ac:dyDescent="0.25">
      <c r="A5" s="23" t="s">
        <v>37</v>
      </c>
      <c r="B5" s="23" t="s">
        <v>38</v>
      </c>
      <c r="C5" s="24" t="s">
        <v>39</v>
      </c>
      <c r="D5" s="24" t="s">
        <v>40</v>
      </c>
      <c r="E5" s="29" t="s">
        <v>41</v>
      </c>
      <c r="F5" s="23" t="s">
        <v>42</v>
      </c>
      <c r="G5" s="23" t="s">
        <v>43</v>
      </c>
      <c r="H5" s="23" t="s">
        <v>44</v>
      </c>
      <c r="I5" s="23" t="s">
        <v>45</v>
      </c>
    </row>
    <row r="6" spans="1:9" x14ac:dyDescent="0.25">
      <c r="A6" s="6" t="s">
        <v>46</v>
      </c>
      <c r="B6" s="6" t="s">
        <v>47</v>
      </c>
      <c r="C6" s="5" t="s">
        <v>8</v>
      </c>
      <c r="D6" s="5" t="s">
        <v>155</v>
      </c>
      <c r="E6" s="30">
        <v>0.22</v>
      </c>
      <c r="F6" s="6" t="s">
        <v>49</v>
      </c>
      <c r="G6" s="6" t="s">
        <v>50</v>
      </c>
      <c r="H6" s="6" t="s">
        <v>51</v>
      </c>
      <c r="I6" s="6" t="s">
        <v>52</v>
      </c>
    </row>
    <row r="7" spans="1:9" x14ac:dyDescent="0.25">
      <c r="A7" s="6" t="s">
        <v>53</v>
      </c>
      <c r="B7" s="6" t="s">
        <v>47</v>
      </c>
      <c r="C7" s="5" t="s">
        <v>8</v>
      </c>
      <c r="D7" s="5" t="s">
        <v>174</v>
      </c>
      <c r="E7" s="30">
        <v>0.96</v>
      </c>
      <c r="F7" s="6" t="s">
        <v>55</v>
      </c>
      <c r="G7" s="6" t="s">
        <v>56</v>
      </c>
      <c r="H7" s="6" t="s">
        <v>57</v>
      </c>
      <c r="I7" s="6" t="s">
        <v>58</v>
      </c>
    </row>
    <row r="8" spans="1:9" x14ac:dyDescent="0.25">
      <c r="A8" s="6" t="s">
        <v>59</v>
      </c>
      <c r="B8" s="6" t="s">
        <v>47</v>
      </c>
      <c r="C8" s="5" t="s">
        <v>8</v>
      </c>
      <c r="D8" s="5" t="s">
        <v>175</v>
      </c>
      <c r="E8" s="30">
        <v>0.65</v>
      </c>
      <c r="F8" s="6" t="s">
        <v>61</v>
      </c>
      <c r="G8" s="6" t="s">
        <v>62</v>
      </c>
      <c r="H8" s="6" t="s">
        <v>63</v>
      </c>
      <c r="I8" s="6" t="s">
        <v>64</v>
      </c>
    </row>
    <row r="9" spans="1:9" x14ac:dyDescent="0.25">
      <c r="A9" s="6" t="s">
        <v>65</v>
      </c>
      <c r="B9" s="6" t="s">
        <v>66</v>
      </c>
      <c r="C9" s="5" t="s">
        <v>8</v>
      </c>
      <c r="D9" s="5" t="s">
        <v>176</v>
      </c>
      <c r="E9" s="30">
        <v>0.85</v>
      </c>
      <c r="F9" s="6" t="s">
        <v>55</v>
      </c>
      <c r="G9" s="6" t="s">
        <v>50</v>
      </c>
      <c r="H9" s="6" t="s">
        <v>68</v>
      </c>
      <c r="I9" s="6" t="s">
        <v>69</v>
      </c>
    </row>
    <row r="10" spans="1:9" x14ac:dyDescent="0.25">
      <c r="A10" s="6" t="s">
        <v>70</v>
      </c>
      <c r="B10" s="6" t="s">
        <v>47</v>
      </c>
      <c r="C10" s="5" t="s">
        <v>8</v>
      </c>
      <c r="D10" s="5" t="s">
        <v>177</v>
      </c>
      <c r="E10" s="30">
        <v>0.05</v>
      </c>
      <c r="F10" s="6" t="s">
        <v>72</v>
      </c>
      <c r="G10" s="6" t="s">
        <v>73</v>
      </c>
      <c r="H10" s="6" t="s">
        <v>74</v>
      </c>
      <c r="I10" s="6" t="s">
        <v>75</v>
      </c>
    </row>
    <row r="11" spans="1:9" x14ac:dyDescent="0.25">
      <c r="A11" s="6" t="s">
        <v>81</v>
      </c>
      <c r="B11" s="6" t="s">
        <v>47</v>
      </c>
      <c r="C11" s="5" t="s">
        <v>8</v>
      </c>
      <c r="D11" s="5" t="s">
        <v>178</v>
      </c>
      <c r="E11" s="30">
        <v>0.01</v>
      </c>
      <c r="F11" s="6" t="s">
        <v>83</v>
      </c>
      <c r="G11" s="6" t="s">
        <v>78</v>
      </c>
      <c r="H11" s="6" t="s">
        <v>84</v>
      </c>
      <c r="I11" s="6" t="s">
        <v>85</v>
      </c>
    </row>
    <row r="12" spans="1:9" x14ac:dyDescent="0.25">
      <c r="A12" s="6" t="s">
        <v>89</v>
      </c>
      <c r="B12" s="6" t="s">
        <v>47</v>
      </c>
      <c r="C12" s="5" t="s">
        <v>8</v>
      </c>
      <c r="D12" s="5" t="s">
        <v>126</v>
      </c>
      <c r="E12" s="30">
        <v>7.0000000000000007E-2</v>
      </c>
      <c r="F12" s="6" t="s">
        <v>61</v>
      </c>
      <c r="G12" s="6" t="s">
        <v>90</v>
      </c>
      <c r="H12" s="6" t="s">
        <v>91</v>
      </c>
      <c r="I12" s="6" t="s">
        <v>92</v>
      </c>
    </row>
    <row r="13" spans="1:9" x14ac:dyDescent="0.25">
      <c r="A13" s="6" t="s">
        <v>93</v>
      </c>
      <c r="B13" s="6" t="s">
        <v>66</v>
      </c>
      <c r="C13" s="5" t="s">
        <v>8</v>
      </c>
      <c r="D13" s="5" t="s">
        <v>179</v>
      </c>
      <c r="E13" s="30">
        <v>0.85</v>
      </c>
      <c r="F13" s="6" t="s">
        <v>55</v>
      </c>
      <c r="G13" s="6" t="s">
        <v>50</v>
      </c>
      <c r="H13" s="6" t="s">
        <v>95</v>
      </c>
      <c r="I13" s="6" t="s">
        <v>96</v>
      </c>
    </row>
    <row r="14" spans="1:9" x14ac:dyDescent="0.25">
      <c r="A14" s="6" t="s">
        <v>59</v>
      </c>
      <c r="B14" s="6" t="s">
        <v>66</v>
      </c>
      <c r="C14" s="5" t="s">
        <v>8</v>
      </c>
      <c r="D14" s="5" t="s">
        <v>180</v>
      </c>
      <c r="E14" s="30">
        <v>0.83</v>
      </c>
      <c r="F14" s="6" t="s">
        <v>55</v>
      </c>
      <c r="G14" s="6" t="s">
        <v>50</v>
      </c>
      <c r="H14" s="6" t="s">
        <v>181</v>
      </c>
      <c r="I14" s="6" t="s">
        <v>182</v>
      </c>
    </row>
    <row r="15" spans="1:9" x14ac:dyDescent="0.25">
      <c r="A15" s="6" t="s">
        <v>59</v>
      </c>
      <c r="B15" s="6" t="s">
        <v>47</v>
      </c>
      <c r="C15" s="5" t="s">
        <v>8</v>
      </c>
      <c r="D15" s="5" t="s">
        <v>183</v>
      </c>
      <c r="E15" s="30">
        <v>0.6</v>
      </c>
      <c r="F15" s="6" t="s">
        <v>55</v>
      </c>
      <c r="G15" s="6" t="s">
        <v>102</v>
      </c>
      <c r="H15" s="6" t="s">
        <v>103</v>
      </c>
      <c r="I15" s="6" t="s">
        <v>104</v>
      </c>
    </row>
    <row r="16" spans="1:9" x14ac:dyDescent="0.25">
      <c r="A16" s="6" t="s">
        <v>184</v>
      </c>
      <c r="B16" s="6" t="s">
        <v>47</v>
      </c>
      <c r="C16" s="5" t="s">
        <v>8</v>
      </c>
      <c r="D16" s="5" t="s">
        <v>60</v>
      </c>
      <c r="E16" s="30">
        <v>0.05</v>
      </c>
      <c r="F16" s="6" t="s">
        <v>55</v>
      </c>
      <c r="G16" s="6" t="s">
        <v>50</v>
      </c>
      <c r="H16" s="6" t="s">
        <v>185</v>
      </c>
      <c r="I16" s="6" t="s">
        <v>186</v>
      </c>
    </row>
    <row r="17" spans="1:9" x14ac:dyDescent="0.25">
      <c r="A17" s="6" t="s">
        <v>105</v>
      </c>
      <c r="B17" s="6" t="s">
        <v>47</v>
      </c>
      <c r="C17" s="5" t="s">
        <v>8</v>
      </c>
      <c r="D17" s="5" t="s">
        <v>187</v>
      </c>
      <c r="E17" s="30">
        <v>0.1</v>
      </c>
      <c r="F17" s="6" t="s">
        <v>55</v>
      </c>
      <c r="G17" s="6" t="s">
        <v>107</v>
      </c>
      <c r="H17" s="6" t="s">
        <v>108</v>
      </c>
      <c r="I17" s="6" t="s">
        <v>109</v>
      </c>
    </row>
    <row r="18" spans="1:9" x14ac:dyDescent="0.25">
      <c r="A18" s="6" t="s">
        <v>110</v>
      </c>
      <c r="B18" s="6" t="s">
        <v>47</v>
      </c>
      <c r="C18" s="5" t="s">
        <v>8</v>
      </c>
      <c r="D18" s="5" t="s">
        <v>188</v>
      </c>
      <c r="E18" s="30">
        <v>6.0199999999999997E-2</v>
      </c>
      <c r="F18" s="6" t="s">
        <v>112</v>
      </c>
      <c r="G18" s="6" t="s">
        <v>50</v>
      </c>
      <c r="H18" s="6" t="s">
        <v>113</v>
      </c>
      <c r="I18" s="6" t="s">
        <v>114</v>
      </c>
    </row>
    <row r="19" spans="1:9" x14ac:dyDescent="0.25">
      <c r="A19" s="6" t="s">
        <v>115</v>
      </c>
      <c r="B19" s="6" t="s">
        <v>47</v>
      </c>
      <c r="C19" s="5" t="s">
        <v>8</v>
      </c>
      <c r="D19" s="5" t="s">
        <v>155</v>
      </c>
      <c r="E19" s="30">
        <v>0.1</v>
      </c>
      <c r="F19" s="6" t="s">
        <v>55</v>
      </c>
      <c r="G19" s="6" t="s">
        <v>117</v>
      </c>
      <c r="H19" s="6" t="s">
        <v>118</v>
      </c>
      <c r="I19" s="6" t="s">
        <v>119</v>
      </c>
    </row>
    <row r="20" spans="1:9" x14ac:dyDescent="0.25">
      <c r="A20" s="6" t="s">
        <v>120</v>
      </c>
      <c r="B20" s="6" t="s">
        <v>47</v>
      </c>
      <c r="C20" s="5" t="s">
        <v>8</v>
      </c>
      <c r="D20" s="5" t="s">
        <v>189</v>
      </c>
      <c r="E20" s="30">
        <v>5.0299999999999997E-2</v>
      </c>
      <c r="F20" s="6" t="s">
        <v>55</v>
      </c>
      <c r="G20" s="6" t="s">
        <v>122</v>
      </c>
      <c r="H20" s="6" t="s">
        <v>123</v>
      </c>
      <c r="I20" s="6" t="s">
        <v>124</v>
      </c>
    </row>
    <row r="21" spans="1:9" x14ac:dyDescent="0.25">
      <c r="A21" s="6" t="s">
        <v>125</v>
      </c>
      <c r="B21" s="6" t="s">
        <v>47</v>
      </c>
      <c r="C21" s="5" t="s">
        <v>8</v>
      </c>
      <c r="D21" s="5" t="s">
        <v>190</v>
      </c>
      <c r="E21" s="30">
        <v>0.82</v>
      </c>
      <c r="F21" s="6" t="s">
        <v>127</v>
      </c>
      <c r="G21" s="6" t="s">
        <v>73</v>
      </c>
      <c r="H21" s="6" t="s">
        <v>128</v>
      </c>
      <c r="I21" s="6" t="s">
        <v>129</v>
      </c>
    </row>
    <row r="22" spans="1:9" x14ac:dyDescent="0.25">
      <c r="A22" s="6" t="s">
        <v>130</v>
      </c>
      <c r="B22" s="6" t="s">
        <v>47</v>
      </c>
      <c r="C22" s="5" t="s">
        <v>8</v>
      </c>
      <c r="D22" s="5" t="s">
        <v>191</v>
      </c>
      <c r="E22" s="30">
        <v>0.55000000000000004</v>
      </c>
      <c r="F22" s="6" t="s">
        <v>55</v>
      </c>
      <c r="G22" s="6" t="s">
        <v>50</v>
      </c>
      <c r="H22" s="6" t="s">
        <v>132</v>
      </c>
      <c r="I22" s="6" t="s">
        <v>133</v>
      </c>
    </row>
    <row r="23" spans="1:9" x14ac:dyDescent="0.25">
      <c r="A23" s="6" t="s">
        <v>120</v>
      </c>
      <c r="B23" s="6" t="s">
        <v>47</v>
      </c>
      <c r="C23" s="5" t="s">
        <v>8</v>
      </c>
      <c r="D23" s="5" t="s">
        <v>192</v>
      </c>
      <c r="E23" s="30">
        <v>0.31269999999999998</v>
      </c>
      <c r="F23" s="6" t="s">
        <v>112</v>
      </c>
      <c r="G23" s="6" t="s">
        <v>102</v>
      </c>
      <c r="H23" s="6" t="s">
        <v>135</v>
      </c>
      <c r="I23" s="6" t="s">
        <v>136</v>
      </c>
    </row>
    <row r="24" spans="1:9" x14ac:dyDescent="0.25">
      <c r="A24" s="6" t="s">
        <v>137</v>
      </c>
      <c r="B24" s="6" t="s">
        <v>47</v>
      </c>
      <c r="C24" s="5" t="s">
        <v>8</v>
      </c>
      <c r="D24" s="5" t="s">
        <v>138</v>
      </c>
      <c r="E24" s="30">
        <v>0.5</v>
      </c>
      <c r="F24" s="6" t="s">
        <v>139</v>
      </c>
      <c r="G24" s="6" t="s">
        <v>50</v>
      </c>
      <c r="H24" s="6" t="s">
        <v>140</v>
      </c>
      <c r="I24" s="6" t="s">
        <v>141</v>
      </c>
    </row>
    <row r="25" spans="1:9" x14ac:dyDescent="0.25">
      <c r="A25" s="6" t="s">
        <v>193</v>
      </c>
      <c r="B25" s="6" t="s">
        <v>66</v>
      </c>
      <c r="C25" s="5" t="s">
        <v>8</v>
      </c>
      <c r="D25" s="5" t="s">
        <v>191</v>
      </c>
      <c r="E25" s="30">
        <v>0.85</v>
      </c>
      <c r="F25" s="6" t="s">
        <v>55</v>
      </c>
      <c r="G25" s="6" t="s">
        <v>50</v>
      </c>
      <c r="H25" s="6" t="s">
        <v>132</v>
      </c>
      <c r="I25" s="6" t="s">
        <v>194</v>
      </c>
    </row>
    <row r="26" spans="1:9" x14ac:dyDescent="0.25">
      <c r="A26" s="6" t="s">
        <v>149</v>
      </c>
      <c r="B26" s="6" t="s">
        <v>47</v>
      </c>
      <c r="C26" s="5" t="s">
        <v>8</v>
      </c>
      <c r="D26" s="5" t="s">
        <v>150</v>
      </c>
      <c r="E26" s="30">
        <v>0.79</v>
      </c>
      <c r="F26" s="6" t="s">
        <v>55</v>
      </c>
      <c r="G26" s="6" t="s">
        <v>50</v>
      </c>
      <c r="H26" s="6" t="s">
        <v>151</v>
      </c>
      <c r="I26" s="6" t="s">
        <v>152</v>
      </c>
    </row>
    <row r="27" spans="1:9" x14ac:dyDescent="0.25">
      <c r="D27" s="27" t="s">
        <v>153</v>
      </c>
      <c r="E27" s="28">
        <f>AVERAGE(E6:E26)</f>
        <v>0.44158095238095235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D28" sqref="D28"/>
    </sheetView>
  </sheetViews>
  <sheetFormatPr defaultRowHeight="15" x14ac:dyDescent="0.25"/>
  <cols>
    <col min="1" max="1" width="23" customWidth="1"/>
    <col min="2" max="2" width="40" bestFit="1" customWidth="1"/>
    <col min="3" max="3" width="26" customWidth="1"/>
    <col min="4" max="4" width="20" bestFit="1" customWidth="1"/>
    <col min="5" max="5" width="16.140625" customWidth="1"/>
    <col min="6" max="6" width="55.7109375" bestFit="1" customWidth="1"/>
    <col min="7" max="7" width="48.140625" bestFit="1" customWidth="1"/>
    <col min="8" max="8" width="58.42578125" bestFit="1" customWidth="1"/>
    <col min="9" max="9" width="17.85546875" customWidth="1"/>
    <col min="10" max="10" width="54.140625" bestFit="1" customWidth="1"/>
    <col min="11" max="11" width="64.85546875" bestFit="1" customWidth="1"/>
  </cols>
  <sheetData>
    <row r="1" spans="1:9" x14ac:dyDescent="0.25">
      <c r="A1" s="22" t="s">
        <v>32</v>
      </c>
      <c r="B1" t="s">
        <v>33</v>
      </c>
    </row>
    <row r="2" spans="1:9" x14ac:dyDescent="0.25">
      <c r="A2" s="22" t="s">
        <v>34</v>
      </c>
      <c r="B2" t="s">
        <v>195</v>
      </c>
      <c r="C2" t="s">
        <v>36</v>
      </c>
    </row>
    <row r="3" spans="1:9" x14ac:dyDescent="0.25">
      <c r="A3" s="22"/>
      <c r="B3" t="s">
        <v>11</v>
      </c>
    </row>
    <row r="4" spans="1:9" x14ac:dyDescent="0.25">
      <c r="A4" s="22"/>
    </row>
    <row r="5" spans="1:9" x14ac:dyDescent="0.25">
      <c r="A5" s="23" t="s">
        <v>37</v>
      </c>
      <c r="B5" s="23" t="s">
        <v>38</v>
      </c>
      <c r="C5" s="24" t="s">
        <v>39</v>
      </c>
      <c r="D5" s="24" t="s">
        <v>40</v>
      </c>
      <c r="E5" s="23" t="s">
        <v>41</v>
      </c>
      <c r="F5" s="23" t="s">
        <v>42</v>
      </c>
      <c r="G5" s="23" t="s">
        <v>43</v>
      </c>
      <c r="H5" s="23" t="s">
        <v>44</v>
      </c>
      <c r="I5" s="23" t="s">
        <v>45</v>
      </c>
    </row>
    <row r="6" spans="1:9" x14ac:dyDescent="0.25">
      <c r="A6" s="6" t="s">
        <v>46</v>
      </c>
      <c r="B6" s="6" t="s">
        <v>47</v>
      </c>
      <c r="C6" s="5" t="s">
        <v>8</v>
      </c>
      <c r="D6" s="5" t="s">
        <v>196</v>
      </c>
      <c r="E6" s="7">
        <v>5.8000000000000003E-2</v>
      </c>
      <c r="F6" s="6" t="s">
        <v>49</v>
      </c>
      <c r="G6" s="6" t="s">
        <v>50</v>
      </c>
      <c r="H6" s="6" t="s">
        <v>51</v>
      </c>
      <c r="I6" s="6" t="s">
        <v>52</v>
      </c>
    </row>
    <row r="7" spans="1:9" x14ac:dyDescent="0.25">
      <c r="A7" s="6" t="s">
        <v>53</v>
      </c>
      <c r="B7" s="6" t="s">
        <v>47</v>
      </c>
      <c r="C7" s="5" t="s">
        <v>8</v>
      </c>
      <c r="D7" s="5" t="s">
        <v>197</v>
      </c>
      <c r="E7" s="7">
        <v>0.11</v>
      </c>
      <c r="F7" s="6" t="s">
        <v>55</v>
      </c>
      <c r="G7" s="6" t="s">
        <v>56</v>
      </c>
      <c r="H7" s="6" t="s">
        <v>57</v>
      </c>
      <c r="I7" s="6" t="s">
        <v>58</v>
      </c>
    </row>
    <row r="8" spans="1:9" x14ac:dyDescent="0.25">
      <c r="A8" s="6" t="s">
        <v>59</v>
      </c>
      <c r="B8" s="6" t="s">
        <v>47</v>
      </c>
      <c r="C8" s="5" t="s">
        <v>8</v>
      </c>
      <c r="D8" s="5" t="s">
        <v>196</v>
      </c>
      <c r="E8" s="7">
        <v>0.31</v>
      </c>
      <c r="F8" s="6" t="s">
        <v>61</v>
      </c>
      <c r="G8" s="6" t="s">
        <v>62</v>
      </c>
      <c r="H8" s="6" t="s">
        <v>63</v>
      </c>
      <c r="I8" s="6" t="s">
        <v>64</v>
      </c>
    </row>
    <row r="9" spans="1:9" x14ac:dyDescent="0.25">
      <c r="A9" s="6" t="s">
        <v>65</v>
      </c>
      <c r="B9" s="6" t="s">
        <v>66</v>
      </c>
      <c r="C9" s="5" t="s">
        <v>8</v>
      </c>
      <c r="D9" s="5" t="s">
        <v>198</v>
      </c>
      <c r="E9" s="7">
        <v>0.1</v>
      </c>
      <c r="F9" s="6" t="s">
        <v>55</v>
      </c>
      <c r="G9" s="6" t="s">
        <v>50</v>
      </c>
      <c r="H9" s="6" t="s">
        <v>68</v>
      </c>
      <c r="I9" s="6" t="s">
        <v>69</v>
      </c>
    </row>
    <row r="10" spans="1:9" x14ac:dyDescent="0.25">
      <c r="A10" s="6" t="s">
        <v>70</v>
      </c>
      <c r="B10" s="6" t="s">
        <v>47</v>
      </c>
      <c r="C10" s="5" t="s">
        <v>8</v>
      </c>
      <c r="D10" s="5" t="s">
        <v>199</v>
      </c>
      <c r="E10" s="7">
        <v>0.01</v>
      </c>
      <c r="F10" s="6" t="s">
        <v>72</v>
      </c>
      <c r="G10" s="6" t="s">
        <v>73</v>
      </c>
      <c r="H10" s="6" t="s">
        <v>74</v>
      </c>
      <c r="I10" s="6" t="s">
        <v>75</v>
      </c>
    </row>
    <row r="11" spans="1:9" x14ac:dyDescent="0.25">
      <c r="A11" s="6" t="s">
        <v>59</v>
      </c>
      <c r="B11" s="6" t="s">
        <v>47</v>
      </c>
      <c r="C11" s="5" t="s">
        <v>8</v>
      </c>
      <c r="D11" s="5" t="s">
        <v>76</v>
      </c>
      <c r="E11" s="7">
        <v>0.09</v>
      </c>
      <c r="F11" s="6" t="s">
        <v>77</v>
      </c>
      <c r="G11" s="6" t="s">
        <v>78</v>
      </c>
      <c r="H11" s="6" t="s">
        <v>79</v>
      </c>
      <c r="I11" s="6" t="s">
        <v>80</v>
      </c>
    </row>
    <row r="12" spans="1:9" x14ac:dyDescent="0.25">
      <c r="A12" s="6" t="s">
        <v>81</v>
      </c>
      <c r="B12" s="6" t="s">
        <v>47</v>
      </c>
      <c r="C12" s="5" t="s">
        <v>8</v>
      </c>
      <c r="D12" s="5" t="s">
        <v>200</v>
      </c>
      <c r="E12" s="7">
        <v>0.01</v>
      </c>
      <c r="F12" s="6" t="s">
        <v>83</v>
      </c>
      <c r="G12" s="6" t="s">
        <v>78</v>
      </c>
      <c r="H12" s="6" t="s">
        <v>84</v>
      </c>
      <c r="I12" s="6" t="s">
        <v>85</v>
      </c>
    </row>
    <row r="13" spans="1:9" x14ac:dyDescent="0.25">
      <c r="A13" s="6" t="s">
        <v>89</v>
      </c>
      <c r="B13" s="6" t="s">
        <v>47</v>
      </c>
      <c r="C13" s="5" t="s">
        <v>8</v>
      </c>
      <c r="D13" s="5" t="s">
        <v>48</v>
      </c>
      <c r="E13" s="7">
        <v>0.05</v>
      </c>
      <c r="F13" s="6" t="s">
        <v>61</v>
      </c>
      <c r="G13" s="6" t="s">
        <v>90</v>
      </c>
      <c r="H13" s="6" t="s">
        <v>91</v>
      </c>
      <c r="I13" s="6" t="s">
        <v>92</v>
      </c>
    </row>
    <row r="14" spans="1:9" x14ac:dyDescent="0.25">
      <c r="A14" s="6" t="s">
        <v>93</v>
      </c>
      <c r="B14" s="6" t="s">
        <v>66</v>
      </c>
      <c r="C14" s="5" t="s">
        <v>8</v>
      </c>
      <c r="D14" s="5" t="s">
        <v>179</v>
      </c>
      <c r="E14" s="7">
        <v>0.09</v>
      </c>
      <c r="F14" s="6" t="s">
        <v>55</v>
      </c>
      <c r="G14" s="6" t="s">
        <v>50</v>
      </c>
      <c r="H14" s="6" t="s">
        <v>95</v>
      </c>
      <c r="I14" s="6" t="s">
        <v>96</v>
      </c>
    </row>
    <row r="15" spans="1:9" x14ac:dyDescent="0.25">
      <c r="A15" s="6" t="s">
        <v>59</v>
      </c>
      <c r="B15" s="6" t="s">
        <v>66</v>
      </c>
      <c r="C15" s="5" t="s">
        <v>8</v>
      </c>
      <c r="D15" s="5" t="s">
        <v>116</v>
      </c>
      <c r="E15" s="7">
        <v>0.1</v>
      </c>
      <c r="F15" s="6" t="s">
        <v>55</v>
      </c>
      <c r="G15" s="6" t="s">
        <v>50</v>
      </c>
      <c r="H15" s="6" t="s">
        <v>181</v>
      </c>
      <c r="I15" s="6" t="s">
        <v>182</v>
      </c>
    </row>
    <row r="16" spans="1:9" x14ac:dyDescent="0.25">
      <c r="A16" s="6" t="s">
        <v>59</v>
      </c>
      <c r="B16" s="6" t="s">
        <v>47</v>
      </c>
      <c r="C16" s="5" t="s">
        <v>8</v>
      </c>
      <c r="D16" s="5" t="s">
        <v>138</v>
      </c>
      <c r="E16" s="7">
        <v>0.1</v>
      </c>
      <c r="F16" s="6" t="s">
        <v>55</v>
      </c>
      <c r="G16" s="6" t="s">
        <v>102</v>
      </c>
      <c r="H16" s="6" t="s">
        <v>103</v>
      </c>
      <c r="I16" s="6" t="s">
        <v>104</v>
      </c>
    </row>
    <row r="17" spans="1:9" x14ac:dyDescent="0.25">
      <c r="A17" s="6" t="s">
        <v>184</v>
      </c>
      <c r="B17" s="6" t="s">
        <v>47</v>
      </c>
      <c r="C17" s="5" t="s">
        <v>8</v>
      </c>
      <c r="D17" s="5" t="s">
        <v>201</v>
      </c>
      <c r="E17" s="7">
        <v>0.02</v>
      </c>
      <c r="F17" s="6" t="s">
        <v>55</v>
      </c>
      <c r="G17" s="6" t="s">
        <v>50</v>
      </c>
      <c r="H17" s="6" t="s">
        <v>185</v>
      </c>
      <c r="I17" s="6" t="s">
        <v>186</v>
      </c>
    </row>
    <row r="18" spans="1:9" x14ac:dyDescent="0.25">
      <c r="A18" s="6" t="s">
        <v>105</v>
      </c>
      <c r="B18" s="6" t="s">
        <v>47</v>
      </c>
      <c r="C18" s="5" t="s">
        <v>8</v>
      </c>
      <c r="D18" s="5" t="s">
        <v>202</v>
      </c>
      <c r="E18" s="7">
        <v>0.02</v>
      </c>
      <c r="F18" s="6" t="s">
        <v>55</v>
      </c>
      <c r="G18" s="6" t="s">
        <v>107</v>
      </c>
      <c r="H18" s="6" t="s">
        <v>108</v>
      </c>
      <c r="I18" s="6" t="s">
        <v>109</v>
      </c>
    </row>
    <row r="19" spans="1:9" x14ac:dyDescent="0.25">
      <c r="A19" s="6" t="s">
        <v>110</v>
      </c>
      <c r="B19" s="6" t="s">
        <v>47</v>
      </c>
      <c r="C19" s="5" t="s">
        <v>8</v>
      </c>
      <c r="D19" s="5" t="s">
        <v>203</v>
      </c>
      <c r="E19" s="7">
        <v>3.0200000000000001E-2</v>
      </c>
      <c r="F19" s="6" t="s">
        <v>112</v>
      </c>
      <c r="G19" s="6" t="s">
        <v>50</v>
      </c>
      <c r="H19" s="6" t="s">
        <v>113</v>
      </c>
      <c r="I19" s="6" t="s">
        <v>114</v>
      </c>
    </row>
    <row r="20" spans="1:9" x14ac:dyDescent="0.25">
      <c r="A20" s="6" t="s">
        <v>115</v>
      </c>
      <c r="B20" s="6" t="s">
        <v>47</v>
      </c>
      <c r="C20" s="5" t="s">
        <v>8</v>
      </c>
      <c r="D20" s="5" t="s">
        <v>204</v>
      </c>
      <c r="E20" s="7">
        <v>0.03</v>
      </c>
      <c r="F20" s="6" t="s">
        <v>55</v>
      </c>
      <c r="G20" s="6" t="s">
        <v>117</v>
      </c>
      <c r="H20" s="6" t="s">
        <v>118</v>
      </c>
      <c r="I20" s="6" t="s">
        <v>119</v>
      </c>
    </row>
    <row r="21" spans="1:9" x14ac:dyDescent="0.25">
      <c r="A21" s="6" t="s">
        <v>120</v>
      </c>
      <c r="B21" s="6" t="s">
        <v>47</v>
      </c>
      <c r="C21" s="5" t="s">
        <v>8</v>
      </c>
      <c r="D21" s="5" t="s">
        <v>205</v>
      </c>
      <c r="E21" s="7">
        <v>0.02</v>
      </c>
      <c r="F21" s="6" t="s">
        <v>55</v>
      </c>
      <c r="G21" s="6" t="s">
        <v>122</v>
      </c>
      <c r="H21" s="6" t="s">
        <v>123</v>
      </c>
      <c r="I21" s="6" t="s">
        <v>124</v>
      </c>
    </row>
    <row r="22" spans="1:9" x14ac:dyDescent="0.25">
      <c r="A22" s="6" t="s">
        <v>130</v>
      </c>
      <c r="B22" s="6" t="s">
        <v>47</v>
      </c>
      <c r="C22" s="5" t="s">
        <v>8</v>
      </c>
      <c r="D22" s="5" t="s">
        <v>206</v>
      </c>
      <c r="E22" s="7">
        <v>0.08</v>
      </c>
      <c r="F22" s="6" t="s">
        <v>55</v>
      </c>
      <c r="G22" s="6" t="s">
        <v>50</v>
      </c>
      <c r="H22" s="6" t="s">
        <v>132</v>
      </c>
      <c r="I22" s="6" t="s">
        <v>133</v>
      </c>
    </row>
    <row r="23" spans="1:9" x14ac:dyDescent="0.25">
      <c r="A23" s="6" t="s">
        <v>120</v>
      </c>
      <c r="B23" s="6" t="s">
        <v>47</v>
      </c>
      <c r="C23" s="5" t="s">
        <v>8</v>
      </c>
      <c r="D23" s="5" t="s">
        <v>207</v>
      </c>
      <c r="E23" s="7">
        <v>3.0300000000000001E-2</v>
      </c>
      <c r="F23" s="6" t="s">
        <v>112</v>
      </c>
      <c r="G23" s="6" t="s">
        <v>102</v>
      </c>
      <c r="H23" s="6" t="s">
        <v>135</v>
      </c>
      <c r="I23" s="6" t="s">
        <v>136</v>
      </c>
    </row>
    <row r="24" spans="1:9" x14ac:dyDescent="0.25">
      <c r="A24" s="6" t="s">
        <v>169</v>
      </c>
      <c r="B24" s="6" t="s">
        <v>66</v>
      </c>
      <c r="C24" s="5" t="s">
        <v>8</v>
      </c>
      <c r="D24" s="5" t="s">
        <v>208</v>
      </c>
      <c r="E24" s="7">
        <v>0.1</v>
      </c>
      <c r="F24" s="6" t="s">
        <v>55</v>
      </c>
      <c r="G24" s="6" t="s">
        <v>50</v>
      </c>
      <c r="H24" s="6" t="s">
        <v>170</v>
      </c>
      <c r="I24" s="6" t="s">
        <v>171</v>
      </c>
    </row>
    <row r="25" spans="1:9" x14ac:dyDescent="0.25">
      <c r="A25" s="6" t="s">
        <v>193</v>
      </c>
      <c r="B25" s="6" t="s">
        <v>66</v>
      </c>
      <c r="C25" s="5" t="s">
        <v>8</v>
      </c>
      <c r="D25" s="5" t="s">
        <v>206</v>
      </c>
      <c r="E25" s="7">
        <v>0.1</v>
      </c>
      <c r="F25" s="6" t="s">
        <v>55</v>
      </c>
      <c r="G25" s="6" t="s">
        <v>50</v>
      </c>
      <c r="H25" s="6" t="s">
        <v>132</v>
      </c>
      <c r="I25" s="6" t="s">
        <v>194</v>
      </c>
    </row>
    <row r="26" spans="1:9" x14ac:dyDescent="0.25">
      <c r="A26" s="6" t="s">
        <v>149</v>
      </c>
      <c r="B26" s="6" t="s">
        <v>47</v>
      </c>
      <c r="C26" s="5" t="s">
        <v>8</v>
      </c>
      <c r="D26" s="5" t="s">
        <v>126</v>
      </c>
      <c r="E26" s="7">
        <v>0.1</v>
      </c>
      <c r="F26" s="6" t="s">
        <v>55</v>
      </c>
      <c r="G26" s="6" t="s">
        <v>50</v>
      </c>
      <c r="H26" s="6" t="s">
        <v>151</v>
      </c>
      <c r="I26" s="6" t="s">
        <v>152</v>
      </c>
    </row>
    <row r="27" spans="1:9" x14ac:dyDescent="0.25">
      <c r="D27" s="27" t="s">
        <v>153</v>
      </c>
      <c r="E27" s="28">
        <f>AVERAGE(E6:E26)</f>
        <v>7.4214285714285733E-2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D17" sqref="D17"/>
    </sheetView>
  </sheetViews>
  <sheetFormatPr defaultRowHeight="15" x14ac:dyDescent="0.25"/>
  <cols>
    <col min="1" max="1" width="36.42578125" bestFit="1" customWidth="1"/>
    <col min="2" max="2" width="40" bestFit="1" customWidth="1"/>
    <col min="3" max="3" width="27" bestFit="1" customWidth="1"/>
    <col min="4" max="4" width="20" bestFit="1" customWidth="1"/>
    <col min="5" max="5" width="61.28515625" bestFit="1" customWidth="1"/>
    <col min="6" max="6" width="33.42578125" bestFit="1" customWidth="1"/>
    <col min="7" max="7" width="48.140625" bestFit="1" customWidth="1"/>
    <col min="8" max="8" width="50.85546875" bestFit="1" customWidth="1"/>
    <col min="9" max="9" width="17.85546875" customWidth="1"/>
    <col min="10" max="10" width="53" bestFit="1" customWidth="1"/>
    <col min="11" max="11" width="56.5703125" bestFit="1" customWidth="1"/>
  </cols>
  <sheetData>
    <row r="1" spans="1:9" x14ac:dyDescent="0.25">
      <c r="A1" s="22" t="s">
        <v>32</v>
      </c>
      <c r="B1" t="s">
        <v>33</v>
      </c>
    </row>
    <row r="2" spans="1:9" x14ac:dyDescent="0.25">
      <c r="A2" s="22" t="s">
        <v>209</v>
      </c>
      <c r="B2">
        <v>2</v>
      </c>
    </row>
    <row r="3" spans="1:9" x14ac:dyDescent="0.25">
      <c r="A3" s="22" t="s">
        <v>210</v>
      </c>
      <c r="B3" t="s">
        <v>211</v>
      </c>
    </row>
    <row r="4" spans="1:9" x14ac:dyDescent="0.25">
      <c r="A4" s="22" t="s">
        <v>34</v>
      </c>
      <c r="B4" t="s">
        <v>212</v>
      </c>
      <c r="C4" t="s">
        <v>36</v>
      </c>
    </row>
    <row r="5" spans="1:9" x14ac:dyDescent="0.25">
      <c r="A5" s="22"/>
      <c r="B5" s="4" t="s">
        <v>12</v>
      </c>
    </row>
    <row r="6" spans="1:9" x14ac:dyDescent="0.25">
      <c r="A6" s="22"/>
    </row>
    <row r="7" spans="1:9" x14ac:dyDescent="0.25">
      <c r="A7" s="23" t="s">
        <v>37</v>
      </c>
      <c r="B7" s="23" t="s">
        <v>38</v>
      </c>
      <c r="C7" s="23" t="s">
        <v>39</v>
      </c>
      <c r="D7" s="23" t="s">
        <v>40</v>
      </c>
      <c r="E7" s="23" t="s">
        <v>41</v>
      </c>
      <c r="F7" s="23" t="s">
        <v>42</v>
      </c>
      <c r="G7" s="23" t="s">
        <v>43</v>
      </c>
      <c r="H7" s="23" t="s">
        <v>44</v>
      </c>
      <c r="I7" s="23" t="s">
        <v>45</v>
      </c>
    </row>
    <row r="8" spans="1:9" x14ac:dyDescent="0.25">
      <c r="A8" s="6" t="s">
        <v>130</v>
      </c>
      <c r="B8" s="6" t="s">
        <v>47</v>
      </c>
      <c r="C8" s="6" t="s">
        <v>8</v>
      </c>
      <c r="D8" s="6" t="s">
        <v>213</v>
      </c>
      <c r="E8" s="7">
        <v>2.82</v>
      </c>
      <c r="F8" s="6" t="s">
        <v>55</v>
      </c>
      <c r="G8" s="6" t="s">
        <v>50</v>
      </c>
      <c r="H8" s="6" t="s">
        <v>132</v>
      </c>
      <c r="I8" s="6" t="s">
        <v>133</v>
      </c>
    </row>
    <row r="9" spans="1:9" x14ac:dyDescent="0.25">
      <c r="A9" s="6" t="s">
        <v>105</v>
      </c>
      <c r="B9" s="6" t="s">
        <v>47</v>
      </c>
      <c r="C9" s="6" t="s">
        <v>8</v>
      </c>
      <c r="D9" s="6" t="s">
        <v>214</v>
      </c>
      <c r="E9" s="7">
        <v>3.4</v>
      </c>
      <c r="F9" s="6" t="s">
        <v>55</v>
      </c>
      <c r="G9" s="6" t="s">
        <v>107</v>
      </c>
      <c r="H9" s="6" t="s">
        <v>108</v>
      </c>
      <c r="I9" s="6" t="s">
        <v>109</v>
      </c>
    </row>
    <row r="10" spans="1:9" x14ac:dyDescent="0.25">
      <c r="D10" s="25" t="s">
        <v>153</v>
      </c>
      <c r="E10" s="28">
        <f>AVERAGE(E8:E9)</f>
        <v>3.11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D18" sqref="D18"/>
    </sheetView>
  </sheetViews>
  <sheetFormatPr defaultRowHeight="15" x14ac:dyDescent="0.25"/>
  <cols>
    <col min="1" max="1" width="23.7109375" customWidth="1"/>
    <col min="2" max="2" width="31" customWidth="1"/>
    <col min="3" max="3" width="27" bestFit="1" customWidth="1"/>
    <col min="4" max="4" width="20" style="1" bestFit="1" customWidth="1"/>
    <col min="5" max="5" width="24.5703125" bestFit="1" customWidth="1"/>
    <col min="6" max="6" width="13.5703125" style="1" bestFit="1" customWidth="1"/>
    <col min="7" max="7" width="23.7109375" bestFit="1" customWidth="1"/>
    <col min="8" max="8" width="26" bestFit="1" customWidth="1"/>
    <col min="9" max="9" width="26.42578125" bestFit="1" customWidth="1"/>
    <col min="10" max="10" width="33.42578125" bestFit="1" customWidth="1"/>
    <col min="11" max="11" width="48.28515625" bestFit="1" customWidth="1"/>
    <col min="12" max="12" width="54.140625" bestFit="1" customWidth="1"/>
    <col min="13" max="13" width="17.42578125" customWidth="1"/>
  </cols>
  <sheetData>
    <row r="1" spans="1:13" x14ac:dyDescent="0.25">
      <c r="A1" s="22" t="s">
        <v>32</v>
      </c>
      <c r="B1" t="s">
        <v>33</v>
      </c>
    </row>
    <row r="2" spans="1:13" x14ac:dyDescent="0.25">
      <c r="A2" s="22" t="s">
        <v>34</v>
      </c>
      <c r="B2" t="s">
        <v>215</v>
      </c>
      <c r="C2" t="s">
        <v>36</v>
      </c>
    </row>
    <row r="3" spans="1:13" x14ac:dyDescent="0.25">
      <c r="A3" s="22"/>
      <c r="B3" t="s">
        <v>13</v>
      </c>
    </row>
    <row r="4" spans="1:13" x14ac:dyDescent="0.25">
      <c r="A4" s="22"/>
    </row>
    <row r="5" spans="1:13" x14ac:dyDescent="0.25">
      <c r="A5" s="23" t="s">
        <v>37</v>
      </c>
      <c r="B5" s="23" t="s">
        <v>38</v>
      </c>
      <c r="C5" s="24" t="s">
        <v>216</v>
      </c>
      <c r="D5" s="23" t="s">
        <v>217</v>
      </c>
      <c r="E5" s="23" t="s">
        <v>39</v>
      </c>
      <c r="F5" s="24" t="s">
        <v>218</v>
      </c>
      <c r="G5" s="24" t="s">
        <v>219</v>
      </c>
      <c r="H5" s="24" t="s">
        <v>220</v>
      </c>
      <c r="I5" s="24" t="s">
        <v>221</v>
      </c>
      <c r="J5" s="23" t="s">
        <v>42</v>
      </c>
      <c r="K5" s="23" t="s">
        <v>43</v>
      </c>
      <c r="L5" s="23" t="s">
        <v>44</v>
      </c>
      <c r="M5" s="23" t="s">
        <v>45</v>
      </c>
    </row>
    <row r="6" spans="1:13" x14ac:dyDescent="0.25">
      <c r="A6" s="6" t="s">
        <v>120</v>
      </c>
      <c r="B6" s="6" t="s">
        <v>47</v>
      </c>
      <c r="C6" s="5">
        <v>26093</v>
      </c>
      <c r="D6" s="6" t="s">
        <v>13</v>
      </c>
      <c r="E6" s="6" t="s">
        <v>3</v>
      </c>
      <c r="F6" s="31">
        <v>6588</v>
      </c>
      <c r="G6" s="5">
        <v>300</v>
      </c>
      <c r="H6" s="32">
        <f>F6/12</f>
        <v>549</v>
      </c>
      <c r="I6" s="32">
        <f>H6/G6</f>
        <v>1.83</v>
      </c>
      <c r="J6" s="6" t="s">
        <v>112</v>
      </c>
      <c r="K6" s="6" t="s">
        <v>102</v>
      </c>
      <c r="L6" s="6" t="s">
        <v>135</v>
      </c>
      <c r="M6" s="6" t="s">
        <v>136</v>
      </c>
    </row>
    <row r="7" spans="1:13" x14ac:dyDescent="0.25">
      <c r="A7" s="6" t="s">
        <v>120</v>
      </c>
      <c r="B7" s="6" t="s">
        <v>47</v>
      </c>
      <c r="C7" s="5">
        <v>26093</v>
      </c>
      <c r="D7" s="6" t="s">
        <v>13</v>
      </c>
      <c r="E7" s="6" t="s">
        <v>3</v>
      </c>
      <c r="F7" s="31">
        <v>3246.92</v>
      </c>
      <c r="G7" s="5">
        <v>200</v>
      </c>
      <c r="H7" s="32">
        <f>F7/12</f>
        <v>270.57666666666665</v>
      </c>
      <c r="I7" s="32">
        <f>H7/G7</f>
        <v>1.3528833333333332</v>
      </c>
      <c r="J7" s="6" t="s">
        <v>55</v>
      </c>
      <c r="K7" s="6" t="s">
        <v>122</v>
      </c>
      <c r="L7" s="6" t="s">
        <v>123</v>
      </c>
      <c r="M7" s="6" t="s">
        <v>124</v>
      </c>
    </row>
    <row r="8" spans="1:13" x14ac:dyDescent="0.25">
      <c r="A8" s="6" t="s">
        <v>53</v>
      </c>
      <c r="B8" s="6" t="s">
        <v>47</v>
      </c>
      <c r="C8" s="5">
        <v>26093</v>
      </c>
      <c r="D8" s="6" t="s">
        <v>13</v>
      </c>
      <c r="E8" s="6" t="s">
        <v>3</v>
      </c>
      <c r="F8" s="31">
        <v>1785</v>
      </c>
      <c r="G8" s="5">
        <v>50</v>
      </c>
      <c r="H8" s="32">
        <f>F8/12</f>
        <v>148.75</v>
      </c>
      <c r="I8" s="32">
        <f>H8/G8</f>
        <v>2.9750000000000001</v>
      </c>
      <c r="J8" s="6" t="s">
        <v>55</v>
      </c>
      <c r="K8" s="6" t="s">
        <v>56</v>
      </c>
      <c r="L8" s="6" t="s">
        <v>57</v>
      </c>
      <c r="M8" s="6" t="s">
        <v>58</v>
      </c>
    </row>
    <row r="9" spans="1:13" x14ac:dyDescent="0.25">
      <c r="H9" s="25" t="s">
        <v>222</v>
      </c>
      <c r="I9" s="28">
        <f>AVERAGE(I6:I8)</f>
        <v>2.0526277777777779</v>
      </c>
    </row>
    <row r="16" spans="1:13" x14ac:dyDescent="0.25">
      <c r="H16" s="3"/>
      <c r="I16" s="3"/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D22" sqref="D22"/>
    </sheetView>
  </sheetViews>
  <sheetFormatPr defaultRowHeight="15" x14ac:dyDescent="0.25"/>
  <cols>
    <col min="1" max="1" width="26.7109375" customWidth="1"/>
    <col min="2" max="2" width="40" customWidth="1"/>
    <col min="3" max="3" width="27" style="1" bestFit="1" customWidth="1"/>
    <col min="4" max="4" width="20" style="1" bestFit="1" customWidth="1"/>
    <col min="5" max="5" width="16.5703125" style="1" customWidth="1"/>
    <col min="6" max="6" width="35.28515625" customWidth="1"/>
    <col min="7" max="7" width="47.5703125" bestFit="1" customWidth="1"/>
    <col min="8" max="8" width="55" bestFit="1" customWidth="1"/>
    <col min="9" max="9" width="16.85546875" customWidth="1"/>
    <col min="10" max="10" width="54.140625" bestFit="1" customWidth="1"/>
    <col min="11" max="11" width="64.85546875" bestFit="1" customWidth="1"/>
  </cols>
  <sheetData>
    <row r="1" spans="1:9" x14ac:dyDescent="0.25">
      <c r="A1" s="22" t="s">
        <v>32</v>
      </c>
      <c r="B1" t="s">
        <v>33</v>
      </c>
    </row>
    <row r="2" spans="1:9" x14ac:dyDescent="0.25">
      <c r="A2" s="22" t="s">
        <v>34</v>
      </c>
      <c r="B2" s="4" t="s">
        <v>223</v>
      </c>
      <c r="C2" s="1" t="s">
        <v>36</v>
      </c>
    </row>
    <row r="3" spans="1:9" x14ac:dyDescent="0.25">
      <c r="A3" s="22"/>
      <c r="B3" s="4" t="s">
        <v>16</v>
      </c>
    </row>
    <row r="4" spans="1:9" x14ac:dyDescent="0.25">
      <c r="A4" s="22"/>
    </row>
    <row r="5" spans="1:9" x14ac:dyDescent="0.25">
      <c r="A5" s="23" t="s">
        <v>37</v>
      </c>
      <c r="B5" s="23" t="s">
        <v>38</v>
      </c>
      <c r="C5" s="24" t="s">
        <v>39</v>
      </c>
      <c r="D5" s="24" t="s">
        <v>40</v>
      </c>
      <c r="E5" s="24" t="s">
        <v>224</v>
      </c>
      <c r="F5" s="23" t="s">
        <v>42</v>
      </c>
      <c r="G5" s="23" t="s">
        <v>43</v>
      </c>
      <c r="H5" s="23" t="s">
        <v>44</v>
      </c>
      <c r="I5" s="23" t="s">
        <v>45</v>
      </c>
    </row>
    <row r="6" spans="1:9" x14ac:dyDescent="0.25">
      <c r="A6" s="9" t="s">
        <v>225</v>
      </c>
      <c r="B6" s="6" t="s">
        <v>47</v>
      </c>
      <c r="C6" s="5" t="s">
        <v>3</v>
      </c>
      <c r="D6" s="5" t="s">
        <v>226</v>
      </c>
      <c r="E6" s="31">
        <v>70.429100000000005</v>
      </c>
      <c r="F6" s="6" t="s">
        <v>55</v>
      </c>
      <c r="G6" s="6" t="s">
        <v>62</v>
      </c>
      <c r="H6" s="6" t="s">
        <v>227</v>
      </c>
      <c r="I6" s="6" t="s">
        <v>228</v>
      </c>
    </row>
    <row r="7" spans="1:9" x14ac:dyDescent="0.25">
      <c r="A7" s="6" t="s">
        <v>120</v>
      </c>
      <c r="B7" s="6" t="s">
        <v>47</v>
      </c>
      <c r="C7" s="5" t="s">
        <v>3</v>
      </c>
      <c r="D7" s="5" t="s">
        <v>226</v>
      </c>
      <c r="E7" s="31">
        <v>100.02</v>
      </c>
      <c r="F7" s="6" t="s">
        <v>55</v>
      </c>
      <c r="G7" s="6" t="s">
        <v>122</v>
      </c>
      <c r="H7" s="6" t="s">
        <v>123</v>
      </c>
      <c r="I7" s="6" t="s">
        <v>124</v>
      </c>
    </row>
    <row r="8" spans="1:9" x14ac:dyDescent="0.25">
      <c r="A8" s="6" t="s">
        <v>229</v>
      </c>
      <c r="B8" s="6" t="s">
        <v>47</v>
      </c>
      <c r="C8" s="5" t="s">
        <v>3</v>
      </c>
      <c r="D8" s="5" t="s">
        <v>226</v>
      </c>
      <c r="E8" s="31">
        <v>166.66</v>
      </c>
      <c r="F8" s="6" t="s">
        <v>61</v>
      </c>
      <c r="G8" s="6" t="s">
        <v>56</v>
      </c>
      <c r="H8" s="6" t="s">
        <v>57</v>
      </c>
      <c r="I8" s="6" t="s">
        <v>230</v>
      </c>
    </row>
    <row r="9" spans="1:9" x14ac:dyDescent="0.25">
      <c r="A9" s="6" t="s">
        <v>89</v>
      </c>
      <c r="B9" s="6" t="s">
        <v>47</v>
      </c>
      <c r="C9" s="5" t="s">
        <v>3</v>
      </c>
      <c r="D9" s="5" t="s">
        <v>231</v>
      </c>
      <c r="E9" s="31">
        <v>200</v>
      </c>
      <c r="F9" s="6" t="s">
        <v>61</v>
      </c>
      <c r="G9" s="6" t="s">
        <v>90</v>
      </c>
      <c r="H9" s="6" t="s">
        <v>91</v>
      </c>
      <c r="I9" s="6" t="s">
        <v>92</v>
      </c>
    </row>
    <row r="10" spans="1:9" x14ac:dyDescent="0.25">
      <c r="A10" s="6" t="s">
        <v>81</v>
      </c>
      <c r="B10" s="6" t="s">
        <v>47</v>
      </c>
      <c r="C10" s="5" t="s">
        <v>3</v>
      </c>
      <c r="D10" s="5" t="s">
        <v>232</v>
      </c>
      <c r="E10" s="31">
        <v>280</v>
      </c>
      <c r="F10" s="6" t="s">
        <v>55</v>
      </c>
      <c r="G10" s="6" t="s">
        <v>233</v>
      </c>
      <c r="H10" s="6" t="s">
        <v>234</v>
      </c>
      <c r="I10" s="6" t="s">
        <v>235</v>
      </c>
    </row>
    <row r="11" spans="1:9" x14ac:dyDescent="0.25">
      <c r="A11" s="6" t="s">
        <v>81</v>
      </c>
      <c r="B11" s="6" t="s">
        <v>47</v>
      </c>
      <c r="C11" s="5" t="s">
        <v>3</v>
      </c>
      <c r="D11" s="5" t="s">
        <v>226</v>
      </c>
      <c r="E11" s="31">
        <v>376.29</v>
      </c>
      <c r="F11" s="6" t="s">
        <v>83</v>
      </c>
      <c r="G11" s="6" t="s">
        <v>78</v>
      </c>
      <c r="H11" s="6" t="s">
        <v>84</v>
      </c>
      <c r="I11" s="6" t="s">
        <v>85</v>
      </c>
    </row>
    <row r="12" spans="1:9" x14ac:dyDescent="0.25">
      <c r="A12" s="6" t="s">
        <v>53</v>
      </c>
      <c r="B12" s="6" t="s">
        <v>47</v>
      </c>
      <c r="C12" s="5" t="s">
        <v>3</v>
      </c>
      <c r="D12" s="5" t="s">
        <v>226</v>
      </c>
      <c r="E12" s="31">
        <v>449.55</v>
      </c>
      <c r="F12" s="6" t="s">
        <v>55</v>
      </c>
      <c r="G12" s="6" t="s">
        <v>56</v>
      </c>
      <c r="H12" s="6" t="s">
        <v>57</v>
      </c>
      <c r="I12" s="6" t="s">
        <v>58</v>
      </c>
    </row>
    <row r="13" spans="1:9" x14ac:dyDescent="0.25">
      <c r="A13" s="6" t="s">
        <v>236</v>
      </c>
      <c r="B13" s="6" t="s">
        <v>47</v>
      </c>
      <c r="C13" s="5" t="s">
        <v>3</v>
      </c>
      <c r="D13" s="5" t="s">
        <v>232</v>
      </c>
      <c r="E13" s="31">
        <f>3971.97/12</f>
        <v>330.9975</v>
      </c>
      <c r="F13" s="6" t="s">
        <v>55</v>
      </c>
      <c r="G13" s="6" t="s">
        <v>237</v>
      </c>
      <c r="H13" s="6" t="s">
        <v>238</v>
      </c>
      <c r="I13" s="6" t="s">
        <v>152</v>
      </c>
    </row>
    <row r="14" spans="1:9" x14ac:dyDescent="0.25">
      <c r="D14" s="27" t="s">
        <v>239</v>
      </c>
      <c r="E14" s="33">
        <f>AVERAGE(E6:E13)</f>
        <v>246.743325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ESTIMATIVA DE CUSTOS</vt:lpstr>
      <vt:lpstr>ESTUDO CONSUMO</vt:lpstr>
      <vt:lpstr>PREÇOS - NAC. FIXO-MÓVEL</vt:lpstr>
      <vt:lpstr>PREÇOS - NAC. FIXO-FIXO</vt:lpstr>
      <vt:lpstr>PREÇOS - LOCAL FIXO-MÓVEL</vt:lpstr>
      <vt:lpstr>PREÇOS LOCAL FIXO-FIXO</vt:lpstr>
      <vt:lpstr>PREÇOS - INTERNACIONAIS</vt:lpstr>
      <vt:lpstr>PREÇOS - ASSINATURA DDR</vt:lpstr>
      <vt:lpstr>PREÇOS ASSINATURA ENTRONCAMENTO</vt:lpstr>
      <vt:lpstr>PREÇOS - TAXA INSTALAÇÃO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Diefenthaeler Filho</dc:creator>
  <cp:lastModifiedBy>Gustavo Diefenthaeler Filho</cp:lastModifiedBy>
  <dcterms:created xsi:type="dcterms:W3CDTF">2021-09-28T13:00:58Z</dcterms:created>
  <dcterms:modified xsi:type="dcterms:W3CDTF">2021-10-20T12:12:18Z</dcterms:modified>
</cp:coreProperties>
</file>