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cra-my.sharepoint.com/personal/carlos_weky_incra_gov_br/Documents/2.2-Produtos. PVTN/Pauta de Valores 2022/mémoria2022/"/>
    </mc:Choice>
  </mc:AlternateContent>
  <xr:revisionPtr revIDLastSave="13" documentId="11_3C868C0DD1A52C7027C91F5C24D41FCD0375477E" xr6:coauthVersionLast="47" xr6:coauthVersionMax="47" xr10:uidLastSave="{7DAC7EC7-D880-431B-8E24-749F0DEDE127}"/>
  <bookViews>
    <workbookView xWindow="-110" yWindow="-110" windowWidth="19420" windowHeight="10420" firstSheet="4" activeTab="8" xr2:uid="{00000000-000D-0000-FFFF-FFFF00000000}"/>
  </bookViews>
  <sheets>
    <sheet name="resultado_ saneamento" sheetId="1" r:id="rId1"/>
    <sheet name="comparação_sem_ajustes" sheetId="2" r:id="rId2"/>
    <sheet name="pauta_pós_ajustes" sheetId="7" r:id="rId3"/>
    <sheet name="RR_sem_dados" sheetId="3" r:id="rId4"/>
    <sheet name="RR_cascavel" sheetId="4" r:id="rId5"/>
    <sheet name="RR_chapecó" sheetId="5" r:id="rId6"/>
    <sheet name="RR_maringa_e_londrina" sheetId="6" r:id="rId7"/>
    <sheet name="RR_marabá" sheetId="8" r:id="rId8"/>
    <sheet name="edição para relatorio " sheetId="9" r:id="rId9"/>
  </sheets>
  <definedNames>
    <definedName name="_xlnm._FilterDatabase" localSheetId="5" hidden="1">RR_chapecó!$A$2:$K$12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3" i="7"/>
  <c r="C3" i="7"/>
  <c r="E109" i="7" l="1"/>
  <c r="E110" i="7"/>
  <c r="C109" i="7"/>
  <c r="C110" i="7"/>
  <c r="C108" i="7"/>
  <c r="E108" i="7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88" i="2"/>
  <c r="C89" i="2"/>
  <c r="C90" i="2"/>
  <c r="C91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23" i="2"/>
  <c r="C20" i="2"/>
  <c r="C21" i="2"/>
  <c r="C22" i="2"/>
  <c r="C13" i="2"/>
  <c r="C14" i="2"/>
  <c r="C15" i="2"/>
  <c r="C16" i="2"/>
  <c r="C17" i="2"/>
  <c r="C18" i="2"/>
  <c r="C19" i="2"/>
  <c r="C6" i="2"/>
  <c r="C7" i="2"/>
  <c r="C8" i="2"/>
  <c r="C9" i="2"/>
  <c r="C10" i="2"/>
  <c r="C11" i="2"/>
  <c r="C12" i="2"/>
  <c r="C4" i="2"/>
  <c r="C5" i="2"/>
  <c r="C3" i="2"/>
  <c r="M9" i="8"/>
  <c r="B42" i="3" l="1"/>
  <c r="B41" i="3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AB9" i="8" l="1"/>
  <c r="AB2" i="8"/>
  <c r="AB3" i="8"/>
  <c r="AB4" i="8"/>
  <c r="AB5" i="8"/>
  <c r="AB6" i="8"/>
  <c r="AB7" i="8"/>
  <c r="AB8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3" i="6"/>
  <c r="H35" i="3"/>
  <c r="B35" i="3" s="1"/>
  <c r="H34" i="3"/>
  <c r="B34" i="3" s="1"/>
  <c r="B33" i="3" s="1"/>
  <c r="K31" i="4"/>
  <c r="O3" i="6" l="1"/>
  <c r="Q3" i="6" s="1"/>
  <c r="H28" i="3"/>
  <c r="B28" i="3" s="1"/>
  <c r="H29" i="3"/>
  <c r="B29" i="3" s="1"/>
  <c r="B43" i="3" s="1"/>
  <c r="H27" i="3"/>
  <c r="B27" i="3" s="1"/>
  <c r="H3" i="3"/>
  <c r="B3" i="3" s="1"/>
  <c r="B40" i="3" l="1"/>
  <c r="O12" i="6"/>
  <c r="O4" i="6"/>
  <c r="O9" i="6"/>
  <c r="O10" i="6" s="1"/>
  <c r="O5" i="6"/>
  <c r="B19" i="3"/>
  <c r="M21" i="5"/>
  <c r="K21" i="5"/>
  <c r="M17" i="5"/>
  <c r="K17" i="5"/>
  <c r="M16" i="5"/>
  <c r="K16" i="5"/>
  <c r="M15" i="5"/>
  <c r="M25" i="5" s="1"/>
  <c r="K15" i="5"/>
  <c r="N37" i="4"/>
  <c r="M37" i="4"/>
  <c r="K37" i="4"/>
  <c r="N33" i="4"/>
  <c r="M33" i="4"/>
  <c r="K33" i="4"/>
  <c r="N32" i="4"/>
  <c r="M32" i="4"/>
  <c r="K32" i="4"/>
  <c r="N31" i="4"/>
  <c r="M31" i="4"/>
  <c r="M40" i="4" s="1"/>
  <c r="K40" i="4"/>
  <c r="K25" i="5" l="1"/>
  <c r="N15" i="5"/>
  <c r="N41" i="4"/>
  <c r="O30" i="4"/>
  <c r="K38" i="4"/>
  <c r="N38" i="4"/>
  <c r="K34" i="4"/>
  <c r="K35" i="4" s="1"/>
  <c r="M41" i="4"/>
  <c r="O13" i="6"/>
  <c r="O6" i="6"/>
  <c r="O7" i="6" s="1"/>
  <c r="M18" i="5"/>
  <c r="M20" i="5" s="1"/>
  <c r="K24" i="5"/>
  <c r="M24" i="5"/>
  <c r="K18" i="5"/>
  <c r="K20" i="5" s="1"/>
  <c r="K22" i="5"/>
  <c r="M22" i="5"/>
  <c r="M34" i="4"/>
  <c r="M36" i="4" s="1"/>
  <c r="M38" i="4"/>
  <c r="N40" i="4"/>
  <c r="N34" i="4"/>
  <c r="N35" i="4" s="1"/>
  <c r="K41" i="4"/>
  <c r="K36" i="4" l="1"/>
  <c r="O8" i="6"/>
  <c r="M19" i="5"/>
  <c r="K19" i="5"/>
  <c r="M35" i="4"/>
  <c r="N36" i="4"/>
  <c r="B7" i="3" l="1"/>
  <c r="A13" i="3"/>
</calcChain>
</file>

<file path=xl/sharedStrings.xml><?xml version="1.0" encoding="utf-8"?>
<sst xmlns="http://schemas.openxmlformats.org/spreadsheetml/2006/main" count="1542" uniqueCount="347">
  <si>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</si>
  <si>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</si>
  <si>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</si>
  <si>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</si>
  <si>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</si>
  <si>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</si>
  <si>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</si>
  <si>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</si>
  <si>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</si>
  <si>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</si>
  <si>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</si>
  <si>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</si>
  <si>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</si>
  <si>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</si>
  <si>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</si>
  <si>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</si>
  <si>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</si>
  <si>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</si>
  <si>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</si>
  <si>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</si>
  <si>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</si>
  <si>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</si>
  <si>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</si>
  <si>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</si>
  <si>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</si>
  <si>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</si>
  <si>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</si>
  <si>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</si>
  <si>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</si>
  <si>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</si>
  <si>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</si>
  <si>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</si>
  <si>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</si>
  <si>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</si>
  <si>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</si>
  <si>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</si>
  <si>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</si>
  <si>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</si>
  <si>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</si>
  <si>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</si>
  <si>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</si>
  <si>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</si>
  <si>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</si>
  <si>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</si>
  <si>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</si>
  <si>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</si>
  <si>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</si>
  <si>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</si>
  <si>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</si>
  <si>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</si>
  <si>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</si>
  <si>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</si>
  <si>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</si>
  <si>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</si>
  <si>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</si>
  <si>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</si>
  <si>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</si>
  <si>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</si>
  <si>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</si>
  <si>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</si>
  <si>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</si>
  <si>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</si>
  <si>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</si>
  <si>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</si>
  <si>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</si>
  <si>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</si>
  <si>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</si>
  <si>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</si>
  <si>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</si>
  <si>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</si>
  <si>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</si>
  <si>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</si>
  <si>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</si>
  <si>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</si>
  <si>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</si>
  <si>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</si>
  <si>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</si>
  <si>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</si>
  <si>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</si>
  <si>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</si>
  <si>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</si>
  <si>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</si>
  <si>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</si>
  <si>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</si>
  <si>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</si>
  <si>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</si>
  <si>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</si>
  <si>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</si>
  <si>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</si>
  <si>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</si>
  <si>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</si>
  <si>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</si>
  <si>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</si>
  <si>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</si>
  <si>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</si>
  <si>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</si>
  <si>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</si>
  <si>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</si>
  <si>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</si>
  <si>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</si>
  <si>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</si>
  <si>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</si>
  <si>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</si>
  <si>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</si>
  <si>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</si>
  <si>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</si>
  <si>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</si>
  <si>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</si>
  <si>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 xml:space="preserve">Variância </t>
  </si>
  <si>
    <t>Cod RR</t>
  </si>
  <si>
    <t xml:space="preserve">Regiões Rurais 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</si>
  <si>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</si>
  <si>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</si>
  <si>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</si>
  <si>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</si>
  <si>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</si>
  <si>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</si>
  <si>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</si>
  <si>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</si>
  <si>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</si>
  <si>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</si>
  <si>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</si>
  <si>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VTN/há medio</t>
  </si>
  <si>
    <t>Adotou-se o valor para pecuária não titulado do MRT 1 da PPR da SR25 (2018)</t>
  </si>
  <si>
    <t>iterpolação</t>
  </si>
  <si>
    <t>fator</t>
  </si>
  <si>
    <t>adotou-se os valores de floresta dos respectivos MRT das PPR da SR15</t>
  </si>
  <si>
    <t>VTN/há médio</t>
  </si>
  <si>
    <t>MRT Monte Alegre (Tipologia Uso indefinido)</t>
  </si>
  <si>
    <t>MRT Obidos (Tipologia Uso Indefinido)</t>
  </si>
  <si>
    <t>interpolaçao</t>
  </si>
  <si>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</si>
  <si>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</si>
  <si>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</si>
  <si>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</si>
  <si>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</si>
  <si>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</si>
  <si>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</si>
  <si>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</si>
  <si>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</si>
  <si>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</si>
  <si>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</si>
  <si>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FAZENDA JERUSALÉM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</si>
  <si>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</si>
  <si>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</si>
  <si>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</si>
  <si>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</si>
  <si>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</si>
  <si>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</si>
  <si>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</si>
  <si>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CV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</si>
  <si>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</si>
  <si>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</si>
  <si>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</si>
  <si>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</si>
  <si>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</si>
  <si>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Região Rural da Capital Regional de Chapecó – se optará por não se proceder expurgos. O resultado após expurgo pelo gráfico Boxplot não resta coerente.</t>
  </si>
  <si>
    <t>boxpot</t>
  </si>
  <si>
    <t>FAZENDA SANTA MARIA</t>
  </si>
  <si>
    <t>FAZENDA PARAÍSO</t>
  </si>
  <si>
    <t>FAZENDA BELA VISTA</t>
  </si>
  <si>
    <t>FAZENDA SANTA LÚCIA</t>
  </si>
  <si>
    <t>Pauta de Valores de Terra Nua (2020)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</si>
  <si>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</si>
  <si>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</si>
  <si>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</si>
  <si>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</si>
  <si>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</si>
  <si>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</si>
  <si>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</si>
  <si>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</si>
  <si>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</si>
  <si>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</si>
  <si>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</si>
  <si>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</si>
  <si>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</si>
  <si>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</si>
  <si>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</si>
  <si>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</si>
  <si>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</si>
  <si>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</si>
  <si>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</si>
  <si>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</si>
  <si>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</si>
  <si>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</si>
  <si>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</si>
  <si>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</si>
  <si>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</si>
  <si>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</si>
  <si>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</si>
  <si>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</si>
  <si>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</si>
  <si>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</si>
  <si>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</si>
  <si>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</si>
  <si>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</si>
  <si>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</si>
  <si>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</si>
  <si>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</si>
  <si>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</si>
  <si>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</si>
  <si>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</si>
  <si>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</si>
  <si>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</si>
  <si>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</si>
  <si>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</si>
  <si>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</si>
  <si>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</si>
  <si>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</si>
  <si>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</si>
  <si>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</si>
  <si>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</si>
  <si>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</si>
  <si>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</si>
  <si>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</si>
  <si>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</si>
  <si>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</si>
  <si>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</si>
  <si>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</si>
  <si>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</si>
  <si>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</si>
  <si>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</si>
  <si>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</si>
  <si>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</si>
  <si>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</si>
  <si>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</si>
  <si>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</si>
  <si>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</si>
  <si>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</si>
  <si>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</si>
  <si>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</si>
  <si>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</si>
  <si>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</si>
  <si>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</si>
  <si>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</si>
  <si>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</si>
  <si>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</si>
  <si>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</si>
  <si>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</si>
  <si>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</si>
  <si>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</si>
  <si>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</si>
  <si>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</si>
  <si>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</si>
  <si>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</si>
  <si>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</si>
  <si>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</si>
  <si>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</si>
  <si>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</si>
  <si>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</si>
  <si>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</si>
  <si>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</si>
  <si>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</si>
  <si>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</si>
  <si>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</si>
  <si>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</si>
  <si>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</si>
  <si>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</si>
  <si>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</si>
  <si>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</si>
  <si>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</si>
  <si>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</si>
  <si>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</si>
  <si>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</si>
  <si>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</si>
  <si>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</si>
  <si>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</si>
  <si>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</si>
  <si>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</si>
  <si>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</si>
  <si>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</si>
  <si>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</si>
  <si>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</si>
  <si>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</si>
  <si>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</si>
  <si>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</si>
  <si>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</si>
  <si>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</si>
  <si>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</si>
  <si>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</si>
  <si>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</si>
  <si>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</si>
  <si>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</si>
  <si>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</si>
  <si>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</si>
  <si>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</si>
  <si>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</si>
  <si>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</si>
  <si>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</si>
  <si>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</si>
  <si>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</si>
  <si>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</si>
  <si>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</si>
  <si>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</si>
  <si>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</si>
  <si>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</si>
  <si>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</si>
  <si>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</si>
  <si>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</si>
  <si>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</si>
  <si>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</si>
  <si>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</si>
  <si>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</si>
  <si>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</si>
  <si>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</si>
  <si>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</si>
  <si>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</si>
  <si>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</si>
  <si>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</si>
  <si>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</si>
  <si>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</si>
  <si>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</si>
  <si>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</si>
  <si>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</si>
  <si>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</si>
  <si>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</si>
  <si>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</si>
  <si>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</si>
  <si>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</si>
  <si>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</si>
  <si>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</si>
  <si>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</si>
  <si>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</si>
  <si>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</si>
  <si>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</si>
  <si>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</si>
  <si>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</si>
  <si>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</si>
  <si>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</si>
  <si>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</si>
  <si>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</si>
  <si>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Região Rural da Metrópole de Manaus</t>
  </si>
  <si>
    <t>valor orginal</t>
  </si>
  <si>
    <t>data da referencia</t>
  </si>
  <si>
    <t>correção</t>
  </si>
  <si>
    <t>corrigido</t>
  </si>
  <si>
    <t>valor 2020</t>
  </si>
  <si>
    <t>adotou-se os valores de uso indefinido dos  MRT Monte Alegre e Obitos da PPR da SR30</t>
  </si>
  <si>
    <t>Região Rural das Capitais Regionais de Maringá e Londrina se – optará por não se proceder expurgos. O resultado após expurgo pelo gráfico Boxplot não resta coerente.</t>
  </si>
  <si>
    <t>1,2192941514</t>
  </si>
  <si>
    <t>valor dez2021</t>
  </si>
  <si>
    <t>Adotou-se o valor para cerrado do MRT 1 da PPR da SR21 (mai2019)</t>
  </si>
  <si>
    <t>Pauta de Valores de Terra Nua (2022)</t>
  </si>
  <si>
    <t>Pauta de Valores de Terra Nua (2022)-VTN/ha(R$)</t>
  </si>
  <si>
    <t>1302_1</t>
  </si>
  <si>
    <t>1302_2</t>
  </si>
  <si>
    <t>Média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</si>
</sst>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0.000000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18">
    <xf numFmtId="0" fontId="0" fillId="0" borderId="0" xfId="0"/>
    <xf numFmtId="4" fontId="3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right"/>
    </xf>
    <xf numFmtId="10" fontId="0" fillId="0" borderId="0" xfId="0" applyNumberFormat="1"/>
    <xf numFmtId="1" fontId="4" fillId="0" borderId="1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" fontId="7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1" fontId="7" fillId="0" borderId="12" xfId="0" applyNumberFormat="1" applyFont="1" applyFill="1" applyBorder="1"/>
    <xf numFmtId="0" fontId="6" fillId="0" borderId="2" xfId="0" applyFont="1" applyFill="1" applyBorder="1" applyAlignment="1">
      <alignment horizontal="center"/>
    </xf>
    <xf numFmtId="1" fontId="0" fillId="0" borderId="0" xfId="0" applyNumberFormat="1"/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" fontId="7" fillId="0" borderId="8" xfId="0" applyNumberFormat="1" applyFont="1" applyFill="1" applyBorder="1"/>
    <xf numFmtId="0" fontId="7" fillId="0" borderId="0" xfId="0" applyFont="1" applyFill="1"/>
    <xf numFmtId="1" fontId="7" fillId="0" borderId="0" xfId="0" applyNumberFormat="1" applyFont="1" applyFill="1"/>
    <xf numFmtId="4" fontId="4" fillId="0" borderId="2" xfId="0" applyNumberFormat="1" applyFont="1" applyFill="1" applyBorder="1" applyAlignment="1"/>
    <xf numFmtId="4" fontId="4" fillId="0" borderId="3" xfId="0" applyNumberFormat="1" applyFont="1" applyFill="1" applyBorder="1" applyAlignment="1"/>
    <xf numFmtId="0" fontId="0" fillId="0" borderId="1" xfId="0" applyFont="1" applyBorder="1"/>
    <xf numFmtId="3" fontId="0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13" xfId="0" applyBorder="1"/>
    <xf numFmtId="0" fontId="0" fillId="0" borderId="1" xfId="0" applyBorder="1"/>
    <xf numFmtId="0" fontId="0" fillId="0" borderId="0" xfId="0" applyFill="1"/>
    <xf numFmtId="0" fontId="0" fillId="2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0" fillId="0" borderId="1" xfId="0" applyNumberFormat="1" applyFont="1" applyFill="1" applyBorder="1"/>
    <xf numFmtId="3" fontId="9" fillId="0" borderId="1" xfId="0" applyNumberFormat="1" applyFont="1" applyBorder="1"/>
    <xf numFmtId="0" fontId="9" fillId="0" borderId="1" xfId="0" applyFont="1" applyBorder="1"/>
    <xf numFmtId="1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2" fillId="0" borderId="1" xfId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164" fontId="8" fillId="0" borderId="1" xfId="0" applyNumberFormat="1" applyFont="1" applyBorder="1"/>
    <xf numFmtId="4" fontId="0" fillId="0" borderId="1" xfId="0" applyNumberFormat="1" applyBorder="1"/>
    <xf numFmtId="4" fontId="9" fillId="2" borderId="1" xfId="0" applyNumberFormat="1" applyFont="1" applyFill="1" applyBorder="1"/>
    <xf numFmtId="4" fontId="0" fillId="0" borderId="0" xfId="0" applyNumberFormat="1"/>
    <xf numFmtId="10" fontId="0" fillId="0" borderId="1" xfId="0" applyNumberFormat="1" applyBorder="1"/>
    <xf numFmtId="0" fontId="9" fillId="2" borderId="1" xfId="0" applyFont="1" applyFill="1" applyBorder="1"/>
    <xf numFmtId="4" fontId="0" fillId="2" borderId="1" xfId="0" applyNumberFormat="1" applyFill="1" applyBorder="1"/>
    <xf numFmtId="0" fontId="7" fillId="0" borderId="15" xfId="0" applyFont="1" applyBorder="1" applyAlignment="1"/>
    <xf numFmtId="0" fontId="3" fillId="0" borderId="0" xfId="0" applyFont="1" applyFill="1" applyBorder="1" applyAlignment="1">
      <alignment horizontal="left"/>
    </xf>
    <xf numFmtId="1" fontId="5" fillId="0" borderId="8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2" fillId="0" borderId="0" xfId="0" applyFont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0" fontId="2" fillId="0" borderId="6" xfId="0" applyNumberFormat="1" applyFont="1" applyBorder="1"/>
    <xf numFmtId="4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10" fontId="2" fillId="0" borderId="9" xfId="0" applyNumberFormat="1" applyFont="1" applyBorder="1"/>
    <xf numFmtId="10" fontId="2" fillId="0" borderId="0" xfId="0" applyNumberFormat="1" applyFont="1"/>
    <xf numFmtId="0" fontId="14" fillId="0" borderId="0" xfId="0" applyFont="1"/>
    <xf numFmtId="17" fontId="0" fillId="0" borderId="1" xfId="0" applyNumberFormat="1" applyBorder="1"/>
    <xf numFmtId="3" fontId="14" fillId="2" borderId="1" xfId="0" applyNumberFormat="1" applyFont="1" applyFill="1" applyBorder="1"/>
    <xf numFmtId="3" fontId="14" fillId="2" borderId="0" xfId="0" applyNumberFormat="1" applyFont="1" applyFill="1"/>
    <xf numFmtId="165" fontId="6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1" fontId="14" fillId="0" borderId="0" xfId="0" applyNumberFormat="1" applyFont="1" applyFill="1" applyBorder="1"/>
    <xf numFmtId="4" fontId="0" fillId="0" borderId="10" xfId="0" applyNumberFormat="1" applyBorder="1" applyAlignment="1">
      <alignment horizontal="right"/>
    </xf>
    <xf numFmtId="0" fontId="12" fillId="0" borderId="13" xfId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164" fontId="8" fillId="0" borderId="5" xfId="0" applyNumberFormat="1" applyFont="1" applyBorder="1"/>
    <xf numFmtId="4" fontId="0" fillId="0" borderId="6" xfId="0" applyNumberFormat="1" applyBorder="1"/>
    <xf numFmtId="0" fontId="0" fillId="2" borderId="0" xfId="0" applyFill="1" applyBorder="1"/>
    <xf numFmtId="0" fontId="0" fillId="0" borderId="22" xfId="0" applyBorder="1"/>
    <xf numFmtId="0" fontId="0" fillId="0" borderId="16" xfId="0" applyBorder="1"/>
    <xf numFmtId="0" fontId="9" fillId="0" borderId="22" xfId="0" applyFont="1" applyBorder="1"/>
    <xf numFmtId="0" fontId="9" fillId="0" borderId="5" xfId="0" applyFont="1" applyBorder="1"/>
    <xf numFmtId="4" fontId="0" fillId="0" borderId="0" xfId="0" applyNumberFormat="1" applyBorder="1"/>
    <xf numFmtId="4" fontId="9" fillId="2" borderId="6" xfId="0" applyNumberFormat="1" applyFont="1" applyFill="1" applyBorder="1"/>
    <xf numFmtId="10" fontId="0" fillId="0" borderId="6" xfId="0" applyNumberFormat="1" applyBorder="1"/>
    <xf numFmtId="0" fontId="0" fillId="0" borderId="6" xfId="0" applyBorder="1"/>
    <xf numFmtId="0" fontId="9" fillId="2" borderId="6" xfId="0" applyFont="1" applyFill="1" applyBorder="1"/>
    <xf numFmtId="0" fontId="9" fillId="0" borderId="7" xfId="0" applyFont="1" applyBorder="1"/>
    <xf numFmtId="0" fontId="9" fillId="2" borderId="8" xfId="0" applyFont="1" applyFill="1" applyBorder="1"/>
    <xf numFmtId="0" fontId="0" fillId="0" borderId="23" xfId="0" applyBorder="1"/>
    <xf numFmtId="0" fontId="9" fillId="2" borderId="9" xfId="0" applyFont="1" applyFill="1" applyBorder="1"/>
    <xf numFmtId="0" fontId="9" fillId="0" borderId="0" xfId="0" applyFont="1" applyFill="1" applyBorder="1" applyAlignment="1"/>
    <xf numFmtId="4" fontId="9" fillId="2" borderId="8" xfId="0" applyNumberFormat="1" applyFont="1" applyFill="1" applyBorder="1"/>
    <xf numFmtId="4" fontId="0" fillId="0" borderId="23" xfId="0" applyNumberFormat="1" applyBorder="1"/>
    <xf numFmtId="4" fontId="9" fillId="2" borderId="9" xfId="0" applyNumberFormat="1" applyFont="1" applyFill="1" applyBorder="1"/>
    <xf numFmtId="3" fontId="0" fillId="0" borderId="0" xfId="0" applyNumberFormat="1" applyFont="1" applyFill="1" applyBorder="1"/>
    <xf numFmtId="0" fontId="9" fillId="0" borderId="0" xfId="0" applyFont="1" applyFill="1" applyBorder="1"/>
    <xf numFmtId="16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4" fontId="12" fillId="0" borderId="6" xfId="1" applyNumberFormat="1" applyFont="1" applyFill="1" applyBorder="1" applyAlignment="1">
      <alignment horizontal="center" vertical="center"/>
    </xf>
    <xf numFmtId="164" fontId="8" fillId="0" borderId="7" xfId="0" applyNumberFormat="1" applyFont="1" applyBorder="1"/>
    <xf numFmtId="4" fontId="0" fillId="0" borderId="8" xfId="0" applyNumberFormat="1" applyBorder="1"/>
    <xf numFmtId="164" fontId="12" fillId="0" borderId="2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0" fillId="0" borderId="24" xfId="0" applyBorder="1"/>
    <xf numFmtId="4" fontId="5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/>
    <xf numFmtId="1" fontId="6" fillId="0" borderId="6" xfId="0" applyNumberFormat="1" applyFont="1" applyFill="1" applyBorder="1"/>
    <xf numFmtId="1" fontId="6" fillId="0" borderId="0" xfId="0" applyNumberFormat="1" applyFont="1" applyFill="1" applyBorder="1"/>
    <xf numFmtId="1" fontId="2" fillId="0" borderId="0" xfId="0" applyNumberFormat="1" applyFont="1"/>
    <xf numFmtId="0" fontId="6" fillId="0" borderId="0" xfId="0" applyFont="1" applyFill="1"/>
    <xf numFmtId="1" fontId="6" fillId="0" borderId="0" xfId="0" applyNumberFormat="1" applyFont="1" applyFill="1"/>
    <xf numFmtId="2" fontId="10" fillId="0" borderId="25" xfId="0" applyNumberFormat="1" applyFont="1" applyBorder="1" applyAlignment="1">
      <alignment horizontal="right" vertical="center"/>
    </xf>
    <xf numFmtId="17" fontId="0" fillId="0" borderId="0" xfId="0" applyNumberFormat="1" applyFill="1" applyBorder="1"/>
    <xf numFmtId="4" fontId="0" fillId="0" borderId="0" xfId="0" applyNumberForma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0" fontId="9" fillId="2" borderId="20" xfId="0" applyFont="1" applyFill="1" applyBorder="1" applyAlignment="1"/>
    <xf numFmtId="0" fontId="9" fillId="2" borderId="17" xfId="0" applyFont="1" applyFill="1" applyBorder="1" applyAlignment="1"/>
    <xf numFmtId="0" fontId="9" fillId="2" borderId="21" xfId="0" applyFont="1" applyFill="1" applyBorder="1" applyAlignment="1"/>
    <xf numFmtId="4" fontId="0" fillId="2" borderId="6" xfId="0" applyNumberFormat="1" applyFill="1" applyBorder="1"/>
    <xf numFmtId="4" fontId="0" fillId="2" borderId="9" xfId="0" applyNumberFormat="1" applyFill="1" applyBorder="1"/>
    <xf numFmtId="4" fontId="9" fillId="2" borderId="0" xfId="0" applyNumberFormat="1" applyFont="1" applyFill="1"/>
    <xf numFmtId="0" fontId="5" fillId="0" borderId="3" xfId="0" applyFont="1" applyFill="1" applyBorder="1" applyAlignment="1"/>
    <xf numFmtId="2" fontId="4" fillId="0" borderId="1" xfId="0" applyNumberFormat="1" applyFont="1" applyFill="1" applyBorder="1" applyAlignment="1"/>
    <xf numFmtId="2" fontId="1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2" fontId="6" fillId="0" borderId="10" xfId="0" applyNumberFormat="1" applyFont="1" applyFill="1" applyBorder="1" applyAlignment="1">
      <alignment horizontal="right"/>
    </xf>
    <xf numFmtId="2" fontId="6" fillId="2" borderId="10" xfId="0" applyNumberFormat="1" applyFont="1" applyFill="1" applyBorder="1" applyAlignment="1">
      <alignment horizontal="right"/>
    </xf>
    <xf numFmtId="2" fontId="0" fillId="0" borderId="0" xfId="0" applyNumberFormat="1"/>
    <xf numFmtId="0" fontId="1" fillId="0" borderId="2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4" fillId="0" borderId="27" xfId="0" applyNumberFormat="1" applyFont="1" applyFill="1" applyBorder="1" applyAlignment="1"/>
    <xf numFmtId="0" fontId="5" fillId="0" borderId="2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1" fontId="6" fillId="0" borderId="8" xfId="0" applyNumberFormat="1" applyFont="1" applyFill="1" applyBorder="1"/>
    <xf numFmtId="1" fontId="6" fillId="0" borderId="9" xfId="0" applyNumberFormat="1" applyFont="1" applyFill="1" applyBorder="1"/>
    <xf numFmtId="1" fontId="2" fillId="0" borderId="0" xfId="0" applyNumberFormat="1" applyFont="1" applyFill="1"/>
    <xf numFmtId="4" fontId="4" fillId="0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7" fillId="0" borderId="1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" fontId="7" fillId="0" borderId="1" xfId="0" applyNumberFormat="1" applyFont="1" applyBorder="1"/>
    <xf numFmtId="1" fontId="7" fillId="0" borderId="6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" fontId="7" fillId="0" borderId="12" xfId="0" applyNumberFormat="1" applyFont="1" applyBorder="1"/>
    <xf numFmtId="1" fontId="7" fillId="0" borderId="32" xfId="0" applyNumberFormat="1" applyFont="1" applyBorder="1"/>
    <xf numFmtId="0" fontId="6" fillId="0" borderId="26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" fontId="7" fillId="0" borderId="10" xfId="0" applyNumberFormat="1" applyFont="1" applyBorder="1"/>
    <xf numFmtId="1" fontId="7" fillId="0" borderId="31" xfId="0" applyNumberFormat="1" applyFont="1" applyBorder="1"/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" fontId="7" fillId="3" borderId="1" xfId="0" applyNumberFormat="1" applyFont="1" applyFill="1" applyBorder="1"/>
    <xf numFmtId="1" fontId="7" fillId="3" borderId="6" xfId="0" applyNumberFormat="1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1" fontId="7" fillId="3" borderId="8" xfId="0" applyNumberFormat="1" applyFont="1" applyFill="1" applyBorder="1"/>
    <xf numFmtId="1" fontId="7" fillId="3" borderId="9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7" xfId="0" applyBorder="1"/>
    <xf numFmtId="1" fontId="9" fillId="2" borderId="8" xfId="0" applyNumberFormat="1" applyFont="1" applyFill="1" applyBorder="1"/>
    <xf numFmtId="1" fontId="9" fillId="2" borderId="9" xfId="0" applyNumberFormat="1" applyFont="1" applyFill="1" applyBorder="1"/>
  </cellXfs>
  <cellStyles count="3">
    <cellStyle name="Normal" xfId="0" builtinId="0"/>
    <cellStyle name="Normal_Plan1" xfId="1" xr:uid="{00000000-0005-0000-0000-000001000000}"/>
    <cellStyle name="Normal_Plan-geral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workbookViewId="0">
      <selection activeCell="D99" sqref="A1:D99"/>
    </sheetView>
  </sheetViews>
  <sheetFormatPr defaultRowHeight="14.5" x14ac:dyDescent="0.35"/>
  <cols>
    <col min="1" max="1" width="80.26953125" bestFit="1" customWidth="1"/>
    <col min="2" max="2" width="8.1796875" style="71" bestFit="1" customWidth="1"/>
    <col min="3" max="3" width="9.453125" style="71" bestFit="1" customWidth="1"/>
    <col min="4" max="5" width="9.1796875" style="71"/>
    <col min="6" max="6" width="9.453125" style="71" bestFit="1" customWidth="1"/>
    <col min="7" max="7" width="9.1796875" style="71"/>
    <col min="8" max="8" width="13.453125" style="71" customWidth="1"/>
    <col min="9" max="9" width="12.7265625" style="71" bestFit="1" customWidth="1"/>
    <col min="10" max="10" width="9.1796875" style="71"/>
    <col min="11" max="11" width="9.1796875" style="78"/>
    <col min="12" max="13" width="9.1796875" style="71"/>
  </cols>
  <sheetData>
    <row r="1" spans="1:2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70" t="s">
        <v>108</v>
      </c>
    </row>
    <row r="2" spans="1:21" x14ac:dyDescent="0.35">
      <c r="A2" s="4" t="s">
        <v>10</v>
      </c>
      <c r="B2" s="72">
        <v>194.350775</v>
      </c>
      <c r="C2" s="72">
        <v>1725.1330330000001</v>
      </c>
      <c r="D2" s="1">
        <v>4194.7253330000003</v>
      </c>
      <c r="E2" s="72">
        <v>3660.9001440000002</v>
      </c>
      <c r="F2" s="72">
        <v>6498.0672450000002</v>
      </c>
      <c r="G2" s="72">
        <v>11249.822496000001</v>
      </c>
      <c r="H2" s="72">
        <v>290.48417899999998</v>
      </c>
      <c r="I2" s="72">
        <v>2816.3486109999999</v>
      </c>
      <c r="J2" s="73">
        <v>94</v>
      </c>
      <c r="K2" s="74">
        <f>I2/D2</f>
        <v>0.67140238929202845</v>
      </c>
      <c r="M2" s="71">
        <v>194.350775</v>
      </c>
      <c r="N2">
        <v>1725.1330330000001</v>
      </c>
      <c r="O2">
        <v>4194.7253330000003</v>
      </c>
      <c r="P2">
        <v>3660.9001440000002</v>
      </c>
      <c r="Q2">
        <v>6498.0672450000002</v>
      </c>
      <c r="R2">
        <v>11249.822496000001</v>
      </c>
      <c r="S2">
        <v>290.48417899999998</v>
      </c>
      <c r="T2">
        <v>2816.3486109999999</v>
      </c>
      <c r="U2">
        <v>94</v>
      </c>
    </row>
    <row r="3" spans="1:21" x14ac:dyDescent="0.35">
      <c r="A3" s="4" t="s">
        <v>11</v>
      </c>
      <c r="B3" s="72">
        <v>911.74610700000005</v>
      </c>
      <c r="C3" s="72">
        <v>1342.814615</v>
      </c>
      <c r="D3" s="1">
        <v>1909.9870989999999</v>
      </c>
      <c r="E3" s="72">
        <v>1716.7806660000001</v>
      </c>
      <c r="F3" s="72">
        <v>2566.651206</v>
      </c>
      <c r="G3" s="72">
        <v>4042.6151759999998</v>
      </c>
      <c r="H3" s="72">
        <v>143.67799299999999</v>
      </c>
      <c r="I3" s="72">
        <v>732.61689000000001</v>
      </c>
      <c r="J3" s="73">
        <v>26</v>
      </c>
      <c r="K3" s="74">
        <f t="shared" ref="K3:K66" si="0">I3/D3</f>
        <v>0.38357164317160658</v>
      </c>
      <c r="M3" s="71">
        <v>911.74610700000005</v>
      </c>
      <c r="N3">
        <v>1342.814615</v>
      </c>
      <c r="O3">
        <v>1909.9870989999999</v>
      </c>
      <c r="P3">
        <v>1716.7806660000001</v>
      </c>
      <c r="Q3">
        <v>2566.651206</v>
      </c>
      <c r="R3">
        <v>4042.6151759999998</v>
      </c>
      <c r="S3">
        <v>143.67799299999999</v>
      </c>
      <c r="T3">
        <v>732.61689000000001</v>
      </c>
      <c r="U3">
        <v>26</v>
      </c>
    </row>
    <row r="4" spans="1:21" x14ac:dyDescent="0.35">
      <c r="A4" s="4" t="s">
        <v>12</v>
      </c>
      <c r="B4" s="72">
        <v>71.796779000000001</v>
      </c>
      <c r="C4" s="72">
        <v>289.44998600000002</v>
      </c>
      <c r="D4" s="1">
        <v>744.46011099999998</v>
      </c>
      <c r="E4" s="72">
        <v>512.13108599999998</v>
      </c>
      <c r="F4" s="72">
        <v>1075.1460179999999</v>
      </c>
      <c r="G4" s="72">
        <v>2213.2216960000001</v>
      </c>
      <c r="H4" s="72">
        <v>101.42495599999999</v>
      </c>
      <c r="I4" s="72">
        <v>582.64201200000002</v>
      </c>
      <c r="J4" s="73">
        <v>33</v>
      </c>
      <c r="K4" s="74">
        <f t="shared" si="0"/>
        <v>0.78263697865203696</v>
      </c>
      <c r="M4" s="71">
        <v>71.796779000000001</v>
      </c>
      <c r="N4">
        <v>289.44998600000002</v>
      </c>
      <c r="O4">
        <v>744.46011099999998</v>
      </c>
      <c r="P4">
        <v>512.13108599999998</v>
      </c>
      <c r="Q4">
        <v>1075.1460179999999</v>
      </c>
      <c r="R4">
        <v>2213.2216960000001</v>
      </c>
      <c r="S4">
        <v>101.42495599999999</v>
      </c>
      <c r="T4">
        <v>582.64201200000002</v>
      </c>
      <c r="U4">
        <v>33</v>
      </c>
    </row>
    <row r="5" spans="1:21" x14ac:dyDescent="0.35">
      <c r="A5" s="4" t="s">
        <v>13</v>
      </c>
      <c r="B5" s="72">
        <v>113.378685</v>
      </c>
      <c r="C5" s="72">
        <v>417.58328</v>
      </c>
      <c r="D5" s="1">
        <v>736.23307699999998</v>
      </c>
      <c r="E5" s="72">
        <v>679.54347399999995</v>
      </c>
      <c r="F5" s="72">
        <v>964.47374400000001</v>
      </c>
      <c r="G5" s="72">
        <v>1809.3863469999999</v>
      </c>
      <c r="H5" s="72">
        <v>45.337327999999999</v>
      </c>
      <c r="I5" s="72">
        <v>417.989509</v>
      </c>
      <c r="J5" s="73">
        <v>85</v>
      </c>
      <c r="K5" s="74">
        <f t="shared" si="0"/>
        <v>0.56774073599521258</v>
      </c>
      <c r="M5" s="71">
        <v>113.378685</v>
      </c>
      <c r="N5">
        <v>417.58328</v>
      </c>
      <c r="O5">
        <v>736.23307699999998</v>
      </c>
      <c r="P5">
        <v>679.54347399999995</v>
      </c>
      <c r="Q5">
        <v>964.47374400000001</v>
      </c>
      <c r="R5">
        <v>1809.3863469999999</v>
      </c>
      <c r="S5">
        <v>45.337327999999999</v>
      </c>
      <c r="T5">
        <v>417.989509</v>
      </c>
      <c r="U5">
        <v>85</v>
      </c>
    </row>
    <row r="6" spans="1:21" x14ac:dyDescent="0.35">
      <c r="A6" s="4" t="s">
        <v>14</v>
      </c>
      <c r="B6" s="72">
        <v>1742.631376</v>
      </c>
      <c r="C6" s="72">
        <v>6298.1627140000001</v>
      </c>
      <c r="D6" s="1">
        <v>7727.7660500000002</v>
      </c>
      <c r="E6" s="72">
        <v>7985.8425340000003</v>
      </c>
      <c r="F6" s="72">
        <v>10045.964008999999</v>
      </c>
      <c r="G6" s="72">
        <v>12267.561922000001</v>
      </c>
      <c r="H6" s="72">
        <v>375.474806</v>
      </c>
      <c r="I6" s="72">
        <v>2834.7726160000002</v>
      </c>
      <c r="J6" s="73">
        <v>57</v>
      </c>
      <c r="K6" s="74">
        <f t="shared" si="0"/>
        <v>0.36682950773335071</v>
      </c>
      <c r="M6" s="71">
        <v>1742.631376</v>
      </c>
      <c r="N6">
        <v>6298.1627140000001</v>
      </c>
      <c r="O6">
        <v>7727.7660500000002</v>
      </c>
      <c r="P6">
        <v>7985.8425340000003</v>
      </c>
      <c r="Q6">
        <v>10045.964008999999</v>
      </c>
      <c r="R6">
        <v>12267.561922000001</v>
      </c>
      <c r="S6">
        <v>375.474806</v>
      </c>
      <c r="T6">
        <v>2834.7726160000002</v>
      </c>
      <c r="U6">
        <v>57</v>
      </c>
    </row>
    <row r="7" spans="1:21" x14ac:dyDescent="0.35">
      <c r="A7" s="4" t="s">
        <v>15</v>
      </c>
      <c r="B7" s="72">
        <v>1687.5669029999999</v>
      </c>
      <c r="C7" s="72">
        <v>3706.4666889999999</v>
      </c>
      <c r="D7" s="1">
        <v>4940.381668</v>
      </c>
      <c r="E7" s="72">
        <v>4890.7289940000001</v>
      </c>
      <c r="F7" s="72">
        <v>5912.5356700000002</v>
      </c>
      <c r="G7" s="72">
        <v>8286.3229319999991</v>
      </c>
      <c r="H7" s="72">
        <v>401.45648299999999</v>
      </c>
      <c r="I7" s="72">
        <v>1655.2474830000001</v>
      </c>
      <c r="J7" s="73">
        <v>17</v>
      </c>
      <c r="K7" s="74">
        <f t="shared" si="0"/>
        <v>0.33504445490951085</v>
      </c>
      <c r="M7" s="71">
        <v>1687.5669029999999</v>
      </c>
      <c r="N7">
        <v>3706.4666889999999</v>
      </c>
      <c r="O7">
        <v>4940.381668</v>
      </c>
      <c r="P7">
        <v>4890.7289940000001</v>
      </c>
      <c r="Q7">
        <v>5912.5356700000002</v>
      </c>
      <c r="R7">
        <v>8286.3229319999991</v>
      </c>
      <c r="S7">
        <v>401.45648299999999</v>
      </c>
      <c r="T7">
        <v>1655.2474830000001</v>
      </c>
      <c r="U7">
        <v>17</v>
      </c>
    </row>
    <row r="8" spans="1:21" x14ac:dyDescent="0.35">
      <c r="A8" s="4" t="s">
        <v>16</v>
      </c>
      <c r="B8" s="72">
        <v>129.57571999999999</v>
      </c>
      <c r="C8" s="72">
        <v>676.19268799999998</v>
      </c>
      <c r="D8" s="1">
        <v>1815.38193</v>
      </c>
      <c r="E8" s="72">
        <v>1238.615898</v>
      </c>
      <c r="F8" s="72">
        <v>2970.1160140000002</v>
      </c>
      <c r="G8" s="72">
        <v>6451.4978730000003</v>
      </c>
      <c r="H8" s="72">
        <v>153.41458600000001</v>
      </c>
      <c r="I8" s="72">
        <v>1430.955995</v>
      </c>
      <c r="J8" s="73">
        <v>87</v>
      </c>
      <c r="K8" s="74">
        <f t="shared" si="0"/>
        <v>0.78823963781549811</v>
      </c>
      <c r="M8" s="71">
        <v>129.57571999999999</v>
      </c>
      <c r="N8">
        <v>676.19268799999998</v>
      </c>
      <c r="O8">
        <v>1815.38193</v>
      </c>
      <c r="P8">
        <v>1238.615898</v>
      </c>
      <c r="Q8">
        <v>2970.1160140000002</v>
      </c>
      <c r="R8">
        <v>6451.4978730000003</v>
      </c>
      <c r="S8">
        <v>153.41458600000001</v>
      </c>
      <c r="T8">
        <v>1430.955995</v>
      </c>
      <c r="U8">
        <v>87</v>
      </c>
    </row>
    <row r="9" spans="1:21" x14ac:dyDescent="0.35">
      <c r="A9" s="4" t="s">
        <v>17</v>
      </c>
      <c r="B9" s="72">
        <v>333.69411600000001</v>
      </c>
      <c r="C9" s="72">
        <v>3503.0445880000002</v>
      </c>
      <c r="D9" s="1">
        <v>5997.8462030000001</v>
      </c>
      <c r="E9" s="72">
        <v>4894.7656319999996</v>
      </c>
      <c r="F9" s="72">
        <v>10083.279956</v>
      </c>
      <c r="G9" s="72">
        <v>14072.385983</v>
      </c>
      <c r="H9" s="72">
        <v>808.25446699999998</v>
      </c>
      <c r="I9" s="72">
        <v>3876.2522530000001</v>
      </c>
      <c r="J9" s="73">
        <v>23</v>
      </c>
      <c r="K9" s="74">
        <f t="shared" si="0"/>
        <v>0.64627403267879358</v>
      </c>
      <c r="M9" s="71">
        <v>333.69411600000001</v>
      </c>
      <c r="N9">
        <v>3503.0445880000002</v>
      </c>
      <c r="O9">
        <v>5997.8462030000001</v>
      </c>
      <c r="P9">
        <v>4894.7656319999996</v>
      </c>
      <c r="Q9">
        <v>10083.279956</v>
      </c>
      <c r="R9">
        <v>14072.385983</v>
      </c>
      <c r="S9">
        <v>808.25446699999998</v>
      </c>
      <c r="T9">
        <v>3876.2522530000001</v>
      </c>
      <c r="U9">
        <v>23</v>
      </c>
    </row>
    <row r="10" spans="1:21" x14ac:dyDescent="0.35">
      <c r="A10" s="4" t="s">
        <v>18</v>
      </c>
      <c r="B10" s="72">
        <v>654.82718499999999</v>
      </c>
      <c r="C10" s="72">
        <v>1192.3532150000001</v>
      </c>
      <c r="D10" s="1">
        <v>4117.2945849999996</v>
      </c>
      <c r="E10" s="72">
        <v>4718.7006170000004</v>
      </c>
      <c r="F10" s="72">
        <v>6728.6337899999999</v>
      </c>
      <c r="G10" s="72">
        <v>7575.7485729999999</v>
      </c>
      <c r="H10" s="72">
        <v>970.61668599999996</v>
      </c>
      <c r="I10" s="72">
        <v>2745.3185629999998</v>
      </c>
      <c r="J10" s="73">
        <v>8</v>
      </c>
      <c r="K10" s="74">
        <f t="shared" si="0"/>
        <v>0.66677729910355688</v>
      </c>
      <c r="M10" s="71">
        <v>654.82718499999999</v>
      </c>
      <c r="N10">
        <v>1192.3532150000001</v>
      </c>
      <c r="O10">
        <v>4117.2945849999996</v>
      </c>
      <c r="P10">
        <v>4718.7006170000004</v>
      </c>
      <c r="Q10">
        <v>6728.6337899999999</v>
      </c>
      <c r="R10">
        <v>7575.7485729999999</v>
      </c>
      <c r="S10">
        <v>970.61668599999996</v>
      </c>
      <c r="T10">
        <v>2745.3185629999998</v>
      </c>
      <c r="U10">
        <v>8</v>
      </c>
    </row>
    <row r="11" spans="1:21" x14ac:dyDescent="0.35">
      <c r="A11" s="4" t="s">
        <v>19</v>
      </c>
      <c r="B11" s="72">
        <v>492.68456200000003</v>
      </c>
      <c r="C11" s="72">
        <v>1074.6869999999999</v>
      </c>
      <c r="D11" s="1">
        <v>2579.2371589999998</v>
      </c>
      <c r="E11" s="72">
        <v>2073.634755</v>
      </c>
      <c r="F11" s="72">
        <v>4003.4259489999999</v>
      </c>
      <c r="G11" s="72">
        <v>6203.6366680000001</v>
      </c>
      <c r="H11" s="72">
        <v>275.39352100000002</v>
      </c>
      <c r="I11" s="72">
        <v>1741.741561</v>
      </c>
      <c r="J11" s="73">
        <v>40</v>
      </c>
      <c r="K11" s="74">
        <f t="shared" si="0"/>
        <v>0.67529329550885253</v>
      </c>
      <c r="M11" s="71">
        <v>492.68456200000003</v>
      </c>
      <c r="N11">
        <v>1074.6869999999999</v>
      </c>
      <c r="O11">
        <v>2579.2371589999998</v>
      </c>
      <c r="P11">
        <v>2073.634755</v>
      </c>
      <c r="Q11">
        <v>4003.4259489999999</v>
      </c>
      <c r="R11">
        <v>6203.6366680000001</v>
      </c>
      <c r="S11">
        <v>275.39352100000002</v>
      </c>
      <c r="T11">
        <v>1741.741561</v>
      </c>
      <c r="U11">
        <v>40</v>
      </c>
    </row>
    <row r="12" spans="1:21" x14ac:dyDescent="0.35">
      <c r="A12" s="4" t="s">
        <v>20</v>
      </c>
      <c r="B12" s="72">
        <v>1694.080148</v>
      </c>
      <c r="C12" s="72">
        <v>2593.212207</v>
      </c>
      <c r="D12" s="1">
        <v>4323.3261519999996</v>
      </c>
      <c r="E12" s="72">
        <v>3004.3302170000002</v>
      </c>
      <c r="F12" s="72">
        <v>6441.6594489999998</v>
      </c>
      <c r="G12" s="72">
        <v>12318.413508</v>
      </c>
      <c r="H12" s="72">
        <v>356.35225700000001</v>
      </c>
      <c r="I12" s="72">
        <v>2737.1936209999999</v>
      </c>
      <c r="J12" s="73">
        <v>59</v>
      </c>
      <c r="K12" s="74">
        <f t="shared" si="0"/>
        <v>0.63312216676823141</v>
      </c>
      <c r="M12" s="71">
        <v>1694.080148</v>
      </c>
      <c r="N12">
        <v>2593.212207</v>
      </c>
      <c r="O12">
        <v>4323.3261519999996</v>
      </c>
      <c r="P12">
        <v>3004.3302170000002</v>
      </c>
      <c r="Q12">
        <v>6441.6594489999998</v>
      </c>
      <c r="R12">
        <v>12318.413508</v>
      </c>
      <c r="S12">
        <v>356.35225700000001</v>
      </c>
      <c r="T12">
        <v>2737.1936209999999</v>
      </c>
      <c r="U12">
        <v>59</v>
      </c>
    </row>
    <row r="13" spans="1:21" x14ac:dyDescent="0.35">
      <c r="A13" s="4" t="s">
        <v>21</v>
      </c>
      <c r="B13" s="72">
        <v>1827.289434</v>
      </c>
      <c r="C13" s="72">
        <v>1921.592711</v>
      </c>
      <c r="D13" s="1">
        <v>5815.0434649999997</v>
      </c>
      <c r="E13" s="72">
        <v>5839.4081960000003</v>
      </c>
      <c r="F13" s="72">
        <v>9684.1294880000005</v>
      </c>
      <c r="G13" s="72">
        <v>9754.0680339999999</v>
      </c>
      <c r="H13" s="72">
        <v>2195.5326289999998</v>
      </c>
      <c r="I13" s="72">
        <v>4391.0652579999996</v>
      </c>
      <c r="J13" s="73">
        <v>4</v>
      </c>
      <c r="K13" s="74">
        <f t="shared" si="0"/>
        <v>0.7551216572032966</v>
      </c>
      <c r="M13" s="71">
        <v>1827.289434</v>
      </c>
      <c r="N13">
        <v>1921.592711</v>
      </c>
      <c r="O13">
        <v>5815.0434649999997</v>
      </c>
      <c r="P13">
        <v>5839.4081960000003</v>
      </c>
      <c r="Q13">
        <v>9684.1294880000005</v>
      </c>
      <c r="R13">
        <v>9754.0680339999999</v>
      </c>
      <c r="S13">
        <v>2195.5326289999998</v>
      </c>
      <c r="T13">
        <v>4391.0652579999996</v>
      </c>
      <c r="U13">
        <v>4</v>
      </c>
    </row>
    <row r="14" spans="1:21" x14ac:dyDescent="0.35">
      <c r="A14" s="4" t="s">
        <v>22</v>
      </c>
      <c r="B14" s="72">
        <v>592.31450600000005</v>
      </c>
      <c r="C14" s="72">
        <v>922.43594800000005</v>
      </c>
      <c r="D14" s="1">
        <v>1671.711043</v>
      </c>
      <c r="E14" s="72">
        <v>1216.5698729999999</v>
      </c>
      <c r="F14" s="72">
        <v>2366.539115</v>
      </c>
      <c r="G14" s="72">
        <v>4459.3971840000004</v>
      </c>
      <c r="H14" s="72">
        <v>130.06634399999999</v>
      </c>
      <c r="I14" s="72">
        <v>1024.143421</v>
      </c>
      <c r="J14" s="73">
        <v>62</v>
      </c>
      <c r="K14" s="74">
        <f t="shared" si="0"/>
        <v>0.61263184525126091</v>
      </c>
      <c r="M14" s="71">
        <v>592.31450600000005</v>
      </c>
      <c r="N14">
        <v>922.43594800000005</v>
      </c>
      <c r="O14">
        <v>1671.711043</v>
      </c>
      <c r="P14">
        <v>1216.5698729999999</v>
      </c>
      <c r="Q14">
        <v>2366.539115</v>
      </c>
      <c r="R14">
        <v>4459.3971840000004</v>
      </c>
      <c r="S14">
        <v>130.06634399999999</v>
      </c>
      <c r="T14">
        <v>1024.143421</v>
      </c>
      <c r="U14">
        <v>62</v>
      </c>
    </row>
    <row r="15" spans="1:21" x14ac:dyDescent="0.35">
      <c r="A15" s="4" t="s">
        <v>23</v>
      </c>
      <c r="B15" s="72">
        <v>200.97461300000001</v>
      </c>
      <c r="C15" s="72">
        <v>200.97461300000001</v>
      </c>
      <c r="D15" s="1">
        <v>336.62136099999998</v>
      </c>
      <c r="E15" s="72">
        <v>336.62136099999998</v>
      </c>
      <c r="F15" s="72">
        <v>472.26810999999998</v>
      </c>
      <c r="G15" s="72">
        <v>472.26810999999998</v>
      </c>
      <c r="H15" s="72">
        <v>135.646749</v>
      </c>
      <c r="I15" s="72">
        <v>191.833472</v>
      </c>
      <c r="J15" s="73">
        <v>2</v>
      </c>
      <c r="K15" s="74">
        <f t="shared" si="0"/>
        <v>0.5698790814407052</v>
      </c>
      <c r="M15" s="71">
        <v>200.97461300000001</v>
      </c>
      <c r="N15">
        <v>200.97461300000001</v>
      </c>
      <c r="O15">
        <v>336.62136099999998</v>
      </c>
      <c r="P15">
        <v>336.62136099999998</v>
      </c>
      <c r="Q15">
        <v>472.26810999999998</v>
      </c>
      <c r="R15">
        <v>472.26810999999998</v>
      </c>
      <c r="S15">
        <v>135.646749</v>
      </c>
      <c r="T15">
        <v>191.833472</v>
      </c>
      <c r="U15">
        <v>2</v>
      </c>
    </row>
    <row r="16" spans="1:21" x14ac:dyDescent="0.35">
      <c r="A16" s="4" t="s">
        <v>24</v>
      </c>
      <c r="B16" s="72">
        <v>2931.9464389999998</v>
      </c>
      <c r="C16" s="72">
        <v>3334.7678099999998</v>
      </c>
      <c r="D16" s="1">
        <v>4616.7247619999998</v>
      </c>
      <c r="E16" s="72">
        <v>4480.8165660000004</v>
      </c>
      <c r="F16" s="72">
        <v>5966.6358140000002</v>
      </c>
      <c r="G16" s="72">
        <v>6048.3818890000002</v>
      </c>
      <c r="H16" s="72">
        <v>603.643643</v>
      </c>
      <c r="I16" s="72">
        <v>1349.788219</v>
      </c>
      <c r="J16" s="73">
        <v>5</v>
      </c>
      <c r="K16" s="74">
        <f t="shared" si="0"/>
        <v>0.29236922029877771</v>
      </c>
      <c r="M16" s="71">
        <v>2931.9464389999998</v>
      </c>
      <c r="N16">
        <v>3334.7678099999998</v>
      </c>
      <c r="O16">
        <v>4616.7247619999998</v>
      </c>
      <c r="P16">
        <v>4480.8165660000004</v>
      </c>
      <c r="Q16">
        <v>5966.6358140000002</v>
      </c>
      <c r="R16">
        <v>6048.3818890000002</v>
      </c>
      <c r="S16">
        <v>603.643643</v>
      </c>
      <c r="T16">
        <v>1349.788219</v>
      </c>
      <c r="U16">
        <v>5</v>
      </c>
    </row>
    <row r="17" spans="1:21" x14ac:dyDescent="0.35">
      <c r="A17" s="4" t="s">
        <v>25</v>
      </c>
      <c r="B17" s="72">
        <v>1196.625757</v>
      </c>
      <c r="C17" s="72">
        <v>2495.6138420000002</v>
      </c>
      <c r="D17" s="1">
        <v>8297.73236</v>
      </c>
      <c r="E17" s="72">
        <v>8389.4738190000007</v>
      </c>
      <c r="F17" s="72">
        <v>12299.187633</v>
      </c>
      <c r="G17" s="72">
        <v>18613.464186000001</v>
      </c>
      <c r="H17" s="72">
        <v>691.34822199999996</v>
      </c>
      <c r="I17" s="72">
        <v>5033.0910299999996</v>
      </c>
      <c r="J17" s="73">
        <v>53</v>
      </c>
      <c r="K17" s="74">
        <f t="shared" si="0"/>
        <v>0.60656222828570472</v>
      </c>
      <c r="M17" s="71">
        <v>1196.625757</v>
      </c>
      <c r="N17">
        <v>2495.6138420000002</v>
      </c>
      <c r="O17">
        <v>8297.73236</v>
      </c>
      <c r="P17">
        <v>8389.4738190000007</v>
      </c>
      <c r="Q17">
        <v>12299.187633</v>
      </c>
      <c r="R17">
        <v>18613.464186000001</v>
      </c>
      <c r="S17">
        <v>691.34822199999996</v>
      </c>
      <c r="T17">
        <v>5033.0910299999996</v>
      </c>
      <c r="U17">
        <v>53</v>
      </c>
    </row>
    <row r="18" spans="1:21" x14ac:dyDescent="0.35">
      <c r="A18" s="4" t="s">
        <v>26</v>
      </c>
      <c r="B18" s="72">
        <v>177.32327900000001</v>
      </c>
      <c r="C18" s="72">
        <v>569.37768600000004</v>
      </c>
      <c r="D18" s="1">
        <v>931.70894599999997</v>
      </c>
      <c r="E18" s="72">
        <v>753.92854</v>
      </c>
      <c r="F18" s="72">
        <v>1193.0122960000001</v>
      </c>
      <c r="G18" s="72">
        <v>2765.411083</v>
      </c>
      <c r="H18" s="72">
        <v>48.382330000000003</v>
      </c>
      <c r="I18" s="72">
        <v>562.15187700000001</v>
      </c>
      <c r="J18" s="73">
        <v>135</v>
      </c>
      <c r="K18" s="74">
        <f t="shared" si="0"/>
        <v>0.60335567176146876</v>
      </c>
      <c r="M18" s="71">
        <v>177.32327900000001</v>
      </c>
      <c r="N18">
        <v>569.37768600000004</v>
      </c>
      <c r="O18">
        <v>931.70894599999997</v>
      </c>
      <c r="P18">
        <v>753.92854</v>
      </c>
      <c r="Q18">
        <v>1193.0122960000001</v>
      </c>
      <c r="R18">
        <v>2765.411083</v>
      </c>
      <c r="S18">
        <v>48.382330000000003</v>
      </c>
      <c r="T18">
        <v>562.15187700000001</v>
      </c>
      <c r="U18">
        <v>135</v>
      </c>
    </row>
    <row r="19" spans="1:21" x14ac:dyDescent="0.35">
      <c r="A19" s="4" t="s">
        <v>27</v>
      </c>
      <c r="B19" s="72">
        <v>0.82079800000000003</v>
      </c>
      <c r="C19" s="72">
        <v>612.57284000000004</v>
      </c>
      <c r="D19" s="1">
        <v>1109.189885</v>
      </c>
      <c r="E19" s="72">
        <v>900.718256</v>
      </c>
      <c r="F19" s="72">
        <v>1433.4885770000001</v>
      </c>
      <c r="G19" s="72">
        <v>3014.1077209999999</v>
      </c>
      <c r="H19" s="72">
        <v>80.800886000000006</v>
      </c>
      <c r="I19" s="72">
        <v>685.61824899999999</v>
      </c>
      <c r="J19" s="73">
        <v>72</v>
      </c>
      <c r="K19" s="74">
        <f t="shared" si="0"/>
        <v>0.61812522659273983</v>
      </c>
      <c r="M19" s="71">
        <v>0.82079800000000003</v>
      </c>
      <c r="N19">
        <v>612.57284000000004</v>
      </c>
      <c r="O19">
        <v>1109.189885</v>
      </c>
      <c r="P19">
        <v>900.718256</v>
      </c>
      <c r="Q19">
        <v>1433.4885770000001</v>
      </c>
      <c r="R19">
        <v>3014.1077209999999</v>
      </c>
      <c r="S19">
        <v>80.800886000000006</v>
      </c>
      <c r="T19">
        <v>685.61824899999999</v>
      </c>
      <c r="U19">
        <v>72</v>
      </c>
    </row>
    <row r="20" spans="1:21" x14ac:dyDescent="0.35">
      <c r="A20" s="4" t="s">
        <v>28</v>
      </c>
      <c r="B20" s="72">
        <v>126.791027</v>
      </c>
      <c r="C20" s="72">
        <v>284.972058</v>
      </c>
      <c r="D20" s="1">
        <v>457.54457100000002</v>
      </c>
      <c r="E20" s="72">
        <v>413.387427</v>
      </c>
      <c r="F20" s="72">
        <v>617.65652399999999</v>
      </c>
      <c r="G20" s="72">
        <v>1146.5276220000001</v>
      </c>
      <c r="H20" s="72">
        <v>22.313790999999998</v>
      </c>
      <c r="I20" s="72">
        <v>198.32931500000001</v>
      </c>
      <c r="J20" s="73">
        <v>79</v>
      </c>
      <c r="K20" s="74">
        <f t="shared" si="0"/>
        <v>0.43346447006580263</v>
      </c>
      <c r="M20" s="71">
        <v>126.791027</v>
      </c>
      <c r="N20">
        <v>284.972058</v>
      </c>
      <c r="O20">
        <v>457.54457100000002</v>
      </c>
      <c r="P20">
        <v>413.387427</v>
      </c>
      <c r="Q20">
        <v>617.65652399999999</v>
      </c>
      <c r="R20">
        <v>1146.5276220000001</v>
      </c>
      <c r="S20">
        <v>22.313790999999998</v>
      </c>
      <c r="T20">
        <v>198.32931500000001</v>
      </c>
      <c r="U20">
        <v>79</v>
      </c>
    </row>
    <row r="21" spans="1:21" x14ac:dyDescent="0.35">
      <c r="A21" s="4" t="s">
        <v>29</v>
      </c>
      <c r="B21" s="72">
        <v>295.48407700000001</v>
      </c>
      <c r="C21" s="72">
        <v>628.90438800000004</v>
      </c>
      <c r="D21" s="1">
        <v>1058.388839</v>
      </c>
      <c r="E21" s="72">
        <v>862.379818</v>
      </c>
      <c r="F21" s="72">
        <v>1560.8425910000001</v>
      </c>
      <c r="G21" s="72">
        <v>2962.0564840000002</v>
      </c>
      <c r="H21" s="72">
        <v>72.260090000000005</v>
      </c>
      <c r="I21" s="72">
        <v>573.54668500000002</v>
      </c>
      <c r="J21" s="73">
        <v>63</v>
      </c>
      <c r="K21" s="74">
        <f t="shared" si="0"/>
        <v>0.54190545465493145</v>
      </c>
      <c r="M21" s="71">
        <v>295.48407700000001</v>
      </c>
      <c r="N21">
        <v>628.90438800000004</v>
      </c>
      <c r="O21">
        <v>1058.388839</v>
      </c>
      <c r="P21">
        <v>862.379818</v>
      </c>
      <c r="Q21">
        <v>1560.8425910000001</v>
      </c>
      <c r="R21">
        <v>2962.0564840000002</v>
      </c>
      <c r="S21">
        <v>72.260090000000005</v>
      </c>
      <c r="T21">
        <v>573.54668500000002</v>
      </c>
      <c r="U21">
        <v>63</v>
      </c>
    </row>
    <row r="22" spans="1:21" x14ac:dyDescent="0.35">
      <c r="A22" s="4" t="s">
        <v>30</v>
      </c>
      <c r="B22" s="72">
        <v>243.59332499999999</v>
      </c>
      <c r="C22" s="72">
        <v>474.38946900000002</v>
      </c>
      <c r="D22" s="1">
        <v>1395.1626900000001</v>
      </c>
      <c r="E22" s="72">
        <v>1468.1237639999999</v>
      </c>
      <c r="F22" s="72">
        <v>2024.0475039999999</v>
      </c>
      <c r="G22" s="72">
        <v>3851.8603250000001</v>
      </c>
      <c r="H22" s="72">
        <v>89.056749999999994</v>
      </c>
      <c r="I22" s="72">
        <v>868.01782400000002</v>
      </c>
      <c r="J22" s="73">
        <v>95</v>
      </c>
      <c r="K22" s="74">
        <f t="shared" si="0"/>
        <v>0.62216244042477942</v>
      </c>
      <c r="M22" s="71">
        <v>243.59332499999999</v>
      </c>
      <c r="N22">
        <v>474.38946900000002</v>
      </c>
      <c r="O22">
        <v>1395.1626900000001</v>
      </c>
      <c r="P22">
        <v>1468.1237639999999</v>
      </c>
      <c r="Q22">
        <v>2024.0475039999999</v>
      </c>
      <c r="R22">
        <v>3851.8603250000001</v>
      </c>
      <c r="S22">
        <v>89.056749999999994</v>
      </c>
      <c r="T22">
        <v>868.01782400000002</v>
      </c>
      <c r="U22">
        <v>95</v>
      </c>
    </row>
    <row r="23" spans="1:21" x14ac:dyDescent="0.35">
      <c r="A23" s="4" t="s">
        <v>31</v>
      </c>
      <c r="B23" s="72">
        <v>3713.7624949999999</v>
      </c>
      <c r="C23" s="72">
        <v>5594.7348060000004</v>
      </c>
      <c r="D23" s="1">
        <v>6751.2050429999999</v>
      </c>
      <c r="E23" s="72">
        <v>7408.4348319999999</v>
      </c>
      <c r="F23" s="72">
        <v>8031.5009419999997</v>
      </c>
      <c r="G23" s="72">
        <v>8589.8824789999999</v>
      </c>
      <c r="H23" s="72">
        <v>645.17793600000005</v>
      </c>
      <c r="I23" s="72">
        <v>1706.9803690000001</v>
      </c>
      <c r="J23" s="73">
        <v>7</v>
      </c>
      <c r="K23" s="74">
        <f t="shared" si="0"/>
        <v>0.25284084220933062</v>
      </c>
      <c r="M23" s="71">
        <v>3713.7624949999999</v>
      </c>
      <c r="N23">
        <v>5594.7348060000004</v>
      </c>
      <c r="O23">
        <v>6751.2050429999999</v>
      </c>
      <c r="P23">
        <v>7408.4348319999999</v>
      </c>
      <c r="Q23">
        <v>8031.5009419999997</v>
      </c>
      <c r="R23">
        <v>8589.8824789999999</v>
      </c>
      <c r="S23">
        <v>645.17793600000005</v>
      </c>
      <c r="T23">
        <v>1706.9803690000001</v>
      </c>
      <c r="U23">
        <v>7</v>
      </c>
    </row>
    <row r="24" spans="1:21" x14ac:dyDescent="0.35">
      <c r="A24" s="4" t="s">
        <v>32</v>
      </c>
      <c r="B24" s="72">
        <v>2066.1769290000002</v>
      </c>
      <c r="C24" s="72">
        <v>2466.5809570000001</v>
      </c>
      <c r="D24" s="1">
        <v>2819.531559</v>
      </c>
      <c r="E24" s="72">
        <v>2804.87565</v>
      </c>
      <c r="F24" s="72">
        <v>3124.2318959999998</v>
      </c>
      <c r="G24" s="72">
        <v>3807.1824350000002</v>
      </c>
      <c r="H24" s="72">
        <v>110.050022</v>
      </c>
      <c r="I24" s="72">
        <v>453.74786499999999</v>
      </c>
      <c r="J24" s="73">
        <v>17</v>
      </c>
      <c r="K24" s="74">
        <f t="shared" si="0"/>
        <v>0.16093023096394432</v>
      </c>
      <c r="M24" s="71">
        <v>2066.1769290000002</v>
      </c>
      <c r="N24">
        <v>2466.5809570000001</v>
      </c>
      <c r="O24">
        <v>2819.531559</v>
      </c>
      <c r="P24">
        <v>2804.87565</v>
      </c>
      <c r="Q24">
        <v>3124.2318959999998</v>
      </c>
      <c r="R24">
        <v>3807.1824350000002</v>
      </c>
      <c r="S24">
        <v>110.050022</v>
      </c>
      <c r="T24">
        <v>453.74786499999999</v>
      </c>
      <c r="U24">
        <v>17</v>
      </c>
    </row>
    <row r="25" spans="1:21" x14ac:dyDescent="0.35">
      <c r="A25" s="4" t="s">
        <v>33</v>
      </c>
      <c r="B25" s="72">
        <v>9.6397720000000007</v>
      </c>
      <c r="C25" s="72">
        <v>117.807365</v>
      </c>
      <c r="D25" s="1">
        <v>320.26119299999999</v>
      </c>
      <c r="E25" s="72">
        <v>147.870261</v>
      </c>
      <c r="F25" s="72">
        <v>387.30739899999998</v>
      </c>
      <c r="G25" s="72">
        <v>1321.5839940000001</v>
      </c>
      <c r="H25" s="72">
        <v>39.009596999999999</v>
      </c>
      <c r="I25" s="72">
        <v>326.37770599999999</v>
      </c>
      <c r="J25" s="73">
        <v>70</v>
      </c>
      <c r="K25" s="74">
        <f t="shared" si="0"/>
        <v>1.019098514380417</v>
      </c>
      <c r="M25" s="71">
        <v>9.6397720000000007</v>
      </c>
      <c r="N25">
        <v>117.807365</v>
      </c>
      <c r="O25">
        <v>320.26119299999999</v>
      </c>
      <c r="P25">
        <v>147.870261</v>
      </c>
      <c r="Q25">
        <v>387.30739899999998</v>
      </c>
      <c r="R25">
        <v>1321.5839940000001</v>
      </c>
      <c r="S25">
        <v>39.009596999999999</v>
      </c>
      <c r="T25">
        <v>326.37770599999999</v>
      </c>
      <c r="U25">
        <v>70</v>
      </c>
    </row>
    <row r="26" spans="1:21" x14ac:dyDescent="0.35">
      <c r="A26" s="4" t="s">
        <v>34</v>
      </c>
      <c r="B26" s="72">
        <v>182.46937</v>
      </c>
      <c r="C26" s="72">
        <v>1550.4529540000001</v>
      </c>
      <c r="D26" s="1">
        <v>4743.8452129999996</v>
      </c>
      <c r="E26" s="72">
        <v>4165.0833590000002</v>
      </c>
      <c r="F26" s="72">
        <v>6223.9803069999998</v>
      </c>
      <c r="G26" s="72">
        <v>14906.972282000001</v>
      </c>
      <c r="H26" s="72">
        <v>550.25340500000004</v>
      </c>
      <c r="I26" s="72">
        <v>3732.000168</v>
      </c>
      <c r="J26" s="73">
        <v>46</v>
      </c>
      <c r="K26" s="74">
        <f t="shared" si="0"/>
        <v>0.78670361287776702</v>
      </c>
      <c r="M26" s="71">
        <v>182.46937</v>
      </c>
      <c r="N26">
        <v>1550.4529540000001</v>
      </c>
      <c r="O26">
        <v>4743.8452129999996</v>
      </c>
      <c r="P26">
        <v>4165.0833590000002</v>
      </c>
      <c r="Q26">
        <v>6223.9803069999998</v>
      </c>
      <c r="R26">
        <v>14906.972282000001</v>
      </c>
      <c r="S26">
        <v>550.25340500000004</v>
      </c>
      <c r="T26">
        <v>3732.000168</v>
      </c>
      <c r="U26">
        <v>46</v>
      </c>
    </row>
    <row r="27" spans="1:21" x14ac:dyDescent="0.35">
      <c r="A27" s="4" t="s">
        <v>35</v>
      </c>
      <c r="B27" s="72">
        <v>584.83955700000001</v>
      </c>
      <c r="C27" s="72">
        <v>869.24055699999997</v>
      </c>
      <c r="D27" s="1">
        <v>2789.057996</v>
      </c>
      <c r="E27" s="72">
        <v>1044.3395190000001</v>
      </c>
      <c r="F27" s="72">
        <v>4674.511915</v>
      </c>
      <c r="G27" s="72">
        <v>6747.9661150000002</v>
      </c>
      <c r="H27" s="72">
        <v>610.36108300000001</v>
      </c>
      <c r="I27" s="72">
        <v>2363.9183090000001</v>
      </c>
      <c r="J27" s="73">
        <v>15</v>
      </c>
      <c r="K27" s="74">
        <f t="shared" si="0"/>
        <v>0.84756871760654495</v>
      </c>
      <c r="M27" s="71">
        <v>584.83955700000001</v>
      </c>
      <c r="N27">
        <v>869.24055699999997</v>
      </c>
      <c r="O27">
        <v>2789.057996</v>
      </c>
      <c r="P27">
        <v>1044.3395190000001</v>
      </c>
      <c r="Q27">
        <v>4674.511915</v>
      </c>
      <c r="R27">
        <v>6747.9661150000002</v>
      </c>
      <c r="S27">
        <v>610.36108300000001</v>
      </c>
      <c r="T27">
        <v>2363.9183090000001</v>
      </c>
      <c r="U27">
        <v>15</v>
      </c>
    </row>
    <row r="28" spans="1:21" x14ac:dyDescent="0.35">
      <c r="A28" s="4" t="s">
        <v>36</v>
      </c>
      <c r="B28" s="72">
        <v>2093.5393800000002</v>
      </c>
      <c r="C28" s="72">
        <v>2755.6108279999999</v>
      </c>
      <c r="D28" s="1">
        <v>3681.134513</v>
      </c>
      <c r="E28" s="72">
        <v>3700.7507869999999</v>
      </c>
      <c r="F28" s="72">
        <v>4926.3893239999998</v>
      </c>
      <c r="G28" s="72">
        <v>5410.2049580000003</v>
      </c>
      <c r="H28" s="72">
        <v>280.65914299999997</v>
      </c>
      <c r="I28" s="72">
        <v>1122.6365740000001</v>
      </c>
      <c r="J28" s="73">
        <v>16</v>
      </c>
      <c r="K28" s="74">
        <f t="shared" si="0"/>
        <v>0.30497026664887866</v>
      </c>
      <c r="M28" s="71">
        <v>2093.5393800000002</v>
      </c>
      <c r="N28">
        <v>2755.6108279999999</v>
      </c>
      <c r="O28">
        <v>3681.134513</v>
      </c>
      <c r="P28">
        <v>3700.7507869999999</v>
      </c>
      <c r="Q28">
        <v>4926.3893239999998</v>
      </c>
      <c r="R28">
        <v>5410.2049580000003</v>
      </c>
      <c r="S28">
        <v>280.65914299999997</v>
      </c>
      <c r="T28">
        <v>1122.6365740000001</v>
      </c>
      <c r="U28">
        <v>16</v>
      </c>
    </row>
    <row r="29" spans="1:21" x14ac:dyDescent="0.35">
      <c r="A29" s="4" t="s">
        <v>37</v>
      </c>
      <c r="B29" s="72">
        <v>7213.1452179999997</v>
      </c>
      <c r="C29" s="72">
        <v>16136.087074999999</v>
      </c>
      <c r="D29" s="1">
        <v>23496.116113</v>
      </c>
      <c r="E29" s="72">
        <v>20818.197108</v>
      </c>
      <c r="F29" s="72">
        <v>36055.157136000002</v>
      </c>
      <c r="G29" s="72">
        <v>37414.820054999997</v>
      </c>
      <c r="H29" s="72">
        <v>4617.0997070000003</v>
      </c>
      <c r="I29" s="72">
        <v>11309.538372999999</v>
      </c>
      <c r="J29" s="73">
        <v>6</v>
      </c>
      <c r="K29" s="74">
        <f t="shared" si="0"/>
        <v>0.4813365033867289</v>
      </c>
      <c r="M29" s="71">
        <v>7213.1452179999997</v>
      </c>
      <c r="N29">
        <v>16136.087074999999</v>
      </c>
      <c r="O29">
        <v>23496.116113</v>
      </c>
      <c r="P29">
        <v>20818.197108</v>
      </c>
      <c r="Q29">
        <v>36055.157136000002</v>
      </c>
      <c r="R29">
        <v>37414.820054999997</v>
      </c>
      <c r="S29">
        <v>4617.0997070000003</v>
      </c>
      <c r="T29">
        <v>11309.538372999999</v>
      </c>
      <c r="U29">
        <v>6</v>
      </c>
    </row>
    <row r="30" spans="1:21" x14ac:dyDescent="0.35">
      <c r="A30" s="4" t="s">
        <v>38</v>
      </c>
      <c r="B30" s="72">
        <v>14.431227</v>
      </c>
      <c r="C30" s="72">
        <v>144.04436999999999</v>
      </c>
      <c r="D30" s="1">
        <v>1115.593335</v>
      </c>
      <c r="E30" s="72">
        <v>647.02387099999999</v>
      </c>
      <c r="F30" s="72">
        <v>2415.2001319999999</v>
      </c>
      <c r="G30" s="72">
        <v>3783.0268059999999</v>
      </c>
      <c r="H30" s="72">
        <v>272.12252100000001</v>
      </c>
      <c r="I30" s="72">
        <v>1247.0220529999999</v>
      </c>
      <c r="J30" s="73">
        <v>21</v>
      </c>
      <c r="K30" s="74">
        <f t="shared" si="0"/>
        <v>1.117810598070667</v>
      </c>
      <c r="M30" s="71">
        <v>14.431227</v>
      </c>
      <c r="N30">
        <v>144.04436999999999</v>
      </c>
      <c r="O30">
        <v>1115.593335</v>
      </c>
      <c r="P30">
        <v>647.02387099999999</v>
      </c>
      <c r="Q30">
        <v>2415.2001319999999</v>
      </c>
      <c r="R30">
        <v>3783.0268059999999</v>
      </c>
      <c r="S30">
        <v>272.12252100000001</v>
      </c>
      <c r="T30">
        <v>1247.0220529999999</v>
      </c>
      <c r="U30">
        <v>21</v>
      </c>
    </row>
    <row r="31" spans="1:21" x14ac:dyDescent="0.35">
      <c r="A31" s="4" t="s">
        <v>39</v>
      </c>
      <c r="B31" s="72">
        <v>2762.9441809999998</v>
      </c>
      <c r="C31" s="72">
        <v>3002.5102670000001</v>
      </c>
      <c r="D31" s="1">
        <v>5065.9099969999997</v>
      </c>
      <c r="E31" s="72">
        <v>3308.6984210000001</v>
      </c>
      <c r="F31" s="72">
        <v>8010.7285840000004</v>
      </c>
      <c r="G31" s="72">
        <v>9120.4773430000005</v>
      </c>
      <c r="H31" s="72">
        <v>1010.112716</v>
      </c>
      <c r="I31" s="72">
        <v>2672.5070409999998</v>
      </c>
      <c r="J31" s="73">
        <v>7</v>
      </c>
      <c r="K31" s="74">
        <f t="shared" si="0"/>
        <v>0.5275472802680351</v>
      </c>
      <c r="M31" s="71">
        <v>2762.9441809999998</v>
      </c>
      <c r="N31">
        <v>3002.5102670000001</v>
      </c>
      <c r="O31">
        <v>5065.9099969999997</v>
      </c>
      <c r="P31">
        <v>3308.6984210000001</v>
      </c>
      <c r="Q31">
        <v>8010.7285840000004</v>
      </c>
      <c r="R31">
        <v>9120.4773430000005</v>
      </c>
      <c r="S31">
        <v>1010.112716</v>
      </c>
      <c r="T31">
        <v>2672.5070409999998</v>
      </c>
      <c r="U31">
        <v>7</v>
      </c>
    </row>
    <row r="32" spans="1:21" x14ac:dyDescent="0.35">
      <c r="A32" s="4" t="s">
        <v>40</v>
      </c>
      <c r="B32" s="72">
        <v>143.914872</v>
      </c>
      <c r="C32" s="72">
        <v>263.80149599999999</v>
      </c>
      <c r="D32" s="1">
        <v>942.00097700000003</v>
      </c>
      <c r="E32" s="72">
        <v>338.66576600000002</v>
      </c>
      <c r="F32" s="72">
        <v>1643.6981209999999</v>
      </c>
      <c r="G32" s="72">
        <v>3540.5649130000002</v>
      </c>
      <c r="H32" s="72">
        <v>298.47261600000002</v>
      </c>
      <c r="I32" s="72">
        <v>1155.9794690000001</v>
      </c>
      <c r="J32" s="73">
        <v>15</v>
      </c>
      <c r="K32" s="74">
        <f t="shared" si="0"/>
        <v>1.2271531529420059</v>
      </c>
      <c r="M32" s="71">
        <v>143.914872</v>
      </c>
      <c r="N32">
        <v>263.80149599999999</v>
      </c>
      <c r="O32">
        <v>942.00097700000003</v>
      </c>
      <c r="P32">
        <v>338.66576600000002</v>
      </c>
      <c r="Q32">
        <v>1643.6981209999999</v>
      </c>
      <c r="R32">
        <v>3540.5649130000002</v>
      </c>
      <c r="S32">
        <v>298.47261600000002</v>
      </c>
      <c r="T32">
        <v>1155.9794690000001</v>
      </c>
      <c r="U32">
        <v>15</v>
      </c>
    </row>
    <row r="33" spans="1:21" x14ac:dyDescent="0.35">
      <c r="A33" s="4" t="s">
        <v>41</v>
      </c>
      <c r="B33" s="72">
        <v>4757.1245790000003</v>
      </c>
      <c r="C33" s="72">
        <v>12033.250386</v>
      </c>
      <c r="D33" s="1">
        <v>14544.750171</v>
      </c>
      <c r="E33" s="72">
        <v>14018.550627000001</v>
      </c>
      <c r="F33" s="72">
        <v>19009.062867000001</v>
      </c>
      <c r="G33" s="72">
        <v>22617.827541999999</v>
      </c>
      <c r="H33" s="72">
        <v>608.12745399999994</v>
      </c>
      <c r="I33" s="72">
        <v>4902.8802770000002</v>
      </c>
      <c r="J33" s="73">
        <v>65</v>
      </c>
      <c r="K33" s="74">
        <f t="shared" si="0"/>
        <v>0.33708934284588754</v>
      </c>
      <c r="M33" s="71">
        <v>4757.1245790000003</v>
      </c>
      <c r="N33">
        <v>12033.250386</v>
      </c>
      <c r="O33">
        <v>14544.750171</v>
      </c>
      <c r="P33">
        <v>14018.550627000001</v>
      </c>
      <c r="Q33">
        <v>19009.062867000001</v>
      </c>
      <c r="R33">
        <v>22617.827541999999</v>
      </c>
      <c r="S33">
        <v>608.12745399999994</v>
      </c>
      <c r="T33">
        <v>4902.8802770000002</v>
      </c>
      <c r="U33">
        <v>65</v>
      </c>
    </row>
    <row r="34" spans="1:21" x14ac:dyDescent="0.35">
      <c r="A34" s="4" t="s">
        <v>42</v>
      </c>
      <c r="B34" s="72">
        <v>5261.2338140000002</v>
      </c>
      <c r="C34" s="72">
        <v>5309.8407829999996</v>
      </c>
      <c r="D34" s="1">
        <v>6900.1065250000001</v>
      </c>
      <c r="E34" s="72">
        <v>6285.8503989999999</v>
      </c>
      <c r="F34" s="72">
        <v>9104.6283930000009</v>
      </c>
      <c r="G34" s="72">
        <v>9767.4914879999997</v>
      </c>
      <c r="H34" s="72">
        <v>1042.466948</v>
      </c>
      <c r="I34" s="72">
        <v>2084.933896</v>
      </c>
      <c r="J34" s="73">
        <v>4</v>
      </c>
      <c r="K34" s="74">
        <f t="shared" si="0"/>
        <v>0.30215966789005477</v>
      </c>
      <c r="M34" s="71">
        <v>5261.2338140000002</v>
      </c>
      <c r="N34">
        <v>5309.8407829999996</v>
      </c>
      <c r="O34">
        <v>6900.1065250000001</v>
      </c>
      <c r="P34">
        <v>6285.8503989999999</v>
      </c>
      <c r="Q34">
        <v>9104.6283930000009</v>
      </c>
      <c r="R34">
        <v>9767.4914879999997</v>
      </c>
      <c r="S34">
        <v>1042.466948</v>
      </c>
      <c r="T34">
        <v>2084.933896</v>
      </c>
      <c r="U34">
        <v>4</v>
      </c>
    </row>
    <row r="35" spans="1:21" x14ac:dyDescent="0.35">
      <c r="A35" s="4" t="s">
        <v>43</v>
      </c>
      <c r="B35" s="72">
        <v>65.047923999999995</v>
      </c>
      <c r="C35" s="72">
        <v>237.43963500000001</v>
      </c>
      <c r="D35" s="1">
        <v>343.414603</v>
      </c>
      <c r="E35" s="72">
        <v>293.96414600000003</v>
      </c>
      <c r="F35" s="72">
        <v>417.72944100000001</v>
      </c>
      <c r="G35" s="72">
        <v>912.85966099999996</v>
      </c>
      <c r="H35" s="72">
        <v>22.184557000000002</v>
      </c>
      <c r="I35" s="72">
        <v>181.58842799999999</v>
      </c>
      <c r="J35" s="73">
        <v>67</v>
      </c>
      <c r="K35" s="74">
        <f t="shared" si="0"/>
        <v>0.52877316926444151</v>
      </c>
      <c r="M35" s="71">
        <v>65.047923999999995</v>
      </c>
      <c r="N35">
        <v>237.43963500000001</v>
      </c>
      <c r="O35">
        <v>343.414603</v>
      </c>
      <c r="P35">
        <v>293.96414600000003</v>
      </c>
      <c r="Q35">
        <v>417.72944100000001</v>
      </c>
      <c r="R35">
        <v>912.85966099999996</v>
      </c>
      <c r="S35">
        <v>22.184557000000002</v>
      </c>
      <c r="T35">
        <v>181.58842799999999</v>
      </c>
      <c r="U35">
        <v>67</v>
      </c>
    </row>
    <row r="36" spans="1:21" x14ac:dyDescent="0.35">
      <c r="A36" s="4" t="s">
        <v>44</v>
      </c>
      <c r="B36" s="72">
        <v>77.794696000000002</v>
      </c>
      <c r="C36" s="72">
        <v>131.33666299999999</v>
      </c>
      <c r="D36" s="1">
        <v>179.73013800000001</v>
      </c>
      <c r="E36" s="72">
        <v>185.56878399999999</v>
      </c>
      <c r="F36" s="72">
        <v>218.53316799999999</v>
      </c>
      <c r="G36" s="72">
        <v>336.671648</v>
      </c>
      <c r="H36" s="72">
        <v>7.3405690000000003</v>
      </c>
      <c r="I36" s="72">
        <v>57.799702000000003</v>
      </c>
      <c r="J36" s="73">
        <v>62</v>
      </c>
      <c r="K36" s="74">
        <f t="shared" si="0"/>
        <v>0.32159159639659318</v>
      </c>
      <c r="M36" s="71">
        <v>77.794696000000002</v>
      </c>
      <c r="N36">
        <v>131.33666299999999</v>
      </c>
      <c r="O36">
        <v>179.73013800000001</v>
      </c>
      <c r="P36">
        <v>185.56878399999999</v>
      </c>
      <c r="Q36">
        <v>218.53316799999999</v>
      </c>
      <c r="R36">
        <v>336.671648</v>
      </c>
      <c r="S36">
        <v>7.3405690000000003</v>
      </c>
      <c r="T36">
        <v>57.799702000000003</v>
      </c>
      <c r="U36">
        <v>62</v>
      </c>
    </row>
    <row r="37" spans="1:21" x14ac:dyDescent="0.35">
      <c r="A37" s="4" t="s">
        <v>45</v>
      </c>
      <c r="B37" s="72">
        <v>7.9594880000000003</v>
      </c>
      <c r="C37" s="72">
        <v>937.42742699999997</v>
      </c>
      <c r="D37" s="1">
        <v>1952.201176</v>
      </c>
      <c r="E37" s="72">
        <v>1853.6845519999999</v>
      </c>
      <c r="F37" s="72">
        <v>2635.4412560000001</v>
      </c>
      <c r="G37" s="72">
        <v>4754.620081</v>
      </c>
      <c r="H37" s="72">
        <v>250.00500700000001</v>
      </c>
      <c r="I37" s="72">
        <v>1172.627424</v>
      </c>
      <c r="J37" s="73">
        <v>22</v>
      </c>
      <c r="K37" s="74">
        <f t="shared" si="0"/>
        <v>0.60066935642497532</v>
      </c>
      <c r="M37" s="71">
        <v>7.9594880000000003</v>
      </c>
      <c r="N37">
        <v>937.42742699999997</v>
      </c>
      <c r="O37">
        <v>1952.201176</v>
      </c>
      <c r="P37">
        <v>1853.6845519999999</v>
      </c>
      <c r="Q37">
        <v>2635.4412560000001</v>
      </c>
      <c r="R37">
        <v>4754.620081</v>
      </c>
      <c r="S37">
        <v>250.00500700000001</v>
      </c>
      <c r="T37">
        <v>1172.627424</v>
      </c>
      <c r="U37">
        <v>22</v>
      </c>
    </row>
    <row r="38" spans="1:21" x14ac:dyDescent="0.35">
      <c r="A38" s="4" t="s">
        <v>46</v>
      </c>
      <c r="B38" s="72">
        <v>53.154406000000002</v>
      </c>
      <c r="C38" s="72">
        <v>151.86293800000001</v>
      </c>
      <c r="D38" s="1">
        <v>237.48488699999999</v>
      </c>
      <c r="E38" s="72">
        <v>189.23389299999999</v>
      </c>
      <c r="F38" s="72">
        <v>313.011234</v>
      </c>
      <c r="G38" s="72">
        <v>645.35597399999995</v>
      </c>
      <c r="H38" s="72">
        <v>17.186923</v>
      </c>
      <c r="I38" s="72">
        <v>134.23415800000001</v>
      </c>
      <c r="J38" s="73">
        <v>61</v>
      </c>
      <c r="K38" s="74">
        <f t="shared" si="0"/>
        <v>0.56523242255832484</v>
      </c>
      <c r="M38" s="71">
        <v>53.154406000000002</v>
      </c>
      <c r="N38">
        <v>151.86293800000001</v>
      </c>
      <c r="O38">
        <v>237.48488699999999</v>
      </c>
      <c r="P38">
        <v>189.23389299999999</v>
      </c>
      <c r="Q38">
        <v>313.011234</v>
      </c>
      <c r="R38">
        <v>645.35597399999995</v>
      </c>
      <c r="S38">
        <v>17.186923</v>
      </c>
      <c r="T38">
        <v>134.23415800000001</v>
      </c>
      <c r="U38">
        <v>61</v>
      </c>
    </row>
    <row r="39" spans="1:21" x14ac:dyDescent="0.35">
      <c r="A39" s="4" t="s">
        <v>47</v>
      </c>
      <c r="B39" s="72">
        <v>313.61058000000003</v>
      </c>
      <c r="C39" s="72">
        <v>2791.9030509999998</v>
      </c>
      <c r="D39" s="1">
        <v>6529.7780629999997</v>
      </c>
      <c r="E39" s="72">
        <v>7335.741978</v>
      </c>
      <c r="F39" s="72">
        <v>9442.5194929999998</v>
      </c>
      <c r="G39" s="72">
        <v>12701.098886</v>
      </c>
      <c r="H39" s="72">
        <v>446.18063699999999</v>
      </c>
      <c r="I39" s="72">
        <v>3541.4490169999999</v>
      </c>
      <c r="J39" s="73">
        <v>63</v>
      </c>
      <c r="K39" s="74">
        <f t="shared" si="0"/>
        <v>0.54235365778617883</v>
      </c>
      <c r="M39" s="71">
        <v>313.61058000000003</v>
      </c>
      <c r="N39">
        <v>2791.9030509999998</v>
      </c>
      <c r="O39">
        <v>6529.7780629999997</v>
      </c>
      <c r="P39">
        <v>7335.741978</v>
      </c>
      <c r="Q39">
        <v>9442.5194929999998</v>
      </c>
      <c r="R39">
        <v>12701.098886</v>
      </c>
      <c r="S39">
        <v>446.18063699999999</v>
      </c>
      <c r="T39">
        <v>3541.4490169999999</v>
      </c>
      <c r="U39">
        <v>63</v>
      </c>
    </row>
    <row r="40" spans="1:21" x14ac:dyDescent="0.35">
      <c r="A40" s="4" t="s">
        <v>48</v>
      </c>
      <c r="B40" s="72">
        <v>456.784807</v>
      </c>
      <c r="C40" s="72">
        <v>2456.3404679999999</v>
      </c>
      <c r="D40" s="1">
        <v>5060.9087149999996</v>
      </c>
      <c r="E40" s="72">
        <v>4374.5495430000001</v>
      </c>
      <c r="F40" s="72">
        <v>6969.6578730000001</v>
      </c>
      <c r="G40" s="72">
        <v>12133.648907000001</v>
      </c>
      <c r="H40" s="72">
        <v>591.95283400000005</v>
      </c>
      <c r="I40" s="72">
        <v>3242.2592009999998</v>
      </c>
      <c r="J40" s="73">
        <v>30</v>
      </c>
      <c r="K40" s="74">
        <f t="shared" si="0"/>
        <v>0.64064763535257718</v>
      </c>
      <c r="M40" s="71">
        <v>456.784807</v>
      </c>
      <c r="N40">
        <v>2456.3404679999999</v>
      </c>
      <c r="O40">
        <v>5060.9087149999996</v>
      </c>
      <c r="P40">
        <v>4374.5495430000001</v>
      </c>
      <c r="Q40">
        <v>6969.6578730000001</v>
      </c>
      <c r="R40">
        <v>12133.648907000001</v>
      </c>
      <c r="S40">
        <v>591.95283400000005</v>
      </c>
      <c r="T40">
        <v>3242.2592009999998</v>
      </c>
      <c r="U40">
        <v>30</v>
      </c>
    </row>
    <row r="41" spans="1:21" x14ac:dyDescent="0.35">
      <c r="A41" s="4" t="s">
        <v>49</v>
      </c>
      <c r="B41" s="72">
        <v>225.39397299999999</v>
      </c>
      <c r="C41" s="72">
        <v>493.49625700000001</v>
      </c>
      <c r="D41" s="1">
        <v>784.55082500000003</v>
      </c>
      <c r="E41" s="72">
        <v>761.84210499999995</v>
      </c>
      <c r="F41" s="72">
        <v>1071.056687</v>
      </c>
      <c r="G41" s="72">
        <v>1910.8350049999999</v>
      </c>
      <c r="H41" s="72">
        <v>54.420271</v>
      </c>
      <c r="I41" s="72">
        <v>377.03470099999998</v>
      </c>
      <c r="J41" s="73">
        <v>48</v>
      </c>
      <c r="K41" s="74">
        <f t="shared" si="0"/>
        <v>0.48057396536419417</v>
      </c>
      <c r="M41" s="71">
        <v>225.39397299999999</v>
      </c>
      <c r="N41">
        <v>493.49625700000001</v>
      </c>
      <c r="O41">
        <v>784.55082500000003</v>
      </c>
      <c r="P41">
        <v>761.84210499999995</v>
      </c>
      <c r="Q41">
        <v>1071.056687</v>
      </c>
      <c r="R41">
        <v>1910.8350049999999</v>
      </c>
      <c r="S41">
        <v>54.420271</v>
      </c>
      <c r="T41">
        <v>377.03470099999998</v>
      </c>
      <c r="U41">
        <v>48</v>
      </c>
    </row>
    <row r="42" spans="1:21" x14ac:dyDescent="0.35">
      <c r="A42" s="4" t="s">
        <v>50</v>
      </c>
      <c r="B42" s="72">
        <v>1032.4533060000001</v>
      </c>
      <c r="C42" s="72">
        <v>6473.3401990000002</v>
      </c>
      <c r="D42" s="1">
        <v>12799.079184</v>
      </c>
      <c r="E42" s="72">
        <v>8979.6752610000003</v>
      </c>
      <c r="F42" s="72">
        <v>20809.297761999998</v>
      </c>
      <c r="G42" s="72">
        <v>30261.868771000001</v>
      </c>
      <c r="H42" s="72">
        <v>2622.8309049999998</v>
      </c>
      <c r="I42" s="72">
        <v>9085.7527750000008</v>
      </c>
      <c r="J42" s="73">
        <v>12</v>
      </c>
      <c r="K42" s="74">
        <f t="shared" si="0"/>
        <v>0.70987550310322389</v>
      </c>
      <c r="M42" s="71">
        <v>1032.4533060000001</v>
      </c>
      <c r="N42">
        <v>6473.3401990000002</v>
      </c>
      <c r="O42">
        <v>12799.079184</v>
      </c>
      <c r="P42">
        <v>8979.6752610000003</v>
      </c>
      <c r="Q42">
        <v>20809.297761999998</v>
      </c>
      <c r="R42">
        <v>30261.868771000001</v>
      </c>
      <c r="S42">
        <v>2622.8309049999998</v>
      </c>
      <c r="T42">
        <v>9085.7527750000008</v>
      </c>
      <c r="U42">
        <v>12</v>
      </c>
    </row>
    <row r="43" spans="1:21" x14ac:dyDescent="0.35">
      <c r="A43" s="4" t="s">
        <v>51</v>
      </c>
      <c r="B43" s="72">
        <v>254.87427500000001</v>
      </c>
      <c r="C43" s="72">
        <v>428.18333000000001</v>
      </c>
      <c r="D43" s="1">
        <v>750.03387399999997</v>
      </c>
      <c r="E43" s="72">
        <v>643.06546200000003</v>
      </c>
      <c r="F43" s="72">
        <v>988.57727699999998</v>
      </c>
      <c r="G43" s="72">
        <v>1669.7065829999999</v>
      </c>
      <c r="H43" s="72">
        <v>67.769499999999994</v>
      </c>
      <c r="I43" s="72">
        <v>412.22577799999999</v>
      </c>
      <c r="J43" s="73">
        <v>37</v>
      </c>
      <c r="K43" s="74">
        <f t="shared" si="0"/>
        <v>0.54960954736825662</v>
      </c>
      <c r="M43" s="71">
        <v>254.87427500000001</v>
      </c>
      <c r="N43">
        <v>428.18333000000001</v>
      </c>
      <c r="O43">
        <v>750.03387399999997</v>
      </c>
      <c r="P43">
        <v>643.06546200000003</v>
      </c>
      <c r="Q43">
        <v>988.57727699999998</v>
      </c>
      <c r="R43">
        <v>1669.7065829999999</v>
      </c>
      <c r="S43">
        <v>67.769499999999994</v>
      </c>
      <c r="T43">
        <v>412.22577799999999</v>
      </c>
      <c r="U43">
        <v>37</v>
      </c>
    </row>
    <row r="44" spans="1:21" x14ac:dyDescent="0.35">
      <c r="A44" s="4" t="s">
        <v>52</v>
      </c>
      <c r="B44" s="72">
        <v>2125.8825980000001</v>
      </c>
      <c r="C44" s="72">
        <v>4319.0462020000004</v>
      </c>
      <c r="D44" s="1">
        <v>6364.2075500000001</v>
      </c>
      <c r="E44" s="72">
        <v>6171.3298880000002</v>
      </c>
      <c r="F44" s="72">
        <v>7862.6101799999997</v>
      </c>
      <c r="G44" s="72">
        <v>10994.956630000001</v>
      </c>
      <c r="H44" s="72">
        <v>651.11512200000004</v>
      </c>
      <c r="I44" s="72">
        <v>2521.7580240000002</v>
      </c>
      <c r="J44" s="73">
        <v>15</v>
      </c>
      <c r="K44" s="74">
        <f t="shared" si="0"/>
        <v>0.39624069519857191</v>
      </c>
      <c r="M44" s="71">
        <v>2125.8825980000001</v>
      </c>
      <c r="N44">
        <v>4319.0462020000004</v>
      </c>
      <c r="O44">
        <v>6364.2075500000001</v>
      </c>
      <c r="P44">
        <v>6171.3298880000002</v>
      </c>
      <c r="Q44">
        <v>7862.6101799999997</v>
      </c>
      <c r="R44">
        <v>10994.956630000001</v>
      </c>
      <c r="S44">
        <v>651.11512200000004</v>
      </c>
      <c r="T44">
        <v>2521.7580240000002</v>
      </c>
      <c r="U44">
        <v>15</v>
      </c>
    </row>
    <row r="45" spans="1:21" x14ac:dyDescent="0.35">
      <c r="A45" s="4" t="s">
        <v>53</v>
      </c>
      <c r="B45" s="72">
        <v>163.06903600000001</v>
      </c>
      <c r="C45" s="72">
        <v>293.925209</v>
      </c>
      <c r="D45" s="1">
        <v>1122.1840299999999</v>
      </c>
      <c r="E45" s="72">
        <v>1039.848569</v>
      </c>
      <c r="F45" s="72">
        <v>2032.778311</v>
      </c>
      <c r="G45" s="72">
        <v>2245.9699439999999</v>
      </c>
      <c r="H45" s="72">
        <v>451.48587099999997</v>
      </c>
      <c r="I45" s="72">
        <v>902.97174099999995</v>
      </c>
      <c r="J45" s="73">
        <v>4</v>
      </c>
      <c r="K45" s="74">
        <f t="shared" si="0"/>
        <v>0.80465566864286964</v>
      </c>
      <c r="M45" s="71">
        <v>163.06903600000001</v>
      </c>
      <c r="N45">
        <v>293.925209</v>
      </c>
      <c r="O45">
        <v>1122.1840299999999</v>
      </c>
      <c r="P45">
        <v>1039.848569</v>
      </c>
      <c r="Q45">
        <v>2032.778311</v>
      </c>
      <c r="R45">
        <v>2245.9699439999999</v>
      </c>
      <c r="S45">
        <v>451.48587099999997</v>
      </c>
      <c r="T45">
        <v>902.97174099999995</v>
      </c>
      <c r="U45">
        <v>4</v>
      </c>
    </row>
    <row r="46" spans="1:21" x14ac:dyDescent="0.35">
      <c r="A46" s="4" t="s">
        <v>54</v>
      </c>
      <c r="B46" s="72">
        <v>90.022782000000007</v>
      </c>
      <c r="C46" s="72">
        <v>179.30419800000001</v>
      </c>
      <c r="D46" s="1">
        <v>239.986738</v>
      </c>
      <c r="E46" s="72">
        <v>218.74259599999999</v>
      </c>
      <c r="F46" s="72">
        <v>277.88262600000002</v>
      </c>
      <c r="G46" s="72">
        <v>492.97145499999999</v>
      </c>
      <c r="H46" s="72">
        <v>10.359446999999999</v>
      </c>
      <c r="I46" s="72">
        <v>92.076778000000004</v>
      </c>
      <c r="J46" s="73">
        <v>79</v>
      </c>
      <c r="K46" s="74">
        <f t="shared" si="0"/>
        <v>0.38367444287692265</v>
      </c>
      <c r="M46" s="71">
        <v>90.022782000000007</v>
      </c>
      <c r="N46">
        <v>179.30419800000001</v>
      </c>
      <c r="O46">
        <v>239.986738</v>
      </c>
      <c r="P46">
        <v>218.74259599999999</v>
      </c>
      <c r="Q46">
        <v>277.88262600000002</v>
      </c>
      <c r="R46">
        <v>492.97145499999999</v>
      </c>
      <c r="S46">
        <v>10.359446999999999</v>
      </c>
      <c r="T46">
        <v>92.076778000000004</v>
      </c>
      <c r="U46">
        <v>79</v>
      </c>
    </row>
    <row r="47" spans="1:21" x14ac:dyDescent="0.35">
      <c r="A47" s="4" t="s">
        <v>55</v>
      </c>
      <c r="B47" s="72">
        <v>1519.9324340000001</v>
      </c>
      <c r="C47" s="72">
        <v>6023.1406740000002</v>
      </c>
      <c r="D47" s="1">
        <v>9269.8650070000003</v>
      </c>
      <c r="E47" s="72">
        <v>7583.0297629999995</v>
      </c>
      <c r="F47" s="72">
        <v>14609.756702000001</v>
      </c>
      <c r="G47" s="72">
        <v>18572.828702999999</v>
      </c>
      <c r="H47" s="72">
        <v>2144.398459</v>
      </c>
      <c r="I47" s="72">
        <v>5673.5450330000003</v>
      </c>
      <c r="J47" s="73">
        <v>7</v>
      </c>
      <c r="K47" s="74">
        <f t="shared" si="0"/>
        <v>0.61204181816193737</v>
      </c>
      <c r="M47" s="71">
        <v>1519.9324340000001</v>
      </c>
      <c r="N47">
        <v>6023.1406740000002</v>
      </c>
      <c r="O47">
        <v>9269.8650070000003</v>
      </c>
      <c r="P47">
        <v>7583.0297629999995</v>
      </c>
      <c r="Q47">
        <v>14609.756702000001</v>
      </c>
      <c r="R47">
        <v>18572.828702999999</v>
      </c>
      <c r="S47">
        <v>2144.398459</v>
      </c>
      <c r="T47">
        <v>5673.5450330000003</v>
      </c>
      <c r="U47">
        <v>7</v>
      </c>
    </row>
    <row r="48" spans="1:21" x14ac:dyDescent="0.35">
      <c r="A48" s="4" t="s">
        <v>56</v>
      </c>
      <c r="B48" s="72">
        <v>237.06155699999999</v>
      </c>
      <c r="C48" s="72">
        <v>1666.99902</v>
      </c>
      <c r="D48" s="1">
        <v>2227.687379</v>
      </c>
      <c r="E48" s="72">
        <v>2090.3303340000002</v>
      </c>
      <c r="F48" s="72">
        <v>2793.377043</v>
      </c>
      <c r="G48" s="72">
        <v>4526.7140220000001</v>
      </c>
      <c r="H48" s="72">
        <v>83.927850000000007</v>
      </c>
      <c r="I48" s="72">
        <v>851.77464499999996</v>
      </c>
      <c r="J48" s="73">
        <v>103</v>
      </c>
      <c r="K48" s="74">
        <f t="shared" si="0"/>
        <v>0.38235824875138369</v>
      </c>
      <c r="M48" s="71">
        <v>237.06155699999999</v>
      </c>
      <c r="N48">
        <v>1666.99902</v>
      </c>
      <c r="O48">
        <v>2227.687379</v>
      </c>
      <c r="P48">
        <v>2090.3303340000002</v>
      </c>
      <c r="Q48">
        <v>2793.377043</v>
      </c>
      <c r="R48">
        <v>4526.7140220000001</v>
      </c>
      <c r="S48">
        <v>83.927850000000007</v>
      </c>
      <c r="T48">
        <v>851.77464499999996</v>
      </c>
      <c r="U48">
        <v>103</v>
      </c>
    </row>
    <row r="49" spans="1:21" x14ac:dyDescent="0.35">
      <c r="A49" s="4" t="s">
        <v>57</v>
      </c>
      <c r="B49" s="72">
        <v>65.512006999999997</v>
      </c>
      <c r="C49" s="72">
        <v>527.05800999999997</v>
      </c>
      <c r="D49" s="1">
        <v>822.14732700000002</v>
      </c>
      <c r="E49" s="72">
        <v>687.95678599999997</v>
      </c>
      <c r="F49" s="72">
        <v>1166.3090480000001</v>
      </c>
      <c r="G49" s="72">
        <v>2257.646812</v>
      </c>
      <c r="H49" s="72">
        <v>47.703257000000001</v>
      </c>
      <c r="I49" s="72">
        <v>481.77928000000003</v>
      </c>
      <c r="J49" s="73">
        <v>102</v>
      </c>
      <c r="K49" s="74">
        <f t="shared" si="0"/>
        <v>0.58600115110512307</v>
      </c>
      <c r="M49" s="71">
        <v>65.512006999999997</v>
      </c>
      <c r="N49">
        <v>527.05800999999997</v>
      </c>
      <c r="O49">
        <v>822.14732700000002</v>
      </c>
      <c r="P49">
        <v>687.95678599999997</v>
      </c>
      <c r="Q49">
        <v>1166.3090480000001</v>
      </c>
      <c r="R49">
        <v>2257.646812</v>
      </c>
      <c r="S49">
        <v>47.703257000000001</v>
      </c>
      <c r="T49">
        <v>481.77928000000003</v>
      </c>
      <c r="U49">
        <v>102</v>
      </c>
    </row>
    <row r="50" spans="1:21" x14ac:dyDescent="0.35">
      <c r="A50" s="4" t="s">
        <v>58</v>
      </c>
      <c r="B50" s="72">
        <v>761.91851199999996</v>
      </c>
      <c r="C50" s="72">
        <v>1540.3665470000001</v>
      </c>
      <c r="D50" s="1">
        <v>3547.1835999999998</v>
      </c>
      <c r="E50" s="72">
        <v>4038.8735969999998</v>
      </c>
      <c r="F50" s="72">
        <v>5142.0732159999998</v>
      </c>
      <c r="G50" s="72">
        <v>7963.539471</v>
      </c>
      <c r="H50" s="72">
        <v>306.00143800000001</v>
      </c>
      <c r="I50" s="72">
        <v>2120.0401510000002</v>
      </c>
      <c r="J50" s="73">
        <v>48</v>
      </c>
      <c r="K50" s="74">
        <f t="shared" si="0"/>
        <v>0.59766857035536591</v>
      </c>
      <c r="M50" s="71">
        <v>761.91851199999996</v>
      </c>
      <c r="N50">
        <v>1540.3665470000001</v>
      </c>
      <c r="O50">
        <v>3547.1835999999998</v>
      </c>
      <c r="P50">
        <v>4038.8735969999998</v>
      </c>
      <c r="Q50">
        <v>5142.0732159999998</v>
      </c>
      <c r="R50">
        <v>7963.539471</v>
      </c>
      <c r="S50">
        <v>306.00143800000001</v>
      </c>
      <c r="T50">
        <v>2120.0401510000002</v>
      </c>
      <c r="U50">
        <v>48</v>
      </c>
    </row>
    <row r="51" spans="1:21" x14ac:dyDescent="0.35">
      <c r="A51" s="4" t="s">
        <v>59</v>
      </c>
      <c r="B51" s="72">
        <v>1913.4000610000001</v>
      </c>
      <c r="C51" s="72">
        <v>3677.0410489999999</v>
      </c>
      <c r="D51" s="1">
        <v>4271.6220649999996</v>
      </c>
      <c r="E51" s="72">
        <v>4098.2385809999996</v>
      </c>
      <c r="F51" s="72">
        <v>4846.4094480000003</v>
      </c>
      <c r="G51" s="72">
        <v>6646.6530009999997</v>
      </c>
      <c r="H51" s="72">
        <v>318.38406400000002</v>
      </c>
      <c r="I51" s="72">
        <v>1147.950067</v>
      </c>
      <c r="J51" s="73">
        <v>13</v>
      </c>
      <c r="K51" s="74">
        <f t="shared" si="0"/>
        <v>0.26873867807872187</v>
      </c>
      <c r="M51" s="71">
        <v>1913.4000610000001</v>
      </c>
      <c r="N51">
        <v>3677.0410489999999</v>
      </c>
      <c r="O51">
        <v>4271.6220649999996</v>
      </c>
      <c r="P51">
        <v>4098.2385809999996</v>
      </c>
      <c r="Q51">
        <v>4846.4094480000003</v>
      </c>
      <c r="R51">
        <v>6646.6530009999997</v>
      </c>
      <c r="S51">
        <v>318.38406400000002</v>
      </c>
      <c r="T51">
        <v>1147.950067</v>
      </c>
      <c r="U51">
        <v>13</v>
      </c>
    </row>
    <row r="52" spans="1:21" x14ac:dyDescent="0.35">
      <c r="A52" s="4" t="s">
        <v>60</v>
      </c>
      <c r="B52" s="72">
        <v>96.847956999999994</v>
      </c>
      <c r="C52" s="72">
        <v>477.92724199999998</v>
      </c>
      <c r="D52" s="1">
        <v>984.69933300000002</v>
      </c>
      <c r="E52" s="72">
        <v>710.62960899999996</v>
      </c>
      <c r="F52" s="72">
        <v>1440.8670050000001</v>
      </c>
      <c r="G52" s="72">
        <v>3325.0613410000001</v>
      </c>
      <c r="H52" s="72">
        <v>67.691810000000004</v>
      </c>
      <c r="I52" s="72">
        <v>706.72324400000002</v>
      </c>
      <c r="J52" s="73">
        <v>109</v>
      </c>
      <c r="K52" s="74">
        <f t="shared" si="0"/>
        <v>0.71770460313696582</v>
      </c>
      <c r="M52" s="71">
        <v>96.847956999999994</v>
      </c>
      <c r="N52">
        <v>477.92724199999998</v>
      </c>
      <c r="O52">
        <v>984.69933300000002</v>
      </c>
      <c r="P52">
        <v>710.62960899999996</v>
      </c>
      <c r="Q52">
        <v>1440.8670050000001</v>
      </c>
      <c r="R52">
        <v>3325.0613410000001</v>
      </c>
      <c r="S52">
        <v>67.691810000000004</v>
      </c>
      <c r="T52">
        <v>706.72324400000002</v>
      </c>
      <c r="U52">
        <v>109</v>
      </c>
    </row>
    <row r="53" spans="1:21" x14ac:dyDescent="0.35">
      <c r="A53" s="4" t="s">
        <v>61</v>
      </c>
      <c r="B53" s="72">
        <v>1398.564423</v>
      </c>
      <c r="C53" s="72">
        <v>2714.7927209999998</v>
      </c>
      <c r="D53" s="1">
        <v>4166.3077469999998</v>
      </c>
      <c r="E53" s="72">
        <v>3847.4991150000001</v>
      </c>
      <c r="F53" s="72">
        <v>5536.7059589999999</v>
      </c>
      <c r="G53" s="72">
        <v>8929.1434250000002</v>
      </c>
      <c r="H53" s="72">
        <v>307.16522900000001</v>
      </c>
      <c r="I53" s="72">
        <v>1817.2140019999999</v>
      </c>
      <c r="J53" s="73">
        <v>35</v>
      </c>
      <c r="K53" s="74">
        <f t="shared" si="0"/>
        <v>0.43616893238587734</v>
      </c>
      <c r="M53" s="71">
        <v>1398.564423</v>
      </c>
      <c r="N53">
        <v>2714.7927209999998</v>
      </c>
      <c r="O53">
        <v>4166.3077469999998</v>
      </c>
      <c r="P53">
        <v>3847.4991150000001</v>
      </c>
      <c r="Q53">
        <v>5536.7059589999999</v>
      </c>
      <c r="R53">
        <v>8929.1434250000002</v>
      </c>
      <c r="S53">
        <v>307.16522900000001</v>
      </c>
      <c r="T53">
        <v>1817.2140019999999</v>
      </c>
      <c r="U53">
        <v>35</v>
      </c>
    </row>
    <row r="54" spans="1:21" x14ac:dyDescent="0.35">
      <c r="A54" s="4" t="s">
        <v>62</v>
      </c>
      <c r="B54" s="72">
        <v>538.58314499999994</v>
      </c>
      <c r="C54" s="72">
        <v>1741.2842720000001</v>
      </c>
      <c r="D54" s="1">
        <v>8091.3793240000005</v>
      </c>
      <c r="E54" s="72">
        <v>5819.7091270000001</v>
      </c>
      <c r="F54" s="72">
        <v>14690.671268</v>
      </c>
      <c r="G54" s="72">
        <v>21987.358219999998</v>
      </c>
      <c r="H54" s="72">
        <v>955.54745800000001</v>
      </c>
      <c r="I54" s="72">
        <v>6192.655299</v>
      </c>
      <c r="J54" s="73">
        <v>42</v>
      </c>
      <c r="K54" s="74">
        <f t="shared" si="0"/>
        <v>0.76533988224131855</v>
      </c>
      <c r="M54" s="71">
        <v>538.58314499999994</v>
      </c>
      <c r="N54">
        <v>1741.2842720000001</v>
      </c>
      <c r="O54">
        <v>8091.3793240000005</v>
      </c>
      <c r="P54">
        <v>5819.7091270000001</v>
      </c>
      <c r="Q54">
        <v>14690.671268</v>
      </c>
      <c r="R54">
        <v>21987.358219999998</v>
      </c>
      <c r="S54">
        <v>955.54745800000001</v>
      </c>
      <c r="T54">
        <v>6192.655299</v>
      </c>
      <c r="U54">
        <v>42</v>
      </c>
    </row>
    <row r="55" spans="1:21" x14ac:dyDescent="0.35">
      <c r="A55" s="4" t="s">
        <v>63</v>
      </c>
      <c r="B55" s="72">
        <v>1243.1221149999999</v>
      </c>
      <c r="C55" s="72">
        <v>4158.5285819999999</v>
      </c>
      <c r="D55" s="1">
        <v>4619.8960399999996</v>
      </c>
      <c r="E55" s="72">
        <v>4700.0350710000002</v>
      </c>
      <c r="F55" s="72">
        <v>5104.0121159999999</v>
      </c>
      <c r="G55" s="72">
        <v>8436.8453200000004</v>
      </c>
      <c r="H55" s="72">
        <v>212.37310600000001</v>
      </c>
      <c r="I55" s="72">
        <v>1440.3844839999999</v>
      </c>
      <c r="J55" s="73">
        <v>46</v>
      </c>
      <c r="K55" s="74">
        <f t="shared" si="0"/>
        <v>0.31177854902553176</v>
      </c>
      <c r="M55" s="71">
        <v>1243.1221149999999</v>
      </c>
      <c r="N55">
        <v>4158.5285819999999</v>
      </c>
      <c r="O55">
        <v>4619.8960399999996</v>
      </c>
      <c r="P55">
        <v>4700.0350710000002</v>
      </c>
      <c r="Q55">
        <v>5104.0121159999999</v>
      </c>
      <c r="R55">
        <v>8436.8453200000004</v>
      </c>
      <c r="S55">
        <v>212.37310600000001</v>
      </c>
      <c r="T55">
        <v>1440.3844839999999</v>
      </c>
      <c r="U55">
        <v>46</v>
      </c>
    </row>
    <row r="56" spans="1:21" x14ac:dyDescent="0.35">
      <c r="A56" s="4" t="s">
        <v>64</v>
      </c>
      <c r="B56" s="72">
        <v>3583.3919989999999</v>
      </c>
      <c r="C56" s="72">
        <v>3961.6915920000001</v>
      </c>
      <c r="D56" s="1">
        <v>9955.0632060000007</v>
      </c>
      <c r="E56" s="72">
        <v>9892.2644749999999</v>
      </c>
      <c r="F56" s="72">
        <v>16011.233550999999</v>
      </c>
      <c r="G56" s="72">
        <v>16452.331874</v>
      </c>
      <c r="H56" s="72">
        <v>3276.399977</v>
      </c>
      <c r="I56" s="72">
        <v>6552.7999540000001</v>
      </c>
      <c r="J56" s="73">
        <v>4</v>
      </c>
      <c r="K56" s="74">
        <f t="shared" si="0"/>
        <v>0.65823790551631778</v>
      </c>
      <c r="M56" s="71">
        <v>3583.3919989999999</v>
      </c>
      <c r="N56">
        <v>3961.6915920000001</v>
      </c>
      <c r="O56">
        <v>9955.0632060000007</v>
      </c>
      <c r="P56">
        <v>9892.2644749999999</v>
      </c>
      <c r="Q56">
        <v>16011.233550999999</v>
      </c>
      <c r="R56">
        <v>16452.331874</v>
      </c>
      <c r="S56">
        <v>3276.399977</v>
      </c>
      <c r="T56">
        <v>6552.7999540000001</v>
      </c>
      <c r="U56">
        <v>4</v>
      </c>
    </row>
    <row r="57" spans="1:21" x14ac:dyDescent="0.35">
      <c r="A57" s="4" t="s">
        <v>65</v>
      </c>
      <c r="B57" s="72">
        <v>337.73727300000002</v>
      </c>
      <c r="C57" s="72">
        <v>622.61839099999997</v>
      </c>
      <c r="D57" s="1">
        <v>3857.340205</v>
      </c>
      <c r="E57" s="72">
        <v>5797.6292080000003</v>
      </c>
      <c r="F57" s="72">
        <v>6661.6387830000003</v>
      </c>
      <c r="G57" s="72">
        <v>6885.5400879999997</v>
      </c>
      <c r="H57" s="72">
        <v>520.12686099999996</v>
      </c>
      <c r="I57" s="72">
        <v>2895.9438030000001</v>
      </c>
      <c r="J57" s="73">
        <v>31</v>
      </c>
      <c r="K57" s="74">
        <f t="shared" si="0"/>
        <v>0.75076183304915423</v>
      </c>
      <c r="M57" s="71">
        <v>337.73727300000002</v>
      </c>
      <c r="N57">
        <v>622.61839099999997</v>
      </c>
      <c r="O57">
        <v>3857.340205</v>
      </c>
      <c r="P57">
        <v>5797.6292080000003</v>
      </c>
      <c r="Q57">
        <v>6661.6387830000003</v>
      </c>
      <c r="R57">
        <v>6885.5400879999997</v>
      </c>
      <c r="S57">
        <v>520.12686099999996</v>
      </c>
      <c r="T57">
        <v>2895.9438030000001</v>
      </c>
      <c r="U57">
        <v>31</v>
      </c>
    </row>
    <row r="58" spans="1:21" x14ac:dyDescent="0.35">
      <c r="A58" s="4" t="s">
        <v>66</v>
      </c>
      <c r="B58" s="72">
        <v>717.96689900000001</v>
      </c>
      <c r="C58" s="72">
        <v>1004.55202</v>
      </c>
      <c r="D58" s="1">
        <v>2607.5427530000002</v>
      </c>
      <c r="E58" s="72">
        <v>2359.026503</v>
      </c>
      <c r="F58" s="72">
        <v>3888.775423</v>
      </c>
      <c r="G58" s="72">
        <v>5915.8849970000001</v>
      </c>
      <c r="H58" s="72">
        <v>211.174252</v>
      </c>
      <c r="I58" s="72">
        <v>1522.7991850000001</v>
      </c>
      <c r="J58" s="73">
        <v>52</v>
      </c>
      <c r="K58" s="74">
        <f t="shared" si="0"/>
        <v>0.58399778229829846</v>
      </c>
      <c r="M58" s="71">
        <v>717.96689900000001</v>
      </c>
      <c r="N58">
        <v>1004.55202</v>
      </c>
      <c r="O58">
        <v>2607.5427530000002</v>
      </c>
      <c r="P58">
        <v>2359.026503</v>
      </c>
      <c r="Q58">
        <v>3888.775423</v>
      </c>
      <c r="R58">
        <v>5915.8849970000001</v>
      </c>
      <c r="S58">
        <v>211.174252</v>
      </c>
      <c r="T58">
        <v>1522.7991850000001</v>
      </c>
      <c r="U58">
        <v>52</v>
      </c>
    </row>
    <row r="59" spans="1:21" x14ac:dyDescent="0.35">
      <c r="A59" s="4" t="s">
        <v>67</v>
      </c>
      <c r="B59" s="72">
        <v>427.132274</v>
      </c>
      <c r="C59" s="72">
        <v>837.52893100000006</v>
      </c>
      <c r="D59" s="1">
        <v>1896.8620249999999</v>
      </c>
      <c r="E59" s="72">
        <v>1309.209294</v>
      </c>
      <c r="F59" s="72">
        <v>2626.3581359999998</v>
      </c>
      <c r="G59" s="72">
        <v>6046.9716239999998</v>
      </c>
      <c r="H59" s="72">
        <v>187.77884</v>
      </c>
      <c r="I59" s="72">
        <v>1466.5996270000001</v>
      </c>
      <c r="J59" s="73">
        <v>61</v>
      </c>
      <c r="K59" s="74">
        <f t="shared" si="0"/>
        <v>0.77317148409885017</v>
      </c>
      <c r="M59" s="71">
        <v>427.132274</v>
      </c>
      <c r="N59">
        <v>837.52893100000006</v>
      </c>
      <c r="O59">
        <v>1896.8620249999999</v>
      </c>
      <c r="P59">
        <v>1309.209294</v>
      </c>
      <c r="Q59">
        <v>2626.3581359999998</v>
      </c>
      <c r="R59">
        <v>6046.9716239999998</v>
      </c>
      <c r="S59">
        <v>187.77884</v>
      </c>
      <c r="T59">
        <v>1466.5996270000001</v>
      </c>
      <c r="U59">
        <v>61</v>
      </c>
    </row>
    <row r="60" spans="1:21" x14ac:dyDescent="0.35">
      <c r="A60" s="4" t="s">
        <v>68</v>
      </c>
      <c r="B60" s="72">
        <v>473.33203300000002</v>
      </c>
      <c r="C60" s="72">
        <v>1338.239141</v>
      </c>
      <c r="D60" s="1">
        <v>2728.953947</v>
      </c>
      <c r="E60" s="72">
        <v>1825.3910539999999</v>
      </c>
      <c r="F60" s="72">
        <v>4114.8557639999999</v>
      </c>
      <c r="G60" s="72">
        <v>7105.0373090000003</v>
      </c>
      <c r="H60" s="72">
        <v>252.19799</v>
      </c>
      <c r="I60" s="72">
        <v>1818.6255679999999</v>
      </c>
      <c r="J60" s="73">
        <v>52</v>
      </c>
      <c r="K60" s="74">
        <f t="shared" si="0"/>
        <v>0.6664185630538968</v>
      </c>
      <c r="M60" s="71">
        <v>473.33203300000002</v>
      </c>
      <c r="N60">
        <v>1338.239141</v>
      </c>
      <c r="O60">
        <v>2728.953947</v>
      </c>
      <c r="P60">
        <v>1825.3910539999999</v>
      </c>
      <c r="Q60">
        <v>4114.8557639999999</v>
      </c>
      <c r="R60">
        <v>7105.0373090000003</v>
      </c>
      <c r="S60">
        <v>252.19799</v>
      </c>
      <c r="T60">
        <v>1818.6255679999999</v>
      </c>
      <c r="U60">
        <v>52</v>
      </c>
    </row>
    <row r="61" spans="1:21" x14ac:dyDescent="0.35">
      <c r="A61" s="4" t="s">
        <v>69</v>
      </c>
      <c r="B61" s="72">
        <v>76.761949999999999</v>
      </c>
      <c r="C61" s="72">
        <v>135.62875399999999</v>
      </c>
      <c r="D61" s="1">
        <v>246.74024</v>
      </c>
      <c r="E61" s="72">
        <v>270.81092599999999</v>
      </c>
      <c r="F61" s="72">
        <v>340.16074099999997</v>
      </c>
      <c r="G61" s="72">
        <v>384.19216999999998</v>
      </c>
      <c r="H61" s="72">
        <v>24.753646</v>
      </c>
      <c r="I61" s="72">
        <v>105.020825</v>
      </c>
      <c r="J61" s="73">
        <v>18</v>
      </c>
      <c r="K61" s="74">
        <f t="shared" si="0"/>
        <v>0.42563314763736959</v>
      </c>
      <c r="M61" s="71">
        <v>76.761949999999999</v>
      </c>
      <c r="N61">
        <v>135.62875399999999</v>
      </c>
      <c r="O61">
        <v>246.74024</v>
      </c>
      <c r="P61">
        <v>270.81092599999999</v>
      </c>
      <c r="Q61">
        <v>340.16074099999997</v>
      </c>
      <c r="R61">
        <v>384.19216999999998</v>
      </c>
      <c r="S61">
        <v>24.753646</v>
      </c>
      <c r="T61">
        <v>105.020825</v>
      </c>
      <c r="U61">
        <v>18</v>
      </c>
    </row>
    <row r="62" spans="1:21" x14ac:dyDescent="0.35">
      <c r="A62" s="4" t="s">
        <v>70</v>
      </c>
      <c r="B62" s="72">
        <v>441.97369200000003</v>
      </c>
      <c r="C62" s="72">
        <v>2395.9495259999999</v>
      </c>
      <c r="D62" s="1">
        <v>3713.7656339999999</v>
      </c>
      <c r="E62" s="72">
        <v>3578.4604220000001</v>
      </c>
      <c r="F62" s="72">
        <v>4838.3300280000003</v>
      </c>
      <c r="G62" s="72">
        <v>7951.0014590000001</v>
      </c>
      <c r="H62" s="72">
        <v>285.634906</v>
      </c>
      <c r="I62" s="72">
        <v>1937.270184</v>
      </c>
      <c r="J62" s="73">
        <v>46</v>
      </c>
      <c r="K62" s="74">
        <f t="shared" si="0"/>
        <v>0.52164578353142255</v>
      </c>
      <c r="M62" s="71">
        <v>441.97369200000003</v>
      </c>
      <c r="N62">
        <v>2395.9495259999999</v>
      </c>
      <c r="O62">
        <v>3713.7656339999999</v>
      </c>
      <c r="P62">
        <v>3578.4604220000001</v>
      </c>
      <c r="Q62">
        <v>4838.3300280000003</v>
      </c>
      <c r="R62">
        <v>7951.0014590000001</v>
      </c>
      <c r="S62">
        <v>285.634906</v>
      </c>
      <c r="T62">
        <v>1937.270184</v>
      </c>
      <c r="U62">
        <v>46</v>
      </c>
    </row>
    <row r="63" spans="1:21" x14ac:dyDescent="0.35">
      <c r="A63" s="4" t="s">
        <v>71</v>
      </c>
      <c r="B63" s="72">
        <v>2563.9094679999998</v>
      </c>
      <c r="C63" s="72">
        <v>2632.503119</v>
      </c>
      <c r="D63" s="1">
        <v>9236.3531390000007</v>
      </c>
      <c r="E63" s="72">
        <v>11556.936793000001</v>
      </c>
      <c r="F63" s="72">
        <v>12942.626382</v>
      </c>
      <c r="G63" s="72">
        <v>14086.505467999999</v>
      </c>
      <c r="H63" s="72">
        <v>1676.8830909999999</v>
      </c>
      <c r="I63" s="72">
        <v>5030.6492740000003</v>
      </c>
      <c r="J63" s="73">
        <v>9</v>
      </c>
      <c r="K63" s="74">
        <f t="shared" si="0"/>
        <v>0.54465752860383354</v>
      </c>
      <c r="M63" s="71">
        <v>2563.9094679999998</v>
      </c>
      <c r="N63">
        <v>2632.503119</v>
      </c>
      <c r="O63">
        <v>9236.3531390000007</v>
      </c>
      <c r="P63">
        <v>11556.936793000001</v>
      </c>
      <c r="Q63">
        <v>12942.626382</v>
      </c>
      <c r="R63">
        <v>14086.505467999999</v>
      </c>
      <c r="S63">
        <v>1676.8830909999999</v>
      </c>
      <c r="T63">
        <v>5030.6492740000003</v>
      </c>
      <c r="U63">
        <v>9</v>
      </c>
    </row>
    <row r="64" spans="1:21" x14ac:dyDescent="0.35">
      <c r="A64" s="4" t="s">
        <v>72</v>
      </c>
      <c r="B64" s="72">
        <v>131.09200100000001</v>
      </c>
      <c r="C64" s="72">
        <v>194.450086</v>
      </c>
      <c r="D64" s="1">
        <v>748.17494299999998</v>
      </c>
      <c r="E64" s="72">
        <v>638.21354799999995</v>
      </c>
      <c r="F64" s="72">
        <v>1117.8977279999999</v>
      </c>
      <c r="G64" s="72">
        <v>1964.543842</v>
      </c>
      <c r="H64" s="72">
        <v>199.437524</v>
      </c>
      <c r="I64" s="72">
        <v>598.31257100000005</v>
      </c>
      <c r="J64" s="73">
        <v>9</v>
      </c>
      <c r="K64" s="74">
        <f t="shared" si="0"/>
        <v>0.79969608257784175</v>
      </c>
      <c r="M64" s="71">
        <v>131.09200100000001</v>
      </c>
      <c r="N64">
        <v>194.450086</v>
      </c>
      <c r="O64">
        <v>748.17494299999998</v>
      </c>
      <c r="P64">
        <v>638.21354799999995</v>
      </c>
      <c r="Q64">
        <v>1117.8977279999999</v>
      </c>
      <c r="R64">
        <v>1964.543842</v>
      </c>
      <c r="S64">
        <v>199.437524</v>
      </c>
      <c r="T64">
        <v>598.31257100000005</v>
      </c>
      <c r="U64">
        <v>9</v>
      </c>
    </row>
    <row r="65" spans="1:21" x14ac:dyDescent="0.35">
      <c r="A65" s="4" t="s">
        <v>73</v>
      </c>
      <c r="B65" s="72">
        <v>222.408153</v>
      </c>
      <c r="C65" s="72">
        <v>424.75277899999998</v>
      </c>
      <c r="D65" s="1">
        <v>2201.5135570000002</v>
      </c>
      <c r="E65" s="72">
        <v>1205.6188549999999</v>
      </c>
      <c r="F65" s="72">
        <v>4140.9105970000001</v>
      </c>
      <c r="G65" s="72">
        <v>6202.5033279999998</v>
      </c>
      <c r="H65" s="72">
        <v>360.026701</v>
      </c>
      <c r="I65" s="72">
        <v>2099.2983770000001</v>
      </c>
      <c r="J65" s="73">
        <v>34</v>
      </c>
      <c r="K65" s="74">
        <f t="shared" si="0"/>
        <v>0.95357049713593922</v>
      </c>
      <c r="M65" s="71">
        <v>222.408153</v>
      </c>
      <c r="N65">
        <v>424.75277899999998</v>
      </c>
      <c r="O65">
        <v>2201.5135570000002</v>
      </c>
      <c r="P65">
        <v>1205.6188549999999</v>
      </c>
      <c r="Q65">
        <v>4140.9105970000001</v>
      </c>
      <c r="R65">
        <v>6202.5033279999998</v>
      </c>
      <c r="S65">
        <v>360.026701</v>
      </c>
      <c r="T65">
        <v>2099.2983770000001</v>
      </c>
      <c r="U65">
        <v>34</v>
      </c>
    </row>
    <row r="66" spans="1:21" x14ac:dyDescent="0.35">
      <c r="A66" s="4" t="s">
        <v>74</v>
      </c>
      <c r="B66" s="72">
        <v>0</v>
      </c>
      <c r="C66" s="72">
        <v>173.671741</v>
      </c>
      <c r="D66" s="1">
        <v>367.07953300000003</v>
      </c>
      <c r="E66" s="72">
        <v>334.32574</v>
      </c>
      <c r="F66" s="72">
        <v>473.29837199999997</v>
      </c>
      <c r="G66" s="72">
        <v>827.00306699999999</v>
      </c>
      <c r="H66" s="72">
        <v>33.150742000000001</v>
      </c>
      <c r="I66" s="72">
        <v>212.26831999999999</v>
      </c>
      <c r="J66" s="73">
        <v>41</v>
      </c>
      <c r="K66" s="74">
        <f t="shared" si="0"/>
        <v>0.57826247697661737</v>
      </c>
      <c r="M66" s="71">
        <v>0</v>
      </c>
      <c r="N66">
        <v>173.671741</v>
      </c>
      <c r="O66">
        <v>367.07953300000003</v>
      </c>
      <c r="P66">
        <v>334.32574</v>
      </c>
      <c r="Q66">
        <v>473.29837199999997</v>
      </c>
      <c r="R66">
        <v>827.00306699999999</v>
      </c>
      <c r="S66">
        <v>33.150742000000001</v>
      </c>
      <c r="T66">
        <v>212.26831999999999</v>
      </c>
      <c r="U66">
        <v>41</v>
      </c>
    </row>
    <row r="67" spans="1:21" x14ac:dyDescent="0.35">
      <c r="A67" s="4" t="s">
        <v>75</v>
      </c>
      <c r="B67" s="72">
        <v>0</v>
      </c>
      <c r="C67" s="72">
        <v>944.04973600000005</v>
      </c>
      <c r="D67" s="1">
        <v>1624.0128520000001</v>
      </c>
      <c r="E67" s="72">
        <v>1537.22648</v>
      </c>
      <c r="F67" s="72">
        <v>2036.920075</v>
      </c>
      <c r="G67" s="72">
        <v>3440.510057</v>
      </c>
      <c r="H67" s="72">
        <v>190.58785599999999</v>
      </c>
      <c r="I67" s="72">
        <v>914.02724899999998</v>
      </c>
      <c r="J67" s="73">
        <v>23</v>
      </c>
      <c r="K67" s="74">
        <f t="shared" ref="K67:K99" si="1">I67/D67</f>
        <v>0.5628202066716157</v>
      </c>
      <c r="M67" s="71">
        <v>0</v>
      </c>
      <c r="N67">
        <v>944.04973600000005</v>
      </c>
      <c r="O67">
        <v>1624.0128520000001</v>
      </c>
      <c r="P67">
        <v>1537.22648</v>
      </c>
      <c r="Q67">
        <v>2036.920075</v>
      </c>
      <c r="R67">
        <v>3440.510057</v>
      </c>
      <c r="S67">
        <v>190.58785599999999</v>
      </c>
      <c r="T67">
        <v>914.02724899999998</v>
      </c>
      <c r="U67">
        <v>23</v>
      </c>
    </row>
    <row r="68" spans="1:21" x14ac:dyDescent="0.35">
      <c r="A68" s="4" t="s">
        <v>76</v>
      </c>
      <c r="B68" s="72">
        <v>265.08337</v>
      </c>
      <c r="C68" s="72">
        <v>422.88382200000001</v>
      </c>
      <c r="D68" s="1">
        <v>732.12887499999999</v>
      </c>
      <c r="E68" s="72">
        <v>685.15222100000005</v>
      </c>
      <c r="F68" s="72">
        <v>1105.2440650000001</v>
      </c>
      <c r="G68" s="72">
        <v>1182.605914</v>
      </c>
      <c r="H68" s="72">
        <v>80.216127</v>
      </c>
      <c r="I68" s="72">
        <v>320.864508</v>
      </c>
      <c r="J68" s="73">
        <v>16</v>
      </c>
      <c r="K68" s="74">
        <f t="shared" si="1"/>
        <v>0.438262331887948</v>
      </c>
      <c r="M68" s="71">
        <v>265.08337</v>
      </c>
      <c r="N68">
        <v>422.88382200000001</v>
      </c>
      <c r="O68">
        <v>732.12887499999999</v>
      </c>
      <c r="P68">
        <v>685.15222100000005</v>
      </c>
      <c r="Q68">
        <v>1105.2440650000001</v>
      </c>
      <c r="R68">
        <v>1182.605914</v>
      </c>
      <c r="S68">
        <v>80.216127</v>
      </c>
      <c r="T68">
        <v>320.864508</v>
      </c>
      <c r="U68">
        <v>16</v>
      </c>
    </row>
    <row r="69" spans="1:21" x14ac:dyDescent="0.35">
      <c r="A69" s="4" t="s">
        <v>77</v>
      </c>
      <c r="B69" s="72">
        <v>160.89460600000001</v>
      </c>
      <c r="C69" s="72">
        <v>388.92274600000002</v>
      </c>
      <c r="D69" s="1">
        <v>1054.770323</v>
      </c>
      <c r="E69" s="72">
        <v>1358.9665500000001</v>
      </c>
      <c r="F69" s="72">
        <v>1509.9899479999999</v>
      </c>
      <c r="G69" s="72">
        <v>2095.0742329999998</v>
      </c>
      <c r="H69" s="72">
        <v>92.475493999999998</v>
      </c>
      <c r="I69" s="72">
        <v>599.30969800000003</v>
      </c>
      <c r="J69" s="73">
        <v>42</v>
      </c>
      <c r="K69" s="74">
        <f t="shared" si="1"/>
        <v>0.56818976125099041</v>
      </c>
      <c r="M69" s="71">
        <v>160.89460600000001</v>
      </c>
      <c r="N69">
        <v>388.92274600000002</v>
      </c>
      <c r="O69">
        <v>1054.770323</v>
      </c>
      <c r="P69">
        <v>1358.9665500000001</v>
      </c>
      <c r="Q69">
        <v>1509.9899479999999</v>
      </c>
      <c r="R69">
        <v>2095.0742329999998</v>
      </c>
      <c r="S69">
        <v>92.475493999999998</v>
      </c>
      <c r="T69">
        <v>599.30969800000003</v>
      </c>
      <c r="U69">
        <v>42</v>
      </c>
    </row>
    <row r="70" spans="1:21" x14ac:dyDescent="0.35">
      <c r="A70" s="4" t="s">
        <v>78</v>
      </c>
      <c r="B70" s="72">
        <v>87.205843999999999</v>
      </c>
      <c r="C70" s="72">
        <v>170.269327</v>
      </c>
      <c r="D70" s="1">
        <v>270.55683499999998</v>
      </c>
      <c r="E70" s="72">
        <v>227.03226599999999</v>
      </c>
      <c r="F70" s="72">
        <v>394.66945700000002</v>
      </c>
      <c r="G70" s="72">
        <v>507.57806900000003</v>
      </c>
      <c r="H70" s="72">
        <v>50.997028999999998</v>
      </c>
      <c r="I70" s="72">
        <v>144.24138099999999</v>
      </c>
      <c r="J70" s="73">
        <v>8</v>
      </c>
      <c r="K70" s="74">
        <f t="shared" si="1"/>
        <v>0.53312783984925016</v>
      </c>
      <c r="M70" s="71">
        <v>87.205843999999999</v>
      </c>
      <c r="N70">
        <v>170.269327</v>
      </c>
      <c r="O70">
        <v>270.55683499999998</v>
      </c>
      <c r="P70">
        <v>227.03226599999999</v>
      </c>
      <c r="Q70">
        <v>394.66945700000002</v>
      </c>
      <c r="R70">
        <v>507.57806900000003</v>
      </c>
      <c r="S70">
        <v>50.997028999999998</v>
      </c>
      <c r="T70">
        <v>144.24138099999999</v>
      </c>
      <c r="U70">
        <v>8</v>
      </c>
    </row>
    <row r="71" spans="1:21" x14ac:dyDescent="0.35">
      <c r="A71" s="4" t="s">
        <v>79</v>
      </c>
      <c r="B71" s="72">
        <v>37.194076000000003</v>
      </c>
      <c r="C71" s="72">
        <v>110.170699</v>
      </c>
      <c r="D71" s="1">
        <v>158.45858999999999</v>
      </c>
      <c r="E71" s="72">
        <v>150.16811000000001</v>
      </c>
      <c r="F71" s="72">
        <v>206.96407199999999</v>
      </c>
      <c r="G71" s="72">
        <v>338.27077700000001</v>
      </c>
      <c r="H71" s="72">
        <v>14.449840999999999</v>
      </c>
      <c r="I71" s="72">
        <v>76.461372999999995</v>
      </c>
      <c r="J71" s="73">
        <v>28</v>
      </c>
      <c r="K71" s="74">
        <f t="shared" si="1"/>
        <v>0.48253220604828051</v>
      </c>
      <c r="M71" s="71">
        <v>37.194076000000003</v>
      </c>
      <c r="N71">
        <v>110.170699</v>
      </c>
      <c r="O71">
        <v>158.45858999999999</v>
      </c>
      <c r="P71">
        <v>150.16811000000001</v>
      </c>
      <c r="Q71">
        <v>206.96407199999999</v>
      </c>
      <c r="R71">
        <v>338.27077700000001</v>
      </c>
      <c r="S71">
        <v>14.449840999999999</v>
      </c>
      <c r="T71">
        <v>76.461372999999995</v>
      </c>
      <c r="U71">
        <v>28</v>
      </c>
    </row>
    <row r="72" spans="1:21" x14ac:dyDescent="0.35">
      <c r="A72" s="4" t="s">
        <v>80</v>
      </c>
      <c r="B72" s="72">
        <v>217.10065299999999</v>
      </c>
      <c r="C72" s="72">
        <v>217.10065299999999</v>
      </c>
      <c r="D72" s="1">
        <v>594.74850900000001</v>
      </c>
      <c r="E72" s="72">
        <v>594.74850900000001</v>
      </c>
      <c r="F72" s="72">
        <v>972.39636499999995</v>
      </c>
      <c r="G72" s="72">
        <v>972.39636499999995</v>
      </c>
      <c r="H72" s="72">
        <v>377.64785599999999</v>
      </c>
      <c r="I72" s="72">
        <v>534.07471999999996</v>
      </c>
      <c r="J72" s="73">
        <v>2</v>
      </c>
      <c r="K72" s="74">
        <f t="shared" si="1"/>
        <v>0.8979841259257364</v>
      </c>
      <c r="M72" s="71">
        <v>217.10065299999999</v>
      </c>
      <c r="N72">
        <v>217.10065299999999</v>
      </c>
      <c r="O72">
        <v>594.74850900000001</v>
      </c>
      <c r="P72">
        <v>594.74850900000001</v>
      </c>
      <c r="Q72">
        <v>972.39636499999995</v>
      </c>
      <c r="R72">
        <v>972.39636499999995</v>
      </c>
      <c r="S72">
        <v>377.64785599999999</v>
      </c>
      <c r="T72">
        <v>534.07471999999996</v>
      </c>
      <c r="U72">
        <v>2</v>
      </c>
    </row>
    <row r="73" spans="1:21" x14ac:dyDescent="0.35">
      <c r="A73" s="4" t="s">
        <v>81</v>
      </c>
      <c r="B73" s="72">
        <v>47.680453999999997</v>
      </c>
      <c r="C73" s="72">
        <v>173.889061</v>
      </c>
      <c r="D73" s="1">
        <v>201.68281500000001</v>
      </c>
      <c r="E73" s="72">
        <v>216.093737</v>
      </c>
      <c r="F73" s="72">
        <v>259.54796199999998</v>
      </c>
      <c r="G73" s="72">
        <v>266.861356</v>
      </c>
      <c r="H73" s="72">
        <v>25.870785000000001</v>
      </c>
      <c r="I73" s="72">
        <v>73.173629000000005</v>
      </c>
      <c r="J73" s="73">
        <v>8</v>
      </c>
      <c r="K73" s="74">
        <f t="shared" si="1"/>
        <v>0.36281538910491706</v>
      </c>
      <c r="M73" s="71">
        <v>47.680453999999997</v>
      </c>
      <c r="N73">
        <v>173.889061</v>
      </c>
      <c r="O73">
        <v>201.68281500000001</v>
      </c>
      <c r="P73">
        <v>216.093737</v>
      </c>
      <c r="Q73">
        <v>259.54796199999998</v>
      </c>
      <c r="R73">
        <v>266.861356</v>
      </c>
      <c r="S73">
        <v>25.870785000000001</v>
      </c>
      <c r="T73">
        <v>73.173629000000005</v>
      </c>
      <c r="U73">
        <v>8</v>
      </c>
    </row>
    <row r="74" spans="1:21" x14ac:dyDescent="0.35">
      <c r="A74" s="4" t="s">
        <v>82</v>
      </c>
      <c r="B74" s="72">
        <v>2112.2087419999998</v>
      </c>
      <c r="C74" s="72">
        <v>2562.6355990000002</v>
      </c>
      <c r="D74" s="1">
        <v>7379.1464610000003</v>
      </c>
      <c r="E74" s="72">
        <v>5121.8552149999996</v>
      </c>
      <c r="F74" s="72">
        <v>13324.302948</v>
      </c>
      <c r="G74" s="72">
        <v>16850.457849999999</v>
      </c>
      <c r="H74" s="72">
        <v>2715.289988</v>
      </c>
      <c r="I74" s="72">
        <v>6071.572991</v>
      </c>
      <c r="J74" s="73">
        <v>5</v>
      </c>
      <c r="K74" s="74">
        <f t="shared" si="1"/>
        <v>0.82280152902361536</v>
      </c>
      <c r="M74" s="71">
        <v>2112.2087419999998</v>
      </c>
      <c r="N74">
        <v>2562.6355990000002</v>
      </c>
      <c r="O74">
        <v>7379.1464610000003</v>
      </c>
      <c r="P74">
        <v>5121.8552149999996</v>
      </c>
      <c r="Q74">
        <v>13324.302948</v>
      </c>
      <c r="R74">
        <v>16850.457849999999</v>
      </c>
      <c r="S74">
        <v>2715.289988</v>
      </c>
      <c r="T74">
        <v>6071.572991</v>
      </c>
      <c r="U74">
        <v>5</v>
      </c>
    </row>
    <row r="75" spans="1:21" x14ac:dyDescent="0.35">
      <c r="A75" s="4" t="s">
        <v>83</v>
      </c>
      <c r="B75" s="72">
        <v>1.6800310000000001</v>
      </c>
      <c r="C75" s="72">
        <v>145.875069</v>
      </c>
      <c r="D75" s="1">
        <v>253.29745</v>
      </c>
      <c r="E75" s="72">
        <v>244.0694</v>
      </c>
      <c r="F75" s="72">
        <v>343.05305199999998</v>
      </c>
      <c r="G75" s="72">
        <v>627.99041799999998</v>
      </c>
      <c r="H75" s="72">
        <v>17.703887000000002</v>
      </c>
      <c r="I75" s="72">
        <v>123.927209</v>
      </c>
      <c r="J75" s="73">
        <v>49</v>
      </c>
      <c r="K75" s="74">
        <f t="shared" si="1"/>
        <v>0.48925565180383779</v>
      </c>
      <c r="M75" s="71">
        <v>1.6800310000000001</v>
      </c>
      <c r="N75">
        <v>145.875069</v>
      </c>
      <c r="O75">
        <v>253.29745</v>
      </c>
      <c r="P75">
        <v>244.0694</v>
      </c>
      <c r="Q75">
        <v>343.05305199999998</v>
      </c>
      <c r="R75">
        <v>627.99041799999998</v>
      </c>
      <c r="S75">
        <v>17.703887000000002</v>
      </c>
      <c r="T75">
        <v>123.927209</v>
      </c>
      <c r="U75">
        <v>49</v>
      </c>
    </row>
    <row r="76" spans="1:21" x14ac:dyDescent="0.35">
      <c r="A76" s="4" t="s">
        <v>84</v>
      </c>
      <c r="B76" s="72">
        <v>75.787098</v>
      </c>
      <c r="C76" s="72">
        <v>171.63406699999999</v>
      </c>
      <c r="D76" s="1">
        <v>345.60695500000003</v>
      </c>
      <c r="E76" s="72">
        <v>345.40522700000002</v>
      </c>
      <c r="F76" s="72">
        <v>459.07961699999998</v>
      </c>
      <c r="G76" s="72">
        <v>683.50901799999997</v>
      </c>
      <c r="H76" s="72">
        <v>35.650556000000002</v>
      </c>
      <c r="I76" s="72">
        <v>170.97405900000001</v>
      </c>
      <c r="J76" s="73">
        <v>23</v>
      </c>
      <c r="K76" s="74">
        <f t="shared" si="1"/>
        <v>0.49470665021773069</v>
      </c>
      <c r="M76" s="71">
        <v>75.787098</v>
      </c>
      <c r="N76">
        <v>171.63406699999999</v>
      </c>
      <c r="O76">
        <v>345.60695500000003</v>
      </c>
      <c r="P76">
        <v>345.40522700000002</v>
      </c>
      <c r="Q76">
        <v>459.07961699999998</v>
      </c>
      <c r="R76">
        <v>683.50901799999997</v>
      </c>
      <c r="S76">
        <v>35.650556000000002</v>
      </c>
      <c r="T76">
        <v>170.97405900000001</v>
      </c>
      <c r="U76">
        <v>23</v>
      </c>
    </row>
    <row r="77" spans="1:21" x14ac:dyDescent="0.35">
      <c r="A77" s="4" t="s">
        <v>85</v>
      </c>
      <c r="B77" s="72">
        <v>175.81555499999999</v>
      </c>
      <c r="C77" s="72">
        <v>1385.5645649999999</v>
      </c>
      <c r="D77" s="1">
        <v>2225.2899560000001</v>
      </c>
      <c r="E77" s="72">
        <v>2245.1314320000001</v>
      </c>
      <c r="F77" s="72">
        <v>2773.830931</v>
      </c>
      <c r="G77" s="72">
        <v>4443.1630850000001</v>
      </c>
      <c r="H77" s="72">
        <v>194.55592799999999</v>
      </c>
      <c r="I77" s="72">
        <v>992.04447500000003</v>
      </c>
      <c r="J77" s="73">
        <v>26</v>
      </c>
      <c r="K77" s="74">
        <f t="shared" si="1"/>
        <v>0.44580458934134515</v>
      </c>
      <c r="M77" s="71">
        <v>175.81555499999999</v>
      </c>
      <c r="N77">
        <v>1385.5645649999999</v>
      </c>
      <c r="O77">
        <v>2225.2899560000001</v>
      </c>
      <c r="P77">
        <v>2245.1314320000001</v>
      </c>
      <c r="Q77">
        <v>2773.830931</v>
      </c>
      <c r="R77">
        <v>4443.1630850000001</v>
      </c>
      <c r="S77">
        <v>194.55592799999999</v>
      </c>
      <c r="T77">
        <v>992.04447500000003</v>
      </c>
      <c r="U77">
        <v>26</v>
      </c>
    </row>
    <row r="78" spans="1:21" x14ac:dyDescent="0.35">
      <c r="A78" s="4" t="s">
        <v>86</v>
      </c>
      <c r="B78" s="72">
        <v>76.3078</v>
      </c>
      <c r="C78" s="72">
        <v>721.55450299999995</v>
      </c>
      <c r="D78" s="1">
        <v>1555.8287989999999</v>
      </c>
      <c r="E78" s="72">
        <v>1508.8961099999999</v>
      </c>
      <c r="F78" s="72">
        <v>2650.2114280000001</v>
      </c>
      <c r="G78" s="72">
        <v>3372.40751</v>
      </c>
      <c r="H78" s="72">
        <v>175.023697</v>
      </c>
      <c r="I78" s="72">
        <v>1020.554759</v>
      </c>
      <c r="J78" s="73">
        <v>34</v>
      </c>
      <c r="K78" s="74">
        <f t="shared" si="1"/>
        <v>0.65595569361870387</v>
      </c>
      <c r="M78" s="71">
        <v>76.3078</v>
      </c>
      <c r="N78">
        <v>721.55450299999995</v>
      </c>
      <c r="O78">
        <v>1555.8287989999999</v>
      </c>
      <c r="P78">
        <v>1508.8961099999999</v>
      </c>
      <c r="Q78">
        <v>2650.2114280000001</v>
      </c>
      <c r="R78">
        <v>3372.40751</v>
      </c>
      <c r="S78">
        <v>175.023697</v>
      </c>
      <c r="T78">
        <v>1020.554759</v>
      </c>
      <c r="U78">
        <v>34</v>
      </c>
    </row>
    <row r="79" spans="1:21" x14ac:dyDescent="0.35">
      <c r="A79" s="4" t="s">
        <v>87</v>
      </c>
      <c r="B79" s="72">
        <v>65.547290000000004</v>
      </c>
      <c r="C79" s="72">
        <v>105.944952</v>
      </c>
      <c r="D79" s="1">
        <v>156.494122</v>
      </c>
      <c r="E79" s="72">
        <v>173.14588900000001</v>
      </c>
      <c r="F79" s="72">
        <v>198.71740800000001</v>
      </c>
      <c r="G79" s="72">
        <v>220.60812999999999</v>
      </c>
      <c r="H79" s="72">
        <v>25.666788</v>
      </c>
      <c r="I79" s="72">
        <v>57.392682000000001</v>
      </c>
      <c r="J79" s="73">
        <v>5</v>
      </c>
      <c r="K79" s="74">
        <f t="shared" si="1"/>
        <v>0.36674017698888395</v>
      </c>
      <c r="M79" s="71">
        <v>65.547290000000004</v>
      </c>
      <c r="N79">
        <v>105.944952</v>
      </c>
      <c r="O79">
        <v>156.494122</v>
      </c>
      <c r="P79">
        <v>173.14588900000001</v>
      </c>
      <c r="Q79">
        <v>198.71740800000001</v>
      </c>
      <c r="R79">
        <v>220.60812999999999</v>
      </c>
      <c r="S79">
        <v>25.666788</v>
      </c>
      <c r="T79">
        <v>57.392682000000001</v>
      </c>
      <c r="U79">
        <v>5</v>
      </c>
    </row>
    <row r="80" spans="1:21" x14ac:dyDescent="0.35">
      <c r="A80" s="4" t="s">
        <v>88</v>
      </c>
      <c r="B80" s="72">
        <v>1.688348</v>
      </c>
      <c r="C80" s="72">
        <v>3334.3191109999998</v>
      </c>
      <c r="D80" s="1">
        <v>4757.4522349999997</v>
      </c>
      <c r="E80" s="72">
        <v>4542.3288689999999</v>
      </c>
      <c r="F80" s="72">
        <v>6015.0659020000003</v>
      </c>
      <c r="G80" s="72">
        <v>9908.3158710000007</v>
      </c>
      <c r="H80" s="72">
        <v>322.41179499999998</v>
      </c>
      <c r="I80" s="72">
        <v>2279.795662</v>
      </c>
      <c r="J80" s="73">
        <v>50</v>
      </c>
      <c r="K80" s="74">
        <f t="shared" si="1"/>
        <v>0.47920516053273632</v>
      </c>
      <c r="M80" s="71">
        <v>1.688348</v>
      </c>
      <c r="N80">
        <v>3334.3191109999998</v>
      </c>
      <c r="O80">
        <v>4757.4522349999997</v>
      </c>
      <c r="P80">
        <v>4542.3288689999999</v>
      </c>
      <c r="Q80">
        <v>6015.0659020000003</v>
      </c>
      <c r="R80">
        <v>9908.3158710000007</v>
      </c>
      <c r="S80">
        <v>322.41179499999998</v>
      </c>
      <c r="T80">
        <v>2279.795662</v>
      </c>
      <c r="U80">
        <v>50</v>
      </c>
    </row>
    <row r="81" spans="1:21" x14ac:dyDescent="0.35">
      <c r="A81" s="4" t="s">
        <v>89</v>
      </c>
      <c r="B81" s="72">
        <v>959.80185700000004</v>
      </c>
      <c r="C81" s="72">
        <v>1787.6644570000001</v>
      </c>
      <c r="D81" s="1">
        <v>2691.80321</v>
      </c>
      <c r="E81" s="72">
        <v>2557.3273450000002</v>
      </c>
      <c r="F81" s="72">
        <v>3379.8084279999998</v>
      </c>
      <c r="G81" s="72">
        <v>5164.3108480000001</v>
      </c>
      <c r="H81" s="72">
        <v>182.44134</v>
      </c>
      <c r="I81" s="72">
        <v>1048.0457100000001</v>
      </c>
      <c r="J81" s="73">
        <v>33</v>
      </c>
      <c r="K81" s="74">
        <f t="shared" si="1"/>
        <v>0.38934707637858862</v>
      </c>
      <c r="M81" s="71">
        <v>959.80185700000004</v>
      </c>
      <c r="N81">
        <v>1787.6644570000001</v>
      </c>
      <c r="O81">
        <v>2691.80321</v>
      </c>
      <c r="P81">
        <v>2557.3273450000002</v>
      </c>
      <c r="Q81">
        <v>3379.8084279999998</v>
      </c>
      <c r="R81">
        <v>5164.3108480000001</v>
      </c>
      <c r="S81">
        <v>182.44134</v>
      </c>
      <c r="T81">
        <v>1048.0457100000001</v>
      </c>
      <c r="U81">
        <v>33</v>
      </c>
    </row>
    <row r="82" spans="1:21" x14ac:dyDescent="0.35">
      <c r="A82" s="4" t="s">
        <v>90</v>
      </c>
      <c r="B82" s="72">
        <v>219.58153300000001</v>
      </c>
      <c r="C82" s="72">
        <v>356.50808799999999</v>
      </c>
      <c r="D82" s="1">
        <v>507.66710799999998</v>
      </c>
      <c r="E82" s="72">
        <v>444.11790300000001</v>
      </c>
      <c r="F82" s="72">
        <v>683.04905699999995</v>
      </c>
      <c r="G82" s="72">
        <v>1029.027542</v>
      </c>
      <c r="H82" s="72">
        <v>35.210209999999996</v>
      </c>
      <c r="I82" s="72">
        <v>214.17534599999999</v>
      </c>
      <c r="J82" s="73">
        <v>37</v>
      </c>
      <c r="K82" s="74">
        <f t="shared" si="1"/>
        <v>0.42188147040639079</v>
      </c>
      <c r="M82" s="71">
        <v>219.58153300000001</v>
      </c>
      <c r="N82">
        <v>356.50808799999999</v>
      </c>
      <c r="O82">
        <v>507.66710799999998</v>
      </c>
      <c r="P82">
        <v>444.11790300000001</v>
      </c>
      <c r="Q82">
        <v>683.04905699999995</v>
      </c>
      <c r="R82">
        <v>1029.027542</v>
      </c>
      <c r="S82">
        <v>35.210209999999996</v>
      </c>
      <c r="T82">
        <v>214.17534599999999</v>
      </c>
      <c r="U82">
        <v>37</v>
      </c>
    </row>
    <row r="83" spans="1:21" x14ac:dyDescent="0.35">
      <c r="A83" s="4" t="s">
        <v>91</v>
      </c>
      <c r="B83" s="72">
        <v>5093.3772449999997</v>
      </c>
      <c r="C83" s="72">
        <v>5711.0835440000001</v>
      </c>
      <c r="D83" s="1">
        <v>6541.9279839999999</v>
      </c>
      <c r="E83" s="72">
        <v>5931.3427879999999</v>
      </c>
      <c r="F83" s="72">
        <v>7815.6110939999999</v>
      </c>
      <c r="G83" s="72">
        <v>8619.985627</v>
      </c>
      <c r="H83" s="72">
        <v>481.29709500000001</v>
      </c>
      <c r="I83" s="72">
        <v>1273.3924199999999</v>
      </c>
      <c r="J83" s="73">
        <v>7</v>
      </c>
      <c r="K83" s="74">
        <f t="shared" si="1"/>
        <v>0.19465093824242868</v>
      </c>
      <c r="M83" s="71">
        <v>5093.3772449999997</v>
      </c>
      <c r="N83">
        <v>5711.0835440000001</v>
      </c>
      <c r="O83">
        <v>6541.9279839999999</v>
      </c>
      <c r="P83">
        <v>5931.3427879999999</v>
      </c>
      <c r="Q83">
        <v>7815.6110939999999</v>
      </c>
      <c r="R83">
        <v>8619.985627</v>
      </c>
      <c r="S83">
        <v>481.29709500000001</v>
      </c>
      <c r="T83">
        <v>1273.3924199999999</v>
      </c>
      <c r="U83">
        <v>7</v>
      </c>
    </row>
    <row r="84" spans="1:21" x14ac:dyDescent="0.35">
      <c r="A84" s="4" t="s">
        <v>92</v>
      </c>
      <c r="B84" s="72">
        <v>106.362324</v>
      </c>
      <c r="C84" s="72">
        <v>149.11279300000001</v>
      </c>
      <c r="D84" s="1">
        <v>199.50060300000001</v>
      </c>
      <c r="E84" s="72">
        <v>194.729478</v>
      </c>
      <c r="F84" s="72">
        <v>242.72336799999999</v>
      </c>
      <c r="G84" s="72">
        <v>316.67264899999998</v>
      </c>
      <c r="H84" s="72">
        <v>20.491564</v>
      </c>
      <c r="I84" s="72">
        <v>64.800014000000004</v>
      </c>
      <c r="J84" s="73">
        <v>10</v>
      </c>
      <c r="K84" s="74">
        <f t="shared" si="1"/>
        <v>0.32481111849070449</v>
      </c>
      <c r="M84" s="71">
        <v>106.362324</v>
      </c>
      <c r="N84">
        <v>149.11279300000001</v>
      </c>
      <c r="O84">
        <v>199.50060300000001</v>
      </c>
      <c r="P84">
        <v>194.729478</v>
      </c>
      <c r="Q84">
        <v>242.72336799999999</v>
      </c>
      <c r="R84">
        <v>316.67264899999998</v>
      </c>
      <c r="S84">
        <v>20.491564</v>
      </c>
      <c r="T84">
        <v>64.800014000000004</v>
      </c>
      <c r="U84">
        <v>10</v>
      </c>
    </row>
    <row r="85" spans="1:21" x14ac:dyDescent="0.35">
      <c r="A85" s="4" t="s">
        <v>93</v>
      </c>
      <c r="B85" s="72">
        <v>90.196327999999994</v>
      </c>
      <c r="C85" s="72">
        <v>127.398943</v>
      </c>
      <c r="D85" s="1">
        <v>184.89965900000001</v>
      </c>
      <c r="E85" s="72">
        <v>152.04232500000001</v>
      </c>
      <c r="F85" s="72">
        <v>232.23631900000001</v>
      </c>
      <c r="G85" s="72">
        <v>394.61439799999999</v>
      </c>
      <c r="H85" s="72">
        <v>12.717950999999999</v>
      </c>
      <c r="I85" s="72">
        <v>83.397184999999993</v>
      </c>
      <c r="J85" s="73">
        <v>43</v>
      </c>
      <c r="K85" s="74">
        <f t="shared" si="1"/>
        <v>0.45104023150199529</v>
      </c>
      <c r="M85" s="71">
        <v>90.196327999999994</v>
      </c>
      <c r="N85">
        <v>127.398943</v>
      </c>
      <c r="O85">
        <v>184.89965900000001</v>
      </c>
      <c r="P85">
        <v>152.04232500000001</v>
      </c>
      <c r="Q85">
        <v>232.23631900000001</v>
      </c>
      <c r="R85">
        <v>394.61439799999999</v>
      </c>
      <c r="S85">
        <v>12.717950999999999</v>
      </c>
      <c r="T85">
        <v>83.397184999999993</v>
      </c>
      <c r="U85">
        <v>43</v>
      </c>
    </row>
    <row r="86" spans="1:21" x14ac:dyDescent="0.35">
      <c r="A86" s="4" t="s">
        <v>94</v>
      </c>
      <c r="B86" s="72">
        <v>465.69633800000003</v>
      </c>
      <c r="C86" s="72">
        <v>882.51300800000001</v>
      </c>
      <c r="D86" s="1">
        <v>2861.5507280000002</v>
      </c>
      <c r="E86" s="72">
        <v>1381.6297520000001</v>
      </c>
      <c r="F86" s="72">
        <v>5099.0601070000002</v>
      </c>
      <c r="G86" s="72">
        <v>6229.1390149999997</v>
      </c>
      <c r="H86" s="72">
        <v>372.22509400000001</v>
      </c>
      <c r="I86" s="72">
        <v>2233.350563</v>
      </c>
      <c r="J86" s="73">
        <v>36</v>
      </c>
      <c r="K86" s="74">
        <f t="shared" si="1"/>
        <v>0.78046862533201955</v>
      </c>
      <c r="M86" s="71">
        <v>465.69633800000003</v>
      </c>
      <c r="N86">
        <v>882.51300800000001</v>
      </c>
      <c r="O86">
        <v>2861.5507280000002</v>
      </c>
      <c r="P86">
        <v>1381.6297520000001</v>
      </c>
      <c r="Q86">
        <v>5099.0601070000002</v>
      </c>
      <c r="R86">
        <v>6229.1390149999997</v>
      </c>
      <c r="S86">
        <v>372.22509400000001</v>
      </c>
      <c r="T86">
        <v>2233.350563</v>
      </c>
      <c r="U86">
        <v>36</v>
      </c>
    </row>
    <row r="87" spans="1:21" x14ac:dyDescent="0.35">
      <c r="A87" s="4" t="s">
        <v>95</v>
      </c>
      <c r="B87" s="72">
        <v>500.51334800000001</v>
      </c>
      <c r="C87" s="72">
        <v>1821.441274</v>
      </c>
      <c r="D87" s="1">
        <v>4223.8866260000004</v>
      </c>
      <c r="E87" s="72">
        <v>4155.2067429999997</v>
      </c>
      <c r="F87" s="72">
        <v>6118.4047069999997</v>
      </c>
      <c r="G87" s="72">
        <v>10716.93295</v>
      </c>
      <c r="H87" s="72">
        <v>492.85750200000001</v>
      </c>
      <c r="I87" s="72">
        <v>2654.1188739999998</v>
      </c>
      <c r="J87" s="73">
        <v>29</v>
      </c>
      <c r="K87" s="74">
        <f t="shared" si="1"/>
        <v>0.62835940189839734</v>
      </c>
      <c r="M87" s="71">
        <v>500.51334800000001</v>
      </c>
      <c r="N87">
        <v>1821.441274</v>
      </c>
      <c r="O87">
        <v>4223.8866260000004</v>
      </c>
      <c r="P87">
        <v>4155.2067429999997</v>
      </c>
      <c r="Q87">
        <v>6118.4047069999997</v>
      </c>
      <c r="R87">
        <v>10716.93295</v>
      </c>
      <c r="S87">
        <v>492.85750200000001</v>
      </c>
      <c r="T87">
        <v>2654.1188739999998</v>
      </c>
      <c r="U87">
        <v>29</v>
      </c>
    </row>
    <row r="88" spans="1:21" x14ac:dyDescent="0.35">
      <c r="A88" s="4" t="s">
        <v>96</v>
      </c>
      <c r="B88" s="72">
        <v>177.04608999999999</v>
      </c>
      <c r="C88" s="72">
        <v>196.63145499999999</v>
      </c>
      <c r="D88" s="1">
        <v>1185.583365</v>
      </c>
      <c r="E88" s="72">
        <v>413.44566800000001</v>
      </c>
      <c r="F88" s="72">
        <v>2502.996909</v>
      </c>
      <c r="G88" s="72">
        <v>3805.9520779999998</v>
      </c>
      <c r="H88" s="72">
        <v>247.07211000000001</v>
      </c>
      <c r="I88" s="72">
        <v>1283.8243440000001</v>
      </c>
      <c r="J88" s="73">
        <v>27</v>
      </c>
      <c r="K88" s="74">
        <f t="shared" si="1"/>
        <v>1.0828629870325484</v>
      </c>
      <c r="M88" s="71">
        <v>177.04608999999999</v>
      </c>
      <c r="N88">
        <v>196.63145499999999</v>
      </c>
      <c r="O88">
        <v>1185.583365</v>
      </c>
      <c r="P88">
        <v>413.44566800000001</v>
      </c>
      <c r="Q88">
        <v>2502.996909</v>
      </c>
      <c r="R88">
        <v>3805.9520779999998</v>
      </c>
      <c r="S88">
        <v>247.07211000000001</v>
      </c>
      <c r="T88">
        <v>1283.8243440000001</v>
      </c>
      <c r="U88">
        <v>27</v>
      </c>
    </row>
    <row r="89" spans="1:21" x14ac:dyDescent="0.35">
      <c r="A89" s="4" t="s">
        <v>97</v>
      </c>
      <c r="B89" s="72">
        <v>0.455399</v>
      </c>
      <c r="C89" s="72">
        <v>310.48526800000002</v>
      </c>
      <c r="D89" s="1">
        <v>523.29210899999998</v>
      </c>
      <c r="E89" s="72">
        <v>399.58822300000003</v>
      </c>
      <c r="F89" s="72">
        <v>752.53851199999997</v>
      </c>
      <c r="G89" s="72">
        <v>1384.7333659999999</v>
      </c>
      <c r="H89" s="72">
        <v>49.713053000000002</v>
      </c>
      <c r="I89" s="72">
        <v>318.31885199999999</v>
      </c>
      <c r="J89" s="73">
        <v>41</v>
      </c>
      <c r="K89" s="74">
        <f t="shared" si="1"/>
        <v>0.60830050085849852</v>
      </c>
      <c r="M89" s="71">
        <v>0.455399</v>
      </c>
      <c r="N89">
        <v>310.48526800000002</v>
      </c>
      <c r="O89">
        <v>523.29210899999998</v>
      </c>
      <c r="P89">
        <v>399.58822300000003</v>
      </c>
      <c r="Q89">
        <v>752.53851199999997</v>
      </c>
      <c r="R89">
        <v>1384.7333659999999</v>
      </c>
      <c r="S89">
        <v>49.713053000000002</v>
      </c>
      <c r="T89">
        <v>318.31885199999999</v>
      </c>
      <c r="U89">
        <v>41</v>
      </c>
    </row>
    <row r="90" spans="1:21" x14ac:dyDescent="0.35">
      <c r="A90" s="4" t="s">
        <v>98</v>
      </c>
      <c r="B90" s="72">
        <v>145.665797</v>
      </c>
      <c r="C90" s="72">
        <v>145.665797</v>
      </c>
      <c r="D90" s="1">
        <v>145.665797</v>
      </c>
      <c r="E90" s="72">
        <v>145.665797</v>
      </c>
      <c r="F90" s="72">
        <v>145.665797</v>
      </c>
      <c r="G90" s="72">
        <v>145.665797</v>
      </c>
      <c r="H90" s="72"/>
      <c r="I90" s="72"/>
      <c r="J90" s="73">
        <v>1</v>
      </c>
      <c r="K90" s="74">
        <f t="shared" si="1"/>
        <v>0</v>
      </c>
      <c r="M90" s="71">
        <v>145.665797</v>
      </c>
      <c r="N90">
        <v>145.665797</v>
      </c>
      <c r="O90">
        <v>145.665797</v>
      </c>
      <c r="P90">
        <v>145.665797</v>
      </c>
      <c r="Q90">
        <v>145.665797</v>
      </c>
      <c r="R90">
        <v>145.665797</v>
      </c>
      <c r="U90">
        <v>1</v>
      </c>
    </row>
    <row r="91" spans="1:21" x14ac:dyDescent="0.35">
      <c r="A91" s="4" t="s">
        <v>99</v>
      </c>
      <c r="B91" s="72">
        <v>93.524889000000002</v>
      </c>
      <c r="C91" s="72">
        <v>123.260024</v>
      </c>
      <c r="D91" s="1">
        <v>344.86676</v>
      </c>
      <c r="E91" s="72">
        <v>150.39164</v>
      </c>
      <c r="F91" s="72">
        <v>558.616984</v>
      </c>
      <c r="G91" s="72">
        <v>1003.510537</v>
      </c>
      <c r="H91" s="72">
        <v>73.945171999999999</v>
      </c>
      <c r="I91" s="72">
        <v>322.31953399999998</v>
      </c>
      <c r="J91" s="73">
        <v>19</v>
      </c>
      <c r="K91" s="74">
        <f t="shared" si="1"/>
        <v>0.93462047197590159</v>
      </c>
      <c r="M91" s="71">
        <v>93.524889000000002</v>
      </c>
      <c r="N91">
        <v>123.260024</v>
      </c>
      <c r="O91">
        <v>344.86676</v>
      </c>
      <c r="P91">
        <v>150.39164</v>
      </c>
      <c r="Q91">
        <v>558.616984</v>
      </c>
      <c r="R91">
        <v>1003.510537</v>
      </c>
      <c r="S91">
        <v>73.945171999999999</v>
      </c>
      <c r="T91">
        <v>322.31953399999998</v>
      </c>
      <c r="U91">
        <v>19</v>
      </c>
    </row>
    <row r="92" spans="1:21" x14ac:dyDescent="0.35">
      <c r="A92" s="4" t="s">
        <v>100</v>
      </c>
      <c r="B92" s="72">
        <v>282.907689</v>
      </c>
      <c r="C92" s="72">
        <v>296.692589</v>
      </c>
      <c r="D92" s="1">
        <v>340.82014600000002</v>
      </c>
      <c r="E92" s="72">
        <v>327.85370899999998</v>
      </c>
      <c r="F92" s="72">
        <v>377.655013</v>
      </c>
      <c r="G92" s="72">
        <v>446.324547</v>
      </c>
      <c r="H92" s="72">
        <v>20.015112999999999</v>
      </c>
      <c r="I92" s="72">
        <v>56.611288999999999</v>
      </c>
      <c r="J92" s="73">
        <v>8</v>
      </c>
      <c r="K92" s="74">
        <f t="shared" si="1"/>
        <v>0.16610311821179724</v>
      </c>
      <c r="M92" s="71">
        <v>282.907689</v>
      </c>
      <c r="N92">
        <v>296.692589</v>
      </c>
      <c r="O92">
        <v>340.82014600000002</v>
      </c>
      <c r="P92">
        <v>327.85370899999998</v>
      </c>
      <c r="Q92">
        <v>377.655013</v>
      </c>
      <c r="R92">
        <v>446.324547</v>
      </c>
      <c r="S92">
        <v>20.015112999999999</v>
      </c>
      <c r="T92">
        <v>56.611288999999999</v>
      </c>
      <c r="U92">
        <v>8</v>
      </c>
    </row>
    <row r="93" spans="1:21" x14ac:dyDescent="0.35">
      <c r="A93" s="4" t="s">
        <v>101</v>
      </c>
      <c r="B93" s="72">
        <v>507.44990999999999</v>
      </c>
      <c r="C93" s="72">
        <v>712.78509399999996</v>
      </c>
      <c r="D93" s="1">
        <v>2579.0455769999999</v>
      </c>
      <c r="E93" s="72">
        <v>1415.1132930000001</v>
      </c>
      <c r="F93" s="72">
        <v>6035.1186440000001</v>
      </c>
      <c r="G93" s="72">
        <v>6239.9558349999998</v>
      </c>
      <c r="H93" s="72">
        <v>644.59088199999997</v>
      </c>
      <c r="I93" s="72">
        <v>2411.8382350000002</v>
      </c>
      <c r="J93" s="73">
        <v>14</v>
      </c>
      <c r="K93" s="74">
        <f t="shared" si="1"/>
        <v>0.93516696893953355</v>
      </c>
      <c r="M93" s="71">
        <v>507.44990999999999</v>
      </c>
      <c r="N93">
        <v>712.78509399999996</v>
      </c>
      <c r="O93">
        <v>2579.0455769999999</v>
      </c>
      <c r="P93">
        <v>1415.1132930000001</v>
      </c>
      <c r="Q93">
        <v>6035.1186440000001</v>
      </c>
      <c r="R93">
        <v>6239.9558349999998</v>
      </c>
      <c r="S93">
        <v>644.59088199999997</v>
      </c>
      <c r="T93">
        <v>2411.8382350000002</v>
      </c>
      <c r="U93">
        <v>14</v>
      </c>
    </row>
    <row r="94" spans="1:21" x14ac:dyDescent="0.35">
      <c r="A94" s="4" t="s">
        <v>102</v>
      </c>
      <c r="B94" s="72">
        <v>278.26110999999997</v>
      </c>
      <c r="C94" s="72">
        <v>333.99731800000001</v>
      </c>
      <c r="D94" s="1">
        <v>786.96008600000005</v>
      </c>
      <c r="E94" s="72">
        <v>607.946774</v>
      </c>
      <c r="F94" s="72">
        <v>1418.9361650000001</v>
      </c>
      <c r="G94" s="72">
        <v>1653.685686</v>
      </c>
      <c r="H94" s="72">
        <v>302.33351499999998</v>
      </c>
      <c r="I94" s="72">
        <v>604.66703099999995</v>
      </c>
      <c r="J94" s="73">
        <v>4</v>
      </c>
      <c r="K94" s="74">
        <f t="shared" si="1"/>
        <v>0.76835794058302453</v>
      </c>
      <c r="M94" s="71">
        <v>278.26110999999997</v>
      </c>
      <c r="N94">
        <v>333.99731800000001</v>
      </c>
      <c r="O94">
        <v>786.96008600000005</v>
      </c>
      <c r="P94">
        <v>607.946774</v>
      </c>
      <c r="Q94">
        <v>1418.9361650000001</v>
      </c>
      <c r="R94">
        <v>1653.685686</v>
      </c>
      <c r="S94">
        <v>302.33351499999998</v>
      </c>
      <c r="T94">
        <v>604.66703099999995</v>
      </c>
      <c r="U94">
        <v>4</v>
      </c>
    </row>
    <row r="95" spans="1:21" x14ac:dyDescent="0.35">
      <c r="A95" s="4" t="s">
        <v>103</v>
      </c>
      <c r="B95" s="72">
        <v>566.79604500000005</v>
      </c>
      <c r="C95" s="72">
        <v>3118.3614389999998</v>
      </c>
      <c r="D95" s="1">
        <v>4056.5526260000001</v>
      </c>
      <c r="E95" s="72">
        <v>4116.8023499999999</v>
      </c>
      <c r="F95" s="72">
        <v>5352.3085709999996</v>
      </c>
      <c r="G95" s="72">
        <v>7747.4402250000003</v>
      </c>
      <c r="H95" s="72">
        <v>167.784807</v>
      </c>
      <c r="I95" s="72">
        <v>1643.9486549999999</v>
      </c>
      <c r="J95" s="73">
        <v>96</v>
      </c>
      <c r="K95" s="74">
        <f t="shared" si="1"/>
        <v>0.40525756881922426</v>
      </c>
      <c r="M95" s="71">
        <v>566.79604500000005</v>
      </c>
      <c r="N95">
        <v>3118.3614389999998</v>
      </c>
      <c r="O95">
        <v>4056.5526260000001</v>
      </c>
      <c r="P95">
        <v>4116.8023499999999</v>
      </c>
      <c r="Q95">
        <v>5352.3085709999996</v>
      </c>
      <c r="R95">
        <v>7747.4402250000003</v>
      </c>
      <c r="S95">
        <v>167.784807</v>
      </c>
      <c r="T95">
        <v>1643.9486549999999</v>
      </c>
      <c r="U95">
        <v>96</v>
      </c>
    </row>
    <row r="96" spans="1:21" x14ac:dyDescent="0.35">
      <c r="A96" s="4" t="s">
        <v>104</v>
      </c>
      <c r="B96" s="72">
        <v>1967.931257</v>
      </c>
      <c r="C96" s="72">
        <v>2378.2804209999999</v>
      </c>
      <c r="D96" s="1">
        <v>5515.9934789999998</v>
      </c>
      <c r="E96" s="72">
        <v>5655.1249690000004</v>
      </c>
      <c r="F96" s="72">
        <v>7903.6190729999998</v>
      </c>
      <c r="G96" s="72">
        <v>10753.924735000001</v>
      </c>
      <c r="H96" s="72">
        <v>623.154179</v>
      </c>
      <c r="I96" s="72">
        <v>2922.8521839999999</v>
      </c>
      <c r="J96" s="73">
        <v>22</v>
      </c>
      <c r="K96" s="74">
        <f t="shared" si="1"/>
        <v>0.52988680917184239</v>
      </c>
      <c r="M96" s="71">
        <v>1967.931257</v>
      </c>
      <c r="N96">
        <v>2378.2804209999999</v>
      </c>
      <c r="O96">
        <v>5515.9934789999998</v>
      </c>
      <c r="P96">
        <v>5655.1249690000004</v>
      </c>
      <c r="Q96">
        <v>7903.6190729999998</v>
      </c>
      <c r="R96">
        <v>10753.924735000001</v>
      </c>
      <c r="S96">
        <v>623.154179</v>
      </c>
      <c r="T96">
        <v>2922.8521839999999</v>
      </c>
      <c r="U96">
        <v>22</v>
      </c>
    </row>
    <row r="97" spans="1:21" x14ac:dyDescent="0.35">
      <c r="A97" s="4" t="s">
        <v>105</v>
      </c>
      <c r="B97" s="72">
        <v>50.670454999999997</v>
      </c>
      <c r="C97" s="72">
        <v>231.36771999999999</v>
      </c>
      <c r="D97" s="1">
        <v>482.31120299999998</v>
      </c>
      <c r="E97" s="72">
        <v>314.55637300000001</v>
      </c>
      <c r="F97" s="72">
        <v>708.79633999999999</v>
      </c>
      <c r="G97" s="72">
        <v>1317.482724</v>
      </c>
      <c r="H97" s="72">
        <v>39.996792999999997</v>
      </c>
      <c r="I97" s="72">
        <v>339.38404400000002</v>
      </c>
      <c r="J97" s="73">
        <v>72</v>
      </c>
      <c r="K97" s="74">
        <f t="shared" si="1"/>
        <v>0.70366195495566797</v>
      </c>
      <c r="M97" s="71">
        <v>50.670454999999997</v>
      </c>
      <c r="N97">
        <v>231.36771999999999</v>
      </c>
      <c r="O97">
        <v>482.31120299999998</v>
      </c>
      <c r="P97">
        <v>314.55637300000001</v>
      </c>
      <c r="Q97">
        <v>708.79633999999999</v>
      </c>
      <c r="R97">
        <v>1317.482724</v>
      </c>
      <c r="S97">
        <v>39.996792999999997</v>
      </c>
      <c r="T97">
        <v>339.38404400000002</v>
      </c>
      <c r="U97">
        <v>72</v>
      </c>
    </row>
    <row r="98" spans="1:21" x14ac:dyDescent="0.35">
      <c r="A98" s="4" t="s">
        <v>106</v>
      </c>
      <c r="B98" s="72">
        <v>107.12280699999999</v>
      </c>
      <c r="C98" s="72">
        <v>462.12670000000003</v>
      </c>
      <c r="D98" s="1">
        <v>675.23733000000004</v>
      </c>
      <c r="E98" s="72">
        <v>552.59168899999997</v>
      </c>
      <c r="F98" s="72">
        <v>861.77405699999997</v>
      </c>
      <c r="G98" s="72">
        <v>1289.821868</v>
      </c>
      <c r="H98" s="72">
        <v>53.126071000000003</v>
      </c>
      <c r="I98" s="72">
        <v>290.983474</v>
      </c>
      <c r="J98" s="73">
        <v>30</v>
      </c>
      <c r="K98" s="74">
        <f t="shared" si="1"/>
        <v>0.4309351113629929</v>
      </c>
      <c r="M98" s="71">
        <v>107.12280699999999</v>
      </c>
      <c r="N98">
        <v>462.12670000000003</v>
      </c>
      <c r="O98">
        <v>675.23733000000004</v>
      </c>
      <c r="P98">
        <v>552.59168899999997</v>
      </c>
      <c r="Q98">
        <v>861.77405699999997</v>
      </c>
      <c r="R98">
        <v>1289.821868</v>
      </c>
      <c r="S98">
        <v>53.126071000000003</v>
      </c>
      <c r="T98">
        <v>290.983474</v>
      </c>
      <c r="U98">
        <v>30</v>
      </c>
    </row>
    <row r="99" spans="1:21" ht="15" thickBot="1" x14ac:dyDescent="0.4">
      <c r="A99" s="5" t="s">
        <v>107</v>
      </c>
      <c r="B99" s="75">
        <v>1268.5432229999999</v>
      </c>
      <c r="C99" s="75">
        <v>1653.969734</v>
      </c>
      <c r="D99" s="6">
        <v>5326.049669</v>
      </c>
      <c r="E99" s="75">
        <v>4650.4023809999999</v>
      </c>
      <c r="F99" s="75">
        <v>7671.8526570000004</v>
      </c>
      <c r="G99" s="75">
        <v>14885.002978</v>
      </c>
      <c r="H99" s="75">
        <v>967.131168</v>
      </c>
      <c r="I99" s="75">
        <v>4103.1900439999999</v>
      </c>
      <c r="J99" s="76">
        <v>18</v>
      </c>
      <c r="K99" s="77">
        <f t="shared" si="1"/>
        <v>0.77040025891654895</v>
      </c>
      <c r="M99" s="71">
        <v>1268.5432229999999</v>
      </c>
      <c r="N99">
        <v>1653.969734</v>
      </c>
      <c r="O99">
        <v>5326.049669</v>
      </c>
      <c r="P99">
        <v>4650.4023809999999</v>
      </c>
      <c r="Q99">
        <v>7671.8526570000004</v>
      </c>
      <c r="R99">
        <v>14885.002978</v>
      </c>
      <c r="S99">
        <v>967.131168</v>
      </c>
      <c r="T99">
        <v>4103.1900439999999</v>
      </c>
      <c r="U99">
        <v>18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9"/>
  <sheetViews>
    <sheetView workbookViewId="0">
      <selection activeCell="I6" sqref="I6"/>
    </sheetView>
  </sheetViews>
  <sheetFormatPr defaultRowHeight="14.5" x14ac:dyDescent="0.35"/>
  <cols>
    <col min="2" max="2" width="72.1796875" bestFit="1" customWidth="1"/>
    <col min="3" max="3" width="11.26953125" customWidth="1"/>
    <col min="4" max="4" width="80.26953125" style="29" bestFit="1" customWidth="1"/>
    <col min="5" max="5" width="13" style="29" bestFit="1" customWidth="1"/>
    <col min="6" max="6" width="14.453125" style="29" bestFit="1" customWidth="1"/>
    <col min="9" max="9" width="11.54296875" style="148" bestFit="1" customWidth="1"/>
    <col min="13" max="13" width="80.26953125" bestFit="1" customWidth="1"/>
  </cols>
  <sheetData>
    <row r="1" spans="1:12" x14ac:dyDescent="0.35">
      <c r="A1" s="30" t="s">
        <v>162</v>
      </c>
      <c r="B1" s="31"/>
      <c r="C1" s="151"/>
      <c r="D1" s="2" t="s">
        <v>0</v>
      </c>
      <c r="E1" s="3" t="s">
        <v>3</v>
      </c>
      <c r="F1" s="8"/>
      <c r="G1" s="143"/>
      <c r="I1"/>
      <c r="K1" s="2"/>
      <c r="L1" s="3"/>
    </row>
    <row r="2" spans="1:12" x14ac:dyDescent="0.35">
      <c r="A2" s="9" t="s">
        <v>109</v>
      </c>
      <c r="B2" s="10" t="s">
        <v>110</v>
      </c>
      <c r="C2" s="152"/>
      <c r="D2" s="149"/>
      <c r="E2" s="150"/>
      <c r="F2" s="8"/>
      <c r="G2" s="143"/>
      <c r="I2"/>
      <c r="K2" s="4"/>
      <c r="L2" s="1"/>
    </row>
    <row r="3" spans="1:12" x14ac:dyDescent="0.35">
      <c r="A3" s="14">
        <v>2802</v>
      </c>
      <c r="B3" s="15" t="s">
        <v>10</v>
      </c>
      <c r="C3" s="153" t="str">
        <f>IF(D3=B3,"","NÃO")</f>
        <v/>
      </c>
      <c r="D3" s="4" t="s">
        <v>10</v>
      </c>
      <c r="E3" s="1">
        <v>4194.7253330000003</v>
      </c>
      <c r="F3" s="13"/>
      <c r="G3" s="144"/>
      <c r="I3"/>
      <c r="K3" s="4"/>
      <c r="L3" s="1"/>
    </row>
    <row r="4" spans="1:12" x14ac:dyDescent="0.35">
      <c r="A4" s="14">
        <v>2701</v>
      </c>
      <c r="B4" s="15" t="s">
        <v>11</v>
      </c>
      <c r="C4" s="153" t="str">
        <f t="shared" ref="C4:C67" si="0">IF(D4=B4,"","NÃO")</f>
        <v/>
      </c>
      <c r="D4" s="4" t="s">
        <v>11</v>
      </c>
      <c r="E4" s="1">
        <v>1909.9870989999999</v>
      </c>
      <c r="F4" s="17"/>
      <c r="G4" s="145"/>
      <c r="I4"/>
      <c r="K4" s="4"/>
      <c r="L4" s="1"/>
    </row>
    <row r="5" spans="1:12" x14ac:dyDescent="0.35">
      <c r="A5" s="14">
        <v>2901</v>
      </c>
      <c r="B5" s="15" t="s">
        <v>12</v>
      </c>
      <c r="C5" s="153" t="str">
        <f t="shared" si="0"/>
        <v/>
      </c>
      <c r="D5" s="4" t="s">
        <v>12</v>
      </c>
      <c r="E5" s="1">
        <v>744.46011099999998</v>
      </c>
      <c r="F5" s="17"/>
      <c r="G5" s="146"/>
      <c r="I5"/>
      <c r="K5" s="4"/>
      <c r="L5" s="1"/>
    </row>
    <row r="6" spans="1:12" x14ac:dyDescent="0.35">
      <c r="A6" s="14">
        <v>1401</v>
      </c>
      <c r="B6" s="15" t="s">
        <v>111</v>
      </c>
      <c r="C6" s="153" t="str">
        <f t="shared" si="0"/>
        <v>NÃO</v>
      </c>
      <c r="D6" s="4"/>
      <c r="E6" s="1"/>
      <c r="F6" s="17"/>
      <c r="G6" s="146"/>
      <c r="I6"/>
      <c r="K6" s="4"/>
      <c r="L6" s="1"/>
    </row>
    <row r="7" spans="1:12" x14ac:dyDescent="0.35">
      <c r="A7" s="14">
        <v>2503</v>
      </c>
      <c r="B7" s="15" t="s">
        <v>13</v>
      </c>
      <c r="C7" s="153" t="str">
        <f t="shared" si="0"/>
        <v/>
      </c>
      <c r="D7" s="4" t="s">
        <v>13</v>
      </c>
      <c r="E7" s="1">
        <v>736.23307699999998</v>
      </c>
      <c r="F7" s="18"/>
      <c r="G7" s="147"/>
      <c r="I7"/>
      <c r="K7" s="4"/>
      <c r="L7" s="1"/>
    </row>
    <row r="8" spans="1:12" x14ac:dyDescent="0.35">
      <c r="A8" s="14">
        <v>5002</v>
      </c>
      <c r="B8" s="15" t="s">
        <v>14</v>
      </c>
      <c r="C8" s="153" t="str">
        <f t="shared" si="0"/>
        <v/>
      </c>
      <c r="D8" s="4" t="s">
        <v>14</v>
      </c>
      <c r="E8" s="1">
        <v>7727.7660500000002</v>
      </c>
      <c r="F8" s="17"/>
      <c r="G8" s="146"/>
      <c r="I8"/>
      <c r="K8" s="4"/>
      <c r="L8" s="1"/>
    </row>
    <row r="9" spans="1:12" x14ac:dyDescent="0.35">
      <c r="A9" s="14">
        <v>3301</v>
      </c>
      <c r="B9" s="15" t="s">
        <v>15</v>
      </c>
      <c r="C9" s="153" t="str">
        <f t="shared" si="0"/>
        <v/>
      </c>
      <c r="D9" s="4" t="s">
        <v>15</v>
      </c>
      <c r="E9" s="1">
        <v>4940.381668</v>
      </c>
      <c r="F9" s="17"/>
      <c r="G9" s="146"/>
      <c r="I9"/>
      <c r="K9" s="4"/>
      <c r="L9" s="1"/>
    </row>
    <row r="10" spans="1:12" x14ac:dyDescent="0.35">
      <c r="A10" s="14">
        <v>2603</v>
      </c>
      <c r="B10" s="15" t="s">
        <v>16</v>
      </c>
      <c r="C10" s="153" t="str">
        <f t="shared" si="0"/>
        <v/>
      </c>
      <c r="D10" s="4" t="s">
        <v>16</v>
      </c>
      <c r="E10" s="1">
        <v>1815.38193</v>
      </c>
      <c r="F10" s="17"/>
      <c r="G10" s="146"/>
      <c r="I10"/>
      <c r="K10" s="4"/>
      <c r="L10" s="1"/>
    </row>
    <row r="11" spans="1:12" x14ac:dyDescent="0.35">
      <c r="A11" s="14">
        <v>4104</v>
      </c>
      <c r="B11" s="15" t="s">
        <v>17</v>
      </c>
      <c r="C11" s="153" t="str">
        <f t="shared" si="0"/>
        <v/>
      </c>
      <c r="D11" s="4" t="s">
        <v>17</v>
      </c>
      <c r="E11" s="1">
        <v>5997.8462030000001</v>
      </c>
      <c r="F11" s="17"/>
      <c r="G11" s="146"/>
      <c r="I11"/>
      <c r="K11" s="4"/>
      <c r="L11" s="1"/>
    </row>
    <row r="12" spans="1:12" x14ac:dyDescent="0.35">
      <c r="A12" s="14">
        <v>4202</v>
      </c>
      <c r="B12" s="15" t="s">
        <v>18</v>
      </c>
      <c r="C12" s="153" t="str">
        <f t="shared" si="0"/>
        <v/>
      </c>
      <c r="D12" s="4" t="s">
        <v>18</v>
      </c>
      <c r="E12" s="1">
        <v>4117.2945849999996</v>
      </c>
      <c r="F12" s="18"/>
      <c r="G12" s="147"/>
      <c r="I12"/>
      <c r="K12" s="4"/>
      <c r="L12" s="1"/>
    </row>
    <row r="13" spans="1:12" x14ac:dyDescent="0.35">
      <c r="A13" s="14">
        <v>4304</v>
      </c>
      <c r="B13" s="15" t="s">
        <v>112</v>
      </c>
      <c r="C13" s="153" t="str">
        <f t="shared" si="0"/>
        <v>NÃO</v>
      </c>
      <c r="D13" s="4"/>
      <c r="E13" s="1"/>
      <c r="F13" s="18"/>
      <c r="G13" s="147"/>
      <c r="I13"/>
      <c r="K13" s="4"/>
      <c r="L13" s="1"/>
    </row>
    <row r="14" spans="1:12" x14ac:dyDescent="0.35">
      <c r="A14" s="14">
        <v>5103</v>
      </c>
      <c r="B14" s="15" t="s">
        <v>19</v>
      </c>
      <c r="C14" s="153" t="str">
        <f t="shared" si="0"/>
        <v/>
      </c>
      <c r="D14" s="4" t="s">
        <v>19</v>
      </c>
      <c r="E14" s="1">
        <v>2579.2371589999998</v>
      </c>
      <c r="F14" s="17"/>
      <c r="G14" s="146"/>
      <c r="I14"/>
      <c r="K14" s="4"/>
      <c r="L14" s="1"/>
    </row>
    <row r="15" spans="1:12" x14ac:dyDescent="0.35">
      <c r="A15" s="14">
        <v>5004</v>
      </c>
      <c r="B15" s="15" t="s">
        <v>20</v>
      </c>
      <c r="C15" s="153" t="str">
        <f t="shared" si="0"/>
        <v/>
      </c>
      <c r="D15" s="4" t="s">
        <v>20</v>
      </c>
      <c r="E15" s="1">
        <v>4323.3261519999996</v>
      </c>
      <c r="F15" s="17"/>
      <c r="G15" s="146"/>
      <c r="I15"/>
      <c r="K15" s="4"/>
      <c r="L15" s="1"/>
    </row>
    <row r="16" spans="1:12" x14ac:dyDescent="0.35">
      <c r="A16" s="14">
        <v>4204</v>
      </c>
      <c r="B16" s="15" t="s">
        <v>21</v>
      </c>
      <c r="C16" s="153" t="str">
        <f t="shared" si="0"/>
        <v/>
      </c>
      <c r="D16" s="4" t="s">
        <v>21</v>
      </c>
      <c r="E16" s="1">
        <v>5815.0434649999997</v>
      </c>
      <c r="F16" s="17"/>
      <c r="G16" s="146"/>
      <c r="I16"/>
      <c r="K16" s="4"/>
      <c r="L16" s="1"/>
    </row>
    <row r="17" spans="1:12" x14ac:dyDescent="0.35">
      <c r="A17" s="14">
        <v>2907</v>
      </c>
      <c r="B17" s="15" t="s">
        <v>22</v>
      </c>
      <c r="C17" s="153" t="str">
        <f t="shared" si="0"/>
        <v/>
      </c>
      <c r="D17" s="4" t="s">
        <v>22</v>
      </c>
      <c r="E17" s="1">
        <v>1671.711043</v>
      </c>
      <c r="F17" s="17"/>
      <c r="G17" s="146"/>
      <c r="I17"/>
      <c r="K17" s="4"/>
      <c r="L17" s="1"/>
    </row>
    <row r="18" spans="1:12" x14ac:dyDescent="0.35">
      <c r="A18" s="14">
        <v>2303</v>
      </c>
      <c r="B18" s="15" t="s">
        <v>23</v>
      </c>
      <c r="C18" s="153" t="str">
        <f t="shared" si="0"/>
        <v/>
      </c>
      <c r="D18" s="4" t="s">
        <v>23</v>
      </c>
      <c r="E18" s="1">
        <v>336.62136099999998</v>
      </c>
      <c r="F18" s="17"/>
      <c r="G18" s="146"/>
      <c r="I18"/>
      <c r="K18" s="4"/>
      <c r="L18" s="1"/>
    </row>
    <row r="19" spans="1:12" x14ac:dyDescent="0.35">
      <c r="A19" s="14">
        <v>3104</v>
      </c>
      <c r="B19" s="15" t="s">
        <v>24</v>
      </c>
      <c r="C19" s="153" t="str">
        <f t="shared" si="0"/>
        <v/>
      </c>
      <c r="D19" s="4" t="s">
        <v>24</v>
      </c>
      <c r="E19" s="1">
        <v>4616.7247619999998</v>
      </c>
      <c r="F19" s="17"/>
      <c r="G19" s="146"/>
      <c r="I19"/>
      <c r="K19" s="4"/>
      <c r="L19" s="1"/>
    </row>
    <row r="20" spans="1:12" x14ac:dyDescent="0.35">
      <c r="A20" s="14">
        <v>1601</v>
      </c>
      <c r="B20" s="15" t="s">
        <v>113</v>
      </c>
      <c r="C20" s="153" t="str">
        <f t="shared" si="0"/>
        <v>NÃO</v>
      </c>
      <c r="D20" s="4"/>
      <c r="E20" s="1"/>
      <c r="F20" s="17"/>
      <c r="G20" s="146"/>
      <c r="I20"/>
      <c r="K20" s="4"/>
      <c r="L20" s="1"/>
    </row>
    <row r="21" spans="1:12" x14ac:dyDescent="0.35">
      <c r="A21" s="14">
        <v>2702</v>
      </c>
      <c r="B21" s="15" t="s">
        <v>25</v>
      </c>
      <c r="C21" s="153" t="str">
        <f t="shared" si="0"/>
        <v/>
      </c>
      <c r="D21" s="4" t="s">
        <v>25</v>
      </c>
      <c r="E21" s="1">
        <v>8297.73236</v>
      </c>
      <c r="F21" s="18"/>
      <c r="G21" s="147"/>
      <c r="I21"/>
      <c r="K21" s="4"/>
      <c r="L21" s="1"/>
    </row>
    <row r="22" spans="1:12" x14ac:dyDescent="0.35">
      <c r="A22" s="14">
        <v>1503</v>
      </c>
      <c r="B22" s="15" t="s">
        <v>26</v>
      </c>
      <c r="C22" s="153" t="str">
        <f t="shared" si="0"/>
        <v/>
      </c>
      <c r="D22" s="4" t="s">
        <v>26</v>
      </c>
      <c r="E22" s="1">
        <v>931.70894599999997</v>
      </c>
      <c r="F22" s="17"/>
      <c r="G22" s="146"/>
      <c r="I22"/>
      <c r="K22" s="4"/>
      <c r="L22" s="1"/>
    </row>
    <row r="23" spans="1:12" x14ac:dyDescent="0.35">
      <c r="A23" s="14">
        <v>3101</v>
      </c>
      <c r="B23" s="15" t="s">
        <v>27</v>
      </c>
      <c r="C23" s="153" t="str">
        <f t="shared" si="0"/>
        <v/>
      </c>
      <c r="D23" s="4" t="s">
        <v>27</v>
      </c>
      <c r="E23" s="1">
        <v>1109.189885</v>
      </c>
      <c r="F23" s="18"/>
      <c r="G23" s="147"/>
      <c r="I23"/>
      <c r="K23" s="4"/>
      <c r="L23" s="1"/>
    </row>
    <row r="24" spans="1:12" x14ac:dyDescent="0.35">
      <c r="A24" s="14">
        <v>2401</v>
      </c>
      <c r="B24" s="15" t="s">
        <v>28</v>
      </c>
      <c r="C24" s="153" t="str">
        <f t="shared" si="0"/>
        <v/>
      </c>
      <c r="D24" s="4" t="s">
        <v>28</v>
      </c>
      <c r="E24" s="1">
        <v>457.54457100000002</v>
      </c>
      <c r="F24" s="17"/>
      <c r="G24" s="146"/>
      <c r="I24"/>
      <c r="K24" s="4"/>
      <c r="L24" s="1"/>
    </row>
    <row r="25" spans="1:12" x14ac:dyDescent="0.35">
      <c r="A25" s="14">
        <v>2403</v>
      </c>
      <c r="B25" s="15" t="s">
        <v>29</v>
      </c>
      <c r="C25" s="153" t="str">
        <f t="shared" si="0"/>
        <v/>
      </c>
      <c r="D25" s="4" t="s">
        <v>29</v>
      </c>
      <c r="E25" s="1">
        <v>1058.388839</v>
      </c>
      <c r="F25" s="17"/>
      <c r="G25" s="146"/>
      <c r="I25"/>
      <c r="K25" s="4"/>
      <c r="L25" s="1"/>
    </row>
    <row r="26" spans="1:12" x14ac:dyDescent="0.35">
      <c r="A26" s="14">
        <v>1702</v>
      </c>
      <c r="B26" s="15" t="s">
        <v>30</v>
      </c>
      <c r="C26" s="153" t="str">
        <f t="shared" si="0"/>
        <v/>
      </c>
      <c r="D26" s="4" t="s">
        <v>30</v>
      </c>
      <c r="E26" s="1">
        <v>1395.1626900000001</v>
      </c>
      <c r="F26" s="17"/>
      <c r="G26" s="146"/>
      <c r="I26"/>
      <c r="K26" s="4"/>
      <c r="L26" s="1"/>
    </row>
    <row r="27" spans="1:12" x14ac:dyDescent="0.35">
      <c r="A27" s="14">
        <v>4302</v>
      </c>
      <c r="B27" s="15" t="s">
        <v>31</v>
      </c>
      <c r="C27" s="153" t="str">
        <f t="shared" si="0"/>
        <v/>
      </c>
      <c r="D27" s="4" t="s">
        <v>31</v>
      </c>
      <c r="E27" s="1">
        <v>6751.2050429999999</v>
      </c>
      <c r="F27" s="17"/>
      <c r="G27" s="146"/>
      <c r="I27"/>
      <c r="K27" s="4"/>
      <c r="L27" s="1"/>
    </row>
    <row r="28" spans="1:12" x14ac:dyDescent="0.35">
      <c r="A28" s="14">
        <v>4305</v>
      </c>
      <c r="B28" s="15" t="s">
        <v>32</v>
      </c>
      <c r="C28" s="153" t="str">
        <f t="shared" si="0"/>
        <v/>
      </c>
      <c r="D28" s="4" t="s">
        <v>32</v>
      </c>
      <c r="E28" s="1">
        <v>2819.531559</v>
      </c>
      <c r="F28" s="17"/>
      <c r="G28" s="146"/>
      <c r="I28"/>
      <c r="K28" s="4"/>
      <c r="L28" s="1"/>
    </row>
    <row r="29" spans="1:12" x14ac:dyDescent="0.35">
      <c r="A29" s="14">
        <v>2904</v>
      </c>
      <c r="B29" s="15" t="s">
        <v>33</v>
      </c>
      <c r="C29" s="153" t="str">
        <f t="shared" si="0"/>
        <v/>
      </c>
      <c r="D29" s="4" t="s">
        <v>33</v>
      </c>
      <c r="E29" s="1">
        <v>320.26119299999999</v>
      </c>
      <c r="F29" s="17"/>
      <c r="G29" s="146"/>
      <c r="I29"/>
      <c r="K29" s="4"/>
      <c r="L29" s="1"/>
    </row>
    <row r="30" spans="1:12" x14ac:dyDescent="0.35">
      <c r="A30" s="14">
        <v>4103</v>
      </c>
      <c r="B30" s="15" t="s">
        <v>34</v>
      </c>
      <c r="C30" s="153" t="str">
        <f t="shared" si="0"/>
        <v/>
      </c>
      <c r="D30" s="4" t="s">
        <v>34</v>
      </c>
      <c r="E30" s="1">
        <v>4743.8452129999996</v>
      </c>
      <c r="F30" s="17"/>
      <c r="G30" s="146"/>
      <c r="I30"/>
      <c r="K30" s="4"/>
      <c r="L30" s="1"/>
    </row>
    <row r="31" spans="1:12" x14ac:dyDescent="0.35">
      <c r="A31" s="14">
        <v>1101</v>
      </c>
      <c r="B31" s="15" t="s">
        <v>35</v>
      </c>
      <c r="C31" s="153" t="str">
        <f t="shared" si="0"/>
        <v/>
      </c>
      <c r="D31" s="4" t="s">
        <v>35</v>
      </c>
      <c r="E31" s="1">
        <v>2789.057996</v>
      </c>
      <c r="F31" s="17"/>
      <c r="G31" s="146"/>
      <c r="I31"/>
      <c r="K31" s="4"/>
      <c r="L31" s="1"/>
    </row>
    <row r="32" spans="1:12" x14ac:dyDescent="0.35">
      <c r="A32" s="14">
        <v>3506</v>
      </c>
      <c r="B32" s="15" t="s">
        <v>36</v>
      </c>
      <c r="C32" s="153" t="str">
        <f t="shared" si="0"/>
        <v/>
      </c>
      <c r="D32" s="4" t="s">
        <v>36</v>
      </c>
      <c r="E32" s="1">
        <v>3681.134513</v>
      </c>
      <c r="F32" s="17"/>
      <c r="G32" s="146"/>
      <c r="I32"/>
      <c r="K32" s="4"/>
      <c r="L32" s="1"/>
    </row>
    <row r="33" spans="1:12" x14ac:dyDescent="0.35">
      <c r="A33" s="14">
        <v>3502</v>
      </c>
      <c r="B33" s="15" t="s">
        <v>37</v>
      </c>
      <c r="C33" s="153" t="str">
        <f t="shared" si="0"/>
        <v/>
      </c>
      <c r="D33" s="4" t="s">
        <v>37</v>
      </c>
      <c r="E33" s="1">
        <v>23496.116113</v>
      </c>
      <c r="F33" s="17"/>
      <c r="G33" s="146"/>
      <c r="I33"/>
      <c r="K33" s="4"/>
      <c r="L33" s="1"/>
    </row>
    <row r="34" spans="1:12" x14ac:dyDescent="0.35">
      <c r="A34" s="14">
        <v>1201</v>
      </c>
      <c r="B34" s="15" t="s">
        <v>38</v>
      </c>
      <c r="C34" s="153" t="str">
        <f t="shared" si="0"/>
        <v/>
      </c>
      <c r="D34" s="4" t="s">
        <v>38</v>
      </c>
      <c r="E34" s="1">
        <v>1115.593335</v>
      </c>
      <c r="F34" s="17"/>
      <c r="G34" s="146"/>
      <c r="I34"/>
      <c r="K34" s="4"/>
      <c r="L34" s="1"/>
    </row>
    <row r="35" spans="1:12" x14ac:dyDescent="0.35">
      <c r="A35" s="14">
        <v>4307</v>
      </c>
      <c r="B35" s="15" t="s">
        <v>39</v>
      </c>
      <c r="C35" s="153" t="str">
        <f t="shared" si="0"/>
        <v/>
      </c>
      <c r="D35" s="4" t="s">
        <v>39</v>
      </c>
      <c r="E35" s="1">
        <v>5065.9099969999997</v>
      </c>
      <c r="F35" s="17"/>
      <c r="G35" s="146"/>
      <c r="I35"/>
      <c r="K35" s="4"/>
      <c r="L35" s="1"/>
    </row>
    <row r="36" spans="1:12" x14ac:dyDescent="0.35">
      <c r="A36" s="14">
        <v>1504</v>
      </c>
      <c r="B36" s="15" t="s">
        <v>40</v>
      </c>
      <c r="C36" s="153" t="str">
        <f t="shared" si="0"/>
        <v/>
      </c>
      <c r="D36" s="4" t="s">
        <v>40</v>
      </c>
      <c r="E36" s="1">
        <v>942.00097700000003</v>
      </c>
      <c r="F36" s="17"/>
      <c r="G36" s="146"/>
      <c r="I36"/>
      <c r="K36" s="4"/>
      <c r="L36" s="1"/>
    </row>
    <row r="37" spans="1:12" x14ac:dyDescent="0.35">
      <c r="A37" s="14">
        <v>3501</v>
      </c>
      <c r="B37" s="15" t="s">
        <v>41</v>
      </c>
      <c r="C37" s="153" t="str">
        <f t="shared" si="0"/>
        <v/>
      </c>
      <c r="D37" s="4" t="s">
        <v>41</v>
      </c>
      <c r="E37" s="1">
        <v>14544.750171</v>
      </c>
      <c r="F37" s="17"/>
      <c r="G37" s="146"/>
      <c r="I37"/>
      <c r="K37" s="4"/>
      <c r="L37" s="1"/>
    </row>
    <row r="38" spans="1:12" x14ac:dyDescent="0.35">
      <c r="A38" s="14">
        <v>3504</v>
      </c>
      <c r="B38" s="15" t="s">
        <v>42</v>
      </c>
      <c r="C38" s="153" t="str">
        <f t="shared" si="0"/>
        <v/>
      </c>
      <c r="D38" s="4" t="s">
        <v>42</v>
      </c>
      <c r="E38" s="1">
        <v>6900.1065250000001</v>
      </c>
      <c r="F38" s="17"/>
      <c r="G38" s="146"/>
      <c r="I38"/>
      <c r="K38" s="4"/>
      <c r="L38" s="1"/>
    </row>
    <row r="39" spans="1:12" x14ac:dyDescent="0.35">
      <c r="A39" s="14">
        <v>2102</v>
      </c>
      <c r="B39" s="15" t="s">
        <v>43</v>
      </c>
      <c r="C39" s="153" t="str">
        <f t="shared" si="0"/>
        <v/>
      </c>
      <c r="D39" s="4" t="s">
        <v>43</v>
      </c>
      <c r="E39" s="1">
        <v>343.414603</v>
      </c>
      <c r="F39" s="17"/>
      <c r="G39" s="146"/>
      <c r="I39"/>
      <c r="K39" s="4"/>
      <c r="L39" s="1"/>
    </row>
    <row r="40" spans="1:12" x14ac:dyDescent="0.35">
      <c r="A40" s="14">
        <v>2301</v>
      </c>
      <c r="B40" s="15" t="s">
        <v>44</v>
      </c>
      <c r="C40" s="153" t="str">
        <f t="shared" si="0"/>
        <v/>
      </c>
      <c r="D40" s="4" t="s">
        <v>44</v>
      </c>
      <c r="E40" s="1">
        <v>179.73013800000001</v>
      </c>
      <c r="F40" s="17"/>
      <c r="G40" s="146"/>
      <c r="I40"/>
      <c r="K40" s="4"/>
      <c r="L40" s="1"/>
    </row>
    <row r="41" spans="1:12" x14ac:dyDescent="0.35">
      <c r="A41" s="14">
        <v>3102</v>
      </c>
      <c r="B41" s="15" t="s">
        <v>45</v>
      </c>
      <c r="C41" s="153" t="str">
        <f t="shared" si="0"/>
        <v/>
      </c>
      <c r="D41" s="4" t="s">
        <v>45</v>
      </c>
      <c r="E41" s="1">
        <v>1952.201176</v>
      </c>
      <c r="F41" s="17"/>
      <c r="G41" s="146"/>
      <c r="I41"/>
      <c r="K41" s="4"/>
      <c r="L41" s="1"/>
    </row>
    <row r="42" spans="1:12" x14ac:dyDescent="0.35">
      <c r="A42" s="14">
        <v>2202</v>
      </c>
      <c r="B42" s="15" t="s">
        <v>46</v>
      </c>
      <c r="C42" s="153" t="str">
        <f t="shared" si="0"/>
        <v/>
      </c>
      <c r="D42" s="4" t="s">
        <v>46</v>
      </c>
      <c r="E42" s="1">
        <v>237.48488699999999</v>
      </c>
      <c r="F42" s="17"/>
      <c r="G42" s="146"/>
      <c r="I42"/>
      <c r="K42" s="4"/>
      <c r="L42" s="1"/>
    </row>
    <row r="43" spans="1:12" x14ac:dyDescent="0.35">
      <c r="A43" s="14">
        <v>3106</v>
      </c>
      <c r="B43" s="15" t="s">
        <v>47</v>
      </c>
      <c r="C43" s="153" t="str">
        <f t="shared" si="0"/>
        <v/>
      </c>
      <c r="D43" s="4" t="s">
        <v>47</v>
      </c>
      <c r="E43" s="1">
        <v>6529.7780629999997</v>
      </c>
      <c r="F43" s="17"/>
      <c r="G43" s="146"/>
      <c r="I43"/>
      <c r="K43" s="4"/>
      <c r="L43" s="1"/>
    </row>
    <row r="44" spans="1:12" x14ac:dyDescent="0.35">
      <c r="A44" s="14">
        <v>3201</v>
      </c>
      <c r="B44" s="15" t="s">
        <v>48</v>
      </c>
      <c r="C44" s="153" t="str">
        <f t="shared" si="0"/>
        <v/>
      </c>
      <c r="D44" s="4" t="s">
        <v>48</v>
      </c>
      <c r="E44" s="1">
        <v>5060.9087149999996</v>
      </c>
      <c r="F44" s="17"/>
      <c r="G44" s="146"/>
      <c r="I44"/>
      <c r="K44" s="4"/>
      <c r="L44" s="1"/>
    </row>
    <row r="45" spans="1:12" x14ac:dyDescent="0.35">
      <c r="A45" s="14">
        <v>2909</v>
      </c>
      <c r="B45" s="15" t="s">
        <v>49</v>
      </c>
      <c r="C45" s="153" t="str">
        <f t="shared" si="0"/>
        <v/>
      </c>
      <c r="D45" s="4" t="s">
        <v>49</v>
      </c>
      <c r="E45" s="1">
        <v>784.55082500000003</v>
      </c>
      <c r="F45" s="17"/>
      <c r="G45" s="146"/>
      <c r="I45"/>
      <c r="K45" s="4"/>
      <c r="L45" s="1"/>
    </row>
    <row r="46" spans="1:12" x14ac:dyDescent="0.35">
      <c r="A46" s="14">
        <v>3503</v>
      </c>
      <c r="B46" s="15" t="s">
        <v>50</v>
      </c>
      <c r="C46" s="153" t="str">
        <f t="shared" si="0"/>
        <v/>
      </c>
      <c r="D46" s="4" t="s">
        <v>50</v>
      </c>
      <c r="E46" s="1">
        <v>12799.079184</v>
      </c>
      <c r="F46" s="17"/>
      <c r="G46" s="146"/>
      <c r="I46"/>
      <c r="K46" s="4"/>
      <c r="L46" s="1"/>
    </row>
    <row r="47" spans="1:12" x14ac:dyDescent="0.35">
      <c r="A47" s="14">
        <v>1502</v>
      </c>
      <c r="B47" s="15" t="s">
        <v>51</v>
      </c>
      <c r="C47" s="153" t="str">
        <f t="shared" si="0"/>
        <v/>
      </c>
      <c r="D47" s="4" t="s">
        <v>51</v>
      </c>
      <c r="E47" s="1">
        <v>750.03387399999997</v>
      </c>
      <c r="F47" s="17"/>
      <c r="G47" s="146"/>
      <c r="I47"/>
      <c r="K47" s="4"/>
      <c r="L47" s="1"/>
    </row>
    <row r="48" spans="1:12" x14ac:dyDescent="0.35">
      <c r="A48" s="14">
        <v>3108</v>
      </c>
      <c r="B48" s="15" t="s">
        <v>52</v>
      </c>
      <c r="C48" s="153" t="str">
        <f t="shared" si="0"/>
        <v/>
      </c>
      <c r="D48" s="4" t="s">
        <v>52</v>
      </c>
      <c r="E48" s="1">
        <v>6364.2075500000001</v>
      </c>
      <c r="F48" s="17"/>
      <c r="G48" s="146"/>
      <c r="I48"/>
      <c r="K48" s="4"/>
      <c r="L48" s="1"/>
    </row>
    <row r="49" spans="1:12" x14ac:dyDescent="0.35">
      <c r="A49" s="14">
        <v>4102</v>
      </c>
      <c r="B49" s="15" t="s">
        <v>53</v>
      </c>
      <c r="C49" s="153" t="str">
        <f t="shared" si="0"/>
        <v/>
      </c>
      <c r="D49" s="4" t="s">
        <v>53</v>
      </c>
      <c r="E49" s="1">
        <v>1122.1840299999999</v>
      </c>
      <c r="F49" s="17"/>
      <c r="G49" s="146"/>
      <c r="I49"/>
      <c r="K49" s="4"/>
      <c r="L49" s="1"/>
    </row>
    <row r="50" spans="1:12" x14ac:dyDescent="0.35">
      <c r="A50" s="14">
        <v>2302</v>
      </c>
      <c r="B50" s="15" t="s">
        <v>54</v>
      </c>
      <c r="C50" s="153" t="str">
        <f t="shared" si="0"/>
        <v/>
      </c>
      <c r="D50" s="4" t="s">
        <v>54</v>
      </c>
      <c r="E50" s="1">
        <v>239.986738</v>
      </c>
      <c r="F50" s="17"/>
      <c r="G50" s="146"/>
      <c r="I50"/>
      <c r="K50" s="4"/>
      <c r="L50" s="1"/>
    </row>
    <row r="51" spans="1:12" x14ac:dyDescent="0.35">
      <c r="A51" s="14">
        <v>4303</v>
      </c>
      <c r="B51" s="15" t="s">
        <v>55</v>
      </c>
      <c r="C51" s="153" t="str">
        <f t="shared" si="0"/>
        <v/>
      </c>
      <c r="D51" s="4" t="s">
        <v>55</v>
      </c>
      <c r="E51" s="1">
        <v>9269.8650070000003</v>
      </c>
      <c r="F51" s="17"/>
      <c r="G51" s="146"/>
      <c r="I51"/>
      <c r="K51" s="4"/>
      <c r="L51" s="1"/>
    </row>
    <row r="52" spans="1:12" x14ac:dyDescent="0.35">
      <c r="A52" s="14">
        <v>2604</v>
      </c>
      <c r="B52" s="15" t="s">
        <v>56</v>
      </c>
      <c r="C52" s="153" t="str">
        <f t="shared" si="0"/>
        <v/>
      </c>
      <c r="D52" s="4" t="s">
        <v>56</v>
      </c>
      <c r="E52" s="1">
        <v>2227.687379</v>
      </c>
      <c r="F52" s="17"/>
      <c r="G52" s="146"/>
      <c r="I52"/>
      <c r="K52" s="4"/>
      <c r="L52" s="1"/>
    </row>
    <row r="53" spans="1:12" x14ac:dyDescent="0.35">
      <c r="A53" s="14">
        <v>2906</v>
      </c>
      <c r="B53" s="15" t="s">
        <v>57</v>
      </c>
      <c r="C53" s="153" t="str">
        <f t="shared" si="0"/>
        <v/>
      </c>
      <c r="D53" s="4" t="s">
        <v>57</v>
      </c>
      <c r="E53" s="1">
        <v>822.14732700000002</v>
      </c>
      <c r="F53" s="17"/>
      <c r="G53" s="146"/>
      <c r="I53"/>
      <c r="K53" s="4"/>
      <c r="L53" s="1"/>
    </row>
    <row r="54" spans="1:12" x14ac:dyDescent="0.35">
      <c r="A54" s="14">
        <v>5204</v>
      </c>
      <c r="B54" s="15" t="s">
        <v>58</v>
      </c>
      <c r="C54" s="153" t="str">
        <f t="shared" si="0"/>
        <v/>
      </c>
      <c r="D54" s="4" t="s">
        <v>58</v>
      </c>
      <c r="E54" s="1">
        <v>3547.1835999999998</v>
      </c>
      <c r="F54" s="17"/>
      <c r="G54" s="146"/>
      <c r="I54"/>
      <c r="K54" s="4"/>
      <c r="L54" s="1"/>
    </row>
    <row r="55" spans="1:12" x14ac:dyDescent="0.35">
      <c r="A55" s="14">
        <v>3302</v>
      </c>
      <c r="B55" s="15" t="s">
        <v>59</v>
      </c>
      <c r="C55" s="153" t="str">
        <f t="shared" si="0"/>
        <v/>
      </c>
      <c r="D55" s="4" t="s">
        <v>59</v>
      </c>
      <c r="E55" s="1">
        <v>4271.6220649999996</v>
      </c>
      <c r="F55" s="17"/>
      <c r="G55" s="146"/>
      <c r="I55"/>
      <c r="K55" s="4"/>
      <c r="L55" s="1"/>
    </row>
    <row r="56" spans="1:12" x14ac:dyDescent="0.35">
      <c r="A56" s="14">
        <v>1701</v>
      </c>
      <c r="B56" s="15" t="s">
        <v>60</v>
      </c>
      <c r="C56" s="153" t="str">
        <f t="shared" si="0"/>
        <v/>
      </c>
      <c r="D56" s="4" t="s">
        <v>60</v>
      </c>
      <c r="E56" s="1">
        <v>984.69933300000002</v>
      </c>
      <c r="F56" s="17"/>
      <c r="G56" s="146"/>
      <c r="I56"/>
      <c r="K56" s="4"/>
      <c r="L56" s="1"/>
    </row>
    <row r="57" spans="1:12" x14ac:dyDescent="0.35">
      <c r="A57" s="14">
        <v>3103</v>
      </c>
      <c r="B57" s="15" t="s">
        <v>61</v>
      </c>
      <c r="C57" s="153" t="str">
        <f t="shared" si="0"/>
        <v/>
      </c>
      <c r="D57" s="4" t="s">
        <v>61</v>
      </c>
      <c r="E57" s="1">
        <v>4166.3077469999998</v>
      </c>
      <c r="F57" s="17"/>
      <c r="G57" s="146"/>
      <c r="I57"/>
      <c r="K57" s="4"/>
      <c r="L57" s="1"/>
    </row>
    <row r="58" spans="1:12" x14ac:dyDescent="0.35">
      <c r="A58" s="14">
        <v>3505</v>
      </c>
      <c r="B58" s="15" t="s">
        <v>62</v>
      </c>
      <c r="C58" s="153" t="str">
        <f t="shared" si="0"/>
        <v/>
      </c>
      <c r="D58" s="4" t="s">
        <v>62</v>
      </c>
      <c r="E58" s="1">
        <v>8091.3793240000005</v>
      </c>
      <c r="F58" s="17"/>
      <c r="G58" s="146"/>
      <c r="I58"/>
      <c r="K58" s="4"/>
      <c r="L58" s="1"/>
    </row>
    <row r="59" spans="1:12" x14ac:dyDescent="0.35">
      <c r="A59" s="14">
        <v>4101</v>
      </c>
      <c r="B59" s="15" t="s">
        <v>63</v>
      </c>
      <c r="C59" s="153" t="str">
        <f t="shared" si="0"/>
        <v/>
      </c>
      <c r="D59" s="4" t="s">
        <v>63</v>
      </c>
      <c r="E59" s="1">
        <v>4619.8960399999996</v>
      </c>
      <c r="F59" s="17"/>
      <c r="G59" s="146"/>
      <c r="I59"/>
      <c r="K59" s="4"/>
      <c r="L59" s="1"/>
    </row>
    <row r="60" spans="1:12" x14ac:dyDescent="0.35">
      <c r="A60" s="14">
        <v>3105</v>
      </c>
      <c r="B60" s="15" t="s">
        <v>64</v>
      </c>
      <c r="C60" s="153" t="str">
        <f t="shared" si="0"/>
        <v/>
      </c>
      <c r="D60" s="4" t="s">
        <v>64</v>
      </c>
      <c r="E60" s="1">
        <v>9955.0632060000007</v>
      </c>
      <c r="F60" s="18"/>
      <c r="G60" s="147"/>
      <c r="I60"/>
      <c r="K60" s="4"/>
      <c r="L60" s="1"/>
    </row>
    <row r="61" spans="1:12" x14ac:dyDescent="0.35">
      <c r="A61" s="14">
        <v>5106</v>
      </c>
      <c r="B61" s="15" t="s">
        <v>65</v>
      </c>
      <c r="C61" s="153" t="str">
        <f t="shared" si="0"/>
        <v/>
      </c>
      <c r="D61" s="4" t="s">
        <v>65</v>
      </c>
      <c r="E61" s="1">
        <v>3857.340205</v>
      </c>
      <c r="F61" s="17"/>
      <c r="G61" s="146"/>
      <c r="I61"/>
      <c r="K61" s="4"/>
      <c r="L61" s="1"/>
    </row>
    <row r="62" spans="1:12" x14ac:dyDescent="0.35">
      <c r="A62" s="14">
        <v>5203</v>
      </c>
      <c r="B62" s="15" t="s">
        <v>66</v>
      </c>
      <c r="C62" s="153" t="str">
        <f t="shared" si="0"/>
        <v/>
      </c>
      <c r="D62" s="4" t="s">
        <v>66</v>
      </c>
      <c r="E62" s="1">
        <v>2607.5427530000002</v>
      </c>
      <c r="F62" s="17"/>
      <c r="G62" s="146"/>
      <c r="I62"/>
      <c r="K62" s="4"/>
      <c r="L62" s="1"/>
    </row>
    <row r="63" spans="1:12" x14ac:dyDescent="0.35">
      <c r="A63" s="14">
        <v>2801</v>
      </c>
      <c r="B63" s="15" t="s">
        <v>67</v>
      </c>
      <c r="C63" s="153" t="str">
        <f t="shared" si="0"/>
        <v/>
      </c>
      <c r="D63" s="4" t="s">
        <v>67</v>
      </c>
      <c r="E63" s="1">
        <v>1896.8620249999999</v>
      </c>
      <c r="F63" s="17"/>
      <c r="G63" s="146"/>
      <c r="I63"/>
      <c r="K63" s="4"/>
      <c r="L63" s="1"/>
    </row>
    <row r="64" spans="1:12" x14ac:dyDescent="0.35">
      <c r="A64" s="19">
        <v>5205</v>
      </c>
      <c r="B64" s="20" t="s">
        <v>68</v>
      </c>
      <c r="C64" s="153" t="str">
        <f t="shared" si="0"/>
        <v/>
      </c>
      <c r="D64" s="4" t="s">
        <v>68</v>
      </c>
      <c r="E64" s="1">
        <v>2728.953947</v>
      </c>
      <c r="F64" s="17"/>
      <c r="G64" s="146"/>
      <c r="I64"/>
      <c r="K64" s="4"/>
      <c r="L64" s="1"/>
    </row>
    <row r="65" spans="1:12" x14ac:dyDescent="0.35">
      <c r="A65" s="14">
        <v>2602</v>
      </c>
      <c r="B65" s="15" t="s">
        <v>69</v>
      </c>
      <c r="C65" s="153" t="str">
        <f t="shared" si="0"/>
        <v/>
      </c>
      <c r="D65" s="4" t="s">
        <v>69</v>
      </c>
      <c r="E65" s="1">
        <v>246.74024</v>
      </c>
      <c r="F65" s="17"/>
      <c r="G65" s="146"/>
      <c r="I65"/>
      <c r="K65" s="4"/>
      <c r="L65" s="1"/>
    </row>
    <row r="66" spans="1:12" x14ac:dyDescent="0.35">
      <c r="A66" s="14">
        <v>5202</v>
      </c>
      <c r="B66" s="15" t="s">
        <v>70</v>
      </c>
      <c r="C66" s="153" t="str">
        <f t="shared" si="0"/>
        <v/>
      </c>
      <c r="D66" s="4" t="s">
        <v>70</v>
      </c>
      <c r="E66" s="1">
        <v>3713.7656339999999</v>
      </c>
      <c r="F66" s="17"/>
      <c r="G66" s="146"/>
      <c r="I66"/>
      <c r="K66" s="4"/>
      <c r="L66" s="1"/>
    </row>
    <row r="67" spans="1:12" x14ac:dyDescent="0.35">
      <c r="A67" s="14">
        <v>4306</v>
      </c>
      <c r="B67" s="15" t="s">
        <v>71</v>
      </c>
      <c r="C67" s="153" t="str">
        <f t="shared" si="0"/>
        <v/>
      </c>
      <c r="D67" s="4" t="s">
        <v>71</v>
      </c>
      <c r="E67" s="1">
        <v>9236.3531390000007</v>
      </c>
      <c r="F67" s="17"/>
      <c r="G67" s="146"/>
      <c r="I67"/>
      <c r="K67" s="4"/>
      <c r="L67" s="1"/>
    </row>
    <row r="68" spans="1:12" x14ac:dyDescent="0.35">
      <c r="A68" s="14">
        <v>2105</v>
      </c>
      <c r="B68" s="15" t="s">
        <v>72</v>
      </c>
      <c r="C68" s="153" t="str">
        <f t="shared" ref="C68:C110" si="1">IF(D68=B68,"","NÃO")</f>
        <v/>
      </c>
      <c r="D68" s="4" t="s">
        <v>72</v>
      </c>
      <c r="E68" s="1">
        <v>748.17494299999998</v>
      </c>
      <c r="F68" s="17"/>
      <c r="G68" s="146"/>
      <c r="I68"/>
      <c r="K68" s="4"/>
      <c r="L68" s="1"/>
    </row>
    <row r="69" spans="1:12" x14ac:dyDescent="0.35">
      <c r="A69" s="14">
        <v>5101</v>
      </c>
      <c r="B69" s="15" t="s">
        <v>73</v>
      </c>
      <c r="C69" s="153" t="str">
        <f t="shared" si="1"/>
        <v/>
      </c>
      <c r="D69" s="4" t="s">
        <v>73</v>
      </c>
      <c r="E69" s="1">
        <v>2201.5135570000002</v>
      </c>
      <c r="F69" s="17"/>
      <c r="G69" s="146"/>
      <c r="I69"/>
      <c r="K69" s="4"/>
      <c r="L69" s="1"/>
    </row>
    <row r="70" spans="1:12" x14ac:dyDescent="0.35">
      <c r="A70" s="14">
        <v>2902</v>
      </c>
      <c r="B70" s="15" t="s">
        <v>74</v>
      </c>
      <c r="C70" s="153" t="str">
        <f t="shared" si="1"/>
        <v/>
      </c>
      <c r="D70" s="4" t="s">
        <v>74</v>
      </c>
      <c r="E70" s="1">
        <v>367.07953300000003</v>
      </c>
      <c r="F70" s="17"/>
      <c r="G70" s="146"/>
      <c r="I70"/>
      <c r="K70" s="4"/>
      <c r="L70" s="1"/>
    </row>
    <row r="71" spans="1:12" x14ac:dyDescent="0.35">
      <c r="A71" s="14">
        <v>5104</v>
      </c>
      <c r="B71" s="15" t="s">
        <v>75</v>
      </c>
      <c r="C71" s="153" t="str">
        <f t="shared" si="1"/>
        <v/>
      </c>
      <c r="D71" s="4" t="s">
        <v>75</v>
      </c>
      <c r="E71" s="1">
        <v>1624.0128520000001</v>
      </c>
      <c r="F71" s="17"/>
      <c r="G71" s="146"/>
      <c r="I71"/>
      <c r="K71" s="4"/>
      <c r="L71" s="1"/>
    </row>
    <row r="72" spans="1:12" x14ac:dyDescent="0.35">
      <c r="A72" s="14">
        <v>2402</v>
      </c>
      <c r="B72" s="15" t="s">
        <v>76</v>
      </c>
      <c r="C72" s="153" t="str">
        <f t="shared" si="1"/>
        <v/>
      </c>
      <c r="D72" s="4" t="s">
        <v>76</v>
      </c>
      <c r="E72" s="1">
        <v>732.12887499999999</v>
      </c>
      <c r="F72" s="17"/>
      <c r="G72" s="146"/>
      <c r="I72"/>
      <c r="K72" s="4"/>
      <c r="L72" s="1"/>
    </row>
    <row r="73" spans="1:12" x14ac:dyDescent="0.35">
      <c r="A73" s="14">
        <v>2103</v>
      </c>
      <c r="B73" s="15" t="s">
        <v>77</v>
      </c>
      <c r="C73" s="153" t="str">
        <f t="shared" si="1"/>
        <v/>
      </c>
      <c r="D73" s="4" t="s">
        <v>77</v>
      </c>
      <c r="E73" s="1">
        <v>1054.770323</v>
      </c>
      <c r="F73" s="17"/>
      <c r="G73" s="146"/>
      <c r="I73"/>
      <c r="K73" s="4"/>
      <c r="L73" s="1"/>
    </row>
    <row r="74" spans="1:12" x14ac:dyDescent="0.35">
      <c r="A74" s="14">
        <v>1202</v>
      </c>
      <c r="B74" s="15" t="s">
        <v>78</v>
      </c>
      <c r="C74" s="153" t="str">
        <f t="shared" si="1"/>
        <v/>
      </c>
      <c r="D74" s="4" t="s">
        <v>78</v>
      </c>
      <c r="E74" s="1">
        <v>270.55683499999998</v>
      </c>
      <c r="F74" s="17"/>
      <c r="G74" s="146"/>
      <c r="I74"/>
      <c r="K74" s="4"/>
      <c r="L74" s="1"/>
    </row>
    <row r="75" spans="1:12" x14ac:dyDescent="0.35">
      <c r="A75" s="14">
        <v>2206</v>
      </c>
      <c r="B75" s="15" t="s">
        <v>79</v>
      </c>
      <c r="C75" s="153" t="str">
        <f t="shared" si="1"/>
        <v/>
      </c>
      <c r="D75" s="4" t="s">
        <v>79</v>
      </c>
      <c r="E75" s="1">
        <v>158.45858999999999</v>
      </c>
      <c r="F75" s="17"/>
      <c r="G75" s="146"/>
      <c r="I75"/>
      <c r="K75" s="4"/>
      <c r="L75" s="1"/>
    </row>
    <row r="76" spans="1:12" x14ac:dyDescent="0.35">
      <c r="A76" s="14">
        <v>2910</v>
      </c>
      <c r="B76" s="15" t="s">
        <v>80</v>
      </c>
      <c r="C76" s="153" t="str">
        <f t="shared" si="1"/>
        <v/>
      </c>
      <c r="D76" s="4" t="s">
        <v>80</v>
      </c>
      <c r="E76" s="1">
        <v>594.74850900000001</v>
      </c>
      <c r="F76" s="17"/>
      <c r="G76" s="146"/>
      <c r="I76"/>
      <c r="K76" s="4"/>
      <c r="L76" s="1"/>
    </row>
    <row r="77" spans="1:12" x14ac:dyDescent="0.35">
      <c r="A77" s="14">
        <v>2903</v>
      </c>
      <c r="B77" s="15" t="s">
        <v>81</v>
      </c>
      <c r="C77" s="153" t="str">
        <f t="shared" si="1"/>
        <v/>
      </c>
      <c r="D77" s="4" t="s">
        <v>81</v>
      </c>
      <c r="E77" s="1">
        <v>201.68281500000001</v>
      </c>
      <c r="F77" s="17"/>
      <c r="G77" s="146"/>
      <c r="I77"/>
      <c r="K77" s="4"/>
      <c r="L77" s="1"/>
    </row>
    <row r="78" spans="1:12" x14ac:dyDescent="0.35">
      <c r="A78" s="14">
        <v>5206</v>
      </c>
      <c r="B78" s="15" t="s">
        <v>82</v>
      </c>
      <c r="C78" s="153" t="str">
        <f t="shared" si="1"/>
        <v/>
      </c>
      <c r="D78" s="4" t="s">
        <v>82</v>
      </c>
      <c r="E78" s="1">
        <v>7379.1464610000003</v>
      </c>
      <c r="F78" s="17"/>
      <c r="G78" s="146"/>
      <c r="I78"/>
      <c r="K78" s="4"/>
      <c r="L78" s="1"/>
    </row>
    <row r="79" spans="1:12" x14ac:dyDescent="0.35">
      <c r="A79" s="14">
        <v>2201</v>
      </c>
      <c r="B79" s="15" t="s">
        <v>83</v>
      </c>
      <c r="C79" s="153" t="str">
        <f t="shared" si="1"/>
        <v/>
      </c>
      <c r="D79" s="4" t="s">
        <v>83</v>
      </c>
      <c r="E79" s="1">
        <v>253.29745</v>
      </c>
      <c r="F79" s="17"/>
      <c r="G79" s="146"/>
      <c r="I79"/>
      <c r="K79" s="4"/>
      <c r="L79" s="1"/>
    </row>
    <row r="80" spans="1:12" x14ac:dyDescent="0.35">
      <c r="A80" s="14">
        <v>2502</v>
      </c>
      <c r="B80" s="15" t="s">
        <v>84</v>
      </c>
      <c r="C80" s="153" t="str">
        <f t="shared" si="1"/>
        <v/>
      </c>
      <c r="D80" s="4" t="s">
        <v>84</v>
      </c>
      <c r="E80" s="1">
        <v>345.60695500000003</v>
      </c>
      <c r="F80" s="17"/>
      <c r="G80" s="146"/>
      <c r="I80"/>
      <c r="K80" s="4"/>
      <c r="L80" s="1"/>
    </row>
    <row r="81" spans="1:12" x14ac:dyDescent="0.35">
      <c r="A81" s="14">
        <v>3107</v>
      </c>
      <c r="B81" s="15" t="s">
        <v>85</v>
      </c>
      <c r="C81" s="153" t="str">
        <f t="shared" si="1"/>
        <v/>
      </c>
      <c r="D81" s="4" t="s">
        <v>85</v>
      </c>
      <c r="E81" s="1">
        <v>2225.2899560000001</v>
      </c>
      <c r="F81" s="17"/>
      <c r="G81" s="146"/>
      <c r="I81"/>
      <c r="K81" s="4"/>
      <c r="L81" s="1"/>
    </row>
    <row r="82" spans="1:12" x14ac:dyDescent="0.35">
      <c r="A82" s="14">
        <v>2905</v>
      </c>
      <c r="B82" s="15" t="s">
        <v>86</v>
      </c>
      <c r="C82" s="153" t="str">
        <f t="shared" si="1"/>
        <v/>
      </c>
      <c r="D82" s="4" t="s">
        <v>86</v>
      </c>
      <c r="E82" s="1">
        <v>1555.8287989999999</v>
      </c>
      <c r="F82" s="17"/>
      <c r="G82" s="146"/>
      <c r="I82"/>
      <c r="K82" s="4"/>
      <c r="L82" s="1"/>
    </row>
    <row r="83" spans="1:12" x14ac:dyDescent="0.35">
      <c r="A83" s="14">
        <v>2203</v>
      </c>
      <c r="B83" s="15" t="s">
        <v>87</v>
      </c>
      <c r="C83" s="153" t="str">
        <f t="shared" si="1"/>
        <v/>
      </c>
      <c r="D83" s="4" t="s">
        <v>87</v>
      </c>
      <c r="E83" s="1">
        <v>156.494122</v>
      </c>
      <c r="F83" s="17"/>
      <c r="G83" s="146"/>
      <c r="I83"/>
      <c r="K83" s="4"/>
      <c r="L83" s="1"/>
    </row>
    <row r="84" spans="1:12" x14ac:dyDescent="0.35">
      <c r="A84" s="14">
        <v>5207</v>
      </c>
      <c r="B84" s="15" t="s">
        <v>88</v>
      </c>
      <c r="C84" s="153" t="str">
        <f t="shared" si="1"/>
        <v/>
      </c>
      <c r="D84" s="4" t="s">
        <v>88</v>
      </c>
      <c r="E84" s="1">
        <v>4757.4522349999997</v>
      </c>
      <c r="F84" s="17"/>
      <c r="G84" s="146"/>
      <c r="I84"/>
      <c r="K84" s="4"/>
      <c r="L84" s="1"/>
    </row>
    <row r="85" spans="1:12" x14ac:dyDescent="0.35">
      <c r="A85" s="14">
        <v>5102</v>
      </c>
      <c r="B85" s="15" t="s">
        <v>89</v>
      </c>
      <c r="C85" s="153" t="str">
        <f t="shared" si="1"/>
        <v/>
      </c>
      <c r="D85" s="4" t="s">
        <v>89</v>
      </c>
      <c r="E85" s="1">
        <v>2691.80321</v>
      </c>
      <c r="F85" s="17"/>
      <c r="G85" s="146"/>
      <c r="I85"/>
      <c r="K85" s="4"/>
      <c r="L85" s="1"/>
    </row>
    <row r="86" spans="1:12" x14ac:dyDescent="0.35">
      <c r="A86" s="14">
        <v>2101</v>
      </c>
      <c r="B86" s="15" t="s">
        <v>90</v>
      </c>
      <c r="C86" s="153" t="str">
        <f t="shared" si="1"/>
        <v/>
      </c>
      <c r="D86" s="4" t="s">
        <v>90</v>
      </c>
      <c r="E86" s="1">
        <v>507.66710799999998</v>
      </c>
      <c r="F86" s="17"/>
      <c r="G86" s="146"/>
      <c r="I86"/>
      <c r="K86" s="4"/>
      <c r="L86" s="1"/>
    </row>
    <row r="87" spans="1:12" x14ac:dyDescent="0.35">
      <c r="A87" s="14">
        <v>4301</v>
      </c>
      <c r="B87" s="15" t="s">
        <v>91</v>
      </c>
      <c r="C87" s="153" t="str">
        <f t="shared" si="1"/>
        <v/>
      </c>
      <c r="D87" s="4" t="s">
        <v>91</v>
      </c>
      <c r="E87" s="1">
        <v>6541.9279839999999</v>
      </c>
      <c r="F87" s="17"/>
      <c r="G87" s="146"/>
      <c r="I87"/>
      <c r="K87" s="4"/>
      <c r="L87" s="1"/>
    </row>
    <row r="88" spans="1:12" x14ac:dyDescent="0.35">
      <c r="A88" s="14">
        <v>4201</v>
      </c>
      <c r="B88" s="15" t="s">
        <v>114</v>
      </c>
      <c r="C88" s="153" t="str">
        <f t="shared" si="1"/>
        <v>NÃO</v>
      </c>
      <c r="D88" s="4"/>
      <c r="E88" s="1"/>
      <c r="F88" s="17"/>
      <c r="G88" s="146"/>
      <c r="I88"/>
      <c r="K88" s="4"/>
      <c r="L88" s="1"/>
    </row>
    <row r="89" spans="1:12" x14ac:dyDescent="0.35">
      <c r="A89" s="14">
        <v>2204</v>
      </c>
      <c r="B89" s="15" t="s">
        <v>92</v>
      </c>
      <c r="C89" s="153" t="str">
        <f t="shared" si="1"/>
        <v/>
      </c>
      <c r="D89" s="4" t="s">
        <v>92</v>
      </c>
      <c r="E89" s="1">
        <v>199.50060300000001</v>
      </c>
      <c r="F89" s="18"/>
      <c r="G89" s="147"/>
      <c r="I89"/>
      <c r="K89" s="4"/>
      <c r="L89" s="1"/>
    </row>
    <row r="90" spans="1:12" x14ac:dyDescent="0.35">
      <c r="A90" s="14">
        <v>2601</v>
      </c>
      <c r="B90" s="15" t="s">
        <v>93</v>
      </c>
      <c r="C90" s="153" t="str">
        <f t="shared" si="1"/>
        <v/>
      </c>
      <c r="D90" s="4" t="s">
        <v>93</v>
      </c>
      <c r="E90" s="1">
        <v>184.89965900000001</v>
      </c>
      <c r="F90" s="17"/>
      <c r="G90" s="146"/>
      <c r="I90"/>
      <c r="K90" s="4"/>
      <c r="L90" s="1"/>
    </row>
    <row r="91" spans="1:12" x14ac:dyDescent="0.35">
      <c r="A91" s="14">
        <v>5107</v>
      </c>
      <c r="B91" s="15" t="s">
        <v>94</v>
      </c>
      <c r="C91" s="153" t="str">
        <f t="shared" si="1"/>
        <v/>
      </c>
      <c r="D91" s="4" t="s">
        <v>94</v>
      </c>
      <c r="E91" s="1">
        <v>2861.5507280000002</v>
      </c>
      <c r="F91" s="17"/>
      <c r="G91" s="146"/>
      <c r="I91"/>
      <c r="K91" s="4"/>
      <c r="L91" s="1"/>
    </row>
    <row r="92" spans="1:12" x14ac:dyDescent="0.35">
      <c r="A92" s="14">
        <v>1301</v>
      </c>
      <c r="B92" s="15" t="s">
        <v>115</v>
      </c>
      <c r="C92" s="153" t="str">
        <f t="shared" si="1"/>
        <v>NÃO</v>
      </c>
      <c r="D92" s="4"/>
      <c r="E92" s="1"/>
      <c r="F92" s="17"/>
      <c r="G92" s="146"/>
      <c r="I92"/>
      <c r="K92" s="4"/>
      <c r="L92" s="1"/>
    </row>
    <row r="93" spans="1:12" x14ac:dyDescent="0.35">
      <c r="A93" s="14">
        <v>2908</v>
      </c>
      <c r="B93" s="15" t="s">
        <v>95</v>
      </c>
      <c r="C93" s="153" t="str">
        <f t="shared" si="1"/>
        <v/>
      </c>
      <c r="D93" s="4" t="s">
        <v>95</v>
      </c>
      <c r="E93" s="1">
        <v>4223.8866260000004</v>
      </c>
      <c r="F93" s="18"/>
      <c r="G93" s="147"/>
      <c r="I93"/>
      <c r="K93" s="4"/>
      <c r="L93" s="1"/>
    </row>
    <row r="94" spans="1:12" x14ac:dyDescent="0.35">
      <c r="A94" s="14">
        <v>5105</v>
      </c>
      <c r="B94" s="15" t="s">
        <v>96</v>
      </c>
      <c r="C94" s="153" t="str">
        <f t="shared" si="1"/>
        <v/>
      </c>
      <c r="D94" s="4" t="s">
        <v>96</v>
      </c>
      <c r="E94" s="1">
        <v>1185.583365</v>
      </c>
      <c r="F94" s="17"/>
      <c r="G94" s="146"/>
      <c r="I94"/>
      <c r="K94" s="4"/>
      <c r="L94" s="1"/>
    </row>
    <row r="95" spans="1:12" x14ac:dyDescent="0.35">
      <c r="A95" s="14">
        <v>2106</v>
      </c>
      <c r="B95" s="15" t="s">
        <v>97</v>
      </c>
      <c r="C95" s="153" t="str">
        <f t="shared" si="1"/>
        <v/>
      </c>
      <c r="D95" s="4" t="s">
        <v>97</v>
      </c>
      <c r="E95" s="1">
        <v>523.29210899999998</v>
      </c>
      <c r="F95" s="17"/>
      <c r="G95" s="146"/>
      <c r="I95"/>
      <c r="K95" s="4"/>
      <c r="L95" s="1"/>
    </row>
    <row r="96" spans="1:12" x14ac:dyDescent="0.35">
      <c r="A96" s="14">
        <v>1501</v>
      </c>
      <c r="B96" s="15" t="s">
        <v>98</v>
      </c>
      <c r="C96" s="153" t="str">
        <f t="shared" si="1"/>
        <v/>
      </c>
      <c r="D96" s="4" t="s">
        <v>98</v>
      </c>
      <c r="E96" s="1">
        <v>145.665797</v>
      </c>
      <c r="F96" s="17"/>
      <c r="G96" s="146"/>
      <c r="I96"/>
      <c r="K96" s="4"/>
      <c r="L96" s="1"/>
    </row>
    <row r="97" spans="1:12" x14ac:dyDescent="0.35">
      <c r="A97" s="14">
        <v>2605</v>
      </c>
      <c r="B97" s="15" t="s">
        <v>99</v>
      </c>
      <c r="C97" s="153" t="str">
        <f t="shared" si="1"/>
        <v/>
      </c>
      <c r="D97" s="4" t="s">
        <v>99</v>
      </c>
      <c r="E97" s="1">
        <v>344.86676</v>
      </c>
      <c r="F97" s="18"/>
      <c r="G97" s="147"/>
      <c r="I97"/>
      <c r="K97" s="4"/>
      <c r="L97" s="1"/>
    </row>
    <row r="98" spans="1:12" x14ac:dyDescent="0.35">
      <c r="A98" s="14">
        <v>2205</v>
      </c>
      <c r="B98" s="15" t="s">
        <v>100</v>
      </c>
      <c r="C98" s="153" t="str">
        <f t="shared" si="1"/>
        <v/>
      </c>
      <c r="D98" s="4" t="s">
        <v>100</v>
      </c>
      <c r="E98" s="1">
        <v>340.82014600000002</v>
      </c>
      <c r="F98" s="17"/>
      <c r="G98" s="146"/>
      <c r="I98"/>
      <c r="K98" s="4"/>
      <c r="L98" s="1"/>
    </row>
    <row r="99" spans="1:12" ht="15" thickBot="1" x14ac:dyDescent="0.4">
      <c r="A99" s="14">
        <v>5001</v>
      </c>
      <c r="B99" s="15" t="s">
        <v>101</v>
      </c>
      <c r="C99" s="153" t="str">
        <f t="shared" si="1"/>
        <v/>
      </c>
      <c r="D99" s="4" t="s">
        <v>101</v>
      </c>
      <c r="E99" s="1">
        <v>2579.0455769999999</v>
      </c>
      <c r="F99" s="17"/>
      <c r="G99" s="146"/>
      <c r="I99"/>
      <c r="K99" s="5"/>
      <c r="L99" s="6"/>
    </row>
    <row r="100" spans="1:12" x14ac:dyDescent="0.35">
      <c r="A100" s="14">
        <v>1303</v>
      </c>
      <c r="B100" s="15" t="s">
        <v>102</v>
      </c>
      <c r="C100" s="153" t="str">
        <f t="shared" si="1"/>
        <v/>
      </c>
      <c r="D100" s="4" t="s">
        <v>102</v>
      </c>
      <c r="E100" s="1">
        <v>786.96008600000005</v>
      </c>
      <c r="F100" s="17"/>
      <c r="G100" s="146"/>
      <c r="I100"/>
    </row>
    <row r="101" spans="1:12" x14ac:dyDescent="0.35">
      <c r="A101" s="14">
        <v>5201</v>
      </c>
      <c r="B101" s="15" t="s">
        <v>103</v>
      </c>
      <c r="C101" s="153" t="str">
        <f t="shared" si="1"/>
        <v/>
      </c>
      <c r="D101" s="4" t="s">
        <v>103</v>
      </c>
      <c r="E101" s="1">
        <v>4056.5526260000001</v>
      </c>
      <c r="F101" s="17"/>
      <c r="G101" s="146"/>
      <c r="I101"/>
    </row>
    <row r="102" spans="1:12" x14ac:dyDescent="0.35">
      <c r="A102" s="14">
        <v>5003</v>
      </c>
      <c r="B102" s="15" t="s">
        <v>104</v>
      </c>
      <c r="C102" s="153" t="str">
        <f t="shared" si="1"/>
        <v/>
      </c>
      <c r="D102" s="4" t="s">
        <v>104</v>
      </c>
      <c r="E102" s="1">
        <v>5515.9934789999998</v>
      </c>
      <c r="F102" s="17"/>
      <c r="G102" s="146"/>
      <c r="I102"/>
    </row>
    <row r="103" spans="1:12" x14ac:dyDescent="0.35">
      <c r="A103" s="14">
        <v>2104</v>
      </c>
      <c r="B103" s="15" t="s">
        <v>105</v>
      </c>
      <c r="C103" s="153" t="str">
        <f t="shared" si="1"/>
        <v/>
      </c>
      <c r="D103" s="4" t="s">
        <v>105</v>
      </c>
      <c r="E103" s="1">
        <v>482.31120299999998</v>
      </c>
      <c r="F103" s="17"/>
      <c r="G103" s="146"/>
      <c r="I103"/>
    </row>
    <row r="104" spans="1:12" x14ac:dyDescent="0.35">
      <c r="A104" s="14">
        <v>2501</v>
      </c>
      <c r="B104" s="15" t="s">
        <v>106</v>
      </c>
      <c r="C104" s="153" t="str">
        <f t="shared" si="1"/>
        <v/>
      </c>
      <c r="D104" s="4" t="s">
        <v>106</v>
      </c>
      <c r="E104" s="1">
        <v>675.23733000000004</v>
      </c>
      <c r="F104" s="17"/>
      <c r="G104" s="146"/>
      <c r="I104"/>
    </row>
    <row r="105" spans="1:12" ht="15" thickBot="1" x14ac:dyDescent="0.4">
      <c r="A105" s="19">
        <v>4203</v>
      </c>
      <c r="B105" s="20" t="s">
        <v>107</v>
      </c>
      <c r="C105" s="153" t="str">
        <f t="shared" si="1"/>
        <v/>
      </c>
      <c r="D105" s="5" t="s">
        <v>107</v>
      </c>
      <c r="E105" s="6">
        <v>5326.049669</v>
      </c>
      <c r="F105" s="17"/>
      <c r="G105" s="146"/>
      <c r="I105"/>
    </row>
    <row r="106" spans="1:12" x14ac:dyDescent="0.35">
      <c r="A106" s="22">
        <v>1302</v>
      </c>
      <c r="B106" s="142" t="s">
        <v>116</v>
      </c>
      <c r="C106" s="153" t="str">
        <f t="shared" si="1"/>
        <v>NÃO</v>
      </c>
      <c r="D106" s="16"/>
      <c r="E106"/>
      <c r="F106" s="17"/>
      <c r="G106" s="146"/>
      <c r="I106"/>
    </row>
    <row r="107" spans="1:12" ht="15" thickBot="1" x14ac:dyDescent="0.4">
      <c r="A107" s="24" t="s">
        <v>117</v>
      </c>
      <c r="B107" s="25" t="s">
        <v>118</v>
      </c>
      <c r="C107" s="153" t="str">
        <f t="shared" si="1"/>
        <v>NÃO</v>
      </c>
      <c r="D107" s="16"/>
      <c r="E107"/>
      <c r="F107" s="23"/>
      <c r="G107" s="148"/>
      <c r="I107"/>
    </row>
    <row r="108" spans="1:12" ht="15" thickBot="1" x14ac:dyDescent="0.4">
      <c r="A108" s="22">
        <v>1302</v>
      </c>
      <c r="B108" s="15" t="s">
        <v>119</v>
      </c>
      <c r="C108" s="153" t="str">
        <f t="shared" si="1"/>
        <v>NÃO</v>
      </c>
      <c r="D108" s="16"/>
      <c r="E108"/>
      <c r="F108" s="23"/>
      <c r="G108" s="148"/>
      <c r="I108"/>
    </row>
    <row r="109" spans="1:12" ht="15" thickBot="1" x14ac:dyDescent="0.4">
      <c r="A109" s="22">
        <v>1302</v>
      </c>
      <c r="B109" s="15" t="s">
        <v>120</v>
      </c>
      <c r="C109" s="153" t="str">
        <f t="shared" si="1"/>
        <v>NÃO</v>
      </c>
      <c r="D109" s="16"/>
      <c r="E109"/>
      <c r="F109" s="23"/>
      <c r="G109" s="146"/>
      <c r="I109"/>
    </row>
    <row r="110" spans="1:12" ht="15" thickBot="1" x14ac:dyDescent="0.4">
      <c r="A110" s="22">
        <v>1302</v>
      </c>
      <c r="B110" s="26" t="s">
        <v>121</v>
      </c>
      <c r="C110" s="153" t="str">
        <f t="shared" si="1"/>
        <v>NÃO</v>
      </c>
      <c r="D110" s="16"/>
      <c r="E110"/>
      <c r="F110" s="23"/>
      <c r="G110" s="146"/>
      <c r="I110"/>
    </row>
    <row r="111" spans="1:12" ht="15" thickBot="1" x14ac:dyDescent="0.4">
      <c r="D111" s="21"/>
      <c r="E111"/>
      <c r="F111" s="23"/>
      <c r="G111" s="146"/>
      <c r="I111"/>
    </row>
    <row r="112" spans="1:12" x14ac:dyDescent="0.35">
      <c r="D112" s="142"/>
      <c r="E112"/>
      <c r="F112"/>
      <c r="G112" s="146"/>
      <c r="I112"/>
    </row>
    <row r="113" spans="4:9" x14ac:dyDescent="0.35">
      <c r="D113" s="11" t="s">
        <v>1</v>
      </c>
      <c r="E113"/>
      <c r="F113"/>
      <c r="G113" s="148"/>
      <c r="I113"/>
    </row>
    <row r="114" spans="4:9" x14ac:dyDescent="0.35">
      <c r="D114" s="16"/>
      <c r="E114"/>
      <c r="F114"/>
      <c r="G114" s="148"/>
      <c r="I114"/>
    </row>
    <row r="115" spans="4:9" x14ac:dyDescent="0.35">
      <c r="D115" s="16"/>
      <c r="E115"/>
      <c r="F115"/>
      <c r="G115" s="148"/>
      <c r="I115"/>
    </row>
    <row r="116" spans="4:9" ht="15" thickBot="1" x14ac:dyDescent="0.4">
      <c r="D116" s="27"/>
      <c r="E116"/>
      <c r="F116"/>
      <c r="G116" s="148"/>
      <c r="I116"/>
    </row>
    <row r="117" spans="4:9" x14ac:dyDescent="0.35">
      <c r="D117" s="23"/>
      <c r="E117" s="23"/>
      <c r="F117" s="23"/>
    </row>
    <row r="118" spans="4:9" x14ac:dyDescent="0.35">
      <c r="D118" s="23"/>
      <c r="E118" s="23"/>
      <c r="F118" s="23"/>
    </row>
    <row r="119" spans="4:9" x14ac:dyDescent="0.35">
      <c r="D119" s="23"/>
      <c r="E119" s="23"/>
      <c r="F119" s="2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workbookViewId="0">
      <selection activeCell="A3" sqref="A3:A105"/>
    </sheetView>
  </sheetViews>
  <sheetFormatPr defaultRowHeight="14.5" x14ac:dyDescent="0.35"/>
  <cols>
    <col min="1" max="1" width="9.1796875" style="28"/>
    <col min="2" max="2" width="72.1796875" style="129" bestFit="1" customWidth="1"/>
    <col min="3" max="3" width="14" style="130" bestFit="1" customWidth="1"/>
    <col min="4" max="4" width="13" style="130" bestFit="1" customWidth="1"/>
    <col min="5" max="5" width="14.453125" style="130" bestFit="1" customWidth="1"/>
    <col min="6" max="6" width="14.453125" style="130" customWidth="1"/>
    <col min="7" max="11" width="9.1796875" style="71"/>
  </cols>
  <sheetData>
    <row r="1" spans="1:11" x14ac:dyDescent="0.35">
      <c r="A1" s="161" t="s">
        <v>342</v>
      </c>
      <c r="B1" s="162"/>
      <c r="C1" s="162"/>
      <c r="D1" s="162"/>
      <c r="E1" s="163"/>
      <c r="F1" s="124"/>
    </row>
    <row r="2" spans="1:11" x14ac:dyDescent="0.35">
      <c r="A2" s="9" t="s">
        <v>109</v>
      </c>
      <c r="B2" s="10" t="s">
        <v>110</v>
      </c>
      <c r="C2" s="11" t="s">
        <v>1</v>
      </c>
      <c r="D2" s="11" t="s">
        <v>3</v>
      </c>
      <c r="E2" s="12" t="s">
        <v>6</v>
      </c>
      <c r="F2" s="68"/>
    </row>
    <row r="3" spans="1:11" x14ac:dyDescent="0.35">
      <c r="A3" s="14">
        <v>2802</v>
      </c>
      <c r="B3" s="15" t="s">
        <v>10</v>
      </c>
      <c r="C3" s="125">
        <f>D3*0.75</f>
        <v>3146.0439997500002</v>
      </c>
      <c r="D3" s="17">
        <v>4194.7253330000003</v>
      </c>
      <c r="E3" s="126">
        <f>D3*1.25</f>
        <v>5243.4066662500009</v>
      </c>
      <c r="F3" s="127"/>
    </row>
    <row r="4" spans="1:11" x14ac:dyDescent="0.35">
      <c r="A4" s="14">
        <v>2701</v>
      </c>
      <c r="B4" s="15" t="s">
        <v>11</v>
      </c>
      <c r="C4" s="125">
        <f t="shared" ref="C4:C67" si="0">D4*0.75</f>
        <v>1432.49032425</v>
      </c>
      <c r="D4" s="17">
        <v>1909.9870989999999</v>
      </c>
      <c r="E4" s="126">
        <f t="shared" ref="E4:E67" si="1">D4*1.25</f>
        <v>2387.4838737499999</v>
      </c>
      <c r="F4" s="127"/>
    </row>
    <row r="5" spans="1:11" x14ac:dyDescent="0.35">
      <c r="A5" s="14">
        <v>2901</v>
      </c>
      <c r="B5" s="15" t="s">
        <v>12</v>
      </c>
      <c r="C5" s="125">
        <f t="shared" si="0"/>
        <v>558.34508325000002</v>
      </c>
      <c r="D5" s="17">
        <v>744.46011099999998</v>
      </c>
      <c r="E5" s="126">
        <f t="shared" si="1"/>
        <v>930.57513874999995</v>
      </c>
      <c r="F5" s="127"/>
      <c r="K5"/>
    </row>
    <row r="6" spans="1:11" x14ac:dyDescent="0.35">
      <c r="A6" s="14">
        <v>1401</v>
      </c>
      <c r="B6" s="15" t="s">
        <v>111</v>
      </c>
      <c r="C6" s="125">
        <f t="shared" si="0"/>
        <v>817.13436144373782</v>
      </c>
      <c r="D6" s="17">
        <v>1089.5124819249838</v>
      </c>
      <c r="E6" s="126">
        <f t="shared" si="1"/>
        <v>1361.8906024062298</v>
      </c>
      <c r="F6" s="127"/>
    </row>
    <row r="7" spans="1:11" x14ac:dyDescent="0.35">
      <c r="A7" s="14">
        <v>2503</v>
      </c>
      <c r="B7" s="15" t="s">
        <v>13</v>
      </c>
      <c r="C7" s="125">
        <f t="shared" si="0"/>
        <v>552.17480775000001</v>
      </c>
      <c r="D7" s="17">
        <v>736.23307699999998</v>
      </c>
      <c r="E7" s="126">
        <f t="shared" si="1"/>
        <v>920.29134624999995</v>
      </c>
      <c r="F7" s="127"/>
    </row>
    <row r="8" spans="1:11" x14ac:dyDescent="0.35">
      <c r="A8" s="14">
        <v>5002</v>
      </c>
      <c r="B8" s="15" t="s">
        <v>14</v>
      </c>
      <c r="C8" s="125">
        <f t="shared" si="0"/>
        <v>5795.8245375000006</v>
      </c>
      <c r="D8" s="17">
        <v>7727.7660500000002</v>
      </c>
      <c r="E8" s="126">
        <f t="shared" si="1"/>
        <v>9659.7075624999998</v>
      </c>
      <c r="F8" s="127"/>
    </row>
    <row r="9" spans="1:11" x14ac:dyDescent="0.35">
      <c r="A9" s="14">
        <v>3301</v>
      </c>
      <c r="B9" s="15" t="s">
        <v>15</v>
      </c>
      <c r="C9" s="125">
        <f t="shared" si="0"/>
        <v>3705.286251</v>
      </c>
      <c r="D9" s="17">
        <v>4940.381668</v>
      </c>
      <c r="E9" s="126">
        <f t="shared" si="1"/>
        <v>6175.4770850000004</v>
      </c>
      <c r="F9" s="127"/>
    </row>
    <row r="10" spans="1:11" x14ac:dyDescent="0.35">
      <c r="A10" s="14">
        <v>2603</v>
      </c>
      <c r="B10" s="15" t="s">
        <v>16</v>
      </c>
      <c r="C10" s="125">
        <f t="shared" si="0"/>
        <v>1361.5364475000001</v>
      </c>
      <c r="D10" s="17">
        <v>1815.38193</v>
      </c>
      <c r="E10" s="126">
        <f t="shared" si="1"/>
        <v>2269.2274124999999</v>
      </c>
      <c r="F10" s="127"/>
    </row>
    <row r="11" spans="1:11" x14ac:dyDescent="0.35">
      <c r="A11" s="14">
        <v>4104</v>
      </c>
      <c r="B11" s="15" t="s">
        <v>17</v>
      </c>
      <c r="C11" s="125">
        <f t="shared" si="0"/>
        <v>5497.7376346515366</v>
      </c>
      <c r="D11" s="17">
        <v>7330.3168462020485</v>
      </c>
      <c r="E11" s="126">
        <f t="shared" si="1"/>
        <v>9162.8960577525613</v>
      </c>
      <c r="F11" s="127"/>
    </row>
    <row r="12" spans="1:11" x14ac:dyDescent="0.35">
      <c r="A12" s="14">
        <v>4202</v>
      </c>
      <c r="B12" s="15" t="s">
        <v>18</v>
      </c>
      <c r="C12" s="125">
        <f t="shared" si="0"/>
        <v>5316.0650909006163</v>
      </c>
      <c r="D12" s="17">
        <v>7088.0867878674881</v>
      </c>
      <c r="E12" s="126">
        <f t="shared" si="1"/>
        <v>8860.1084848343598</v>
      </c>
      <c r="F12" s="127"/>
    </row>
    <row r="13" spans="1:11" x14ac:dyDescent="0.35">
      <c r="A13" s="14">
        <v>4304</v>
      </c>
      <c r="B13" s="15" t="s">
        <v>112</v>
      </c>
      <c r="C13" s="125">
        <f t="shared" si="0"/>
        <v>5656.8406770000001</v>
      </c>
      <c r="D13" s="17">
        <v>7542.4542359999996</v>
      </c>
      <c r="E13" s="126">
        <f t="shared" si="1"/>
        <v>9428.067794999999</v>
      </c>
      <c r="F13" s="127"/>
    </row>
    <row r="14" spans="1:11" x14ac:dyDescent="0.35">
      <c r="A14" s="14">
        <v>5103</v>
      </c>
      <c r="B14" s="15" t="s">
        <v>19</v>
      </c>
      <c r="C14" s="125">
        <f t="shared" si="0"/>
        <v>1934.4278692499997</v>
      </c>
      <c r="D14" s="17">
        <v>2579.2371589999998</v>
      </c>
      <c r="E14" s="126">
        <f t="shared" si="1"/>
        <v>3224.0464487499999</v>
      </c>
      <c r="F14" s="127"/>
    </row>
    <row r="15" spans="1:11" x14ac:dyDescent="0.35">
      <c r="A15" s="14">
        <v>5004</v>
      </c>
      <c r="B15" s="15" t="s">
        <v>20</v>
      </c>
      <c r="C15" s="125">
        <f t="shared" si="0"/>
        <v>3242.4946139999997</v>
      </c>
      <c r="D15" s="17">
        <v>4323.3261519999996</v>
      </c>
      <c r="E15" s="126">
        <f t="shared" si="1"/>
        <v>5404.15769</v>
      </c>
      <c r="F15" s="127"/>
    </row>
    <row r="16" spans="1:11" x14ac:dyDescent="0.35">
      <c r="A16" s="14">
        <v>4204</v>
      </c>
      <c r="B16" s="15" t="s">
        <v>21</v>
      </c>
      <c r="C16" s="125">
        <f t="shared" si="0"/>
        <v>4361.28259875</v>
      </c>
      <c r="D16" s="17">
        <v>5815.0434649999997</v>
      </c>
      <c r="E16" s="126">
        <f t="shared" si="1"/>
        <v>7268.8043312499994</v>
      </c>
      <c r="F16" s="127"/>
    </row>
    <row r="17" spans="1:6" x14ac:dyDescent="0.35">
      <c r="A17" s="14">
        <v>2907</v>
      </c>
      <c r="B17" s="15" t="s">
        <v>22</v>
      </c>
      <c r="C17" s="125">
        <f t="shared" si="0"/>
        <v>1253.78328225</v>
      </c>
      <c r="D17" s="17">
        <v>1671.711043</v>
      </c>
      <c r="E17" s="126">
        <f t="shared" si="1"/>
        <v>2089.6388037500001</v>
      </c>
      <c r="F17" s="127"/>
    </row>
    <row r="18" spans="1:6" x14ac:dyDescent="0.35">
      <c r="A18" s="14">
        <v>2303</v>
      </c>
      <c r="B18" s="15" t="s">
        <v>23</v>
      </c>
      <c r="C18" s="125">
        <f t="shared" si="0"/>
        <v>252.46602074999998</v>
      </c>
      <c r="D18" s="17">
        <v>336.62136099999998</v>
      </c>
      <c r="E18" s="126">
        <f t="shared" si="1"/>
        <v>420.77670124999997</v>
      </c>
      <c r="F18" s="127"/>
    </row>
    <row r="19" spans="1:6" x14ac:dyDescent="0.35">
      <c r="A19" s="14">
        <v>3104</v>
      </c>
      <c r="B19" s="15" t="s">
        <v>24</v>
      </c>
      <c r="C19" s="125">
        <f t="shared" si="0"/>
        <v>3462.5435714999999</v>
      </c>
      <c r="D19" s="17">
        <v>4616.7247619999998</v>
      </c>
      <c r="E19" s="126">
        <f t="shared" si="1"/>
        <v>5770.9059524999993</v>
      </c>
      <c r="F19" s="127"/>
    </row>
    <row r="20" spans="1:6" x14ac:dyDescent="0.35">
      <c r="A20" s="14">
        <v>1601</v>
      </c>
      <c r="B20" s="15" t="s">
        <v>113</v>
      </c>
      <c r="C20" s="125">
        <f t="shared" si="0"/>
        <v>495.71250000000003</v>
      </c>
      <c r="D20" s="17">
        <v>660.95</v>
      </c>
      <c r="E20" s="126">
        <f t="shared" si="1"/>
        <v>826.1875</v>
      </c>
      <c r="F20" s="127"/>
    </row>
    <row r="21" spans="1:6" x14ac:dyDescent="0.35">
      <c r="A21" s="14">
        <v>2702</v>
      </c>
      <c r="B21" s="15" t="s">
        <v>25</v>
      </c>
      <c r="C21" s="125">
        <f t="shared" si="0"/>
        <v>6223.2992699999995</v>
      </c>
      <c r="D21" s="17">
        <v>8297.73236</v>
      </c>
      <c r="E21" s="126">
        <f t="shared" si="1"/>
        <v>10372.16545</v>
      </c>
      <c r="F21" s="127"/>
    </row>
    <row r="22" spans="1:6" x14ac:dyDescent="0.35">
      <c r="A22" s="14">
        <v>1503</v>
      </c>
      <c r="B22" s="15" t="s">
        <v>26</v>
      </c>
      <c r="C22" s="125">
        <f t="shared" si="0"/>
        <v>1042.0795150229378</v>
      </c>
      <c r="D22" s="17">
        <v>1389.4393533639172</v>
      </c>
      <c r="E22" s="126">
        <f t="shared" si="1"/>
        <v>1736.7991917048967</v>
      </c>
      <c r="F22" s="127"/>
    </row>
    <row r="23" spans="1:6" x14ac:dyDescent="0.35">
      <c r="A23" s="14">
        <v>3101</v>
      </c>
      <c r="B23" s="15" t="s">
        <v>27</v>
      </c>
      <c r="C23" s="125">
        <f t="shared" si="0"/>
        <v>831.89241375000006</v>
      </c>
      <c r="D23" s="17">
        <v>1109.189885</v>
      </c>
      <c r="E23" s="126">
        <f t="shared" si="1"/>
        <v>1386.4873562499999</v>
      </c>
      <c r="F23" s="127"/>
    </row>
    <row r="24" spans="1:6" x14ac:dyDescent="0.35">
      <c r="A24" s="14">
        <v>2401</v>
      </c>
      <c r="B24" s="15" t="s">
        <v>28</v>
      </c>
      <c r="C24" s="125">
        <f t="shared" si="0"/>
        <v>343.15842825000004</v>
      </c>
      <c r="D24" s="17">
        <v>457.54457100000002</v>
      </c>
      <c r="E24" s="126">
        <f t="shared" si="1"/>
        <v>571.93071375</v>
      </c>
      <c r="F24" s="127"/>
    </row>
    <row r="25" spans="1:6" x14ac:dyDescent="0.35">
      <c r="A25" s="14">
        <v>2403</v>
      </c>
      <c r="B25" s="15" t="s">
        <v>29</v>
      </c>
      <c r="C25" s="125">
        <f t="shared" si="0"/>
        <v>793.79162924999991</v>
      </c>
      <c r="D25" s="17">
        <v>1058.388839</v>
      </c>
      <c r="E25" s="126">
        <f t="shared" si="1"/>
        <v>1322.98604875</v>
      </c>
      <c r="F25" s="127"/>
    </row>
    <row r="26" spans="1:6" x14ac:dyDescent="0.35">
      <c r="A26" s="14">
        <v>1702</v>
      </c>
      <c r="B26" s="15" t="s">
        <v>30</v>
      </c>
      <c r="C26" s="125">
        <f t="shared" si="0"/>
        <v>1046.3720175000001</v>
      </c>
      <c r="D26" s="17">
        <v>1395.1626900000001</v>
      </c>
      <c r="E26" s="126">
        <f t="shared" si="1"/>
        <v>1743.9533625000001</v>
      </c>
      <c r="F26" s="127"/>
    </row>
    <row r="27" spans="1:6" x14ac:dyDescent="0.35">
      <c r="A27" s="14">
        <v>4302</v>
      </c>
      <c r="B27" s="15" t="s">
        <v>31</v>
      </c>
      <c r="C27" s="125">
        <f t="shared" si="0"/>
        <v>5063.4037822499995</v>
      </c>
      <c r="D27" s="17">
        <v>6751.2050429999999</v>
      </c>
      <c r="E27" s="126">
        <f t="shared" si="1"/>
        <v>8439.0063037500004</v>
      </c>
      <c r="F27" s="127"/>
    </row>
    <row r="28" spans="1:6" x14ac:dyDescent="0.35">
      <c r="A28" s="14">
        <v>4305</v>
      </c>
      <c r="B28" s="15" t="s">
        <v>32</v>
      </c>
      <c r="C28" s="125">
        <f t="shared" si="0"/>
        <v>2114.6486692500002</v>
      </c>
      <c r="D28" s="17">
        <v>2819.531559</v>
      </c>
      <c r="E28" s="126">
        <f t="shared" si="1"/>
        <v>3524.4144487499998</v>
      </c>
      <c r="F28" s="127"/>
    </row>
    <row r="29" spans="1:6" x14ac:dyDescent="0.35">
      <c r="A29" s="14">
        <v>2904</v>
      </c>
      <c r="B29" s="15" t="s">
        <v>33</v>
      </c>
      <c r="C29" s="125">
        <f t="shared" si="0"/>
        <v>240.19589474999998</v>
      </c>
      <c r="D29" s="17">
        <v>320.26119299999999</v>
      </c>
      <c r="E29" s="126">
        <f t="shared" si="1"/>
        <v>400.32649125</v>
      </c>
      <c r="F29" s="127"/>
    </row>
    <row r="30" spans="1:6" x14ac:dyDescent="0.35">
      <c r="A30" s="14">
        <v>4103</v>
      </c>
      <c r="B30" s="15" t="s">
        <v>34</v>
      </c>
      <c r="C30" s="125">
        <f t="shared" si="0"/>
        <v>3557.8839097499995</v>
      </c>
      <c r="D30" s="17">
        <v>4743.8452129999996</v>
      </c>
      <c r="E30" s="126">
        <f t="shared" si="1"/>
        <v>5929.8065162499997</v>
      </c>
      <c r="F30" s="127"/>
    </row>
    <row r="31" spans="1:6" x14ac:dyDescent="0.35">
      <c r="A31" s="14">
        <v>1101</v>
      </c>
      <c r="B31" s="15" t="s">
        <v>35</v>
      </c>
      <c r="C31" s="125">
        <f t="shared" si="0"/>
        <v>2091.7934970000001</v>
      </c>
      <c r="D31" s="17">
        <v>2789.057996</v>
      </c>
      <c r="E31" s="126">
        <f t="shared" si="1"/>
        <v>3486.3224949999999</v>
      </c>
      <c r="F31" s="127"/>
    </row>
    <row r="32" spans="1:6" x14ac:dyDescent="0.35">
      <c r="A32" s="14">
        <v>3506</v>
      </c>
      <c r="B32" s="15" t="s">
        <v>36</v>
      </c>
      <c r="C32" s="125">
        <f t="shared" si="0"/>
        <v>2760.8508847499998</v>
      </c>
      <c r="D32" s="17">
        <v>3681.134513</v>
      </c>
      <c r="E32" s="126">
        <f t="shared" si="1"/>
        <v>4601.4181412500002</v>
      </c>
      <c r="F32" s="127"/>
    </row>
    <row r="33" spans="1:6" x14ac:dyDescent="0.35">
      <c r="A33" s="14">
        <v>3502</v>
      </c>
      <c r="B33" s="15" t="s">
        <v>37</v>
      </c>
      <c r="C33" s="125">
        <f t="shared" si="0"/>
        <v>17622.087084750001</v>
      </c>
      <c r="D33" s="17">
        <v>23496.116113</v>
      </c>
      <c r="E33" s="126">
        <f t="shared" si="1"/>
        <v>29370.145141249999</v>
      </c>
      <c r="F33" s="127"/>
    </row>
    <row r="34" spans="1:6" x14ac:dyDescent="0.35">
      <c r="A34" s="14">
        <v>1201</v>
      </c>
      <c r="B34" s="15" t="s">
        <v>38</v>
      </c>
      <c r="C34" s="125">
        <f t="shared" si="0"/>
        <v>836.69500125000002</v>
      </c>
      <c r="D34" s="17">
        <v>1115.593335</v>
      </c>
      <c r="E34" s="126">
        <f t="shared" si="1"/>
        <v>1394.4916687499999</v>
      </c>
      <c r="F34" s="127"/>
    </row>
    <row r="35" spans="1:6" x14ac:dyDescent="0.35">
      <c r="A35" s="14">
        <v>4307</v>
      </c>
      <c r="B35" s="15" t="s">
        <v>39</v>
      </c>
      <c r="C35" s="125">
        <f t="shared" si="0"/>
        <v>3799.43249775</v>
      </c>
      <c r="D35" s="17">
        <v>5065.9099969999997</v>
      </c>
      <c r="E35" s="126">
        <f t="shared" si="1"/>
        <v>6332.3874962499995</v>
      </c>
      <c r="F35" s="127"/>
    </row>
    <row r="36" spans="1:6" x14ac:dyDescent="0.35">
      <c r="A36" s="14">
        <v>1504</v>
      </c>
      <c r="B36" s="15" t="s">
        <v>40</v>
      </c>
      <c r="C36" s="125">
        <f t="shared" si="0"/>
        <v>706.50073275</v>
      </c>
      <c r="D36" s="17">
        <v>942.00097700000003</v>
      </c>
      <c r="E36" s="126">
        <f t="shared" si="1"/>
        <v>1177.5012212500001</v>
      </c>
      <c r="F36" s="127"/>
    </row>
    <row r="37" spans="1:6" x14ac:dyDescent="0.35">
      <c r="A37" s="14">
        <v>3501</v>
      </c>
      <c r="B37" s="15" t="s">
        <v>41</v>
      </c>
      <c r="C37" s="125">
        <f t="shared" si="0"/>
        <v>10908.56262825</v>
      </c>
      <c r="D37" s="17">
        <v>14544.750171</v>
      </c>
      <c r="E37" s="126">
        <f t="shared" si="1"/>
        <v>18180.937713749998</v>
      </c>
      <c r="F37" s="127"/>
    </row>
    <row r="38" spans="1:6" x14ac:dyDescent="0.35">
      <c r="A38" s="14">
        <v>3504</v>
      </c>
      <c r="B38" s="15" t="s">
        <v>42</v>
      </c>
      <c r="C38" s="125">
        <f t="shared" si="0"/>
        <v>5175.0798937500003</v>
      </c>
      <c r="D38" s="17">
        <v>6900.1065250000001</v>
      </c>
      <c r="E38" s="126">
        <f t="shared" si="1"/>
        <v>8625.13315625</v>
      </c>
      <c r="F38" s="127"/>
    </row>
    <row r="39" spans="1:6" x14ac:dyDescent="0.35">
      <c r="A39" s="14">
        <v>2102</v>
      </c>
      <c r="B39" s="15" t="s">
        <v>43</v>
      </c>
      <c r="C39" s="125">
        <f t="shared" si="0"/>
        <v>257.56095225000001</v>
      </c>
      <c r="D39" s="17">
        <v>343.414603</v>
      </c>
      <c r="E39" s="126">
        <f t="shared" si="1"/>
        <v>429.26825374999999</v>
      </c>
      <c r="F39" s="127"/>
    </row>
    <row r="40" spans="1:6" x14ac:dyDescent="0.35">
      <c r="A40" s="14">
        <v>2301</v>
      </c>
      <c r="B40" s="15" t="s">
        <v>44</v>
      </c>
      <c r="C40" s="125">
        <f t="shared" si="0"/>
        <v>134.79760350000001</v>
      </c>
      <c r="D40" s="17">
        <v>179.73013800000001</v>
      </c>
      <c r="E40" s="126">
        <f t="shared" si="1"/>
        <v>224.66267250000001</v>
      </c>
      <c r="F40" s="127"/>
    </row>
    <row r="41" spans="1:6" x14ac:dyDescent="0.35">
      <c r="A41" s="14">
        <v>3102</v>
      </c>
      <c r="B41" s="15" t="s">
        <v>45</v>
      </c>
      <c r="C41" s="125">
        <f t="shared" si="0"/>
        <v>1464.1508819999999</v>
      </c>
      <c r="D41" s="17">
        <v>1952.201176</v>
      </c>
      <c r="E41" s="126">
        <f t="shared" si="1"/>
        <v>2440.2514700000002</v>
      </c>
      <c r="F41" s="127"/>
    </row>
    <row r="42" spans="1:6" x14ac:dyDescent="0.35">
      <c r="A42" s="14">
        <v>2202</v>
      </c>
      <c r="B42" s="15" t="s">
        <v>46</v>
      </c>
      <c r="C42" s="125">
        <f t="shared" si="0"/>
        <v>178.11366525</v>
      </c>
      <c r="D42" s="17">
        <v>237.48488699999999</v>
      </c>
      <c r="E42" s="126">
        <f t="shared" si="1"/>
        <v>296.85610874999998</v>
      </c>
      <c r="F42" s="127"/>
    </row>
    <row r="43" spans="1:6" x14ac:dyDescent="0.35">
      <c r="A43" s="14">
        <v>3106</v>
      </c>
      <c r="B43" s="15" t="s">
        <v>47</v>
      </c>
      <c r="C43" s="125">
        <f t="shared" si="0"/>
        <v>4897.3335472500003</v>
      </c>
      <c r="D43" s="17">
        <v>6529.7780629999997</v>
      </c>
      <c r="E43" s="126">
        <f t="shared" si="1"/>
        <v>8162.2225787499992</v>
      </c>
      <c r="F43" s="127"/>
    </row>
    <row r="44" spans="1:6" x14ac:dyDescent="0.35">
      <c r="A44" s="14">
        <v>3201</v>
      </c>
      <c r="B44" s="15" t="s">
        <v>48</v>
      </c>
      <c r="C44" s="125">
        <f t="shared" si="0"/>
        <v>3795.6815362499997</v>
      </c>
      <c r="D44" s="17">
        <v>5060.9087149999996</v>
      </c>
      <c r="E44" s="126">
        <f t="shared" si="1"/>
        <v>6326.135893749999</v>
      </c>
      <c r="F44" s="127"/>
    </row>
    <row r="45" spans="1:6" x14ac:dyDescent="0.35">
      <c r="A45" s="14">
        <v>2909</v>
      </c>
      <c r="B45" s="15" t="s">
        <v>49</v>
      </c>
      <c r="C45" s="125">
        <f t="shared" si="0"/>
        <v>588.41311874999997</v>
      </c>
      <c r="D45" s="17">
        <v>784.55082500000003</v>
      </c>
      <c r="E45" s="126">
        <f t="shared" si="1"/>
        <v>980.6885312500001</v>
      </c>
      <c r="F45" s="127"/>
    </row>
    <row r="46" spans="1:6" x14ac:dyDescent="0.35">
      <c r="A46" s="14">
        <v>3503</v>
      </c>
      <c r="B46" s="15" t="s">
        <v>50</v>
      </c>
      <c r="C46" s="125">
        <f t="shared" si="0"/>
        <v>9599.3093879999997</v>
      </c>
      <c r="D46" s="17">
        <v>12799.079184</v>
      </c>
      <c r="E46" s="126">
        <f t="shared" si="1"/>
        <v>15998.848980000001</v>
      </c>
      <c r="F46" s="127"/>
    </row>
    <row r="47" spans="1:6" x14ac:dyDescent="0.35">
      <c r="A47" s="14">
        <v>1502</v>
      </c>
      <c r="B47" s="15" t="s">
        <v>51</v>
      </c>
      <c r="C47" s="125">
        <f t="shared" si="0"/>
        <v>562.52540550000003</v>
      </c>
      <c r="D47" s="17">
        <v>750.03387399999997</v>
      </c>
      <c r="E47" s="126">
        <f t="shared" si="1"/>
        <v>937.5423424999999</v>
      </c>
      <c r="F47" s="127"/>
    </row>
    <row r="48" spans="1:6" x14ac:dyDescent="0.35">
      <c r="A48" s="14">
        <v>3108</v>
      </c>
      <c r="B48" s="15" t="s">
        <v>52</v>
      </c>
      <c r="C48" s="125">
        <f t="shared" si="0"/>
        <v>4773.1556625000003</v>
      </c>
      <c r="D48" s="17">
        <v>6364.2075500000001</v>
      </c>
      <c r="E48" s="126">
        <f t="shared" si="1"/>
        <v>7955.2594374999999</v>
      </c>
      <c r="F48" s="127"/>
    </row>
    <row r="49" spans="1:6" x14ac:dyDescent="0.35">
      <c r="A49" s="14">
        <v>4102</v>
      </c>
      <c r="B49" s="15" t="s">
        <v>53</v>
      </c>
      <c r="C49" s="125">
        <f t="shared" si="0"/>
        <v>841.63802249999992</v>
      </c>
      <c r="D49" s="17">
        <v>1122.1840299999999</v>
      </c>
      <c r="E49" s="126">
        <f t="shared" si="1"/>
        <v>1402.7300375</v>
      </c>
      <c r="F49" s="127"/>
    </row>
    <row r="50" spans="1:6" x14ac:dyDescent="0.35">
      <c r="A50" s="14">
        <v>2302</v>
      </c>
      <c r="B50" s="15" t="s">
        <v>54</v>
      </c>
      <c r="C50" s="125">
        <f t="shared" si="0"/>
        <v>179.99005349999999</v>
      </c>
      <c r="D50" s="17">
        <v>239.986738</v>
      </c>
      <c r="E50" s="126">
        <f t="shared" si="1"/>
        <v>299.98342250000002</v>
      </c>
      <c r="F50" s="127"/>
    </row>
    <row r="51" spans="1:6" x14ac:dyDescent="0.35">
      <c r="A51" s="14">
        <v>4303</v>
      </c>
      <c r="B51" s="15" t="s">
        <v>55</v>
      </c>
      <c r="C51" s="125">
        <f t="shared" si="0"/>
        <v>6952.3987552500002</v>
      </c>
      <c r="D51" s="17">
        <v>9269.8650070000003</v>
      </c>
      <c r="E51" s="126">
        <f t="shared" si="1"/>
        <v>11587.33125875</v>
      </c>
      <c r="F51" s="127"/>
    </row>
    <row r="52" spans="1:6" x14ac:dyDescent="0.35">
      <c r="A52" s="14">
        <v>2604</v>
      </c>
      <c r="B52" s="15" t="s">
        <v>56</v>
      </c>
      <c r="C52" s="125">
        <f t="shared" si="0"/>
        <v>1670.76553425</v>
      </c>
      <c r="D52" s="17">
        <v>2227.687379</v>
      </c>
      <c r="E52" s="126">
        <f t="shared" si="1"/>
        <v>2784.6092237499997</v>
      </c>
      <c r="F52" s="127"/>
    </row>
    <row r="53" spans="1:6" x14ac:dyDescent="0.35">
      <c r="A53" s="14">
        <v>2906</v>
      </c>
      <c r="B53" s="15" t="s">
        <v>57</v>
      </c>
      <c r="C53" s="125">
        <f t="shared" si="0"/>
        <v>616.61049524999999</v>
      </c>
      <c r="D53" s="17">
        <v>822.14732700000002</v>
      </c>
      <c r="E53" s="126">
        <f t="shared" si="1"/>
        <v>1027.6841587500001</v>
      </c>
      <c r="F53" s="127"/>
    </row>
    <row r="54" spans="1:6" x14ac:dyDescent="0.35">
      <c r="A54" s="14">
        <v>5204</v>
      </c>
      <c r="B54" s="15" t="s">
        <v>58</v>
      </c>
      <c r="C54" s="125">
        <f t="shared" si="0"/>
        <v>2660.3876999999998</v>
      </c>
      <c r="D54" s="17">
        <v>3547.1835999999998</v>
      </c>
      <c r="E54" s="126">
        <f t="shared" si="1"/>
        <v>4433.9794999999995</v>
      </c>
      <c r="F54" s="127"/>
    </row>
    <row r="55" spans="1:6" x14ac:dyDescent="0.35">
      <c r="A55" s="14">
        <v>3302</v>
      </c>
      <c r="B55" s="15" t="s">
        <v>59</v>
      </c>
      <c r="C55" s="125">
        <f t="shared" si="0"/>
        <v>3203.7165487499997</v>
      </c>
      <c r="D55" s="17">
        <v>4271.6220649999996</v>
      </c>
      <c r="E55" s="126">
        <f t="shared" si="1"/>
        <v>5339.5275812499995</v>
      </c>
      <c r="F55" s="127"/>
    </row>
    <row r="56" spans="1:6" x14ac:dyDescent="0.35">
      <c r="A56" s="14">
        <v>1701</v>
      </c>
      <c r="B56" s="15" t="s">
        <v>60</v>
      </c>
      <c r="C56" s="125">
        <f t="shared" si="0"/>
        <v>738.52449975000002</v>
      </c>
      <c r="D56" s="17">
        <v>984.69933300000002</v>
      </c>
      <c r="E56" s="126">
        <f t="shared" si="1"/>
        <v>1230.8741662500001</v>
      </c>
      <c r="F56" s="127"/>
    </row>
    <row r="57" spans="1:6" x14ac:dyDescent="0.35">
      <c r="A57" s="14">
        <v>3103</v>
      </c>
      <c r="B57" s="15" t="s">
        <v>61</v>
      </c>
      <c r="C57" s="125">
        <f t="shared" si="0"/>
        <v>3124.7308102500001</v>
      </c>
      <c r="D57" s="17">
        <v>4166.3077469999998</v>
      </c>
      <c r="E57" s="126">
        <f t="shared" si="1"/>
        <v>5207.8846837499996</v>
      </c>
      <c r="F57" s="127"/>
    </row>
    <row r="58" spans="1:6" x14ac:dyDescent="0.35">
      <c r="A58" s="14">
        <v>3505</v>
      </c>
      <c r="B58" s="15" t="s">
        <v>62</v>
      </c>
      <c r="C58" s="125">
        <f t="shared" si="0"/>
        <v>6068.5344930000001</v>
      </c>
      <c r="D58" s="17">
        <v>8091.3793240000005</v>
      </c>
      <c r="E58" s="126">
        <f t="shared" si="1"/>
        <v>10114.224155</v>
      </c>
      <c r="F58" s="127"/>
    </row>
    <row r="59" spans="1:6" x14ac:dyDescent="0.35">
      <c r="A59" s="14">
        <v>4101</v>
      </c>
      <c r="B59" s="15" t="s">
        <v>63</v>
      </c>
      <c r="C59" s="125">
        <f t="shared" si="0"/>
        <v>4965.5256733279366</v>
      </c>
      <c r="D59" s="17">
        <v>6620.7008977705818</v>
      </c>
      <c r="E59" s="126">
        <f t="shared" si="1"/>
        <v>8275.8761222132271</v>
      </c>
      <c r="F59" s="127"/>
    </row>
    <row r="60" spans="1:6" x14ac:dyDescent="0.35">
      <c r="A60" s="14">
        <v>3105</v>
      </c>
      <c r="B60" s="15" t="s">
        <v>64</v>
      </c>
      <c r="C60" s="125">
        <f t="shared" si="0"/>
        <v>7466.297404500001</v>
      </c>
      <c r="D60" s="17">
        <v>9955.0632060000007</v>
      </c>
      <c r="E60" s="126">
        <f t="shared" si="1"/>
        <v>12443.8290075</v>
      </c>
      <c r="F60" s="127"/>
    </row>
    <row r="61" spans="1:6" x14ac:dyDescent="0.35">
      <c r="A61" s="14">
        <v>5106</v>
      </c>
      <c r="B61" s="15" t="s">
        <v>65</v>
      </c>
      <c r="C61" s="125">
        <f t="shared" si="0"/>
        <v>2893.0051537499999</v>
      </c>
      <c r="D61" s="17">
        <v>3857.340205</v>
      </c>
      <c r="E61" s="126">
        <f t="shared" si="1"/>
        <v>4821.6752562499996</v>
      </c>
      <c r="F61" s="127"/>
    </row>
    <row r="62" spans="1:6" x14ac:dyDescent="0.35">
      <c r="A62" s="14">
        <v>5203</v>
      </c>
      <c r="B62" s="15" t="s">
        <v>66</v>
      </c>
      <c r="C62" s="125">
        <f t="shared" si="0"/>
        <v>1955.6570647500002</v>
      </c>
      <c r="D62" s="17">
        <v>2607.5427530000002</v>
      </c>
      <c r="E62" s="126">
        <f t="shared" si="1"/>
        <v>3259.4284412500001</v>
      </c>
      <c r="F62" s="127"/>
    </row>
    <row r="63" spans="1:6" x14ac:dyDescent="0.35">
      <c r="A63" s="14">
        <v>2801</v>
      </c>
      <c r="B63" s="15" t="s">
        <v>67</v>
      </c>
      <c r="C63" s="125">
        <f t="shared" si="0"/>
        <v>1422.6465187499998</v>
      </c>
      <c r="D63" s="17">
        <v>1896.8620249999999</v>
      </c>
      <c r="E63" s="126">
        <f t="shared" si="1"/>
        <v>2371.07753125</v>
      </c>
      <c r="F63" s="127"/>
    </row>
    <row r="64" spans="1:6" x14ac:dyDescent="0.35">
      <c r="A64" s="19">
        <v>5205</v>
      </c>
      <c r="B64" s="20" t="s">
        <v>68</v>
      </c>
      <c r="C64" s="125">
        <f t="shared" si="0"/>
        <v>2046.71546025</v>
      </c>
      <c r="D64" s="17">
        <v>2728.953947</v>
      </c>
      <c r="E64" s="126">
        <f t="shared" si="1"/>
        <v>3411.19243375</v>
      </c>
      <c r="F64" s="127"/>
    </row>
    <row r="65" spans="1:6" x14ac:dyDescent="0.35">
      <c r="A65" s="14">
        <v>2602</v>
      </c>
      <c r="B65" s="15" t="s">
        <v>69</v>
      </c>
      <c r="C65" s="125">
        <f t="shared" si="0"/>
        <v>185.05518000000001</v>
      </c>
      <c r="D65" s="17">
        <v>246.74024</v>
      </c>
      <c r="E65" s="126">
        <f t="shared" si="1"/>
        <v>308.42529999999999</v>
      </c>
      <c r="F65" s="127"/>
    </row>
    <row r="66" spans="1:6" x14ac:dyDescent="0.35">
      <c r="A66" s="14">
        <v>5202</v>
      </c>
      <c r="B66" s="15" t="s">
        <v>70</v>
      </c>
      <c r="C66" s="125">
        <f t="shared" si="0"/>
        <v>2785.3242255</v>
      </c>
      <c r="D66" s="17">
        <v>3713.7656339999999</v>
      </c>
      <c r="E66" s="126">
        <f t="shared" si="1"/>
        <v>4642.2070425000002</v>
      </c>
      <c r="F66" s="127"/>
    </row>
    <row r="67" spans="1:6" x14ac:dyDescent="0.35">
      <c r="A67" s="14">
        <v>4306</v>
      </c>
      <c r="B67" s="15" t="s">
        <v>71</v>
      </c>
      <c r="C67" s="125">
        <f t="shared" si="0"/>
        <v>6927.264854250001</v>
      </c>
      <c r="D67" s="17">
        <v>9236.3531390000007</v>
      </c>
      <c r="E67" s="126">
        <f t="shared" si="1"/>
        <v>11545.44142375</v>
      </c>
      <c r="F67" s="127"/>
    </row>
    <row r="68" spans="1:6" x14ac:dyDescent="0.35">
      <c r="A68" s="14">
        <v>2105</v>
      </c>
      <c r="B68" s="15" t="s">
        <v>72</v>
      </c>
      <c r="C68" s="125">
        <f t="shared" ref="C68:C105" si="2">D68*0.75</f>
        <v>561.13120724999999</v>
      </c>
      <c r="D68" s="17">
        <v>748.17494299999998</v>
      </c>
      <c r="E68" s="126">
        <f t="shared" ref="E68:E105" si="3">D68*1.25</f>
        <v>935.21867874999998</v>
      </c>
      <c r="F68" s="127"/>
    </row>
    <row r="69" spans="1:6" x14ac:dyDescent="0.35">
      <c r="A69" s="14">
        <v>5101</v>
      </c>
      <c r="B69" s="15" t="s">
        <v>73</v>
      </c>
      <c r="C69" s="125">
        <f t="shared" si="2"/>
        <v>1651.1351677500002</v>
      </c>
      <c r="D69" s="17">
        <v>2201.5135570000002</v>
      </c>
      <c r="E69" s="126">
        <f t="shared" si="3"/>
        <v>2751.8919462500003</v>
      </c>
      <c r="F69" s="127"/>
    </row>
    <row r="70" spans="1:6" x14ac:dyDescent="0.35">
      <c r="A70" s="14">
        <v>2902</v>
      </c>
      <c r="B70" s="15" t="s">
        <v>74</v>
      </c>
      <c r="C70" s="125">
        <f t="shared" si="2"/>
        <v>275.30964975000001</v>
      </c>
      <c r="D70" s="17">
        <v>367.07953300000003</v>
      </c>
      <c r="E70" s="126">
        <f t="shared" si="3"/>
        <v>458.84941625000005</v>
      </c>
      <c r="F70" s="127"/>
    </row>
    <row r="71" spans="1:6" x14ac:dyDescent="0.35">
      <c r="A71" s="14">
        <v>5104</v>
      </c>
      <c r="B71" s="15" t="s">
        <v>75</v>
      </c>
      <c r="C71" s="125">
        <f t="shared" si="2"/>
        <v>1218.0096390000001</v>
      </c>
      <c r="D71" s="17">
        <v>1624.0128520000001</v>
      </c>
      <c r="E71" s="126">
        <f t="shared" si="3"/>
        <v>2030.016065</v>
      </c>
      <c r="F71" s="127"/>
    </row>
    <row r="72" spans="1:6" x14ac:dyDescent="0.35">
      <c r="A72" s="14">
        <v>2402</v>
      </c>
      <c r="B72" s="15" t="s">
        <v>76</v>
      </c>
      <c r="C72" s="125">
        <f t="shared" si="2"/>
        <v>549.09665625000002</v>
      </c>
      <c r="D72" s="17">
        <v>732.12887499999999</v>
      </c>
      <c r="E72" s="126">
        <f t="shared" si="3"/>
        <v>915.16109374999996</v>
      </c>
      <c r="F72" s="127"/>
    </row>
    <row r="73" spans="1:6" x14ac:dyDescent="0.35">
      <c r="A73" s="14">
        <v>2103</v>
      </c>
      <c r="B73" s="15" t="s">
        <v>77</v>
      </c>
      <c r="C73" s="125">
        <f t="shared" si="2"/>
        <v>791.07774225000003</v>
      </c>
      <c r="D73" s="17">
        <v>1054.770323</v>
      </c>
      <c r="E73" s="126">
        <f t="shared" si="3"/>
        <v>1318.4629037499999</v>
      </c>
      <c r="F73" s="127"/>
    </row>
    <row r="74" spans="1:6" x14ac:dyDescent="0.35">
      <c r="A74" s="14">
        <v>1202</v>
      </c>
      <c r="B74" s="15" t="s">
        <v>78</v>
      </c>
      <c r="C74" s="125">
        <f t="shared" si="2"/>
        <v>202.91762624999998</v>
      </c>
      <c r="D74" s="17">
        <v>270.55683499999998</v>
      </c>
      <c r="E74" s="126">
        <f t="shared" si="3"/>
        <v>338.19604374999994</v>
      </c>
      <c r="F74" s="127"/>
    </row>
    <row r="75" spans="1:6" x14ac:dyDescent="0.35">
      <c r="A75" s="14">
        <v>2206</v>
      </c>
      <c r="B75" s="15" t="s">
        <v>79</v>
      </c>
      <c r="C75" s="125">
        <f t="shared" si="2"/>
        <v>118.8439425</v>
      </c>
      <c r="D75" s="17">
        <v>158.45858999999999</v>
      </c>
      <c r="E75" s="126">
        <f t="shared" si="3"/>
        <v>198.07323749999998</v>
      </c>
      <c r="F75" s="127"/>
    </row>
    <row r="76" spans="1:6" x14ac:dyDescent="0.35">
      <c r="A76" s="14">
        <v>2910</v>
      </c>
      <c r="B76" s="15" t="s">
        <v>80</v>
      </c>
      <c r="C76" s="125">
        <f t="shared" si="2"/>
        <v>446.06138175000001</v>
      </c>
      <c r="D76" s="17">
        <v>594.74850900000001</v>
      </c>
      <c r="E76" s="126">
        <f t="shared" si="3"/>
        <v>743.43563625000002</v>
      </c>
      <c r="F76" s="127"/>
    </row>
    <row r="77" spans="1:6" x14ac:dyDescent="0.35">
      <c r="A77" s="14">
        <v>2903</v>
      </c>
      <c r="B77" s="15" t="s">
        <v>81</v>
      </c>
      <c r="C77" s="125">
        <f t="shared" si="2"/>
        <v>151.26211125</v>
      </c>
      <c r="D77" s="17">
        <v>201.68281500000001</v>
      </c>
      <c r="E77" s="126">
        <f t="shared" si="3"/>
        <v>252.10351875000001</v>
      </c>
      <c r="F77" s="127"/>
    </row>
    <row r="78" spans="1:6" x14ac:dyDescent="0.35">
      <c r="A78" s="14">
        <v>5206</v>
      </c>
      <c r="B78" s="15" t="s">
        <v>82</v>
      </c>
      <c r="C78" s="125">
        <f t="shared" si="2"/>
        <v>5534.3598457500002</v>
      </c>
      <c r="D78" s="17">
        <v>7379.1464610000003</v>
      </c>
      <c r="E78" s="126">
        <f t="shared" si="3"/>
        <v>9223.9330762499994</v>
      </c>
      <c r="F78" s="127"/>
    </row>
    <row r="79" spans="1:6" x14ac:dyDescent="0.35">
      <c r="A79" s="14">
        <v>2201</v>
      </c>
      <c r="B79" s="15" t="s">
        <v>83</v>
      </c>
      <c r="C79" s="125">
        <f t="shared" si="2"/>
        <v>189.97308749999999</v>
      </c>
      <c r="D79" s="17">
        <v>253.29745</v>
      </c>
      <c r="E79" s="126">
        <f t="shared" si="3"/>
        <v>316.62181249999998</v>
      </c>
      <c r="F79" s="127"/>
    </row>
    <row r="80" spans="1:6" x14ac:dyDescent="0.35">
      <c r="A80" s="14">
        <v>2502</v>
      </c>
      <c r="B80" s="15" t="s">
        <v>84</v>
      </c>
      <c r="C80" s="125">
        <f t="shared" si="2"/>
        <v>259.20521625000003</v>
      </c>
      <c r="D80" s="17">
        <v>345.60695500000003</v>
      </c>
      <c r="E80" s="126">
        <f t="shared" si="3"/>
        <v>432.00869375000002</v>
      </c>
      <c r="F80" s="127"/>
    </row>
    <row r="81" spans="1:6" x14ac:dyDescent="0.35">
      <c r="A81" s="14">
        <v>3107</v>
      </c>
      <c r="B81" s="15" t="s">
        <v>85</v>
      </c>
      <c r="C81" s="125">
        <f t="shared" si="2"/>
        <v>1668.9674669999999</v>
      </c>
      <c r="D81" s="17">
        <v>2225.2899560000001</v>
      </c>
      <c r="E81" s="126">
        <f t="shared" si="3"/>
        <v>2781.6124450000002</v>
      </c>
      <c r="F81" s="127"/>
    </row>
    <row r="82" spans="1:6" x14ac:dyDescent="0.35">
      <c r="A82" s="14">
        <v>2905</v>
      </c>
      <c r="B82" s="15" t="s">
        <v>86</v>
      </c>
      <c r="C82" s="125">
        <f t="shared" si="2"/>
        <v>1166.8715992499999</v>
      </c>
      <c r="D82" s="17">
        <v>1555.8287989999999</v>
      </c>
      <c r="E82" s="126">
        <f t="shared" si="3"/>
        <v>1944.7859987499999</v>
      </c>
      <c r="F82" s="127"/>
    </row>
    <row r="83" spans="1:6" x14ac:dyDescent="0.35">
      <c r="A83" s="14">
        <v>2203</v>
      </c>
      <c r="B83" s="15" t="s">
        <v>87</v>
      </c>
      <c r="C83" s="125">
        <f t="shared" si="2"/>
        <v>117.3705915</v>
      </c>
      <c r="D83" s="17">
        <v>156.494122</v>
      </c>
      <c r="E83" s="126">
        <f t="shared" si="3"/>
        <v>195.61765250000002</v>
      </c>
      <c r="F83" s="127"/>
    </row>
    <row r="84" spans="1:6" x14ac:dyDescent="0.35">
      <c r="A84" s="14">
        <v>5207</v>
      </c>
      <c r="B84" s="15" t="s">
        <v>88</v>
      </c>
      <c r="C84" s="125">
        <f t="shared" si="2"/>
        <v>3568.0891762499996</v>
      </c>
      <c r="D84" s="17">
        <v>4757.4522349999997</v>
      </c>
      <c r="E84" s="126">
        <f t="shared" si="3"/>
        <v>5946.8152937499999</v>
      </c>
      <c r="F84" s="127"/>
    </row>
    <row r="85" spans="1:6" x14ac:dyDescent="0.35">
      <c r="A85" s="14">
        <v>5102</v>
      </c>
      <c r="B85" s="15" t="s">
        <v>89</v>
      </c>
      <c r="C85" s="125">
        <f t="shared" si="2"/>
        <v>2018.8524075</v>
      </c>
      <c r="D85" s="17">
        <v>2691.80321</v>
      </c>
      <c r="E85" s="126">
        <f t="shared" si="3"/>
        <v>3364.7540125</v>
      </c>
      <c r="F85" s="127"/>
    </row>
    <row r="86" spans="1:6" x14ac:dyDescent="0.35">
      <c r="A86" s="14">
        <v>2101</v>
      </c>
      <c r="B86" s="15" t="s">
        <v>90</v>
      </c>
      <c r="C86" s="125">
        <f t="shared" si="2"/>
        <v>380.75033099999996</v>
      </c>
      <c r="D86" s="17">
        <v>507.66710799999998</v>
      </c>
      <c r="E86" s="126">
        <f t="shared" si="3"/>
        <v>634.58388500000001</v>
      </c>
      <c r="F86" s="127"/>
    </row>
    <row r="87" spans="1:6" x14ac:dyDescent="0.35">
      <c r="A87" s="14">
        <v>4301</v>
      </c>
      <c r="B87" s="15" t="s">
        <v>91</v>
      </c>
      <c r="C87" s="125">
        <f t="shared" si="2"/>
        <v>4906.4459879999995</v>
      </c>
      <c r="D87" s="17">
        <v>6541.9279839999999</v>
      </c>
      <c r="E87" s="126">
        <f t="shared" si="3"/>
        <v>8177.4099800000004</v>
      </c>
      <c r="F87" s="127"/>
    </row>
    <row r="88" spans="1:6" x14ac:dyDescent="0.35">
      <c r="A88" s="14">
        <v>4201</v>
      </c>
      <c r="B88" s="15" t="s">
        <v>114</v>
      </c>
      <c r="C88" s="125">
        <f t="shared" si="2"/>
        <v>5292.4021692673841</v>
      </c>
      <c r="D88" s="17">
        <v>7056.5362256898452</v>
      </c>
      <c r="E88" s="126">
        <f t="shared" si="3"/>
        <v>8820.6702821123072</v>
      </c>
      <c r="F88" s="127"/>
    </row>
    <row r="89" spans="1:6" x14ac:dyDescent="0.35">
      <c r="A89" s="14">
        <v>2204</v>
      </c>
      <c r="B89" s="15" t="s">
        <v>92</v>
      </c>
      <c r="C89" s="125">
        <f t="shared" si="2"/>
        <v>149.62545225000002</v>
      </c>
      <c r="D89" s="17">
        <v>199.50060300000001</v>
      </c>
      <c r="E89" s="126">
        <f t="shared" si="3"/>
        <v>249.37575375</v>
      </c>
      <c r="F89" s="127"/>
    </row>
    <row r="90" spans="1:6" x14ac:dyDescent="0.35">
      <c r="A90" s="14">
        <v>2601</v>
      </c>
      <c r="B90" s="15" t="s">
        <v>93</v>
      </c>
      <c r="C90" s="125">
        <f t="shared" si="2"/>
        <v>138.67474425</v>
      </c>
      <c r="D90" s="17">
        <v>184.89965900000001</v>
      </c>
      <c r="E90" s="126">
        <f t="shared" si="3"/>
        <v>231.12457375000002</v>
      </c>
      <c r="F90" s="127"/>
    </row>
    <row r="91" spans="1:6" x14ac:dyDescent="0.35">
      <c r="A91" s="14">
        <v>5107</v>
      </c>
      <c r="B91" s="15" t="s">
        <v>94</v>
      </c>
      <c r="C91" s="125">
        <f t="shared" si="2"/>
        <v>2146.1630460000001</v>
      </c>
      <c r="D91" s="17">
        <v>2861.5507280000002</v>
      </c>
      <c r="E91" s="126">
        <f t="shared" si="3"/>
        <v>3576.9384100000002</v>
      </c>
      <c r="F91" s="127"/>
    </row>
    <row r="92" spans="1:6" x14ac:dyDescent="0.35">
      <c r="A92" s="14">
        <v>1301</v>
      </c>
      <c r="B92" s="15" t="s">
        <v>115</v>
      </c>
      <c r="C92" s="125">
        <f t="shared" si="2"/>
        <v>505.20229227976074</v>
      </c>
      <c r="D92" s="17">
        <v>673.60305637301428</v>
      </c>
      <c r="E92" s="126">
        <f t="shared" si="3"/>
        <v>842.00382046626783</v>
      </c>
      <c r="F92" s="127"/>
    </row>
    <row r="93" spans="1:6" x14ac:dyDescent="0.35">
      <c r="A93" s="14">
        <v>2908</v>
      </c>
      <c r="B93" s="15" t="s">
        <v>95</v>
      </c>
      <c r="C93" s="125">
        <f t="shared" si="2"/>
        <v>3167.9149695000006</v>
      </c>
      <c r="D93" s="17">
        <v>4223.8866260000004</v>
      </c>
      <c r="E93" s="126">
        <f t="shared" si="3"/>
        <v>5279.8582825000003</v>
      </c>
      <c r="F93" s="127"/>
    </row>
    <row r="94" spans="1:6" x14ac:dyDescent="0.35">
      <c r="A94" s="14">
        <v>5105</v>
      </c>
      <c r="B94" s="15" t="s">
        <v>96</v>
      </c>
      <c r="C94" s="125">
        <f t="shared" si="2"/>
        <v>889.18752374999997</v>
      </c>
      <c r="D94" s="17">
        <v>1185.583365</v>
      </c>
      <c r="E94" s="126">
        <f t="shared" si="3"/>
        <v>1481.9792062500001</v>
      </c>
      <c r="F94" s="127"/>
    </row>
    <row r="95" spans="1:6" x14ac:dyDescent="0.35">
      <c r="A95" s="14">
        <v>2106</v>
      </c>
      <c r="B95" s="15" t="s">
        <v>97</v>
      </c>
      <c r="C95" s="125">
        <f t="shared" si="2"/>
        <v>392.46908174999999</v>
      </c>
      <c r="D95" s="17">
        <v>523.29210899999998</v>
      </c>
      <c r="E95" s="126">
        <f t="shared" si="3"/>
        <v>654.11513624999998</v>
      </c>
      <c r="F95" s="127"/>
    </row>
    <row r="96" spans="1:6" x14ac:dyDescent="0.35">
      <c r="A96" s="14">
        <v>1501</v>
      </c>
      <c r="B96" s="15" t="s">
        <v>98</v>
      </c>
      <c r="C96" s="125">
        <f t="shared" si="2"/>
        <v>760.50490617590992</v>
      </c>
      <c r="D96" s="17">
        <v>1014.0065415678799</v>
      </c>
      <c r="E96" s="126">
        <f t="shared" si="3"/>
        <v>1267.5081769598498</v>
      </c>
      <c r="F96" s="127"/>
    </row>
    <row r="97" spans="1:6" x14ac:dyDescent="0.35">
      <c r="A97" s="14">
        <v>2605</v>
      </c>
      <c r="B97" s="15" t="s">
        <v>99</v>
      </c>
      <c r="C97" s="125">
        <f t="shared" si="2"/>
        <v>258.65007000000003</v>
      </c>
      <c r="D97" s="17">
        <v>344.86676</v>
      </c>
      <c r="E97" s="126">
        <f t="shared" si="3"/>
        <v>431.08344999999997</v>
      </c>
      <c r="F97" s="127"/>
    </row>
    <row r="98" spans="1:6" x14ac:dyDescent="0.35">
      <c r="A98" s="14">
        <v>2205</v>
      </c>
      <c r="B98" s="15" t="s">
        <v>100</v>
      </c>
      <c r="C98" s="125">
        <f t="shared" si="2"/>
        <v>255.61510950000002</v>
      </c>
      <c r="D98" s="17">
        <v>340.82014600000002</v>
      </c>
      <c r="E98" s="126">
        <f t="shared" si="3"/>
        <v>426.02518250000003</v>
      </c>
      <c r="F98" s="127"/>
    </row>
    <row r="99" spans="1:6" x14ac:dyDescent="0.35">
      <c r="A99" s="14">
        <v>5001</v>
      </c>
      <c r="B99" s="15" t="s">
        <v>101</v>
      </c>
      <c r="C99" s="125">
        <f t="shared" si="2"/>
        <v>1934.2841827499999</v>
      </c>
      <c r="D99" s="17">
        <v>2579.0455769999999</v>
      </c>
      <c r="E99" s="126">
        <f t="shared" si="3"/>
        <v>3223.8069712500001</v>
      </c>
      <c r="F99" s="127"/>
    </row>
    <row r="100" spans="1:6" x14ac:dyDescent="0.35">
      <c r="A100" s="14">
        <v>1303</v>
      </c>
      <c r="B100" s="15" t="s">
        <v>102</v>
      </c>
      <c r="C100" s="125">
        <f t="shared" si="2"/>
        <v>590.22006450000003</v>
      </c>
      <c r="D100" s="17">
        <v>786.96008600000005</v>
      </c>
      <c r="E100" s="126">
        <f t="shared" si="3"/>
        <v>983.70010750000006</v>
      </c>
      <c r="F100" s="127"/>
    </row>
    <row r="101" spans="1:6" x14ac:dyDescent="0.35">
      <c r="A101" s="14">
        <v>5201</v>
      </c>
      <c r="B101" s="15" t="s">
        <v>103</v>
      </c>
      <c r="C101" s="125">
        <f t="shared" si="2"/>
        <v>3042.4144695</v>
      </c>
      <c r="D101" s="17">
        <v>4056.5526260000001</v>
      </c>
      <c r="E101" s="126">
        <f t="shared" si="3"/>
        <v>5070.6907824999998</v>
      </c>
      <c r="F101" s="127"/>
    </row>
    <row r="102" spans="1:6" x14ac:dyDescent="0.35">
      <c r="A102" s="14">
        <v>5003</v>
      </c>
      <c r="B102" s="15" t="s">
        <v>104</v>
      </c>
      <c r="C102" s="125">
        <f t="shared" si="2"/>
        <v>4136.9951092499996</v>
      </c>
      <c r="D102" s="17">
        <v>5515.9934789999998</v>
      </c>
      <c r="E102" s="126">
        <f t="shared" si="3"/>
        <v>6894.9918487499999</v>
      </c>
      <c r="F102" s="127"/>
    </row>
    <row r="103" spans="1:6" x14ac:dyDescent="0.35">
      <c r="A103" s="14">
        <v>2104</v>
      </c>
      <c r="B103" s="15" t="s">
        <v>105</v>
      </c>
      <c r="C103" s="125">
        <f t="shared" si="2"/>
        <v>361.73340224999998</v>
      </c>
      <c r="D103" s="17">
        <v>482.31120299999998</v>
      </c>
      <c r="E103" s="126">
        <f t="shared" si="3"/>
        <v>602.88900375000003</v>
      </c>
      <c r="F103" s="127"/>
    </row>
    <row r="104" spans="1:6" x14ac:dyDescent="0.35">
      <c r="A104" s="14">
        <v>2501</v>
      </c>
      <c r="B104" s="15" t="s">
        <v>106</v>
      </c>
      <c r="C104" s="125">
        <f t="shared" si="2"/>
        <v>506.42799750000006</v>
      </c>
      <c r="D104" s="17">
        <v>675.23733000000004</v>
      </c>
      <c r="E104" s="126">
        <f t="shared" si="3"/>
        <v>844.04666250000002</v>
      </c>
      <c r="F104" s="127"/>
    </row>
    <row r="105" spans="1:6" ht="15" thickBot="1" x14ac:dyDescent="0.4">
      <c r="A105" s="19">
        <v>4203</v>
      </c>
      <c r="B105" s="20" t="s">
        <v>107</v>
      </c>
      <c r="C105" s="125">
        <f t="shared" si="2"/>
        <v>3994.53725175</v>
      </c>
      <c r="D105" s="17">
        <v>5326.049669</v>
      </c>
      <c r="E105" s="126">
        <f t="shared" si="3"/>
        <v>6657.56208625</v>
      </c>
      <c r="F105" s="127"/>
    </row>
    <row r="106" spans="1:6" x14ac:dyDescent="0.35">
      <c r="A106" s="154">
        <v>1302</v>
      </c>
      <c r="B106" s="164" t="s">
        <v>116</v>
      </c>
      <c r="C106" s="165"/>
      <c r="D106" s="165"/>
      <c r="E106" s="166"/>
      <c r="F106" s="69"/>
    </row>
    <row r="107" spans="1:6" ht="15" thickBot="1" x14ac:dyDescent="0.4">
      <c r="A107" s="155" t="s">
        <v>117</v>
      </c>
      <c r="B107" s="24" t="s">
        <v>118</v>
      </c>
      <c r="C107" s="11" t="s">
        <v>1</v>
      </c>
      <c r="D107" s="11" t="s">
        <v>3</v>
      </c>
      <c r="E107" s="12" t="s">
        <v>6</v>
      </c>
      <c r="F107" s="68"/>
    </row>
    <row r="108" spans="1:6" ht="15" thickBot="1" x14ac:dyDescent="0.4">
      <c r="A108" s="154">
        <v>1302</v>
      </c>
      <c r="B108" s="156" t="s">
        <v>119</v>
      </c>
      <c r="C108" s="125">
        <f>D108*0.75</f>
        <v>6381.3951027827097</v>
      </c>
      <c r="D108" s="17">
        <v>8508.5268037102796</v>
      </c>
      <c r="E108" s="126">
        <f>D108*1.25</f>
        <v>10635.65850463785</v>
      </c>
      <c r="F108" s="127"/>
    </row>
    <row r="109" spans="1:6" ht="15" thickBot="1" x14ac:dyDescent="0.4">
      <c r="A109" s="154">
        <v>1302</v>
      </c>
      <c r="B109" s="156" t="s">
        <v>120</v>
      </c>
      <c r="C109" s="125">
        <f t="shared" ref="C109:C110" si="4">D109*0.75</f>
        <v>13770.801547625902</v>
      </c>
      <c r="D109" s="17">
        <v>18361.06873016787</v>
      </c>
      <c r="E109" s="126">
        <f t="shared" ref="E109:E110" si="5">D109*1.25</f>
        <v>22951.335912709837</v>
      </c>
      <c r="F109" s="127"/>
    </row>
    <row r="110" spans="1:6" ht="15" thickBot="1" x14ac:dyDescent="0.4">
      <c r="A110" s="154">
        <v>1302</v>
      </c>
      <c r="B110" s="157" t="s">
        <v>121</v>
      </c>
      <c r="C110" s="158">
        <f t="shared" si="4"/>
        <v>722.46918608928218</v>
      </c>
      <c r="D110" s="66">
        <v>963.29224811904294</v>
      </c>
      <c r="E110" s="159">
        <f t="shared" si="5"/>
        <v>1204.1153101488037</v>
      </c>
      <c r="F110" s="127"/>
    </row>
    <row r="111" spans="1:6" x14ac:dyDescent="0.35">
      <c r="A111"/>
      <c r="B111" s="71"/>
      <c r="C111" s="160"/>
      <c r="D111" s="160"/>
      <c r="E111" s="160"/>
      <c r="F111" s="128"/>
    </row>
    <row r="112" spans="1:6" x14ac:dyDescent="0.35">
      <c r="A112"/>
      <c r="B112" s="71"/>
      <c r="C112" s="160"/>
      <c r="D112" s="160"/>
      <c r="E112" s="160"/>
      <c r="F112" s="128"/>
    </row>
    <row r="113" spans="1:6" x14ac:dyDescent="0.35">
      <c r="A113"/>
      <c r="B113" s="71"/>
      <c r="C113" s="160"/>
      <c r="D113" s="160"/>
      <c r="E113" s="160"/>
      <c r="F113" s="128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B33" sqref="B33"/>
    </sheetView>
  </sheetViews>
  <sheetFormatPr defaultRowHeight="14.5" x14ac:dyDescent="0.35"/>
  <cols>
    <col min="1" max="1" width="70" bestFit="1" customWidth="1"/>
    <col min="2" max="2" width="14" bestFit="1" customWidth="1"/>
    <col min="5" max="5" width="13.7265625" bestFit="1" customWidth="1"/>
    <col min="6" max="6" width="13.7265625" customWidth="1"/>
    <col min="8" max="8" width="13.81640625" bestFit="1" customWidth="1"/>
  </cols>
  <sheetData>
    <row r="1" spans="1:8" x14ac:dyDescent="0.35">
      <c r="E1" s="167" t="s">
        <v>334</v>
      </c>
      <c r="F1" s="168"/>
      <c r="G1" s="168"/>
      <c r="H1" s="169"/>
    </row>
    <row r="2" spans="1:8" x14ac:dyDescent="0.35">
      <c r="A2" s="32"/>
      <c r="B2" s="33" t="s">
        <v>122</v>
      </c>
      <c r="E2" s="39" t="s">
        <v>332</v>
      </c>
      <c r="F2" s="39" t="s">
        <v>333</v>
      </c>
      <c r="G2" s="39" t="s">
        <v>125</v>
      </c>
      <c r="H2" s="39" t="s">
        <v>340</v>
      </c>
    </row>
    <row r="3" spans="1:8" x14ac:dyDescent="0.35">
      <c r="A3" s="34" t="s">
        <v>111</v>
      </c>
      <c r="B3" s="81">
        <f>H3</f>
        <v>1089.5124819249838</v>
      </c>
      <c r="E3" s="35">
        <v>893.56</v>
      </c>
      <c r="F3" s="80">
        <v>43221</v>
      </c>
      <c r="G3" s="39" t="s">
        <v>339</v>
      </c>
      <c r="H3" s="49">
        <f>G3*E3</f>
        <v>1089.5124819249838</v>
      </c>
    </row>
    <row r="4" spans="1:8" x14ac:dyDescent="0.35">
      <c r="A4" s="46" t="s">
        <v>123</v>
      </c>
      <c r="B4" s="39" t="s">
        <v>335</v>
      </c>
    </row>
    <row r="5" spans="1:8" x14ac:dyDescent="0.35">
      <c r="A5" s="79"/>
    </row>
    <row r="6" spans="1:8" x14ac:dyDescent="0.35">
      <c r="A6" s="32"/>
      <c r="B6" s="33" t="s">
        <v>122</v>
      </c>
    </row>
    <row r="7" spans="1:8" x14ac:dyDescent="0.35">
      <c r="A7" s="34" t="s">
        <v>112</v>
      </c>
      <c r="B7" s="81">
        <f>AVERAGE(B8:B9)</f>
        <v>7542.4542359999996</v>
      </c>
    </row>
    <row r="8" spans="1:8" x14ac:dyDescent="0.35">
      <c r="A8" s="32" t="s">
        <v>21</v>
      </c>
      <c r="B8" s="33">
        <v>5815.0434649999997</v>
      </c>
    </row>
    <row r="9" spans="1:8" x14ac:dyDescent="0.35">
      <c r="A9" s="32" t="s">
        <v>55</v>
      </c>
      <c r="B9" s="33">
        <v>9269.8650070000003</v>
      </c>
    </row>
    <row r="10" spans="1:8" x14ac:dyDescent="0.35">
      <c r="A10" s="46" t="s">
        <v>124</v>
      </c>
      <c r="B10" s="33"/>
    </row>
    <row r="12" spans="1:8" x14ac:dyDescent="0.35">
      <c r="A12" s="39"/>
      <c r="B12" s="39"/>
      <c r="E12" s="109"/>
      <c r="F12" s="109"/>
      <c r="G12" s="109"/>
      <c r="H12" s="109"/>
    </row>
    <row r="13" spans="1:8" x14ac:dyDescent="0.35">
      <c r="A13" s="32">
        <f ca="1">A13:E37</f>
        <v>0</v>
      </c>
      <c r="B13" s="33" t="s">
        <v>122</v>
      </c>
      <c r="E13" s="86"/>
      <c r="F13" s="86"/>
      <c r="G13" s="86"/>
      <c r="H13" s="86"/>
    </row>
    <row r="14" spans="1:8" x14ac:dyDescent="0.35">
      <c r="A14" s="34" t="s">
        <v>113</v>
      </c>
      <c r="B14" s="81">
        <v>660.95</v>
      </c>
      <c r="D14" s="131"/>
      <c r="E14" s="113"/>
      <c r="F14" s="132"/>
      <c r="G14" s="86"/>
      <c r="H14" s="133"/>
    </row>
    <row r="15" spans="1:8" x14ac:dyDescent="0.35">
      <c r="A15" s="46" t="s">
        <v>341</v>
      </c>
      <c r="B15" s="39"/>
    </row>
    <row r="16" spans="1:8" x14ac:dyDescent="0.35">
      <c r="A16" s="36"/>
      <c r="B16" s="37"/>
      <c r="C16" s="40"/>
    </row>
    <row r="17" spans="1:8" x14ac:dyDescent="0.35">
      <c r="A17" s="36"/>
      <c r="B17" s="37"/>
    </row>
    <row r="18" spans="1:8" x14ac:dyDescent="0.35">
      <c r="A18" s="32"/>
      <c r="B18" s="33" t="s">
        <v>122</v>
      </c>
    </row>
    <row r="19" spans="1:8" x14ac:dyDescent="0.35">
      <c r="A19" s="41" t="s">
        <v>114</v>
      </c>
      <c r="B19" s="81">
        <f>AVERAGE(B20:B22)</f>
        <v>7056.5362256898452</v>
      </c>
      <c r="G19" s="113"/>
    </row>
    <row r="20" spans="1:8" x14ac:dyDescent="0.35">
      <c r="A20" s="42" t="s">
        <v>31</v>
      </c>
      <c r="B20" s="33">
        <v>6751.2050429999999</v>
      </c>
      <c r="G20" s="113"/>
    </row>
    <row r="21" spans="1:8" x14ac:dyDescent="0.35">
      <c r="A21" s="42" t="s">
        <v>17</v>
      </c>
      <c r="B21" s="33">
        <v>7330.3168462020485</v>
      </c>
      <c r="G21" s="113"/>
    </row>
    <row r="22" spans="1:8" x14ac:dyDescent="0.35">
      <c r="A22" s="42" t="s">
        <v>18</v>
      </c>
      <c r="B22" s="33">
        <v>7088.0867878674881</v>
      </c>
      <c r="G22" s="113"/>
    </row>
    <row r="23" spans="1:8" x14ac:dyDescent="0.35">
      <c r="A23" s="46" t="s">
        <v>124</v>
      </c>
      <c r="B23" s="33"/>
    </row>
    <row r="24" spans="1:8" x14ac:dyDescent="0.35">
      <c r="A24" s="36"/>
      <c r="B24" s="37"/>
    </row>
    <row r="25" spans="1:8" x14ac:dyDescent="0.35">
      <c r="A25" s="62" t="s">
        <v>331</v>
      </c>
      <c r="B25" s="33"/>
      <c r="E25" s="170" t="s">
        <v>334</v>
      </c>
      <c r="F25" s="170"/>
      <c r="G25" s="170"/>
      <c r="H25" s="170"/>
    </row>
    <row r="26" spans="1:8" x14ac:dyDescent="0.35">
      <c r="A26" s="43" t="s">
        <v>118</v>
      </c>
      <c r="B26" s="33" t="s">
        <v>122</v>
      </c>
      <c r="C26" s="68"/>
      <c r="D26" s="85"/>
      <c r="E26" s="39" t="s">
        <v>332</v>
      </c>
      <c r="F26" s="39" t="s">
        <v>333</v>
      </c>
      <c r="G26" s="39" t="s">
        <v>125</v>
      </c>
      <c r="H26" s="39" t="s">
        <v>336</v>
      </c>
    </row>
    <row r="27" spans="1:8" x14ac:dyDescent="0.35">
      <c r="A27" s="42" t="s">
        <v>119</v>
      </c>
      <c r="B27" s="44">
        <f>H27</f>
        <v>8508.5268037102796</v>
      </c>
      <c r="C27" s="86"/>
      <c r="D27" s="87"/>
      <c r="E27" s="44">
        <v>6040.4</v>
      </c>
      <c r="F27" s="80">
        <v>42186</v>
      </c>
      <c r="G27" s="83">
        <v>1.4086032057</v>
      </c>
      <c r="H27" s="49">
        <f>G27*E27</f>
        <v>8508.5268037102796</v>
      </c>
    </row>
    <row r="28" spans="1:8" x14ac:dyDescent="0.35">
      <c r="A28" s="42" t="s">
        <v>120</v>
      </c>
      <c r="B28" s="44">
        <f t="shared" ref="B28:B29" si="0">H28</f>
        <v>18361.06873016787</v>
      </c>
      <c r="C28" s="86"/>
      <c r="D28" s="85"/>
      <c r="E28" s="39">
        <v>13306.84</v>
      </c>
      <c r="F28" s="80">
        <v>42309</v>
      </c>
      <c r="G28" s="83">
        <v>1.3798218607999999</v>
      </c>
      <c r="H28" s="49">
        <f t="shared" ref="H28:H29" si="1">G28*E28</f>
        <v>18361.06873016787</v>
      </c>
    </row>
    <row r="29" spans="1:8" x14ac:dyDescent="0.35">
      <c r="A29" s="42" t="s">
        <v>121</v>
      </c>
      <c r="B29" s="44">
        <f t="shared" si="0"/>
        <v>963.29224811904294</v>
      </c>
      <c r="C29" s="86"/>
      <c r="D29" s="85"/>
      <c r="E29" s="39">
        <v>712.37</v>
      </c>
      <c r="F29" s="80">
        <v>42370</v>
      </c>
      <c r="G29" s="134">
        <v>1.3522358439</v>
      </c>
      <c r="H29" s="49">
        <f t="shared" si="1"/>
        <v>963.29224811904294</v>
      </c>
    </row>
    <row r="30" spans="1:8" x14ac:dyDescent="0.35">
      <c r="A30" s="65" t="s">
        <v>126</v>
      </c>
      <c r="B30" s="37"/>
      <c r="C30" s="86"/>
      <c r="D30" s="86"/>
      <c r="H30" s="88"/>
    </row>
    <row r="31" spans="1:8" x14ac:dyDescent="0.35">
      <c r="A31" s="36"/>
      <c r="B31" s="37"/>
    </row>
    <row r="32" spans="1:8" x14ac:dyDescent="0.35">
      <c r="A32" s="32"/>
      <c r="B32" s="45" t="s">
        <v>127</v>
      </c>
      <c r="C32" s="114"/>
      <c r="D32" s="85"/>
      <c r="E32" s="170" t="s">
        <v>334</v>
      </c>
      <c r="F32" s="170"/>
      <c r="G32" s="170"/>
      <c r="H32" s="170"/>
    </row>
    <row r="33" spans="1:8" x14ac:dyDescent="0.35">
      <c r="A33" s="34" t="s">
        <v>98</v>
      </c>
      <c r="B33" s="81">
        <f>AVERAGE(B34:B35)</f>
        <v>1014.0065415678799</v>
      </c>
      <c r="C33" s="86"/>
      <c r="D33" s="87"/>
      <c r="E33" s="39" t="s">
        <v>332</v>
      </c>
      <c r="F33" s="39" t="s">
        <v>333</v>
      </c>
      <c r="G33" s="39" t="s">
        <v>125</v>
      </c>
      <c r="H33" s="39" t="s">
        <v>340</v>
      </c>
    </row>
    <row r="34" spans="1:8" x14ac:dyDescent="0.35">
      <c r="A34" s="47" t="s">
        <v>128</v>
      </c>
      <c r="B34" s="33">
        <f>H34</f>
        <v>927.34773562423993</v>
      </c>
      <c r="C34" s="115"/>
      <c r="D34" s="85"/>
      <c r="E34" s="39">
        <v>729.55</v>
      </c>
      <c r="F34" s="80">
        <v>42705</v>
      </c>
      <c r="G34" s="83">
        <v>1.2711229328</v>
      </c>
      <c r="H34" s="49">
        <f>G34*E34</f>
        <v>927.34773562423993</v>
      </c>
    </row>
    <row r="35" spans="1:8" x14ac:dyDescent="0.35">
      <c r="A35" s="47" t="s">
        <v>129</v>
      </c>
      <c r="B35" s="33">
        <f>H35</f>
        <v>1100.6653475115199</v>
      </c>
      <c r="C35" s="116"/>
      <c r="D35" s="85"/>
      <c r="E35" s="39">
        <v>865.9</v>
      </c>
      <c r="F35" s="80">
        <v>42705</v>
      </c>
      <c r="G35" s="83">
        <v>1.2711229328</v>
      </c>
      <c r="H35" s="49">
        <f>G35*E35</f>
        <v>1100.6653475115199</v>
      </c>
    </row>
    <row r="36" spans="1:8" x14ac:dyDescent="0.35">
      <c r="A36" s="65" t="s">
        <v>337</v>
      </c>
      <c r="B36" s="37"/>
    </row>
    <row r="37" spans="1:8" x14ac:dyDescent="0.35">
      <c r="A37" s="36"/>
      <c r="B37" s="37"/>
    </row>
    <row r="38" spans="1:8" x14ac:dyDescent="0.35">
      <c r="A38" s="36"/>
      <c r="B38" s="37"/>
    </row>
    <row r="39" spans="1:8" x14ac:dyDescent="0.35">
      <c r="A39" s="43" t="s">
        <v>118</v>
      </c>
      <c r="B39" s="33" t="s">
        <v>122</v>
      </c>
    </row>
    <row r="40" spans="1:8" x14ac:dyDescent="0.35">
      <c r="A40" s="34" t="s">
        <v>115</v>
      </c>
      <c r="B40" s="82">
        <f>AVERAGE(B41:B43)</f>
        <v>673.60305637301428</v>
      </c>
    </row>
    <row r="41" spans="1:8" x14ac:dyDescent="0.35">
      <c r="A41" s="42" t="s">
        <v>102</v>
      </c>
      <c r="B41" s="44">
        <f>'resultado_ saneamento'!D94</f>
        <v>786.96008600000005</v>
      </c>
    </row>
    <row r="42" spans="1:8" x14ac:dyDescent="0.35">
      <c r="A42" s="42" t="s">
        <v>78</v>
      </c>
      <c r="B42" s="48">
        <f>'resultado_ saneamento'!D70</f>
        <v>270.55683499999998</v>
      </c>
    </row>
    <row r="43" spans="1:8" x14ac:dyDescent="0.35">
      <c r="A43" s="42" t="s">
        <v>331</v>
      </c>
      <c r="B43" s="44">
        <f>B29</f>
        <v>963.29224811904294</v>
      </c>
    </row>
    <row r="44" spans="1:8" x14ac:dyDescent="0.35">
      <c r="A44" s="67" t="s">
        <v>130</v>
      </c>
    </row>
  </sheetData>
  <mergeCells count="3">
    <mergeCell ref="E1:H1"/>
    <mergeCell ref="E25:H25"/>
    <mergeCell ref="E32:H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workbookViewId="0">
      <selection activeCell="N31" sqref="N31"/>
    </sheetView>
  </sheetViews>
  <sheetFormatPr defaultRowHeight="14.5" x14ac:dyDescent="0.35"/>
  <sheetData>
    <row r="1" spans="1:14" ht="15" thickBot="1" x14ac:dyDescent="0.4">
      <c r="A1" s="64" t="s">
        <v>155</v>
      </c>
      <c r="J1" s="171">
        <v>2022</v>
      </c>
      <c r="K1" s="172"/>
      <c r="L1" s="172"/>
      <c r="M1" s="172"/>
      <c r="N1" s="173"/>
    </row>
    <row r="2" spans="1:14" x14ac:dyDescent="0.35">
      <c r="A2" s="50" t="s">
        <v>131</v>
      </c>
      <c r="B2" s="50" t="s">
        <v>131</v>
      </c>
      <c r="C2" s="50" t="s">
        <v>138</v>
      </c>
      <c r="D2" s="50" t="s">
        <v>139</v>
      </c>
      <c r="E2" s="50" t="s">
        <v>141</v>
      </c>
      <c r="F2" s="51"/>
      <c r="G2" s="51"/>
      <c r="H2" s="50"/>
      <c r="I2" s="89"/>
      <c r="J2" s="90" t="s">
        <v>140</v>
      </c>
      <c r="K2" s="51" t="s">
        <v>141</v>
      </c>
      <c r="L2" s="84"/>
      <c r="M2" s="91" t="s">
        <v>153</v>
      </c>
      <c r="N2" s="92" t="s">
        <v>154</v>
      </c>
    </row>
    <row r="3" spans="1:14" x14ac:dyDescent="0.35">
      <c r="A3" s="53">
        <v>526</v>
      </c>
      <c r="B3" s="53">
        <v>526</v>
      </c>
      <c r="C3" s="54">
        <v>4104</v>
      </c>
      <c r="D3" s="53" t="s">
        <v>17</v>
      </c>
      <c r="E3" s="54">
        <v>333.69411565012399</v>
      </c>
      <c r="F3" s="55"/>
      <c r="G3" s="56"/>
      <c r="H3" s="39"/>
      <c r="I3" s="38"/>
      <c r="J3" s="93">
        <v>3.630867892716592</v>
      </c>
      <c r="K3" s="58">
        <v>333.69411565012399</v>
      </c>
      <c r="L3" s="84"/>
      <c r="M3" s="58">
        <v>333.69411565012399</v>
      </c>
      <c r="N3" s="94"/>
    </row>
    <row r="4" spans="1:14" x14ac:dyDescent="0.35">
      <c r="A4" s="53">
        <v>1466</v>
      </c>
      <c r="B4" s="53">
        <v>1466</v>
      </c>
      <c r="C4" s="54">
        <v>4104</v>
      </c>
      <c r="D4" s="53" t="s">
        <v>17</v>
      </c>
      <c r="E4" s="54">
        <v>392.71093038033507</v>
      </c>
      <c r="F4" s="55"/>
      <c r="G4" s="56"/>
      <c r="H4" s="39"/>
      <c r="I4" s="38"/>
      <c r="J4" s="93">
        <v>2.0668734195999998</v>
      </c>
      <c r="K4" s="58">
        <v>392.71093038033507</v>
      </c>
      <c r="L4" s="84"/>
      <c r="M4" s="58">
        <v>392.71093038033507</v>
      </c>
      <c r="N4" s="94"/>
    </row>
    <row r="5" spans="1:14" x14ac:dyDescent="0.35">
      <c r="A5" s="53">
        <v>524</v>
      </c>
      <c r="B5" s="53">
        <v>524</v>
      </c>
      <c r="C5" s="54">
        <v>4104</v>
      </c>
      <c r="D5" s="53" t="s">
        <v>17</v>
      </c>
      <c r="E5" s="54">
        <v>1443.0580358956868</v>
      </c>
      <c r="F5" s="55"/>
      <c r="G5" s="56"/>
      <c r="H5" s="39"/>
      <c r="I5" s="38"/>
      <c r="J5" s="93">
        <v>3.630867892716592</v>
      </c>
      <c r="K5" s="58">
        <v>1443.0580358956868</v>
      </c>
      <c r="L5" s="84"/>
      <c r="M5" s="58">
        <v>1443.0580358956868</v>
      </c>
      <c r="N5" s="94">
        <v>1443.0580358956868</v>
      </c>
    </row>
    <row r="6" spans="1:14" x14ac:dyDescent="0.35">
      <c r="A6" s="53">
        <v>881</v>
      </c>
      <c r="B6" s="53">
        <v>881</v>
      </c>
      <c r="C6" s="54">
        <v>4104</v>
      </c>
      <c r="D6" s="53" t="s">
        <v>17</v>
      </c>
      <c r="E6" s="54">
        <v>1538.8030007293564</v>
      </c>
      <c r="F6" s="55"/>
      <c r="G6" s="56"/>
      <c r="H6" s="39"/>
      <c r="I6" s="38"/>
      <c r="J6" s="93">
        <v>3.7539966077349756</v>
      </c>
      <c r="K6" s="58">
        <v>1538.8030007293564</v>
      </c>
      <c r="L6" s="84"/>
      <c r="M6" s="58">
        <v>1538.8030007293564</v>
      </c>
      <c r="N6" s="94">
        <v>1538.8030007293564</v>
      </c>
    </row>
    <row r="7" spans="1:14" x14ac:dyDescent="0.35">
      <c r="A7" s="53">
        <v>427</v>
      </c>
      <c r="B7" s="53">
        <v>427</v>
      </c>
      <c r="C7" s="54">
        <v>4104</v>
      </c>
      <c r="D7" s="53" t="s">
        <v>17</v>
      </c>
      <c r="E7" s="54">
        <v>3222.0443269608741</v>
      </c>
      <c r="F7" s="55"/>
      <c r="G7" s="56"/>
      <c r="H7" s="39"/>
      <c r="I7" s="38"/>
      <c r="J7" s="93">
        <v>3.7374779864492678</v>
      </c>
      <c r="K7" s="58">
        <v>3222.0443269608741</v>
      </c>
      <c r="L7" s="84"/>
      <c r="M7" s="58">
        <v>3222.0443269608741</v>
      </c>
      <c r="N7" s="94">
        <v>3222.0443269608741</v>
      </c>
    </row>
    <row r="8" spans="1:14" x14ac:dyDescent="0.35">
      <c r="A8" s="53">
        <v>206</v>
      </c>
      <c r="B8" s="53">
        <v>206</v>
      </c>
      <c r="C8" s="54">
        <v>4104</v>
      </c>
      <c r="D8" s="53" t="s">
        <v>17</v>
      </c>
      <c r="E8" s="54">
        <v>3503.0445878496744</v>
      </c>
      <c r="F8" s="55"/>
      <c r="G8" s="56"/>
      <c r="H8" s="39"/>
      <c r="I8" s="38"/>
      <c r="J8" s="93">
        <v>3.7474983403623869</v>
      </c>
      <c r="K8" s="58">
        <v>3503.0445878496744</v>
      </c>
      <c r="L8" s="84"/>
      <c r="M8" s="58">
        <v>3503.0445878496744</v>
      </c>
      <c r="N8" s="94">
        <v>3503.0445878496744</v>
      </c>
    </row>
    <row r="9" spans="1:14" x14ac:dyDescent="0.35">
      <c r="A9" s="53">
        <v>319</v>
      </c>
      <c r="B9" s="53">
        <v>319</v>
      </c>
      <c r="C9" s="54">
        <v>4104</v>
      </c>
      <c r="D9" s="53" t="s">
        <v>17</v>
      </c>
      <c r="E9" s="54">
        <v>3559.0431483530042</v>
      </c>
      <c r="F9" s="55"/>
      <c r="G9" s="56"/>
      <c r="H9" s="39"/>
      <c r="I9" s="38"/>
      <c r="J9" s="93">
        <v>3.5848523583556591</v>
      </c>
      <c r="K9" s="58">
        <v>3559.0431483530042</v>
      </c>
      <c r="L9" s="84"/>
      <c r="M9" s="58">
        <v>3559.0431483530042</v>
      </c>
      <c r="N9" s="94">
        <v>3559.0431483530042</v>
      </c>
    </row>
    <row r="10" spans="1:14" x14ac:dyDescent="0.35">
      <c r="A10" s="53">
        <v>184</v>
      </c>
      <c r="B10" s="53">
        <v>184</v>
      </c>
      <c r="C10" s="54">
        <v>4104</v>
      </c>
      <c r="D10" s="53" t="s">
        <v>17</v>
      </c>
      <c r="E10" s="54">
        <v>3700.5292810734954</v>
      </c>
      <c r="F10" s="55"/>
      <c r="G10" s="56"/>
      <c r="H10" s="39"/>
      <c r="I10" s="38"/>
      <c r="J10" s="93">
        <v>3.7236488948465785</v>
      </c>
      <c r="K10" s="58">
        <v>3700.5292810734954</v>
      </c>
      <c r="L10" s="84"/>
      <c r="M10" s="58">
        <v>3700.5292810734954</v>
      </c>
      <c r="N10" s="94">
        <v>3700.5292810734954</v>
      </c>
    </row>
    <row r="11" spans="1:14" x14ac:dyDescent="0.35">
      <c r="A11" s="53">
        <v>791</v>
      </c>
      <c r="B11" s="53">
        <v>791</v>
      </c>
      <c r="C11" s="54">
        <v>4104</v>
      </c>
      <c r="D11" s="53" t="s">
        <v>17</v>
      </c>
      <c r="E11" s="54">
        <v>3801.8641955892122</v>
      </c>
      <c r="F11" s="55"/>
      <c r="G11" s="56"/>
      <c r="H11" s="39"/>
      <c r="I11" s="38"/>
      <c r="J11" s="93">
        <v>3.7474983403623869</v>
      </c>
      <c r="K11" s="58">
        <v>3801.8641955892122</v>
      </c>
      <c r="L11" s="84"/>
      <c r="M11" s="58">
        <v>3801.8641955892122</v>
      </c>
      <c r="N11" s="94">
        <v>3801.8641955892122</v>
      </c>
    </row>
    <row r="12" spans="1:14" x14ac:dyDescent="0.35">
      <c r="A12" s="53">
        <v>1254</v>
      </c>
      <c r="B12" s="53">
        <v>1254</v>
      </c>
      <c r="C12" s="54">
        <v>4104</v>
      </c>
      <c r="D12" s="53" t="s">
        <v>17</v>
      </c>
      <c r="E12" s="54">
        <v>4141.521693855494</v>
      </c>
      <c r="F12" s="55"/>
      <c r="G12" s="56"/>
      <c r="H12" s="39"/>
      <c r="I12" s="38"/>
      <c r="J12" s="93">
        <v>3.5394153281575602</v>
      </c>
      <c r="K12" s="58">
        <v>4141.521693855494</v>
      </c>
      <c r="L12" s="84"/>
      <c r="M12" s="58">
        <v>4141.521693855494</v>
      </c>
      <c r="N12" s="94">
        <v>4141.521693855494</v>
      </c>
    </row>
    <row r="13" spans="1:14" x14ac:dyDescent="0.35">
      <c r="A13" s="53">
        <v>843</v>
      </c>
      <c r="B13" s="53">
        <v>843</v>
      </c>
      <c r="C13" s="54">
        <v>4104</v>
      </c>
      <c r="D13" s="53" t="s">
        <v>17</v>
      </c>
      <c r="E13" s="54">
        <v>4222.0970462231899</v>
      </c>
      <c r="F13" s="55"/>
      <c r="G13" s="56"/>
      <c r="H13" s="39"/>
      <c r="I13" s="38"/>
      <c r="J13" s="93">
        <v>3.5560493692777744</v>
      </c>
      <c r="K13" s="58">
        <v>4222.0970462231899</v>
      </c>
      <c r="L13" s="84"/>
      <c r="M13" s="58">
        <v>4222.0970462231899</v>
      </c>
      <c r="N13" s="94">
        <v>4222.0970462231899</v>
      </c>
    </row>
    <row r="14" spans="1:14" x14ac:dyDescent="0.35">
      <c r="A14" s="53">
        <v>537</v>
      </c>
      <c r="B14" s="53">
        <v>537</v>
      </c>
      <c r="C14" s="54">
        <v>4104</v>
      </c>
      <c r="D14" s="53" t="s">
        <v>17</v>
      </c>
      <c r="E14" s="54">
        <v>4894.7656321002214</v>
      </c>
      <c r="F14" s="55"/>
      <c r="G14" s="56"/>
      <c r="H14" s="39"/>
      <c r="I14" s="38"/>
      <c r="J14" s="93">
        <v>3.7474983403623869</v>
      </c>
      <c r="K14" s="58">
        <v>4894.7656321002214</v>
      </c>
      <c r="L14" s="84"/>
      <c r="M14" s="58">
        <v>4894.7656321002214</v>
      </c>
      <c r="N14" s="94">
        <v>4894.7656321002214</v>
      </c>
    </row>
    <row r="15" spans="1:14" x14ac:dyDescent="0.35">
      <c r="A15" s="53">
        <v>186</v>
      </c>
      <c r="B15" s="53">
        <v>186</v>
      </c>
      <c r="C15" s="54">
        <v>4104</v>
      </c>
      <c r="D15" s="53" t="s">
        <v>17</v>
      </c>
      <c r="E15" s="54">
        <v>5648.5368196102345</v>
      </c>
      <c r="F15" s="55"/>
      <c r="G15" s="56"/>
      <c r="H15" s="39"/>
      <c r="I15" s="38"/>
      <c r="J15" s="93">
        <v>3.7474983403623869</v>
      </c>
      <c r="K15" s="58">
        <v>5648.5368196102345</v>
      </c>
      <c r="L15" s="84"/>
      <c r="M15" s="58">
        <v>5648.5368196102345</v>
      </c>
      <c r="N15" s="94">
        <v>5648.5368196102345</v>
      </c>
    </row>
    <row r="16" spans="1:14" x14ac:dyDescent="0.35">
      <c r="A16" s="53">
        <v>1204</v>
      </c>
      <c r="B16" s="53">
        <v>1204</v>
      </c>
      <c r="C16" s="54">
        <v>4104</v>
      </c>
      <c r="D16" s="53" t="s">
        <v>17</v>
      </c>
      <c r="E16" s="54">
        <v>5706.9274233945353</v>
      </c>
      <c r="F16" s="55"/>
      <c r="G16" s="56"/>
      <c r="H16" s="39"/>
      <c r="I16" s="38"/>
      <c r="J16" s="93">
        <v>3.7577564887747346</v>
      </c>
      <c r="K16" s="58">
        <v>5706.9274233945353</v>
      </c>
      <c r="L16" s="84"/>
      <c r="M16" s="58">
        <v>5706.9274233945353</v>
      </c>
      <c r="N16" s="94">
        <v>5706.9274233945353</v>
      </c>
    </row>
    <row r="17" spans="1:15" x14ac:dyDescent="0.35">
      <c r="A17" s="53">
        <v>170</v>
      </c>
      <c r="B17" s="53">
        <v>170</v>
      </c>
      <c r="C17" s="54">
        <v>4104</v>
      </c>
      <c r="D17" s="53" t="s">
        <v>17</v>
      </c>
      <c r="E17" s="54">
        <v>6982.3725183074348</v>
      </c>
      <c r="F17" s="55"/>
      <c r="G17" s="56"/>
      <c r="H17" s="39"/>
      <c r="I17" s="38"/>
      <c r="J17" s="93">
        <v>3.7474983403623869</v>
      </c>
      <c r="K17" s="58">
        <v>6982.3725183074348</v>
      </c>
      <c r="L17" s="84"/>
      <c r="M17" s="58">
        <v>6982.3725183074348</v>
      </c>
      <c r="N17" s="94">
        <v>6982.3725183074348</v>
      </c>
    </row>
    <row r="18" spans="1:15" x14ac:dyDescent="0.35">
      <c r="A18" s="53">
        <v>499</v>
      </c>
      <c r="B18" s="53">
        <v>499</v>
      </c>
      <c r="C18" s="54">
        <v>4104</v>
      </c>
      <c r="D18" s="53" t="s">
        <v>17</v>
      </c>
      <c r="E18" s="54">
        <v>8580.4013838256342</v>
      </c>
      <c r="F18" s="55"/>
      <c r="G18" s="56"/>
      <c r="H18" s="39"/>
      <c r="I18" s="38"/>
      <c r="J18" s="93">
        <v>3.7474983403623869</v>
      </c>
      <c r="K18" s="58">
        <v>8580.4013838256342</v>
      </c>
      <c r="L18" s="84"/>
      <c r="M18" s="58">
        <v>8580.4013838256342</v>
      </c>
      <c r="N18" s="94">
        <v>8580.4013838256342</v>
      </c>
    </row>
    <row r="19" spans="1:15" x14ac:dyDescent="0.35">
      <c r="A19" s="53">
        <v>2351</v>
      </c>
      <c r="B19" s="53">
        <v>2351</v>
      </c>
      <c r="C19" s="54">
        <v>4104</v>
      </c>
      <c r="D19" s="53" t="s">
        <v>17</v>
      </c>
      <c r="E19" s="54">
        <v>9774.5720631575459</v>
      </c>
      <c r="F19" s="55"/>
      <c r="G19" s="56"/>
      <c r="H19" s="39"/>
      <c r="I19" s="38"/>
      <c r="J19" s="93">
        <v>2.0375715832000001</v>
      </c>
      <c r="K19" s="58">
        <v>9774.5720631575459</v>
      </c>
      <c r="L19" s="84"/>
      <c r="M19" s="58">
        <v>9774.5720631575459</v>
      </c>
      <c r="N19" s="94">
        <v>9774.5720631575459</v>
      </c>
    </row>
    <row r="20" spans="1:15" x14ac:dyDescent="0.35">
      <c r="A20" s="53">
        <v>1187</v>
      </c>
      <c r="B20" s="53">
        <v>1187</v>
      </c>
      <c r="C20" s="54">
        <v>4104</v>
      </c>
      <c r="D20" s="53" t="s">
        <v>17</v>
      </c>
      <c r="E20" s="54">
        <v>10083.279955630898</v>
      </c>
      <c r="F20" s="55"/>
      <c r="G20" s="56"/>
      <c r="H20" s="39"/>
      <c r="I20" s="38"/>
      <c r="J20" s="93">
        <v>3.7539966077349756</v>
      </c>
      <c r="K20" s="58">
        <v>10083.279955630898</v>
      </c>
      <c r="L20" s="84"/>
      <c r="M20" s="58">
        <v>10083.279955630898</v>
      </c>
      <c r="N20" s="94">
        <v>10083.279955630898</v>
      </c>
    </row>
    <row r="21" spans="1:15" x14ac:dyDescent="0.35">
      <c r="A21" s="53">
        <v>259</v>
      </c>
      <c r="B21" s="53">
        <v>259</v>
      </c>
      <c r="C21" s="54">
        <v>4104</v>
      </c>
      <c r="D21" s="53" t="s">
        <v>17</v>
      </c>
      <c r="E21" s="54">
        <v>10313.901426986818</v>
      </c>
      <c r="F21" s="55"/>
      <c r="G21" s="56"/>
      <c r="H21" s="39"/>
      <c r="I21" s="38"/>
      <c r="J21" s="93">
        <v>3.7374779864492678</v>
      </c>
      <c r="K21" s="58">
        <v>10313.901426986818</v>
      </c>
      <c r="L21" s="84"/>
      <c r="M21" s="58">
        <v>10313.901426986818</v>
      </c>
      <c r="N21" s="94">
        <v>10313.901426986818</v>
      </c>
    </row>
    <row r="22" spans="1:15" x14ac:dyDescent="0.35">
      <c r="A22" s="53">
        <v>2350</v>
      </c>
      <c r="B22" s="53">
        <v>2350</v>
      </c>
      <c r="C22" s="54">
        <v>4104</v>
      </c>
      <c r="D22" s="53" t="s">
        <v>17</v>
      </c>
      <c r="E22" s="54">
        <v>10352.207459768599</v>
      </c>
      <c r="F22" s="55"/>
      <c r="G22" s="56"/>
      <c r="H22" s="39"/>
      <c r="I22" s="38"/>
      <c r="J22" s="93">
        <v>2.1108520857999999</v>
      </c>
      <c r="K22" s="58">
        <v>10352.207459768599</v>
      </c>
      <c r="L22" s="84"/>
      <c r="M22" s="58">
        <v>10352.207459768599</v>
      </c>
      <c r="N22" s="94">
        <v>10352.207459768599</v>
      </c>
    </row>
    <row r="23" spans="1:15" x14ac:dyDescent="0.35">
      <c r="A23" s="53">
        <v>2349</v>
      </c>
      <c r="B23" s="53">
        <v>2349</v>
      </c>
      <c r="C23" s="54">
        <v>4104</v>
      </c>
      <c r="D23" s="53" t="s">
        <v>17</v>
      </c>
      <c r="E23" s="54">
        <v>10587.32018759176</v>
      </c>
      <c r="F23" s="55"/>
      <c r="G23" s="56"/>
      <c r="H23" s="39"/>
      <c r="I23" s="38"/>
      <c r="J23" s="93">
        <v>2.3182527167</v>
      </c>
      <c r="K23" s="58">
        <v>10587.32018759176</v>
      </c>
      <c r="L23" s="84"/>
      <c r="M23" s="58">
        <v>10587.32018759176</v>
      </c>
      <c r="N23" s="94">
        <v>10587.32018759176</v>
      </c>
    </row>
    <row r="24" spans="1:15" x14ac:dyDescent="0.35">
      <c r="A24" s="53">
        <v>1009</v>
      </c>
      <c r="B24" s="53">
        <v>1009</v>
      </c>
      <c r="C24" s="54">
        <v>4104</v>
      </c>
      <c r="D24" s="53" t="s">
        <v>17</v>
      </c>
      <c r="E24" s="54">
        <v>11095.381464294047</v>
      </c>
      <c r="F24" s="55"/>
      <c r="G24" s="56"/>
      <c r="H24" s="39"/>
      <c r="I24" s="38"/>
      <c r="J24" s="93">
        <v>1.9941485836999999</v>
      </c>
      <c r="K24" s="58">
        <v>11095.381464294047</v>
      </c>
      <c r="L24" s="84"/>
      <c r="M24" s="58">
        <v>11095.381464294047</v>
      </c>
      <c r="N24" s="94">
        <v>11095.381464294047</v>
      </c>
    </row>
    <row r="25" spans="1:15" x14ac:dyDescent="0.35">
      <c r="A25" s="53">
        <v>3703</v>
      </c>
      <c r="B25" s="53">
        <v>3703</v>
      </c>
      <c r="C25" s="54">
        <v>4104</v>
      </c>
      <c r="D25" s="53" t="s">
        <v>17</v>
      </c>
      <c r="E25" s="54">
        <v>14072.385983000626</v>
      </c>
      <c r="F25" s="55"/>
      <c r="G25" s="56"/>
      <c r="H25" s="39"/>
      <c r="I25" s="38"/>
      <c r="J25" s="93">
        <v>1.2924030519</v>
      </c>
      <c r="K25" s="58">
        <v>14072.385983000626</v>
      </c>
      <c r="L25" s="84"/>
      <c r="M25" s="58">
        <v>14072.385983000626</v>
      </c>
      <c r="N25" s="94">
        <v>14072.385983000626</v>
      </c>
    </row>
    <row r="26" spans="1:15" x14ac:dyDescent="0.35">
      <c r="A26" s="53">
        <v>2356</v>
      </c>
      <c r="B26" s="53">
        <v>2356</v>
      </c>
      <c r="C26" s="54">
        <v>4104</v>
      </c>
      <c r="D26" s="53" t="s">
        <v>17</v>
      </c>
      <c r="E26" s="54">
        <v>24042.912982246737</v>
      </c>
      <c r="F26" s="55"/>
      <c r="G26" s="56"/>
      <c r="H26" s="39"/>
      <c r="I26" s="38"/>
      <c r="J26" s="93">
        <v>2.0316797119999999</v>
      </c>
      <c r="K26" s="63">
        <v>24042.912982246737</v>
      </c>
      <c r="L26" s="84"/>
      <c r="M26" s="95"/>
      <c r="N26" s="94">
        <v>24042.912982246737</v>
      </c>
    </row>
    <row r="27" spans="1:15" x14ac:dyDescent="0.35">
      <c r="A27" s="53">
        <v>3699</v>
      </c>
      <c r="B27" s="53">
        <v>3699</v>
      </c>
      <c r="C27" s="54">
        <v>4104</v>
      </c>
      <c r="D27" s="53" t="s">
        <v>17</v>
      </c>
      <c r="E27" s="54">
        <v>44314.551559404841</v>
      </c>
      <c r="F27" s="55"/>
      <c r="G27" s="56"/>
      <c r="H27" s="39"/>
      <c r="I27" s="38"/>
      <c r="J27" s="93">
        <v>1.6204855839000001</v>
      </c>
      <c r="K27" s="63">
        <v>44314.551559404841</v>
      </c>
      <c r="L27" s="84"/>
      <c r="M27" s="95"/>
      <c r="N27" s="96"/>
    </row>
    <row r="28" spans="1:15" x14ac:dyDescent="0.35">
      <c r="A28" s="53">
        <v>3702</v>
      </c>
      <c r="B28" s="53">
        <v>3702</v>
      </c>
      <c r="C28" s="54">
        <v>4104</v>
      </c>
      <c r="D28" s="53" t="s">
        <v>17</v>
      </c>
      <c r="E28" s="54">
        <v>44350.202629187268</v>
      </c>
      <c r="F28" s="55"/>
      <c r="G28" s="56"/>
      <c r="H28" s="39"/>
      <c r="I28" s="38"/>
      <c r="J28" s="93">
        <v>1.6204855839000001</v>
      </c>
      <c r="K28" s="63">
        <v>44350.202629187268</v>
      </c>
      <c r="L28" s="84"/>
      <c r="M28" s="95"/>
      <c r="N28" s="96"/>
    </row>
    <row r="29" spans="1:15" x14ac:dyDescent="0.35">
      <c r="J29" s="97"/>
      <c r="K29" s="84"/>
      <c r="L29" s="84"/>
      <c r="M29" s="84"/>
      <c r="N29" s="96"/>
    </row>
    <row r="30" spans="1:15" x14ac:dyDescent="0.35">
      <c r="J30" s="97"/>
      <c r="K30" s="84"/>
      <c r="L30" s="84"/>
      <c r="M30" s="84"/>
      <c r="N30" s="98">
        <v>2022</v>
      </c>
      <c r="O30" s="7" t="e">
        <f>((N31-#REF!)/#REF!)</f>
        <v>#REF!</v>
      </c>
    </row>
    <row r="31" spans="1:15" x14ac:dyDescent="0.35">
      <c r="J31" s="99" t="s">
        <v>143</v>
      </c>
      <c r="K31" s="59">
        <f>AVERAGE(K3:K28)</f>
        <v>9640.6973019641409</v>
      </c>
      <c r="L31" s="100"/>
      <c r="M31" s="59">
        <f>AVERAGE(M3:M28)</f>
        <v>5997.8462034882095</v>
      </c>
      <c r="N31" s="101">
        <f>AVERAGE(N3:N28)</f>
        <v>7330.3168462020485</v>
      </c>
    </row>
    <row r="32" spans="1:15" x14ac:dyDescent="0.35">
      <c r="J32" s="99" t="s">
        <v>144</v>
      </c>
      <c r="K32" s="58">
        <f>_xlfn.QUARTILE.EXC(K3:K28,1)</f>
        <v>3545.0435082271715</v>
      </c>
      <c r="L32" s="100"/>
      <c r="M32" s="58">
        <f>_xlfn.QUARTILE.EXC(M3:M28,1)</f>
        <v>3503.0445878496744</v>
      </c>
      <c r="N32" s="94">
        <f>_xlfn.QUARTILE.EXC(N3:N28,1)</f>
        <v>3665.1577478933727</v>
      </c>
    </row>
    <row r="33" spans="10:14" x14ac:dyDescent="0.35">
      <c r="J33" s="99" t="s">
        <v>145</v>
      </c>
      <c r="K33" s="58">
        <f>_xlfn.QUARTILE.EXC(K3:K28,3)</f>
        <v>10410.98564172439</v>
      </c>
      <c r="L33" s="100"/>
      <c r="M33" s="58">
        <f>_xlfn.QUARTILE.EXC(M3:M28,3)</f>
        <v>10083.279955630898</v>
      </c>
      <c r="N33" s="94">
        <f>_xlfn.QUARTILE.EXC(N3:N28,3)</f>
        <v>10323.477935182264</v>
      </c>
    </row>
    <row r="34" spans="10:14" x14ac:dyDescent="0.35">
      <c r="J34" s="99" t="s">
        <v>146</v>
      </c>
      <c r="K34" s="58">
        <f>K33-K32</f>
        <v>6865.9421334972185</v>
      </c>
      <c r="L34" s="100"/>
      <c r="M34" s="58">
        <f>M33-M32</f>
        <v>6580.2353677812243</v>
      </c>
      <c r="N34" s="94">
        <f>N33-N32</f>
        <v>6658.3201872888912</v>
      </c>
    </row>
    <row r="35" spans="10:14" x14ac:dyDescent="0.35">
      <c r="J35" s="99" t="s">
        <v>147</v>
      </c>
      <c r="K35" s="58">
        <f>K32-(K34*1.5)</f>
        <v>-6753.8696920186567</v>
      </c>
      <c r="L35" s="100"/>
      <c r="M35" s="58">
        <f>M32-(M34*1.5)</f>
        <v>-6367.3084638221626</v>
      </c>
      <c r="N35" s="94">
        <f>N32-(N34*1.5)</f>
        <v>-6322.3225330399655</v>
      </c>
    </row>
    <row r="36" spans="10:14" x14ac:dyDescent="0.35">
      <c r="J36" s="99" t="s">
        <v>148</v>
      </c>
      <c r="K36" s="58">
        <f>K33+(K34*1.5)</f>
        <v>20709.898841970218</v>
      </c>
      <c r="L36" s="100"/>
      <c r="M36" s="58">
        <f>M33+(M34*1.5)</f>
        <v>19953.633007302735</v>
      </c>
      <c r="N36" s="94">
        <f>N33+(N34*1.5)</f>
        <v>20310.958216115599</v>
      </c>
    </row>
    <row r="37" spans="10:14" x14ac:dyDescent="0.35">
      <c r="J37" s="99" t="s">
        <v>149</v>
      </c>
      <c r="K37" s="58">
        <f>_xlfn.STDEV.S(K3:K28)</f>
        <v>11402.149646675532</v>
      </c>
      <c r="L37" s="100"/>
      <c r="M37" s="58">
        <f>_xlfn.STDEV.S(M3:M28)</f>
        <v>3876.2522528566519</v>
      </c>
      <c r="N37" s="94">
        <f>_xlfn.STDEV.S(N3:N28)</f>
        <v>5134.4821784427086</v>
      </c>
    </row>
    <row r="38" spans="10:14" x14ac:dyDescent="0.35">
      <c r="J38" s="99" t="s">
        <v>150</v>
      </c>
      <c r="K38" s="61">
        <f>K37/K31</f>
        <v>1.1827100560819934</v>
      </c>
      <c r="L38" s="84"/>
      <c r="M38" s="61">
        <f>M37/M31</f>
        <v>0.64627403260228855</v>
      </c>
      <c r="N38" s="102">
        <f>N37/N31</f>
        <v>0.70044478106058461</v>
      </c>
    </row>
    <row r="39" spans="10:14" x14ac:dyDescent="0.35">
      <c r="J39" s="99"/>
      <c r="K39" s="39"/>
      <c r="L39" s="84"/>
      <c r="M39" s="39"/>
      <c r="N39" s="103"/>
    </row>
    <row r="40" spans="10:14" x14ac:dyDescent="0.35">
      <c r="J40" s="99" t="s">
        <v>151</v>
      </c>
      <c r="K40" s="62">
        <f>K31*0.75</f>
        <v>7230.5229764731057</v>
      </c>
      <c r="L40" s="84"/>
      <c r="M40" s="62">
        <f t="shared" ref="M40:N40" si="0">M31*0.75</f>
        <v>4498.3846526161569</v>
      </c>
      <c r="N40" s="104">
        <f t="shared" si="0"/>
        <v>5497.7376346515366</v>
      </c>
    </row>
    <row r="41" spans="10:14" ht="15" thickBot="1" x14ac:dyDescent="0.4">
      <c r="J41" s="105" t="s">
        <v>152</v>
      </c>
      <c r="K41" s="106">
        <f>K31*1.25</f>
        <v>12050.871627455177</v>
      </c>
      <c r="L41" s="107"/>
      <c r="M41" s="106">
        <f t="shared" ref="M41:N41" si="1">M31*1.25</f>
        <v>7497.3077543602622</v>
      </c>
      <c r="N41" s="108">
        <f t="shared" si="1"/>
        <v>9162.8960577525613</v>
      </c>
    </row>
  </sheetData>
  <sortState xmlns:xlrd2="http://schemas.microsoft.com/office/spreadsheetml/2017/richdata2" ref="B3:E28">
    <sortCondition ref="E3:E28"/>
  </sortState>
  <mergeCells count="1">
    <mergeCell ref="J1:N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workbookViewId="0">
      <selection activeCell="K15" sqref="K15"/>
    </sheetView>
  </sheetViews>
  <sheetFormatPr defaultRowHeight="14.5" x14ac:dyDescent="0.35"/>
  <sheetData>
    <row r="1" spans="1:14" ht="15" thickBot="1" x14ac:dyDescent="0.4">
      <c r="A1" s="64" t="s">
        <v>156</v>
      </c>
      <c r="J1" s="171">
        <v>2022</v>
      </c>
      <c r="K1" s="172"/>
      <c r="L1" s="172"/>
      <c r="M1" s="173"/>
      <c r="N1" s="109"/>
    </row>
    <row r="2" spans="1:14" x14ac:dyDescent="0.35">
      <c r="A2" s="50" t="s">
        <v>131</v>
      </c>
      <c r="B2" s="50" t="s">
        <v>138</v>
      </c>
      <c r="C2" s="50" t="s">
        <v>139</v>
      </c>
      <c r="D2" s="50" t="s">
        <v>141</v>
      </c>
      <c r="E2" s="50"/>
      <c r="F2" s="51"/>
      <c r="G2" s="51"/>
      <c r="H2" s="50"/>
      <c r="I2" s="89"/>
      <c r="J2" s="90" t="s">
        <v>140</v>
      </c>
      <c r="K2" s="51" t="s">
        <v>141</v>
      </c>
      <c r="L2" s="84"/>
      <c r="M2" s="96"/>
    </row>
    <row r="3" spans="1:14" x14ac:dyDescent="0.35">
      <c r="A3" s="53">
        <v>500</v>
      </c>
      <c r="B3" s="53">
        <v>4202</v>
      </c>
      <c r="C3" s="54" t="s">
        <v>18</v>
      </c>
      <c r="D3" s="53">
        <v>654.82718474574676</v>
      </c>
      <c r="E3" s="54"/>
      <c r="F3" s="55"/>
      <c r="G3" s="56"/>
      <c r="H3" s="39"/>
      <c r="I3" s="38"/>
      <c r="J3" s="93">
        <v>3.7236488948465785</v>
      </c>
      <c r="K3" s="58">
        <v>654.82718474574676</v>
      </c>
      <c r="L3" s="84"/>
      <c r="M3" s="94">
        <v>654.82718474574676</v>
      </c>
    </row>
    <row r="4" spans="1:14" x14ac:dyDescent="0.35">
      <c r="A4" s="53">
        <v>20</v>
      </c>
      <c r="B4" s="53">
        <v>4202</v>
      </c>
      <c r="C4" s="54" t="s">
        <v>18</v>
      </c>
      <c r="D4" s="53">
        <v>1148.7925959669653</v>
      </c>
      <c r="E4" s="54"/>
      <c r="F4" s="55"/>
      <c r="G4" s="56"/>
      <c r="H4" s="39"/>
      <c r="I4" s="38"/>
      <c r="J4" s="93">
        <v>3.5394153281575602</v>
      </c>
      <c r="K4" s="58">
        <v>1148.7925959669653</v>
      </c>
      <c r="L4" s="84"/>
      <c r="M4" s="94">
        <v>1148.7925959669653</v>
      </c>
    </row>
    <row r="5" spans="1:14" x14ac:dyDescent="0.35">
      <c r="A5" s="53">
        <v>102</v>
      </c>
      <c r="B5" s="53">
        <v>4202</v>
      </c>
      <c r="C5" s="54" t="s">
        <v>18</v>
      </c>
      <c r="D5" s="53">
        <v>1323.0350730088724</v>
      </c>
      <c r="E5" s="54"/>
      <c r="F5" s="55"/>
      <c r="G5" s="56"/>
      <c r="H5" s="39"/>
      <c r="I5" s="38"/>
      <c r="J5" s="93">
        <v>3.6124464248848507</v>
      </c>
      <c r="K5" s="58">
        <v>1323.0350730088724</v>
      </c>
      <c r="L5" s="84"/>
      <c r="M5" s="94">
        <v>1323.0350730088724</v>
      </c>
    </row>
    <row r="6" spans="1:14" x14ac:dyDescent="0.35">
      <c r="A6" s="53">
        <v>1304</v>
      </c>
      <c r="B6" s="53">
        <v>4202</v>
      </c>
      <c r="C6" s="54" t="s">
        <v>18</v>
      </c>
      <c r="D6" s="53">
        <v>4417.1429392106184</v>
      </c>
      <c r="E6" s="54"/>
      <c r="F6" s="55"/>
      <c r="G6" s="56"/>
      <c r="H6" s="39"/>
      <c r="I6" s="38"/>
      <c r="J6" s="93">
        <v>3.7321975582618458</v>
      </c>
      <c r="K6" s="58">
        <v>4417.1429392106184</v>
      </c>
      <c r="L6" s="84"/>
      <c r="M6" s="94">
        <v>4417.1429392106184</v>
      </c>
    </row>
    <row r="7" spans="1:14" x14ac:dyDescent="0.35">
      <c r="A7" s="53">
        <v>265</v>
      </c>
      <c r="B7" s="53">
        <v>4202</v>
      </c>
      <c r="C7" s="54" t="s">
        <v>18</v>
      </c>
      <c r="D7" s="53">
        <v>5020.2582953524943</v>
      </c>
      <c r="E7" s="54"/>
      <c r="F7" s="55"/>
      <c r="G7" s="56"/>
      <c r="H7" s="39"/>
      <c r="I7" s="38"/>
      <c r="J7" s="93">
        <v>3.6124464248848507</v>
      </c>
      <c r="K7" s="58">
        <v>5020.2582953524943</v>
      </c>
      <c r="L7" s="84"/>
      <c r="M7" s="94">
        <v>5020.2582953524943</v>
      </c>
    </row>
    <row r="8" spans="1:14" x14ac:dyDescent="0.35">
      <c r="A8" s="53">
        <v>130</v>
      </c>
      <c r="B8" s="53">
        <v>4202</v>
      </c>
      <c r="C8" s="54" t="s">
        <v>18</v>
      </c>
      <c r="D8" s="53">
        <v>5740.5604460413833</v>
      </c>
      <c r="E8" s="54"/>
      <c r="F8" s="55"/>
      <c r="G8" s="56"/>
      <c r="H8" s="39"/>
      <c r="I8" s="38"/>
      <c r="J8" s="93">
        <v>3.7321975582618458</v>
      </c>
      <c r="K8" s="58">
        <v>5740.5604460413833</v>
      </c>
      <c r="L8" s="84"/>
      <c r="M8" s="94">
        <v>5740.5604460413833</v>
      </c>
    </row>
    <row r="9" spans="1:14" x14ac:dyDescent="0.35">
      <c r="A9" s="53">
        <v>439</v>
      </c>
      <c r="B9" s="53">
        <v>4202</v>
      </c>
      <c r="C9" s="54" t="s">
        <v>18</v>
      </c>
      <c r="D9" s="53">
        <v>7057.9915715171219</v>
      </c>
      <c r="E9" s="54"/>
      <c r="F9" s="55"/>
      <c r="G9" s="56"/>
      <c r="H9" s="39"/>
      <c r="I9" s="38"/>
      <c r="J9" s="93">
        <v>3.7321975582618458</v>
      </c>
      <c r="K9" s="58">
        <v>7057.9915715171219</v>
      </c>
      <c r="L9" s="84"/>
      <c r="M9" s="94">
        <v>7057.9915715171219</v>
      </c>
    </row>
    <row r="10" spans="1:14" x14ac:dyDescent="0.35">
      <c r="A10" s="53">
        <v>522</v>
      </c>
      <c r="B10" s="53">
        <v>4202</v>
      </c>
      <c r="C10" s="54" t="s">
        <v>18</v>
      </c>
      <c r="D10" s="53">
        <v>7575.7485733302228</v>
      </c>
      <c r="E10" s="54"/>
      <c r="F10" s="55"/>
      <c r="G10" s="56"/>
      <c r="H10" s="39"/>
      <c r="I10" s="38"/>
      <c r="J10" s="93">
        <v>3.7577564887747346</v>
      </c>
      <c r="K10" s="58">
        <v>7575.7485733302228</v>
      </c>
      <c r="L10" s="84"/>
      <c r="M10" s="94">
        <v>7575.7485733302228</v>
      </c>
    </row>
    <row r="11" spans="1:14" x14ac:dyDescent="0.35">
      <c r="A11" s="53">
        <v>2365</v>
      </c>
      <c r="B11" s="53">
        <v>4202</v>
      </c>
      <c r="C11" s="54" t="s">
        <v>18</v>
      </c>
      <c r="D11" s="53">
        <v>17963.495820501292</v>
      </c>
      <c r="E11" s="54"/>
      <c r="F11" s="55"/>
      <c r="G11" s="56"/>
      <c r="H11" s="39"/>
      <c r="I11" s="38"/>
      <c r="J11" s="93">
        <v>2.1241692588999999</v>
      </c>
      <c r="K11" s="58">
        <v>17963.495820501292</v>
      </c>
      <c r="L11" s="84"/>
      <c r="M11" s="96"/>
    </row>
    <row r="12" spans="1:14" x14ac:dyDescent="0.35">
      <c r="A12" s="53">
        <v>2370</v>
      </c>
      <c r="B12" s="53">
        <v>4202</v>
      </c>
      <c r="C12" s="54" t="s">
        <v>18</v>
      </c>
      <c r="D12" s="53">
        <v>19979.015379000157</v>
      </c>
      <c r="E12" s="54"/>
      <c r="F12" s="55"/>
      <c r="G12" s="56"/>
      <c r="H12" s="39"/>
      <c r="I12" s="38"/>
      <c r="J12" s="93">
        <v>2.4087075463000001</v>
      </c>
      <c r="K12" s="58">
        <v>19979.015379000157</v>
      </c>
      <c r="L12" s="84"/>
      <c r="M12" s="96"/>
    </row>
    <row r="13" spans="1:14" x14ac:dyDescent="0.35">
      <c r="J13" s="97"/>
      <c r="K13" s="84"/>
      <c r="L13" s="84"/>
      <c r="M13" s="96"/>
    </row>
    <row r="14" spans="1:14" x14ac:dyDescent="0.35">
      <c r="J14" s="97"/>
      <c r="K14" s="84"/>
      <c r="L14" s="84"/>
      <c r="M14" s="96" t="s">
        <v>157</v>
      </c>
    </row>
    <row r="15" spans="1:14" x14ac:dyDescent="0.35">
      <c r="J15" s="99" t="s">
        <v>143</v>
      </c>
      <c r="K15" s="59">
        <f>AVERAGE(K3:K12)</f>
        <v>7088.0867878674881</v>
      </c>
      <c r="L15" s="100"/>
      <c r="M15" s="101">
        <f t="shared" ref="M15" si="0">AVERAGE(M3:M12)</f>
        <v>4117.2945848966783</v>
      </c>
      <c r="N15" s="7" t="e">
        <f>((K15-#REF!)/#REF!)</f>
        <v>#REF!</v>
      </c>
    </row>
    <row r="16" spans="1:14" x14ac:dyDescent="0.35">
      <c r="J16" s="99" t="s">
        <v>144</v>
      </c>
      <c r="K16" s="58">
        <f>QUARTILE(K3:K12,1)</f>
        <v>2096.5620395593087</v>
      </c>
      <c r="L16" s="100"/>
      <c r="M16" s="94">
        <f>_xlfn.QUARTILE.EXC(M3:M12,1)</f>
        <v>1192.353215227442</v>
      </c>
    </row>
    <row r="17" spans="10:13" x14ac:dyDescent="0.35">
      <c r="J17" s="99" t="s">
        <v>145</v>
      </c>
      <c r="K17" s="58">
        <f>QUARTILE(K3:K12,3)</f>
        <v>7446.3093228769476</v>
      </c>
      <c r="L17" s="100"/>
      <c r="M17" s="94">
        <f>_xlfn.QUARTILE.EXC(M3:M12,3)</f>
        <v>6728.6337901481875</v>
      </c>
    </row>
    <row r="18" spans="10:13" x14ac:dyDescent="0.35">
      <c r="J18" s="99" t="s">
        <v>146</v>
      </c>
      <c r="K18" s="58">
        <f>K17-K16</f>
        <v>5349.7472833176389</v>
      </c>
      <c r="L18" s="100"/>
      <c r="M18" s="94">
        <f t="shared" ref="M18" si="1">M17-M16</f>
        <v>5536.2805749207455</v>
      </c>
    </row>
    <row r="19" spans="10:13" x14ac:dyDescent="0.35">
      <c r="J19" s="99" t="s">
        <v>147</v>
      </c>
      <c r="K19" s="58">
        <f>K16-(K18*1.5)</f>
        <v>-5928.0588854171492</v>
      </c>
      <c r="L19" s="100"/>
      <c r="M19" s="94">
        <f t="shared" ref="M19" si="2">M16-(M18*1.5)</f>
        <v>-7112.0676471536754</v>
      </c>
    </row>
    <row r="20" spans="10:13" x14ac:dyDescent="0.35">
      <c r="J20" s="99" t="s">
        <v>148</v>
      </c>
      <c r="K20" s="58">
        <f>K17+(K18*1.5)</f>
        <v>15470.930247853405</v>
      </c>
      <c r="L20" s="100"/>
      <c r="M20" s="94">
        <f t="shared" ref="M20" si="3">M17+(M18*1.5)</f>
        <v>15033.054652529305</v>
      </c>
    </row>
    <row r="21" spans="10:13" x14ac:dyDescent="0.35">
      <c r="J21" s="99" t="s">
        <v>149</v>
      </c>
      <c r="K21" s="58">
        <f>_xlfn.STDEV.S(K3:K12)</f>
        <v>6731.4587337776948</v>
      </c>
      <c r="L21" s="100"/>
      <c r="M21" s="94">
        <f t="shared" ref="M21" si="4">_xlfn.STDEV.S(M3:M12)</f>
        <v>2745.3185629966079</v>
      </c>
    </row>
    <row r="22" spans="10:13" x14ac:dyDescent="0.35">
      <c r="J22" s="99" t="s">
        <v>150</v>
      </c>
      <c r="K22" s="61">
        <f>K21/K15</f>
        <v>0.94968627434130393</v>
      </c>
      <c r="L22" s="84"/>
      <c r="M22" s="102">
        <f t="shared" ref="M22" si="5">M21/M15</f>
        <v>0.66677729911946548</v>
      </c>
    </row>
    <row r="23" spans="10:13" x14ac:dyDescent="0.35">
      <c r="J23" s="99"/>
      <c r="K23" s="39"/>
      <c r="L23" s="84"/>
      <c r="M23" s="103"/>
    </row>
    <row r="24" spans="10:13" x14ac:dyDescent="0.35">
      <c r="J24" s="99" t="s">
        <v>151</v>
      </c>
      <c r="K24" s="59">
        <f>K15*0.75</f>
        <v>5316.0650909006163</v>
      </c>
      <c r="L24" s="100"/>
      <c r="M24" s="101">
        <f t="shared" ref="M24" si="6">M15*0.75</f>
        <v>3087.970938672509</v>
      </c>
    </row>
    <row r="25" spans="10:13" ht="15" thickBot="1" x14ac:dyDescent="0.4">
      <c r="J25" s="105" t="s">
        <v>152</v>
      </c>
      <c r="K25" s="110">
        <f>K15*1.25</f>
        <v>8860.1084848343598</v>
      </c>
      <c r="L25" s="111"/>
      <c r="M25" s="112">
        <f t="shared" ref="M25" si="7">M15*1.25</f>
        <v>5146.6182311208477</v>
      </c>
    </row>
  </sheetData>
  <sortState xmlns:xlrd2="http://schemas.microsoft.com/office/spreadsheetml/2017/richdata2" ref="A3:D12">
    <sortCondition ref="D3:D12"/>
  </sortState>
  <mergeCells count="1">
    <mergeCell ref="J1:M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9"/>
  <sheetViews>
    <sheetView workbookViewId="0">
      <selection activeCell="O3" sqref="O3"/>
    </sheetView>
  </sheetViews>
  <sheetFormatPr defaultRowHeight="14.5" x14ac:dyDescent="0.35"/>
  <sheetData>
    <row r="1" spans="1:17" x14ac:dyDescent="0.35">
      <c r="A1" s="135" t="s">
        <v>338</v>
      </c>
      <c r="J1" s="136"/>
      <c r="K1" s="136">
        <v>2022</v>
      </c>
      <c r="L1" s="137"/>
      <c r="M1" s="137"/>
      <c r="N1" s="137"/>
      <c r="O1" s="137"/>
      <c r="P1" s="138"/>
    </row>
    <row r="2" spans="1:17" x14ac:dyDescent="0.35">
      <c r="A2" s="50" t="s">
        <v>131</v>
      </c>
      <c r="B2" s="50" t="s">
        <v>138</v>
      </c>
      <c r="C2" s="50" t="s">
        <v>139</v>
      </c>
      <c r="D2" s="50" t="s">
        <v>141</v>
      </c>
      <c r="E2" s="50"/>
      <c r="F2" s="51"/>
      <c r="G2" s="51"/>
      <c r="H2" s="50"/>
      <c r="I2" s="89"/>
      <c r="J2" s="90"/>
      <c r="K2" s="51" t="s">
        <v>141</v>
      </c>
      <c r="L2" s="84"/>
      <c r="M2" s="84"/>
      <c r="N2" s="84"/>
      <c r="O2" s="84"/>
      <c r="P2" s="117" t="s">
        <v>141</v>
      </c>
    </row>
    <row r="3" spans="1:17" x14ac:dyDescent="0.35">
      <c r="A3" s="53">
        <v>638</v>
      </c>
      <c r="B3" s="53">
        <v>4101</v>
      </c>
      <c r="C3" s="54" t="s">
        <v>63</v>
      </c>
      <c r="D3" s="53">
        <v>1243.1221154391287</v>
      </c>
      <c r="E3" s="54"/>
      <c r="F3" s="55"/>
      <c r="G3" s="56"/>
      <c r="H3" s="39"/>
      <c r="I3" s="38"/>
      <c r="J3" s="93"/>
      <c r="K3" s="58">
        <v>1243.1221154391287</v>
      </c>
      <c r="L3" s="84"/>
      <c r="M3" s="84"/>
      <c r="N3" s="46" t="s">
        <v>143</v>
      </c>
      <c r="O3" s="59">
        <f>AVERAGE(P3:P59)</f>
        <v>6620.7008977705818</v>
      </c>
      <c r="P3" s="94">
        <f>K3</f>
        <v>1243.1221154391287</v>
      </c>
      <c r="Q3" s="7" t="e">
        <f>((O3-#REF!)/#REF!)</f>
        <v>#REF!</v>
      </c>
    </row>
    <row r="4" spans="1:17" x14ac:dyDescent="0.35">
      <c r="A4" s="53">
        <v>971</v>
      </c>
      <c r="B4" s="53">
        <v>4101</v>
      </c>
      <c r="C4" s="54" t="s">
        <v>63</v>
      </c>
      <c r="D4" s="53">
        <v>2123.6869570632875</v>
      </c>
      <c r="E4" s="54"/>
      <c r="F4" s="55"/>
      <c r="G4" s="56"/>
      <c r="H4" s="39"/>
      <c r="I4" s="38"/>
      <c r="J4" s="93"/>
      <c r="K4" s="58">
        <v>2123.6869570632875</v>
      </c>
      <c r="L4" s="84"/>
      <c r="M4" s="84"/>
      <c r="N4" s="46" t="s">
        <v>144</v>
      </c>
      <c r="O4" s="58">
        <f>_xlfn.QUARTILE.EXC(P3:P59,1)</f>
        <v>4352.6770790000774</v>
      </c>
      <c r="P4" s="94">
        <f t="shared" ref="P4:P59" si="0">K4</f>
        <v>2123.6869570632875</v>
      </c>
    </row>
    <row r="5" spans="1:17" x14ac:dyDescent="0.35">
      <c r="A5" s="53">
        <v>64</v>
      </c>
      <c r="B5" s="53">
        <v>4101</v>
      </c>
      <c r="C5" s="54" t="s">
        <v>63</v>
      </c>
      <c r="D5" s="53">
        <v>2132.297914349163</v>
      </c>
      <c r="E5" s="54"/>
      <c r="F5" s="55"/>
      <c r="G5" s="56"/>
      <c r="H5" s="39"/>
      <c r="I5" s="38"/>
      <c r="J5" s="93"/>
      <c r="K5" s="58">
        <v>2132.297914349163</v>
      </c>
      <c r="L5" s="84"/>
      <c r="M5" s="84"/>
      <c r="N5" s="46" t="s">
        <v>145</v>
      </c>
      <c r="O5" s="58">
        <f>_xlfn.QUARTILE.EXC(P3:P72,3)</f>
        <v>6816.8801624157231</v>
      </c>
      <c r="P5" s="94">
        <f t="shared" si="0"/>
        <v>2132.297914349163</v>
      </c>
    </row>
    <row r="6" spans="1:17" x14ac:dyDescent="0.35">
      <c r="A6" s="53">
        <v>375</v>
      </c>
      <c r="B6" s="53">
        <v>4101</v>
      </c>
      <c r="C6" s="54" t="s">
        <v>63</v>
      </c>
      <c r="D6" s="53">
        <v>2132.297914349163</v>
      </c>
      <c r="E6" s="54"/>
      <c r="F6" s="55"/>
      <c r="G6" s="56"/>
      <c r="H6" s="39"/>
      <c r="I6" s="38"/>
      <c r="J6" s="93"/>
      <c r="K6" s="58">
        <v>2132.297914349163</v>
      </c>
      <c r="L6" s="84"/>
      <c r="M6" s="84"/>
      <c r="N6" s="46" t="s">
        <v>146</v>
      </c>
      <c r="O6" s="58">
        <f>O5-O4</f>
        <v>2464.2030834156458</v>
      </c>
      <c r="P6" s="94">
        <f t="shared" si="0"/>
        <v>2132.297914349163</v>
      </c>
    </row>
    <row r="7" spans="1:17" x14ac:dyDescent="0.35">
      <c r="A7" s="53">
        <v>901</v>
      </c>
      <c r="B7" s="53">
        <v>4101</v>
      </c>
      <c r="C7" s="54" t="s">
        <v>63</v>
      </c>
      <c r="D7" s="53">
        <v>2373.7628155432126</v>
      </c>
      <c r="E7" s="54"/>
      <c r="F7" s="55"/>
      <c r="G7" s="56"/>
      <c r="H7" s="39"/>
      <c r="I7" s="38"/>
      <c r="J7" s="93"/>
      <c r="K7" s="58">
        <v>2373.7628155432126</v>
      </c>
      <c r="L7" s="84"/>
      <c r="M7" s="84"/>
      <c r="N7" s="46" t="s">
        <v>147</v>
      </c>
      <c r="O7" s="58">
        <f>O4-(O6*1.5)</f>
        <v>656.37245387660869</v>
      </c>
      <c r="P7" s="94">
        <f t="shared" si="0"/>
        <v>2373.7628155432126</v>
      </c>
    </row>
    <row r="8" spans="1:17" x14ac:dyDescent="0.35">
      <c r="A8" s="53">
        <v>138</v>
      </c>
      <c r="B8" s="53">
        <v>4101</v>
      </c>
      <c r="C8" s="54" t="s">
        <v>63</v>
      </c>
      <c r="D8" s="53">
        <v>2709.3881556912424</v>
      </c>
      <c r="E8" s="54"/>
      <c r="F8" s="55"/>
      <c r="G8" s="56"/>
      <c r="H8" s="39"/>
      <c r="I8" s="38"/>
      <c r="J8" s="93"/>
      <c r="K8" s="58">
        <v>2709.3881556912424</v>
      </c>
      <c r="L8" s="84"/>
      <c r="M8" s="84"/>
      <c r="N8" s="46" t="s">
        <v>148</v>
      </c>
      <c r="O8" s="58">
        <f>O5+(O6*1.5)</f>
        <v>10513.184787539192</v>
      </c>
      <c r="P8" s="94">
        <f t="shared" si="0"/>
        <v>2709.3881556912424</v>
      </c>
    </row>
    <row r="9" spans="1:17" x14ac:dyDescent="0.35">
      <c r="A9" s="53">
        <v>76</v>
      </c>
      <c r="B9" s="53">
        <v>4101</v>
      </c>
      <c r="C9" s="54" t="s">
        <v>63</v>
      </c>
      <c r="D9" s="53">
        <v>3088.4696684703003</v>
      </c>
      <c r="E9" s="54"/>
      <c r="F9" s="55"/>
      <c r="G9" s="56"/>
      <c r="H9" s="39"/>
      <c r="I9" s="38"/>
      <c r="J9" s="93"/>
      <c r="K9" s="58">
        <v>3088.4696684703003</v>
      </c>
      <c r="L9" s="84"/>
      <c r="M9" s="84"/>
      <c r="N9" s="46" t="s">
        <v>149</v>
      </c>
      <c r="O9" s="58">
        <f>_xlfn.STDEV.S(P3:P72)</f>
        <v>4525.8411260037146</v>
      </c>
      <c r="P9" s="94">
        <f t="shared" si="0"/>
        <v>3088.4696684703003</v>
      </c>
    </row>
    <row r="10" spans="1:17" x14ac:dyDescent="0.35">
      <c r="A10" s="53">
        <v>665</v>
      </c>
      <c r="B10" s="53">
        <v>4101</v>
      </c>
      <c r="C10" s="54" t="s">
        <v>63</v>
      </c>
      <c r="D10" s="53">
        <v>3127.4801211762856</v>
      </c>
      <c r="E10" s="54"/>
      <c r="F10" s="55"/>
      <c r="G10" s="56"/>
      <c r="H10" s="39"/>
      <c r="I10" s="38"/>
      <c r="J10" s="93"/>
      <c r="K10" s="58">
        <v>3127.4801211762856</v>
      </c>
      <c r="L10" s="84"/>
      <c r="M10" s="84"/>
      <c r="N10" s="46" t="s">
        <v>150</v>
      </c>
      <c r="O10" s="61">
        <f>O9/O3</f>
        <v>0.68358942593641725</v>
      </c>
      <c r="P10" s="94">
        <f t="shared" si="0"/>
        <v>3127.4801211762856</v>
      </c>
    </row>
    <row r="11" spans="1:17" x14ac:dyDescent="0.35">
      <c r="A11" s="53">
        <v>379</v>
      </c>
      <c r="B11" s="53">
        <v>4101</v>
      </c>
      <c r="C11" s="54" t="s">
        <v>63</v>
      </c>
      <c r="D11" s="53">
        <v>3243.2052271598745</v>
      </c>
      <c r="E11" s="54"/>
      <c r="F11" s="55"/>
      <c r="G11" s="56"/>
      <c r="H11" s="39"/>
      <c r="I11" s="38"/>
      <c r="J11" s="93"/>
      <c r="K11" s="58">
        <v>3243.2052271598745</v>
      </c>
      <c r="L11" s="84"/>
      <c r="M11" s="84"/>
      <c r="N11" s="46"/>
      <c r="O11" s="39"/>
      <c r="P11" s="94">
        <f t="shared" si="0"/>
        <v>3243.2052271598745</v>
      </c>
    </row>
    <row r="12" spans="1:17" x14ac:dyDescent="0.35">
      <c r="A12" s="53">
        <v>585</v>
      </c>
      <c r="B12" s="53">
        <v>4101</v>
      </c>
      <c r="C12" s="54" t="s">
        <v>63</v>
      </c>
      <c r="D12" s="53">
        <v>3962.1246175875071</v>
      </c>
      <c r="E12" s="54"/>
      <c r="F12" s="55"/>
      <c r="G12" s="56"/>
      <c r="H12" s="39"/>
      <c r="I12" s="38"/>
      <c r="J12" s="93"/>
      <c r="K12" s="58">
        <v>3962.1246175875071</v>
      </c>
      <c r="L12" s="84"/>
      <c r="M12" s="84"/>
      <c r="N12" s="46" t="s">
        <v>151</v>
      </c>
      <c r="O12" s="59">
        <f>O3*0.75</f>
        <v>4965.5256733279366</v>
      </c>
      <c r="P12" s="94">
        <f t="shared" si="0"/>
        <v>3962.1246175875071</v>
      </c>
    </row>
    <row r="13" spans="1:17" x14ac:dyDescent="0.35">
      <c r="A13" s="53">
        <v>1087</v>
      </c>
      <c r="B13" s="53">
        <v>4101</v>
      </c>
      <c r="C13" s="54" t="s">
        <v>63</v>
      </c>
      <c r="D13" s="53">
        <v>4141.89972870158</v>
      </c>
      <c r="E13" s="54"/>
      <c r="F13" s="55"/>
      <c r="G13" s="56"/>
      <c r="H13" s="39"/>
      <c r="I13" s="38"/>
      <c r="J13" s="93"/>
      <c r="K13" s="58">
        <v>4141.89972870158</v>
      </c>
      <c r="L13" s="84"/>
      <c r="M13" s="84"/>
      <c r="N13" s="46" t="s">
        <v>152</v>
      </c>
      <c r="O13" s="59">
        <f>O3*1.25</f>
        <v>8275.8761222132271</v>
      </c>
      <c r="P13" s="94">
        <f t="shared" si="0"/>
        <v>4141.89972870158</v>
      </c>
    </row>
    <row r="14" spans="1:17" x14ac:dyDescent="0.35">
      <c r="A14" s="53">
        <v>725</v>
      </c>
      <c r="B14" s="53">
        <v>4101</v>
      </c>
      <c r="C14" s="54" t="s">
        <v>63</v>
      </c>
      <c r="D14" s="53">
        <v>4164.0715328764718</v>
      </c>
      <c r="E14" s="54"/>
      <c r="F14" s="55"/>
      <c r="G14" s="56"/>
      <c r="H14" s="39"/>
      <c r="I14" s="38"/>
      <c r="J14" s="93"/>
      <c r="K14" s="58">
        <v>4164.0715328764718</v>
      </c>
      <c r="L14" s="84"/>
      <c r="M14" s="84"/>
      <c r="N14" s="84"/>
      <c r="O14" s="84"/>
      <c r="P14" s="94">
        <f t="shared" si="0"/>
        <v>4164.0715328764718</v>
      </c>
    </row>
    <row r="15" spans="1:17" x14ac:dyDescent="0.35">
      <c r="A15" s="53">
        <v>730</v>
      </c>
      <c r="B15" s="53">
        <v>4101</v>
      </c>
      <c r="C15" s="54" t="s">
        <v>63</v>
      </c>
      <c r="D15" s="53">
        <v>4194.1341279401231</v>
      </c>
      <c r="E15" s="54"/>
      <c r="F15" s="55"/>
      <c r="G15" s="56"/>
      <c r="H15" s="39"/>
      <c r="I15" s="38"/>
      <c r="J15" s="93"/>
      <c r="K15" s="58">
        <v>4194.1341279401231</v>
      </c>
      <c r="L15" s="84"/>
      <c r="M15" s="84"/>
      <c r="N15" s="84"/>
      <c r="O15" s="84"/>
      <c r="P15" s="94">
        <f t="shared" si="0"/>
        <v>4194.1341279401231</v>
      </c>
    </row>
    <row r="16" spans="1:17" x14ac:dyDescent="0.35">
      <c r="A16" s="53">
        <v>423</v>
      </c>
      <c r="B16" s="53">
        <v>4101</v>
      </c>
      <c r="C16" s="54" t="s">
        <v>63</v>
      </c>
      <c r="D16" s="53">
        <v>4350.0281999235003</v>
      </c>
      <c r="E16" s="54"/>
      <c r="F16" s="55"/>
      <c r="G16" s="56"/>
      <c r="H16" s="39"/>
      <c r="I16" s="38"/>
      <c r="J16" s="93"/>
      <c r="K16" s="58">
        <v>4350.0281999235003</v>
      </c>
      <c r="L16" s="84"/>
      <c r="M16" s="84"/>
      <c r="N16" s="84"/>
      <c r="O16" s="84"/>
      <c r="P16" s="94">
        <f t="shared" si="0"/>
        <v>4350.0281999235003</v>
      </c>
    </row>
    <row r="17" spans="1:16" x14ac:dyDescent="0.35">
      <c r="A17" s="53">
        <v>1084</v>
      </c>
      <c r="B17" s="53">
        <v>4101</v>
      </c>
      <c r="C17" s="54" t="s">
        <v>63</v>
      </c>
      <c r="D17" s="53">
        <v>4355.3259580766544</v>
      </c>
      <c r="E17" s="54"/>
      <c r="F17" s="55"/>
      <c r="G17" s="56"/>
      <c r="H17" s="39"/>
      <c r="I17" s="38"/>
      <c r="J17" s="93"/>
      <c r="K17" s="58">
        <v>4355.3259580766544</v>
      </c>
      <c r="L17" s="84"/>
      <c r="M17" s="84"/>
      <c r="N17" s="84"/>
      <c r="O17" s="84"/>
      <c r="P17" s="94">
        <f t="shared" si="0"/>
        <v>4355.3259580766544</v>
      </c>
    </row>
    <row r="18" spans="1:16" x14ac:dyDescent="0.35">
      <c r="A18" s="53">
        <v>961</v>
      </c>
      <c r="B18" s="53">
        <v>4101</v>
      </c>
      <c r="C18" s="54" t="s">
        <v>63</v>
      </c>
      <c r="D18" s="53">
        <v>4473.168348506877</v>
      </c>
      <c r="E18" s="54"/>
      <c r="F18" s="55"/>
      <c r="G18" s="56"/>
      <c r="H18" s="39"/>
      <c r="I18" s="38"/>
      <c r="J18" s="93"/>
      <c r="K18" s="58">
        <v>4473.168348506877</v>
      </c>
      <c r="L18" s="84"/>
      <c r="M18" s="84"/>
      <c r="N18" s="84"/>
      <c r="O18" s="84"/>
      <c r="P18" s="94">
        <f t="shared" si="0"/>
        <v>4473.168348506877</v>
      </c>
    </row>
    <row r="19" spans="1:16" x14ac:dyDescent="0.35">
      <c r="A19" s="53">
        <v>451</v>
      </c>
      <c r="B19" s="53">
        <v>4101</v>
      </c>
      <c r="C19" s="54" t="s">
        <v>63</v>
      </c>
      <c r="D19" s="53">
        <v>4495.8376185780289</v>
      </c>
      <c r="E19" s="54"/>
      <c r="F19" s="55"/>
      <c r="G19" s="56"/>
      <c r="H19" s="39"/>
      <c r="I19" s="38"/>
      <c r="J19" s="93"/>
      <c r="K19" s="58">
        <v>4495.8376185780289</v>
      </c>
      <c r="L19" s="84"/>
      <c r="M19" s="84"/>
      <c r="N19" s="84"/>
      <c r="O19" s="84"/>
      <c r="P19" s="94">
        <f t="shared" si="0"/>
        <v>4495.8376185780289</v>
      </c>
    </row>
    <row r="20" spans="1:16" x14ac:dyDescent="0.35">
      <c r="A20" s="53">
        <v>573</v>
      </c>
      <c r="B20" s="53">
        <v>4101</v>
      </c>
      <c r="C20" s="54" t="s">
        <v>63</v>
      </c>
      <c r="D20" s="53">
        <v>4506.3231261636784</v>
      </c>
      <c r="E20" s="54"/>
      <c r="F20" s="55"/>
      <c r="G20" s="56"/>
      <c r="H20" s="39"/>
      <c r="I20" s="38"/>
      <c r="J20" s="93"/>
      <c r="K20" s="58">
        <v>4506.3231261636784</v>
      </c>
      <c r="L20" s="84"/>
      <c r="M20" s="84"/>
      <c r="N20" s="84"/>
      <c r="O20" s="84"/>
      <c r="P20" s="94">
        <f t="shared" si="0"/>
        <v>4506.3231261636784</v>
      </c>
    </row>
    <row r="21" spans="1:16" x14ac:dyDescent="0.35">
      <c r="A21" s="53">
        <v>538</v>
      </c>
      <c r="B21" s="53">
        <v>4101</v>
      </c>
      <c r="C21" s="54" t="s">
        <v>63</v>
      </c>
      <c r="D21" s="53">
        <v>4515.9913189566914</v>
      </c>
      <c r="E21" s="54"/>
      <c r="F21" s="55"/>
      <c r="G21" s="56"/>
      <c r="H21" s="39"/>
      <c r="I21" s="38"/>
      <c r="J21" s="93"/>
      <c r="K21" s="58">
        <v>4515.9913189566914</v>
      </c>
      <c r="L21" s="84"/>
      <c r="M21" s="84"/>
      <c r="N21" s="84"/>
      <c r="O21" s="84"/>
      <c r="P21" s="94">
        <f t="shared" si="0"/>
        <v>4515.9913189566914</v>
      </c>
    </row>
    <row r="22" spans="1:16" x14ac:dyDescent="0.35">
      <c r="A22" s="53">
        <v>1037</v>
      </c>
      <c r="B22" s="53">
        <v>4101</v>
      </c>
      <c r="C22" s="54" t="s">
        <v>63</v>
      </c>
      <c r="D22" s="53">
        <v>4525.4855070113563</v>
      </c>
      <c r="E22" s="54"/>
      <c r="F22" s="55"/>
      <c r="G22" s="56"/>
      <c r="H22" s="39"/>
      <c r="I22" s="38"/>
      <c r="J22" s="93"/>
      <c r="K22" s="58">
        <v>4525.4855070113563</v>
      </c>
      <c r="L22" s="84"/>
      <c r="M22" s="84"/>
      <c r="N22" s="84"/>
      <c r="O22" s="84"/>
      <c r="P22" s="94">
        <f t="shared" si="0"/>
        <v>4525.4855070113563</v>
      </c>
    </row>
    <row r="23" spans="1:16" x14ac:dyDescent="0.35">
      <c r="A23" s="53">
        <v>1068</v>
      </c>
      <c r="B23" s="53">
        <v>4101</v>
      </c>
      <c r="C23" s="54" t="s">
        <v>63</v>
      </c>
      <c r="D23" s="53">
        <v>4540.0511049463203</v>
      </c>
      <c r="E23" s="54"/>
      <c r="F23" s="55"/>
      <c r="G23" s="56"/>
      <c r="H23" s="39"/>
      <c r="I23" s="38"/>
      <c r="J23" s="93"/>
      <c r="K23" s="58">
        <v>4540.0511049463203</v>
      </c>
      <c r="L23" s="84"/>
      <c r="M23" s="84"/>
      <c r="N23" s="84"/>
      <c r="O23" s="84"/>
      <c r="P23" s="94">
        <f t="shared" si="0"/>
        <v>4540.0511049463203</v>
      </c>
    </row>
    <row r="24" spans="1:16" x14ac:dyDescent="0.35">
      <c r="A24" s="53">
        <v>3318</v>
      </c>
      <c r="B24" s="53">
        <v>4101</v>
      </c>
      <c r="C24" s="54" t="s">
        <v>63</v>
      </c>
      <c r="D24" s="53">
        <v>4586.4328187137053</v>
      </c>
      <c r="E24" s="54"/>
      <c r="F24" s="55"/>
      <c r="G24" s="56"/>
      <c r="H24" s="39"/>
      <c r="I24" s="38"/>
      <c r="J24" s="93"/>
      <c r="K24" s="58">
        <v>4586.4328187137053</v>
      </c>
      <c r="L24" s="84"/>
      <c r="M24" s="84"/>
      <c r="N24" s="84"/>
      <c r="O24" s="84"/>
      <c r="P24" s="94">
        <f t="shared" si="0"/>
        <v>4586.4328187137053</v>
      </c>
    </row>
    <row r="25" spans="1:16" x14ac:dyDescent="0.35">
      <c r="A25" s="53">
        <v>428</v>
      </c>
      <c r="B25" s="53">
        <v>4101</v>
      </c>
      <c r="C25" s="54" t="s">
        <v>63</v>
      </c>
      <c r="D25" s="53">
        <v>4613.967754066819</v>
      </c>
      <c r="E25" s="54"/>
      <c r="F25" s="55"/>
      <c r="G25" s="56"/>
      <c r="H25" s="39"/>
      <c r="I25" s="38"/>
      <c r="J25" s="93"/>
      <c r="K25" s="58">
        <v>4613.967754066819</v>
      </c>
      <c r="L25" s="84"/>
      <c r="M25" s="84"/>
      <c r="N25" s="84"/>
      <c r="O25" s="84"/>
      <c r="P25" s="94">
        <f t="shared" si="0"/>
        <v>4613.967754066819</v>
      </c>
    </row>
    <row r="26" spans="1:16" x14ac:dyDescent="0.35">
      <c r="A26" s="53">
        <v>1093</v>
      </c>
      <c r="B26" s="53">
        <v>4101</v>
      </c>
      <c r="C26" s="54" t="s">
        <v>63</v>
      </c>
      <c r="D26" s="53">
        <v>4786.1023872324458</v>
      </c>
      <c r="E26" s="54"/>
      <c r="F26" s="55"/>
      <c r="G26" s="56"/>
      <c r="H26" s="39"/>
      <c r="I26" s="38"/>
      <c r="J26" s="93"/>
      <c r="K26" s="58">
        <v>4786.1023872324458</v>
      </c>
      <c r="L26" s="84"/>
      <c r="M26" s="84"/>
      <c r="N26" s="84"/>
      <c r="O26" s="84"/>
      <c r="P26" s="94">
        <f t="shared" si="0"/>
        <v>4786.1023872324458</v>
      </c>
    </row>
    <row r="27" spans="1:16" x14ac:dyDescent="0.35">
      <c r="A27" s="53">
        <v>571</v>
      </c>
      <c r="B27" s="53">
        <v>4101</v>
      </c>
      <c r="C27" s="54" t="s">
        <v>63</v>
      </c>
      <c r="D27" s="53">
        <v>4797.9219453289606</v>
      </c>
      <c r="E27" s="54"/>
      <c r="F27" s="55"/>
      <c r="G27" s="56"/>
      <c r="H27" s="39"/>
      <c r="I27" s="38"/>
      <c r="J27" s="93"/>
      <c r="K27" s="58">
        <v>4797.9219453289606</v>
      </c>
      <c r="L27" s="84"/>
      <c r="M27" s="84"/>
      <c r="N27" s="84"/>
      <c r="O27" s="84"/>
      <c r="P27" s="94">
        <f t="shared" si="0"/>
        <v>4797.9219453289606</v>
      </c>
    </row>
    <row r="28" spans="1:16" x14ac:dyDescent="0.35">
      <c r="A28" s="53">
        <v>1103</v>
      </c>
      <c r="B28" s="53">
        <v>4101</v>
      </c>
      <c r="C28" s="54" t="s">
        <v>63</v>
      </c>
      <c r="D28" s="53">
        <v>4804.9465628494527</v>
      </c>
      <c r="E28" s="54"/>
      <c r="F28" s="55"/>
      <c r="G28" s="56"/>
      <c r="H28" s="39"/>
      <c r="I28" s="38"/>
      <c r="J28" s="93"/>
      <c r="K28" s="58">
        <v>4804.9465628494527</v>
      </c>
      <c r="L28" s="84"/>
      <c r="M28" s="84"/>
      <c r="N28" s="84"/>
      <c r="O28" s="84"/>
      <c r="P28" s="94">
        <f t="shared" si="0"/>
        <v>4804.9465628494527</v>
      </c>
    </row>
    <row r="29" spans="1:16" x14ac:dyDescent="0.35">
      <c r="A29" s="53">
        <v>833</v>
      </c>
      <c r="B29" s="53">
        <v>4101</v>
      </c>
      <c r="C29" s="54" t="s">
        <v>63</v>
      </c>
      <c r="D29" s="53">
        <v>4819.6399710136957</v>
      </c>
      <c r="E29" s="54"/>
      <c r="F29" s="55"/>
      <c r="G29" s="56"/>
      <c r="H29" s="39"/>
      <c r="I29" s="38"/>
      <c r="J29" s="93"/>
      <c r="K29" s="58">
        <v>4819.6399710136957</v>
      </c>
      <c r="L29" s="84"/>
      <c r="M29" s="84"/>
      <c r="N29" s="84"/>
      <c r="O29" s="84"/>
      <c r="P29" s="94">
        <f t="shared" si="0"/>
        <v>4819.6399710136957</v>
      </c>
    </row>
    <row r="30" spans="1:16" x14ac:dyDescent="0.35">
      <c r="A30" s="53">
        <v>716</v>
      </c>
      <c r="B30" s="53">
        <v>4101</v>
      </c>
      <c r="C30" s="54" t="s">
        <v>63</v>
      </c>
      <c r="D30" s="53">
        <v>4851.5766942986247</v>
      </c>
      <c r="E30" s="54"/>
      <c r="F30" s="55"/>
      <c r="G30" s="56"/>
      <c r="H30" s="39"/>
      <c r="I30" s="38"/>
      <c r="J30" s="93"/>
      <c r="K30" s="58">
        <v>4851.5766942986247</v>
      </c>
      <c r="L30" s="84"/>
      <c r="M30" s="84"/>
      <c r="N30" s="84"/>
      <c r="O30" s="84"/>
      <c r="P30" s="94">
        <f t="shared" si="0"/>
        <v>4851.5766942986247</v>
      </c>
    </row>
    <row r="31" spans="1:16" x14ac:dyDescent="0.35">
      <c r="A31" s="53">
        <v>176</v>
      </c>
      <c r="B31" s="53">
        <v>4101</v>
      </c>
      <c r="C31" s="54" t="s">
        <v>63</v>
      </c>
      <c r="D31" s="53">
        <v>4918.4407878660468</v>
      </c>
      <c r="E31" s="54"/>
      <c r="F31" s="55"/>
      <c r="G31" s="56"/>
      <c r="H31" s="39"/>
      <c r="I31" s="38"/>
      <c r="J31" s="93"/>
      <c r="K31" s="58">
        <v>4918.4407878660468</v>
      </c>
      <c r="L31" s="84"/>
      <c r="M31" s="84"/>
      <c r="N31" s="84"/>
      <c r="O31" s="84"/>
      <c r="P31" s="94">
        <f t="shared" si="0"/>
        <v>4918.4407878660468</v>
      </c>
    </row>
    <row r="32" spans="1:16" x14ac:dyDescent="0.35">
      <c r="A32" s="53">
        <v>1092</v>
      </c>
      <c r="B32" s="53">
        <v>4101</v>
      </c>
      <c r="C32" s="54" t="s">
        <v>63</v>
      </c>
      <c r="D32" s="53">
        <v>5009.7537778329643</v>
      </c>
      <c r="E32" s="54"/>
      <c r="F32" s="55"/>
      <c r="G32" s="56"/>
      <c r="H32" s="39"/>
      <c r="I32" s="38"/>
      <c r="J32" s="93"/>
      <c r="K32" s="58">
        <v>5009.7537778329643</v>
      </c>
      <c r="L32" s="84"/>
      <c r="M32" s="84"/>
      <c r="N32" s="84"/>
      <c r="O32" s="84"/>
      <c r="P32" s="94">
        <f t="shared" si="0"/>
        <v>5009.7537778329643</v>
      </c>
    </row>
    <row r="33" spans="1:16" x14ac:dyDescent="0.35">
      <c r="A33" s="53">
        <v>405</v>
      </c>
      <c r="B33" s="53">
        <v>4101</v>
      </c>
      <c r="C33" s="54" t="s">
        <v>63</v>
      </c>
      <c r="D33" s="53">
        <v>5026.9740133988744</v>
      </c>
      <c r="E33" s="54"/>
      <c r="F33" s="55"/>
      <c r="G33" s="56"/>
      <c r="H33" s="39"/>
      <c r="I33" s="38"/>
      <c r="J33" s="93"/>
      <c r="K33" s="58">
        <v>5026.9740133988744</v>
      </c>
      <c r="L33" s="84"/>
      <c r="M33" s="84"/>
      <c r="N33" s="84"/>
      <c r="O33" s="84"/>
      <c r="P33" s="94">
        <f t="shared" si="0"/>
        <v>5026.9740133988744</v>
      </c>
    </row>
    <row r="34" spans="1:16" x14ac:dyDescent="0.35">
      <c r="A34" s="53">
        <v>570</v>
      </c>
      <c r="B34" s="53">
        <v>4101</v>
      </c>
      <c r="C34" s="54" t="s">
        <v>63</v>
      </c>
      <c r="D34" s="53">
        <v>5036.8439025115003</v>
      </c>
      <c r="E34" s="54"/>
      <c r="F34" s="55"/>
      <c r="G34" s="56"/>
      <c r="H34" s="39"/>
      <c r="I34" s="38"/>
      <c r="J34" s="93"/>
      <c r="K34" s="58">
        <v>5036.8439025115003</v>
      </c>
      <c r="L34" s="84"/>
      <c r="M34" s="84"/>
      <c r="N34" s="84"/>
      <c r="O34" s="84"/>
      <c r="P34" s="94">
        <f t="shared" si="0"/>
        <v>5036.8439025115003</v>
      </c>
    </row>
    <row r="35" spans="1:16" x14ac:dyDescent="0.35">
      <c r="A35" s="53">
        <v>1067</v>
      </c>
      <c r="B35" s="53">
        <v>4101</v>
      </c>
      <c r="C35" s="54" t="s">
        <v>63</v>
      </c>
      <c r="D35" s="53">
        <v>5077.6661333896154</v>
      </c>
      <c r="E35" s="54"/>
      <c r="F35" s="55"/>
      <c r="G35" s="56"/>
      <c r="H35" s="39"/>
      <c r="I35" s="38"/>
      <c r="J35" s="93"/>
      <c r="K35" s="58">
        <v>5077.6661333896154</v>
      </c>
      <c r="L35" s="84"/>
      <c r="M35" s="84"/>
      <c r="N35" s="84"/>
      <c r="O35" s="84"/>
      <c r="P35" s="94">
        <f t="shared" si="0"/>
        <v>5077.6661333896154</v>
      </c>
    </row>
    <row r="36" spans="1:16" x14ac:dyDescent="0.35">
      <c r="A36" s="53">
        <v>599</v>
      </c>
      <c r="B36" s="53">
        <v>4101</v>
      </c>
      <c r="C36" s="54" t="s">
        <v>63</v>
      </c>
      <c r="D36" s="53">
        <v>5079.4735794754197</v>
      </c>
      <c r="E36" s="54"/>
      <c r="F36" s="55"/>
      <c r="G36" s="56"/>
      <c r="H36" s="39"/>
      <c r="I36" s="38"/>
      <c r="J36" s="93"/>
      <c r="K36" s="58">
        <v>5079.4735794754197</v>
      </c>
      <c r="L36" s="84"/>
      <c r="M36" s="84"/>
      <c r="N36" s="84"/>
      <c r="O36" s="84"/>
      <c r="P36" s="94">
        <f t="shared" si="0"/>
        <v>5079.4735794754197</v>
      </c>
    </row>
    <row r="37" spans="1:16" x14ac:dyDescent="0.35">
      <c r="A37" s="53">
        <v>1064</v>
      </c>
      <c r="B37" s="53">
        <v>4101</v>
      </c>
      <c r="C37" s="54" t="s">
        <v>63</v>
      </c>
      <c r="D37" s="53">
        <v>5091.9414874487939</v>
      </c>
      <c r="E37" s="54"/>
      <c r="F37" s="55"/>
      <c r="G37" s="56"/>
      <c r="H37" s="39"/>
      <c r="I37" s="38"/>
      <c r="J37" s="93"/>
      <c r="K37" s="58">
        <v>5091.9414874487939</v>
      </c>
      <c r="L37" s="84"/>
      <c r="M37" s="84"/>
      <c r="N37" s="84"/>
      <c r="O37" s="84"/>
      <c r="P37" s="94">
        <f t="shared" si="0"/>
        <v>5091.9414874487939</v>
      </c>
    </row>
    <row r="38" spans="1:16" x14ac:dyDescent="0.35">
      <c r="A38" s="53">
        <v>256</v>
      </c>
      <c r="B38" s="53">
        <v>4101</v>
      </c>
      <c r="C38" s="54" t="s">
        <v>63</v>
      </c>
      <c r="D38" s="53">
        <v>5140.2240022581627</v>
      </c>
      <c r="E38" s="54"/>
      <c r="F38" s="55"/>
      <c r="G38" s="56"/>
      <c r="H38" s="39"/>
      <c r="I38" s="38"/>
      <c r="J38" s="93"/>
      <c r="K38" s="58">
        <v>5140.2240022581627</v>
      </c>
      <c r="L38" s="84"/>
      <c r="M38" s="84"/>
      <c r="N38" s="84"/>
      <c r="O38" s="84"/>
      <c r="P38" s="94">
        <f t="shared" si="0"/>
        <v>5140.2240022581627</v>
      </c>
    </row>
    <row r="39" spans="1:16" x14ac:dyDescent="0.35">
      <c r="A39" s="53">
        <v>257</v>
      </c>
      <c r="B39" s="53">
        <v>4101</v>
      </c>
      <c r="C39" s="54" t="s">
        <v>63</v>
      </c>
      <c r="D39" s="53">
        <v>5140.2240022581627</v>
      </c>
      <c r="E39" s="54"/>
      <c r="F39" s="55"/>
      <c r="G39" s="56"/>
      <c r="H39" s="39"/>
      <c r="I39" s="38"/>
      <c r="J39" s="93"/>
      <c r="K39" s="58">
        <v>5140.2240022581627</v>
      </c>
      <c r="L39" s="84"/>
      <c r="M39" s="84"/>
      <c r="N39" s="84"/>
      <c r="O39" s="84"/>
      <c r="P39" s="94">
        <f t="shared" si="0"/>
        <v>5140.2240022581627</v>
      </c>
    </row>
    <row r="40" spans="1:16" x14ac:dyDescent="0.35">
      <c r="A40" s="53">
        <v>418</v>
      </c>
      <c r="B40" s="53">
        <v>4101</v>
      </c>
      <c r="C40" s="54" t="s">
        <v>63</v>
      </c>
      <c r="D40" s="53">
        <v>5327.1360818841058</v>
      </c>
      <c r="E40" s="54"/>
      <c r="F40" s="55"/>
      <c r="G40" s="56"/>
      <c r="H40" s="39"/>
      <c r="I40" s="38"/>
      <c r="J40" s="93"/>
      <c r="K40" s="58">
        <v>5327.1360818841058</v>
      </c>
      <c r="L40" s="84"/>
      <c r="M40" s="84"/>
      <c r="N40" s="84"/>
      <c r="O40" s="84"/>
      <c r="P40" s="94">
        <f t="shared" si="0"/>
        <v>5327.1360818841058</v>
      </c>
    </row>
    <row r="41" spans="1:16" x14ac:dyDescent="0.35">
      <c r="A41" s="53">
        <v>618</v>
      </c>
      <c r="B41" s="53">
        <v>4101</v>
      </c>
      <c r="C41" s="54" t="s">
        <v>63</v>
      </c>
      <c r="D41" s="53">
        <v>5522.5214043460328</v>
      </c>
      <c r="E41" s="54"/>
      <c r="F41" s="55"/>
      <c r="G41" s="56"/>
      <c r="H41" s="39"/>
      <c r="I41" s="38"/>
      <c r="J41" s="93"/>
      <c r="K41" s="58">
        <v>5522.5214043460328</v>
      </c>
      <c r="L41" s="84"/>
      <c r="M41" s="84"/>
      <c r="N41" s="84"/>
      <c r="O41" s="84"/>
      <c r="P41" s="94">
        <f t="shared" si="0"/>
        <v>5522.5214043460328</v>
      </c>
    </row>
    <row r="42" spans="1:16" x14ac:dyDescent="0.35">
      <c r="A42" s="53">
        <v>1088</v>
      </c>
      <c r="B42" s="53">
        <v>4101</v>
      </c>
      <c r="C42" s="54" t="s">
        <v>63</v>
      </c>
      <c r="D42" s="53">
        <v>5557.3494772640252</v>
      </c>
      <c r="E42" s="54"/>
      <c r="F42" s="55"/>
      <c r="G42" s="56"/>
      <c r="H42" s="39"/>
      <c r="I42" s="38"/>
      <c r="J42" s="93"/>
      <c r="K42" s="58">
        <v>5557.3494772640252</v>
      </c>
      <c r="L42" s="84"/>
      <c r="M42" s="84"/>
      <c r="N42" s="84"/>
      <c r="O42" s="84"/>
      <c r="P42" s="94">
        <f t="shared" si="0"/>
        <v>5557.3494772640252</v>
      </c>
    </row>
    <row r="43" spans="1:16" x14ac:dyDescent="0.35">
      <c r="A43" s="53">
        <v>1267</v>
      </c>
      <c r="B43" s="53">
        <v>4101</v>
      </c>
      <c r="C43" s="54" t="s">
        <v>63</v>
      </c>
      <c r="D43" s="53">
        <v>6295.8352726347657</v>
      </c>
      <c r="E43" s="54"/>
      <c r="F43" s="55"/>
      <c r="G43" s="56"/>
      <c r="H43" s="39"/>
      <c r="I43" s="38"/>
      <c r="J43" s="93"/>
      <c r="K43" s="58">
        <v>6295.8352726347657</v>
      </c>
      <c r="L43" s="84"/>
      <c r="M43" s="84"/>
      <c r="N43" s="84"/>
      <c r="O43" s="84"/>
      <c r="P43" s="94">
        <f t="shared" si="0"/>
        <v>6295.8352726347657</v>
      </c>
    </row>
    <row r="44" spans="1:16" x14ac:dyDescent="0.35">
      <c r="A44" s="53">
        <v>1118</v>
      </c>
      <c r="B44" s="53">
        <v>4101</v>
      </c>
      <c r="C44" s="54" t="s">
        <v>63</v>
      </c>
      <c r="D44" s="53">
        <v>6427.6474670303242</v>
      </c>
      <c r="E44" s="54"/>
      <c r="F44" s="55"/>
      <c r="G44" s="56"/>
      <c r="H44" s="39"/>
      <c r="I44" s="38"/>
      <c r="J44" s="93"/>
      <c r="K44" s="58">
        <v>6427.6474670303242</v>
      </c>
      <c r="L44" s="84"/>
      <c r="M44" s="84"/>
      <c r="N44" s="84"/>
      <c r="O44" s="84"/>
      <c r="P44" s="94">
        <f t="shared" si="0"/>
        <v>6427.6474670303242</v>
      </c>
    </row>
    <row r="45" spans="1:16" x14ac:dyDescent="0.35">
      <c r="A45" s="53">
        <v>41</v>
      </c>
      <c r="B45" s="53">
        <v>4101</v>
      </c>
      <c r="C45" s="54" t="s">
        <v>63</v>
      </c>
      <c r="D45" s="53">
        <v>6566.8261137188583</v>
      </c>
      <c r="E45" s="54"/>
      <c r="F45" s="55"/>
      <c r="G45" s="56"/>
      <c r="H45" s="39"/>
      <c r="I45" s="38"/>
      <c r="J45" s="93"/>
      <c r="K45" s="58">
        <v>6566.8261137188583</v>
      </c>
      <c r="L45" s="84"/>
      <c r="M45" s="84"/>
      <c r="N45" s="84"/>
      <c r="O45" s="84"/>
      <c r="P45" s="94">
        <f t="shared" si="0"/>
        <v>6566.8261137188583</v>
      </c>
    </row>
    <row r="46" spans="1:16" x14ac:dyDescent="0.35">
      <c r="A46" s="53">
        <v>245</v>
      </c>
      <c r="B46" s="53">
        <v>4101</v>
      </c>
      <c r="C46" s="54" t="s">
        <v>63</v>
      </c>
      <c r="D46" s="53">
        <v>7066.9342111125879</v>
      </c>
      <c r="E46" s="54"/>
      <c r="F46" s="55"/>
      <c r="G46" s="56"/>
      <c r="H46" s="39"/>
      <c r="I46" s="38"/>
      <c r="J46" s="93"/>
      <c r="K46" s="58">
        <v>7066.9342111125879</v>
      </c>
      <c r="L46" s="84"/>
      <c r="M46" s="84"/>
      <c r="N46" s="84"/>
      <c r="O46" s="84"/>
      <c r="P46" s="94">
        <f t="shared" si="0"/>
        <v>7066.9342111125879</v>
      </c>
    </row>
    <row r="47" spans="1:16" x14ac:dyDescent="0.35">
      <c r="A47" s="53">
        <v>970</v>
      </c>
      <c r="B47" s="53">
        <v>4101</v>
      </c>
      <c r="C47" s="54" t="s">
        <v>63</v>
      </c>
      <c r="D47" s="53">
        <v>8133.8406150310029</v>
      </c>
      <c r="E47" s="54"/>
      <c r="F47" s="55"/>
      <c r="G47" s="56"/>
      <c r="H47" s="39"/>
      <c r="I47" s="38"/>
      <c r="J47" s="93"/>
      <c r="K47" s="58">
        <v>8133.8406150310029</v>
      </c>
      <c r="L47" s="84"/>
      <c r="M47" s="84"/>
      <c r="N47" s="84"/>
      <c r="O47" s="84"/>
      <c r="P47" s="94">
        <f t="shared" si="0"/>
        <v>8133.8406150310029</v>
      </c>
    </row>
    <row r="48" spans="1:16" x14ac:dyDescent="0.35">
      <c r="A48" s="53">
        <v>1283</v>
      </c>
      <c r="B48" s="53">
        <v>4101</v>
      </c>
      <c r="C48" s="54" t="s">
        <v>63</v>
      </c>
      <c r="D48" s="53">
        <v>8436.8453200399654</v>
      </c>
      <c r="E48" s="54"/>
      <c r="F48" s="55"/>
      <c r="G48" s="56"/>
      <c r="H48" s="39"/>
      <c r="I48" s="38"/>
      <c r="J48" s="93"/>
      <c r="K48" s="58">
        <v>8436.8453200399654</v>
      </c>
      <c r="L48" s="84"/>
      <c r="M48" s="84"/>
      <c r="N48" s="84"/>
      <c r="O48" s="84"/>
      <c r="P48" s="94">
        <f t="shared" si="0"/>
        <v>8436.8453200399654</v>
      </c>
    </row>
    <row r="49" spans="1:16" x14ac:dyDescent="0.35">
      <c r="A49" s="53">
        <v>900</v>
      </c>
      <c r="B49" s="53">
        <v>4101</v>
      </c>
      <c r="C49" s="54" t="s">
        <v>63</v>
      </c>
      <c r="D49" s="53">
        <v>11188.28251209665</v>
      </c>
      <c r="E49" s="54"/>
      <c r="F49" s="55"/>
      <c r="G49" s="56"/>
      <c r="H49" s="39"/>
      <c r="I49" s="38"/>
      <c r="J49" s="93"/>
      <c r="K49" s="58">
        <v>11188.28251209665</v>
      </c>
      <c r="L49" s="84"/>
      <c r="M49" s="84"/>
      <c r="N49" s="84"/>
      <c r="O49" s="84"/>
      <c r="P49" s="139">
        <f t="shared" si="0"/>
        <v>11188.28251209665</v>
      </c>
    </row>
    <row r="50" spans="1:16" x14ac:dyDescent="0.35">
      <c r="A50" s="53">
        <v>1277</v>
      </c>
      <c r="B50" s="53">
        <v>4101</v>
      </c>
      <c r="C50" s="54" t="s">
        <v>63</v>
      </c>
      <c r="D50" s="53">
        <v>11966.137046254087</v>
      </c>
      <c r="E50" s="54"/>
      <c r="F50" s="55"/>
      <c r="G50" s="56"/>
      <c r="H50" s="39"/>
      <c r="I50" s="38"/>
      <c r="J50" s="93"/>
      <c r="K50" s="58">
        <v>11966.137046254087</v>
      </c>
      <c r="L50" s="84"/>
      <c r="M50" s="84"/>
      <c r="N50" s="84"/>
      <c r="O50" s="84"/>
      <c r="P50" s="139">
        <f t="shared" si="0"/>
        <v>11966.137046254087</v>
      </c>
    </row>
    <row r="51" spans="1:16" x14ac:dyDescent="0.35">
      <c r="A51" s="53">
        <v>2347</v>
      </c>
      <c r="B51" s="53">
        <v>4101</v>
      </c>
      <c r="C51" s="54" t="s">
        <v>63</v>
      </c>
      <c r="D51" s="53">
        <v>12324.282095967488</v>
      </c>
      <c r="E51" s="54"/>
      <c r="F51" s="55"/>
      <c r="G51" s="56"/>
      <c r="H51" s="39"/>
      <c r="I51" s="38"/>
      <c r="J51" s="93"/>
      <c r="K51" s="58">
        <v>12324.282095967488</v>
      </c>
      <c r="L51" s="84"/>
      <c r="M51" s="84"/>
      <c r="N51" s="84"/>
      <c r="O51" s="84"/>
      <c r="P51" s="139">
        <f t="shared" si="0"/>
        <v>12324.282095967488</v>
      </c>
    </row>
    <row r="52" spans="1:16" x14ac:dyDescent="0.35">
      <c r="A52" s="53">
        <v>2357</v>
      </c>
      <c r="B52" s="53">
        <v>4101</v>
      </c>
      <c r="C52" s="54" t="s">
        <v>63</v>
      </c>
      <c r="D52" s="53">
        <v>12854.631487595396</v>
      </c>
      <c r="E52" s="54"/>
      <c r="F52" s="55"/>
      <c r="G52" s="56"/>
      <c r="H52" s="39"/>
      <c r="I52" s="38"/>
      <c r="J52" s="93"/>
      <c r="K52" s="58">
        <v>12854.631487595396</v>
      </c>
      <c r="L52" s="84"/>
      <c r="M52" s="84"/>
      <c r="N52" s="84"/>
      <c r="O52" s="84"/>
      <c r="P52" s="139">
        <f t="shared" si="0"/>
        <v>12854.631487595396</v>
      </c>
    </row>
    <row r="53" spans="1:16" x14ac:dyDescent="0.35">
      <c r="A53" s="53">
        <v>2339</v>
      </c>
      <c r="B53" s="53">
        <v>4101</v>
      </c>
      <c r="C53" s="54" t="s">
        <v>63</v>
      </c>
      <c r="D53" s="53">
        <v>14788.797325379803</v>
      </c>
      <c r="E53" s="54"/>
      <c r="F53" s="55"/>
      <c r="G53" s="56"/>
      <c r="H53" s="39"/>
      <c r="I53" s="38"/>
      <c r="J53" s="93"/>
      <c r="K53" s="58">
        <v>14788.797325379803</v>
      </c>
      <c r="L53" s="84"/>
      <c r="M53" s="84"/>
      <c r="N53" s="84"/>
      <c r="O53" s="84"/>
      <c r="P53" s="139">
        <f t="shared" si="0"/>
        <v>14788.797325379803</v>
      </c>
    </row>
    <row r="54" spans="1:16" x14ac:dyDescent="0.35">
      <c r="A54" s="53">
        <v>2352</v>
      </c>
      <c r="B54" s="53">
        <v>4101</v>
      </c>
      <c r="C54" s="54" t="s">
        <v>63</v>
      </c>
      <c r="D54" s="53">
        <v>15065.381100462764</v>
      </c>
      <c r="E54" s="54"/>
      <c r="F54" s="55"/>
      <c r="G54" s="56"/>
      <c r="H54" s="39"/>
      <c r="I54" s="38"/>
      <c r="J54" s="93"/>
      <c r="K54" s="58">
        <v>15065.381100462764</v>
      </c>
      <c r="L54" s="84"/>
      <c r="M54" s="84"/>
      <c r="N54" s="84"/>
      <c r="O54" s="84"/>
      <c r="P54" s="139">
        <f t="shared" si="0"/>
        <v>15065.381100462764</v>
      </c>
    </row>
    <row r="55" spans="1:16" x14ac:dyDescent="0.35">
      <c r="A55" s="53">
        <v>3701</v>
      </c>
      <c r="B55" s="53">
        <v>4101</v>
      </c>
      <c r="C55" s="54" t="s">
        <v>63</v>
      </c>
      <c r="D55" s="53">
        <v>15231.163154393003</v>
      </c>
      <c r="E55" s="54"/>
      <c r="F55" s="55"/>
      <c r="G55" s="56"/>
      <c r="H55" s="39"/>
      <c r="I55" s="38"/>
      <c r="J55" s="93"/>
      <c r="K55" s="58">
        <v>15231.163154393003</v>
      </c>
      <c r="L55" s="84"/>
      <c r="M55" s="84"/>
      <c r="N55" s="84"/>
      <c r="O55" s="84"/>
      <c r="P55" s="139">
        <f t="shared" si="0"/>
        <v>15231.163154393003</v>
      </c>
    </row>
    <row r="56" spans="1:16" x14ac:dyDescent="0.35">
      <c r="A56" s="53">
        <v>2341</v>
      </c>
      <c r="B56" s="53">
        <v>4101</v>
      </c>
      <c r="C56" s="54" t="s">
        <v>63</v>
      </c>
      <c r="D56" s="53">
        <v>15257.32197435637</v>
      </c>
      <c r="E56" s="54"/>
      <c r="F56" s="55"/>
      <c r="G56" s="56"/>
      <c r="H56" s="39"/>
      <c r="I56" s="38"/>
      <c r="J56" s="93"/>
      <c r="K56" s="58">
        <v>15257.32197435637</v>
      </c>
      <c r="L56" s="84"/>
      <c r="M56" s="84"/>
      <c r="N56" s="84"/>
      <c r="O56" s="84"/>
      <c r="P56" s="139">
        <f t="shared" si="0"/>
        <v>15257.32197435637</v>
      </c>
    </row>
    <row r="57" spans="1:16" x14ac:dyDescent="0.35">
      <c r="A57" s="53">
        <v>2335</v>
      </c>
      <c r="B57" s="53">
        <v>4101</v>
      </c>
      <c r="C57" s="54" t="s">
        <v>63</v>
      </c>
      <c r="D57" s="53">
        <v>16619.42826383618</v>
      </c>
      <c r="E57" s="54"/>
      <c r="F57" s="55"/>
      <c r="G57" s="56"/>
      <c r="H57" s="39"/>
      <c r="I57" s="38"/>
      <c r="J57" s="93"/>
      <c r="K57" s="58">
        <v>16619.42826383618</v>
      </c>
      <c r="L57" s="84"/>
      <c r="M57" s="84"/>
      <c r="N57" s="84"/>
      <c r="O57" s="84"/>
      <c r="P57" s="139">
        <f t="shared" si="0"/>
        <v>16619.42826383618</v>
      </c>
    </row>
    <row r="58" spans="1:16" x14ac:dyDescent="0.35">
      <c r="A58" s="53">
        <v>2348</v>
      </c>
      <c r="B58" s="53">
        <v>4101</v>
      </c>
      <c r="C58" s="54" t="s">
        <v>63</v>
      </c>
      <c r="D58" s="53">
        <v>17009.176118368017</v>
      </c>
      <c r="E58" s="54"/>
      <c r="F58" s="55"/>
      <c r="G58" s="56"/>
      <c r="H58" s="39"/>
      <c r="I58" s="38"/>
      <c r="J58" s="93"/>
      <c r="K58" s="58">
        <v>17009.176118368017</v>
      </c>
      <c r="L58" s="84"/>
      <c r="M58" s="84"/>
      <c r="N58" s="84"/>
      <c r="O58" s="84"/>
      <c r="P58" s="139">
        <f t="shared" si="0"/>
        <v>17009.176118368017</v>
      </c>
    </row>
    <row r="59" spans="1:16" ht="15" thickBot="1" x14ac:dyDescent="0.4">
      <c r="A59" s="53">
        <v>2353</v>
      </c>
      <c r="B59" s="53">
        <v>4101</v>
      </c>
      <c r="C59" s="54" t="s">
        <v>63</v>
      </c>
      <c r="D59" s="53">
        <v>22560.132232698084</v>
      </c>
      <c r="E59" s="54"/>
      <c r="F59" s="55"/>
      <c r="G59" s="56"/>
      <c r="H59" s="39"/>
      <c r="I59" s="38"/>
      <c r="J59" s="118"/>
      <c r="K59" s="119">
        <v>22560.132232698084</v>
      </c>
      <c r="L59" s="107"/>
      <c r="M59" s="107"/>
      <c r="N59" s="107"/>
      <c r="O59" s="107"/>
      <c r="P59" s="140">
        <f t="shared" si="0"/>
        <v>22560.132232698084</v>
      </c>
    </row>
  </sheetData>
  <sortState xmlns:xlrd2="http://schemas.microsoft.com/office/spreadsheetml/2017/richdata2" ref="A3:D59">
    <sortCondition ref="D3:D59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52"/>
  <sheetViews>
    <sheetView workbookViewId="0">
      <selection activeCell="M9" sqref="M9"/>
    </sheetView>
  </sheetViews>
  <sheetFormatPr defaultRowHeight="14.5" x14ac:dyDescent="0.35"/>
  <sheetData>
    <row r="1" spans="1:39" ht="15" customHeight="1" x14ac:dyDescent="0.35">
      <c r="A1" s="50" t="s">
        <v>131</v>
      </c>
      <c r="B1" s="50" t="s">
        <v>138</v>
      </c>
      <c r="C1" s="50" t="s">
        <v>139</v>
      </c>
      <c r="D1" s="50" t="s">
        <v>141</v>
      </c>
      <c r="E1" s="50"/>
      <c r="F1" s="51"/>
      <c r="G1" s="51"/>
      <c r="H1" s="50"/>
      <c r="I1" s="89"/>
      <c r="J1" s="120"/>
      <c r="K1" s="121" t="s">
        <v>141</v>
      </c>
      <c r="L1" s="122">
        <v>2022</v>
      </c>
      <c r="N1" s="174" t="s">
        <v>330</v>
      </c>
      <c r="O1" s="174"/>
      <c r="P1" s="174"/>
      <c r="Q1" s="174"/>
      <c r="R1" s="174"/>
      <c r="S1" s="174"/>
      <c r="T1" s="174"/>
      <c r="U1" s="174"/>
      <c r="V1" s="174"/>
      <c r="Y1" s="120" t="s">
        <v>140</v>
      </c>
      <c r="Z1" s="121" t="s">
        <v>141</v>
      </c>
      <c r="AA1" s="122">
        <v>2020</v>
      </c>
      <c r="AC1" s="50" t="s">
        <v>131</v>
      </c>
      <c r="AD1" s="50" t="s">
        <v>132</v>
      </c>
      <c r="AE1" s="50" t="s">
        <v>133</v>
      </c>
      <c r="AF1" s="50" t="s">
        <v>134</v>
      </c>
      <c r="AG1" s="50" t="s">
        <v>135</v>
      </c>
      <c r="AH1" s="51" t="s">
        <v>136</v>
      </c>
      <c r="AI1" s="51" t="s">
        <v>137</v>
      </c>
      <c r="AJ1" s="50" t="s">
        <v>138</v>
      </c>
      <c r="AK1" s="50" t="s">
        <v>139</v>
      </c>
      <c r="AL1" s="52" t="s">
        <v>140</v>
      </c>
      <c r="AM1" s="51" t="s">
        <v>141</v>
      </c>
    </row>
    <row r="2" spans="1:39" x14ac:dyDescent="0.35">
      <c r="A2" s="53">
        <v>3461</v>
      </c>
      <c r="B2" s="53">
        <v>1503</v>
      </c>
      <c r="C2" s="54" t="s">
        <v>26</v>
      </c>
      <c r="D2" s="53">
        <v>177.32327881367314</v>
      </c>
      <c r="E2" s="54"/>
      <c r="F2" s="55"/>
      <c r="G2" s="56"/>
      <c r="H2" s="39"/>
      <c r="I2" s="38"/>
      <c r="J2" s="93"/>
      <c r="K2" s="58">
        <v>177.32327881367314</v>
      </c>
      <c r="L2" s="96"/>
      <c r="N2" s="175"/>
      <c r="O2" s="175"/>
      <c r="P2" s="175"/>
      <c r="Q2" s="175"/>
      <c r="R2" s="175"/>
      <c r="S2" s="175"/>
      <c r="T2" s="175"/>
      <c r="U2" s="175"/>
      <c r="V2" s="175"/>
      <c r="Y2" s="93">
        <v>3.5811000000000002</v>
      </c>
      <c r="Z2" s="58">
        <v>507.33408908150216</v>
      </c>
      <c r="AA2" s="96"/>
      <c r="AB2" t="str">
        <f t="shared" ref="AB2:AB65" si="0">IF(AC2=A2,"","NÃO")</f>
        <v>NÃO</v>
      </c>
      <c r="AC2" s="53">
        <v>26</v>
      </c>
      <c r="AD2" s="53" t="s">
        <v>163</v>
      </c>
      <c r="AE2" s="54" t="s">
        <v>164</v>
      </c>
      <c r="AF2" s="53">
        <v>1507458</v>
      </c>
      <c r="AG2" s="54" t="s">
        <v>165</v>
      </c>
      <c r="AH2" s="55">
        <v>35947</v>
      </c>
      <c r="AI2" s="56">
        <v>141.66990284591387</v>
      </c>
      <c r="AJ2" s="39">
        <v>1503</v>
      </c>
      <c r="AK2" s="39" t="s">
        <v>26</v>
      </c>
      <c r="AL2" s="57">
        <v>3.7321975582618458</v>
      </c>
      <c r="AM2" s="58">
        <v>528.7400654807127</v>
      </c>
    </row>
    <row r="3" spans="1:39" x14ac:dyDescent="0.35">
      <c r="A3" s="53">
        <v>502</v>
      </c>
      <c r="B3" s="53">
        <v>1503</v>
      </c>
      <c r="C3" s="54" t="s">
        <v>26</v>
      </c>
      <c r="D3" s="53">
        <v>214.24878087457788</v>
      </c>
      <c r="E3" s="54"/>
      <c r="F3" s="55"/>
      <c r="G3" s="56"/>
      <c r="H3" s="39"/>
      <c r="I3" s="38"/>
      <c r="J3" s="93"/>
      <c r="K3" s="58">
        <v>214.24878087457788</v>
      </c>
      <c r="L3" s="96"/>
      <c r="N3" s="175"/>
      <c r="O3" s="175"/>
      <c r="P3" s="175"/>
      <c r="Q3" s="175"/>
      <c r="R3" s="175"/>
      <c r="S3" s="175"/>
      <c r="T3" s="175"/>
      <c r="U3" s="175"/>
      <c r="V3" s="175"/>
      <c r="Y3" s="93">
        <v>3.5811000000000002</v>
      </c>
      <c r="Z3" s="58">
        <v>435.85985596398768</v>
      </c>
      <c r="AA3" s="96"/>
      <c r="AB3" t="str">
        <f t="shared" si="0"/>
        <v>NÃO</v>
      </c>
      <c r="AC3" s="53">
        <v>29</v>
      </c>
      <c r="AD3" s="53" t="s">
        <v>163</v>
      </c>
      <c r="AE3" s="54" t="s">
        <v>164</v>
      </c>
      <c r="AF3" s="53">
        <v>1507458</v>
      </c>
      <c r="AG3" s="54" t="s">
        <v>166</v>
      </c>
      <c r="AH3" s="55">
        <v>35947</v>
      </c>
      <c r="AI3" s="56">
        <v>121.71116583284122</v>
      </c>
      <c r="AJ3" s="39">
        <v>1503</v>
      </c>
      <c r="AK3" s="39" t="s">
        <v>26</v>
      </c>
      <c r="AL3" s="57">
        <v>3.7321975582618458</v>
      </c>
      <c r="AM3" s="58">
        <v>454.25011593453257</v>
      </c>
    </row>
    <row r="4" spans="1:39" x14ac:dyDescent="0.35">
      <c r="A4" s="53">
        <v>504</v>
      </c>
      <c r="B4" s="53">
        <v>1503</v>
      </c>
      <c r="C4" s="54" t="s">
        <v>26</v>
      </c>
      <c r="D4" s="53">
        <v>251.54946211650855</v>
      </c>
      <c r="E4" s="54"/>
      <c r="F4" s="55"/>
      <c r="G4" s="56"/>
      <c r="H4" s="39"/>
      <c r="I4" s="38"/>
      <c r="J4" s="93"/>
      <c r="K4" s="58">
        <v>251.54946211650855</v>
      </c>
      <c r="L4" s="96"/>
      <c r="N4" s="175"/>
      <c r="O4" s="175"/>
      <c r="P4" s="175"/>
      <c r="Q4" s="175"/>
      <c r="R4" s="175"/>
      <c r="S4" s="175"/>
      <c r="T4" s="175"/>
      <c r="U4" s="175"/>
      <c r="V4" s="175"/>
      <c r="Y4" s="93">
        <v>3.6036999999999999</v>
      </c>
      <c r="Z4" s="58">
        <v>470.09718997957623</v>
      </c>
      <c r="AA4" s="96"/>
      <c r="AB4" t="str">
        <f t="shared" si="0"/>
        <v>NÃO</v>
      </c>
      <c r="AC4" s="53">
        <v>33</v>
      </c>
      <c r="AD4" s="53" t="s">
        <v>163</v>
      </c>
      <c r="AE4" s="54" t="s">
        <v>167</v>
      </c>
      <c r="AF4" s="53">
        <v>1507151</v>
      </c>
      <c r="AG4" s="54" t="s">
        <v>168</v>
      </c>
      <c r="AH4" s="55">
        <v>35886</v>
      </c>
      <c r="AI4" s="56">
        <v>130.44848072247308</v>
      </c>
      <c r="AJ4" s="39">
        <v>1503</v>
      </c>
      <c r="AK4" s="39" t="s">
        <v>26</v>
      </c>
      <c r="AL4" s="57">
        <v>3.75574124862794</v>
      </c>
      <c r="AM4" s="58">
        <v>489.93073987023882</v>
      </c>
    </row>
    <row r="5" spans="1:39" x14ac:dyDescent="0.35">
      <c r="A5" s="53">
        <v>501</v>
      </c>
      <c r="B5" s="53">
        <v>1503</v>
      </c>
      <c r="C5" s="54" t="s">
        <v>26</v>
      </c>
      <c r="D5" s="53">
        <v>254.30026441432665</v>
      </c>
      <c r="E5" s="54"/>
      <c r="F5" s="55"/>
      <c r="G5" s="56"/>
      <c r="H5" s="39"/>
      <c r="I5" s="38"/>
      <c r="J5" s="93"/>
      <c r="K5" s="58">
        <v>254.30026441432665</v>
      </c>
      <c r="L5" s="96"/>
      <c r="N5" s="175"/>
      <c r="O5" s="175"/>
      <c r="P5" s="175"/>
      <c r="Q5" s="175"/>
      <c r="R5" s="175"/>
      <c r="S5" s="175"/>
      <c r="T5" s="175"/>
      <c r="U5" s="175"/>
      <c r="V5" s="175"/>
      <c r="Y5" s="93">
        <v>3.569</v>
      </c>
      <c r="Z5" s="58">
        <v>610.95260033844943</v>
      </c>
      <c r="AA5" s="96"/>
      <c r="AB5" t="str">
        <f t="shared" si="0"/>
        <v>NÃO</v>
      </c>
      <c r="AC5" s="53">
        <v>39</v>
      </c>
      <c r="AD5" s="53" t="s">
        <v>163</v>
      </c>
      <c r="AE5" s="54" t="s">
        <v>169</v>
      </c>
      <c r="AF5" s="53">
        <v>1506583</v>
      </c>
      <c r="AG5" s="54" t="s">
        <v>170</v>
      </c>
      <c r="AH5" s="55">
        <v>35977</v>
      </c>
      <c r="AI5" s="56">
        <v>171.18313262495082</v>
      </c>
      <c r="AJ5" s="39">
        <v>1503</v>
      </c>
      <c r="AK5" s="39" t="s">
        <v>26</v>
      </c>
      <c r="AL5" s="57">
        <v>3.7195514121022804</v>
      </c>
      <c r="AM5" s="58">
        <v>636.72446268322778</v>
      </c>
    </row>
    <row r="6" spans="1:39" x14ac:dyDescent="0.35">
      <c r="A6" s="53">
        <v>760</v>
      </c>
      <c r="B6" s="53">
        <v>1503</v>
      </c>
      <c r="C6" s="54" t="s">
        <v>26</v>
      </c>
      <c r="D6" s="53">
        <v>286.64892737772902</v>
      </c>
      <c r="E6" s="54"/>
      <c r="F6" s="55"/>
      <c r="G6" s="56"/>
      <c r="H6" s="39"/>
      <c r="I6" s="38"/>
      <c r="J6" s="93"/>
      <c r="K6" s="58">
        <v>286.64892737772902</v>
      </c>
      <c r="L6" s="96"/>
      <c r="N6" s="175"/>
      <c r="O6" s="175"/>
      <c r="P6" s="175"/>
      <c r="Q6" s="175"/>
      <c r="R6" s="175"/>
      <c r="S6" s="175"/>
      <c r="T6" s="175"/>
      <c r="U6" s="175"/>
      <c r="V6" s="175"/>
      <c r="Y6" s="93">
        <v>3.5811000000000002</v>
      </c>
      <c r="Z6" s="58">
        <v>692.27335896697355</v>
      </c>
      <c r="AA6" s="96"/>
      <c r="AB6" t="str">
        <f t="shared" si="0"/>
        <v>NÃO</v>
      </c>
      <c r="AC6" s="53">
        <v>43</v>
      </c>
      <c r="AD6" s="53" t="s">
        <v>163</v>
      </c>
      <c r="AE6" s="54" t="s">
        <v>171</v>
      </c>
      <c r="AF6" s="53">
        <v>1504208</v>
      </c>
      <c r="AG6" s="54" t="s">
        <v>172</v>
      </c>
      <c r="AH6" s="55">
        <v>35947</v>
      </c>
      <c r="AI6" s="56">
        <v>193.31304877467076</v>
      </c>
      <c r="AJ6" s="39">
        <v>1503</v>
      </c>
      <c r="AK6" s="39" t="s">
        <v>26</v>
      </c>
      <c r="AL6" s="57">
        <v>3.7321975582618458</v>
      </c>
      <c r="AM6" s="58">
        <v>721.48248861697937</v>
      </c>
    </row>
    <row r="7" spans="1:39" x14ac:dyDescent="0.35">
      <c r="A7" s="53">
        <v>1137</v>
      </c>
      <c r="B7" s="53">
        <v>1503</v>
      </c>
      <c r="C7" s="54" t="s">
        <v>26</v>
      </c>
      <c r="D7" s="53">
        <v>299.13201888685222</v>
      </c>
      <c r="E7" s="54"/>
      <c r="F7" s="55"/>
      <c r="G7" s="56"/>
      <c r="H7" s="39"/>
      <c r="I7" s="38"/>
      <c r="J7" s="93"/>
      <c r="K7" s="58">
        <v>299.13201888685222</v>
      </c>
      <c r="L7" s="96"/>
      <c r="N7" s="175"/>
      <c r="O7" s="175"/>
      <c r="P7" s="175"/>
      <c r="Q7" s="175"/>
      <c r="R7" s="175"/>
      <c r="S7" s="175"/>
      <c r="T7" s="175"/>
      <c r="U7" s="175"/>
      <c r="V7" s="175"/>
      <c r="Y7" s="93">
        <v>3.6019999999999999</v>
      </c>
      <c r="Z7" s="58">
        <v>521.20871988061867</v>
      </c>
      <c r="AA7" s="96"/>
      <c r="AB7" t="str">
        <f t="shared" si="0"/>
        <v>NÃO</v>
      </c>
      <c r="AC7" s="53">
        <v>59</v>
      </c>
      <c r="AD7" s="53" t="s">
        <v>163</v>
      </c>
      <c r="AE7" s="54" t="s">
        <v>164</v>
      </c>
      <c r="AF7" s="53">
        <v>1507458</v>
      </c>
      <c r="AG7" s="54" t="s">
        <v>173</v>
      </c>
      <c r="AH7" s="55">
        <v>36069</v>
      </c>
      <c r="AI7" s="56">
        <v>144.69981118284807</v>
      </c>
      <c r="AJ7" s="39">
        <v>1503</v>
      </c>
      <c r="AK7" s="39" t="s">
        <v>26</v>
      </c>
      <c r="AL7" s="57">
        <v>3.7539966077349756</v>
      </c>
      <c r="AM7" s="58">
        <v>543.20260032030308</v>
      </c>
    </row>
    <row r="8" spans="1:39" x14ac:dyDescent="0.35">
      <c r="A8" s="53">
        <v>1138</v>
      </c>
      <c r="B8" s="53">
        <v>1503</v>
      </c>
      <c r="C8" s="54" t="s">
        <v>26</v>
      </c>
      <c r="D8" s="53">
        <v>299.13282268923069</v>
      </c>
      <c r="E8" s="54"/>
      <c r="F8" s="55"/>
      <c r="G8" s="56"/>
      <c r="H8" s="39"/>
      <c r="I8" s="38"/>
      <c r="J8" s="93"/>
      <c r="K8" s="58">
        <v>299.13282268923069</v>
      </c>
      <c r="L8" s="96"/>
      <c r="Y8" s="93">
        <v>3.5729000000000002</v>
      </c>
      <c r="Z8" s="58">
        <v>527.57975139750408</v>
      </c>
      <c r="AA8" s="96"/>
      <c r="AB8" t="str">
        <f t="shared" si="0"/>
        <v>NÃO</v>
      </c>
      <c r="AC8" s="53">
        <v>88</v>
      </c>
      <c r="AD8" s="53" t="s">
        <v>163</v>
      </c>
      <c r="AE8" s="54" t="s">
        <v>174</v>
      </c>
      <c r="AF8" s="53">
        <v>1505064</v>
      </c>
      <c r="AG8" s="54" t="s">
        <v>175</v>
      </c>
      <c r="AH8" s="55">
        <v>36008</v>
      </c>
      <c r="AI8" s="56">
        <v>147.66149385583253</v>
      </c>
      <c r="AJ8" s="39">
        <v>1503</v>
      </c>
      <c r="AK8" s="39" t="s">
        <v>26</v>
      </c>
      <c r="AL8" s="57">
        <v>3.7236488948465785</v>
      </c>
      <c r="AM8" s="58">
        <v>549.83955840766566</v>
      </c>
    </row>
    <row r="9" spans="1:39" x14ac:dyDescent="0.35">
      <c r="A9" s="53">
        <v>231</v>
      </c>
      <c r="B9" s="53">
        <v>1503</v>
      </c>
      <c r="C9" s="54" t="s">
        <v>26</v>
      </c>
      <c r="D9" s="53">
        <v>342.55732532991902</v>
      </c>
      <c r="E9" s="54"/>
      <c r="F9" s="55"/>
      <c r="G9" s="56"/>
      <c r="H9" s="39"/>
      <c r="I9" s="38"/>
      <c r="J9" s="93"/>
      <c r="K9" s="58">
        <v>342.55732532991902</v>
      </c>
      <c r="L9" s="96"/>
      <c r="M9" s="141">
        <f>AVERAGE(D4:D154)</f>
        <v>1389.4393533639172</v>
      </c>
      <c r="N9" s="7"/>
      <c r="Y9" s="93">
        <v>2.4035756133000001</v>
      </c>
      <c r="Z9" s="58">
        <v>1106.678319631719</v>
      </c>
      <c r="AA9" s="96"/>
      <c r="AB9" s="60">
        <f>AVERAGE(Z2:Z152)</f>
        <v>1190.3133712549652</v>
      </c>
      <c r="AC9" s="53">
        <v>91</v>
      </c>
      <c r="AD9" s="53" t="s">
        <v>163</v>
      </c>
      <c r="AE9" s="54" t="s">
        <v>167</v>
      </c>
      <c r="AF9" s="53">
        <v>1507151</v>
      </c>
      <c r="AG9" s="54" t="s">
        <v>161</v>
      </c>
      <c r="AH9" s="55">
        <v>37803</v>
      </c>
      <c r="AI9" s="56">
        <v>460.43</v>
      </c>
      <c r="AJ9" s="39">
        <v>1503</v>
      </c>
      <c r="AK9" s="39" t="s">
        <v>26</v>
      </c>
      <c r="AL9" s="57">
        <v>2.5049378983000001</v>
      </c>
      <c r="AM9" s="58">
        <v>1153.3485565142691</v>
      </c>
    </row>
    <row r="10" spans="1:39" x14ac:dyDescent="0.35">
      <c r="A10" s="53">
        <v>1158</v>
      </c>
      <c r="B10" s="53">
        <v>1503</v>
      </c>
      <c r="C10" s="54" t="s">
        <v>26</v>
      </c>
      <c r="D10" s="53">
        <v>344.24348564047818</v>
      </c>
      <c r="E10" s="54"/>
      <c r="F10" s="55"/>
      <c r="G10" s="56"/>
      <c r="H10" s="39"/>
      <c r="I10" s="38"/>
      <c r="J10" s="93"/>
      <c r="K10" s="58">
        <v>344.24348564047818</v>
      </c>
      <c r="L10" s="96"/>
      <c r="Y10" s="93">
        <v>3.6019999999999999</v>
      </c>
      <c r="Z10" s="58">
        <v>533.57868046366787</v>
      </c>
      <c r="AA10" s="96"/>
      <c r="AB10" t="str">
        <f t="shared" si="0"/>
        <v>NÃO</v>
      </c>
      <c r="AC10" s="53">
        <v>99</v>
      </c>
      <c r="AD10" s="53" t="s">
        <v>163</v>
      </c>
      <c r="AE10" s="54" t="s">
        <v>176</v>
      </c>
      <c r="AF10" s="53">
        <v>1503705</v>
      </c>
      <c r="AG10" s="54" t="s">
        <v>177</v>
      </c>
      <c r="AH10" s="55">
        <v>36069</v>
      </c>
      <c r="AI10" s="56">
        <v>148.13400346020762</v>
      </c>
      <c r="AJ10" s="39">
        <v>1503</v>
      </c>
      <c r="AK10" s="39" t="s">
        <v>26</v>
      </c>
      <c r="AL10" s="57">
        <v>3.7539966077349756</v>
      </c>
      <c r="AM10" s="58">
        <v>556.09454647982056</v>
      </c>
    </row>
    <row r="11" spans="1:39" x14ac:dyDescent="0.35">
      <c r="A11" s="53">
        <v>835</v>
      </c>
      <c r="B11" s="53">
        <v>1503</v>
      </c>
      <c r="C11" s="54" t="s">
        <v>26</v>
      </c>
      <c r="D11" s="53">
        <v>344.65872536397114</v>
      </c>
      <c r="E11" s="54"/>
      <c r="F11" s="55"/>
      <c r="G11" s="56"/>
      <c r="H11" s="39"/>
      <c r="I11" s="38"/>
      <c r="J11" s="93"/>
      <c r="K11" s="58">
        <v>344.65872536397114</v>
      </c>
      <c r="L11" s="96"/>
      <c r="Y11" s="93">
        <v>3.3691000000000004</v>
      </c>
      <c r="Z11" s="58">
        <v>665.86584462847907</v>
      </c>
      <c r="AA11" s="96"/>
      <c r="AB11" t="str">
        <f t="shared" si="0"/>
        <v>NÃO</v>
      </c>
      <c r="AC11" s="53">
        <v>103</v>
      </c>
      <c r="AD11" s="53" t="s">
        <v>163</v>
      </c>
      <c r="AE11" s="54" t="s">
        <v>178</v>
      </c>
      <c r="AF11" s="53">
        <v>1506161</v>
      </c>
      <c r="AG11" s="54" t="s">
        <v>179</v>
      </c>
      <c r="AH11" s="55">
        <v>36465</v>
      </c>
      <c r="AI11" s="56">
        <v>197.63908599580867</v>
      </c>
      <c r="AJ11" s="39">
        <v>1503</v>
      </c>
      <c r="AK11" s="39" t="s">
        <v>26</v>
      </c>
      <c r="AL11" s="57">
        <v>3.5113249551495413</v>
      </c>
      <c r="AM11" s="58">
        <v>693.97505477002926</v>
      </c>
    </row>
    <row r="12" spans="1:39" x14ac:dyDescent="0.35">
      <c r="A12" s="53">
        <v>505</v>
      </c>
      <c r="B12" s="53">
        <v>1503</v>
      </c>
      <c r="C12" s="54" t="s">
        <v>26</v>
      </c>
      <c r="D12" s="53">
        <v>359.29772419981265</v>
      </c>
      <c r="E12" s="54"/>
      <c r="F12" s="55"/>
      <c r="G12" s="56"/>
      <c r="H12" s="39"/>
      <c r="I12" s="38"/>
      <c r="J12" s="93"/>
      <c r="K12" s="58">
        <v>359.29772419981265</v>
      </c>
      <c r="L12" s="96"/>
      <c r="Y12" s="93">
        <v>3.5811000000000002</v>
      </c>
      <c r="Z12" s="58">
        <v>459.59839901531177</v>
      </c>
      <c r="AA12" s="96"/>
      <c r="AB12" t="str">
        <f t="shared" si="0"/>
        <v>NÃO</v>
      </c>
      <c r="AC12" s="53">
        <v>108</v>
      </c>
      <c r="AD12" s="53" t="s">
        <v>163</v>
      </c>
      <c r="AE12" s="54" t="s">
        <v>180</v>
      </c>
      <c r="AF12" s="53">
        <v>1503044</v>
      </c>
      <c r="AG12" s="54" t="s">
        <v>181</v>
      </c>
      <c r="AH12" s="55">
        <v>35947</v>
      </c>
      <c r="AI12" s="56">
        <v>128.34000698537091</v>
      </c>
      <c r="AJ12" s="39">
        <v>1503</v>
      </c>
      <c r="AK12" s="39" t="s">
        <v>26</v>
      </c>
      <c r="AL12" s="57">
        <v>3.7321975582618458</v>
      </c>
      <c r="AM12" s="58">
        <v>478.99026069810952</v>
      </c>
    </row>
    <row r="13" spans="1:39" x14ac:dyDescent="0.35">
      <c r="A13" s="53">
        <v>234</v>
      </c>
      <c r="B13" s="53">
        <v>1503</v>
      </c>
      <c r="C13" s="54" t="s">
        <v>26</v>
      </c>
      <c r="D13" s="53">
        <v>383.42946811817654</v>
      </c>
      <c r="E13" s="54"/>
      <c r="F13" s="55"/>
      <c r="G13" s="56"/>
      <c r="H13" s="39"/>
      <c r="I13" s="38"/>
      <c r="J13" s="93"/>
      <c r="K13" s="58">
        <v>383.42946811817654</v>
      </c>
      <c r="L13" s="96"/>
      <c r="Y13" s="93">
        <v>3.6811000000000003</v>
      </c>
      <c r="Z13" s="58">
        <v>499.9378937609045</v>
      </c>
      <c r="AA13" s="96"/>
      <c r="AB13" t="str">
        <f t="shared" si="0"/>
        <v>NÃO</v>
      </c>
      <c r="AC13" s="53">
        <v>109</v>
      </c>
      <c r="AD13" s="53" t="s">
        <v>163</v>
      </c>
      <c r="AE13" s="54" t="s">
        <v>182</v>
      </c>
      <c r="AF13" s="53">
        <v>1502707</v>
      </c>
      <c r="AG13" s="54" t="s">
        <v>183</v>
      </c>
      <c r="AH13" s="55">
        <v>35735</v>
      </c>
      <c r="AI13" s="56">
        <v>135.81209251606978</v>
      </c>
      <c r="AJ13" s="39">
        <v>1503</v>
      </c>
      <c r="AK13" s="39" t="s">
        <v>26</v>
      </c>
      <c r="AL13" s="57">
        <v>3.836381228290112</v>
      </c>
      <c r="AM13" s="58">
        <v>521.02696230345009</v>
      </c>
    </row>
    <row r="14" spans="1:39" x14ac:dyDescent="0.35">
      <c r="A14" s="53">
        <v>776</v>
      </c>
      <c r="B14" s="53">
        <v>1503</v>
      </c>
      <c r="C14" s="54" t="s">
        <v>26</v>
      </c>
      <c r="D14" s="53">
        <v>383.76714471783703</v>
      </c>
      <c r="E14" s="54"/>
      <c r="F14" s="55"/>
      <c r="G14" s="56"/>
      <c r="H14" s="39"/>
      <c r="I14" s="38"/>
      <c r="J14" s="93"/>
      <c r="K14" s="58">
        <v>383.76714471783703</v>
      </c>
      <c r="L14" s="96"/>
      <c r="Y14" s="93">
        <v>3.6176999999999997</v>
      </c>
      <c r="Z14" s="58">
        <v>350.27640372749704</v>
      </c>
      <c r="AA14" s="96"/>
      <c r="AB14" t="str">
        <f t="shared" si="0"/>
        <v>NÃO</v>
      </c>
      <c r="AC14" s="53">
        <v>121</v>
      </c>
      <c r="AD14" s="53" t="s">
        <v>163</v>
      </c>
      <c r="AE14" s="54" t="s">
        <v>167</v>
      </c>
      <c r="AF14" s="53">
        <v>1507151</v>
      </c>
      <c r="AG14" s="54" t="s">
        <v>184</v>
      </c>
      <c r="AH14" s="55">
        <v>35855</v>
      </c>
      <c r="AI14" s="56">
        <v>96.822954840782003</v>
      </c>
      <c r="AJ14" s="39">
        <v>1503</v>
      </c>
      <c r="AK14" s="39" t="s">
        <v>26</v>
      </c>
      <c r="AL14" s="57">
        <v>3.7703864360332311</v>
      </c>
      <c r="AM14" s="58">
        <v>365.05995562834255</v>
      </c>
    </row>
    <row r="15" spans="1:39" x14ac:dyDescent="0.35">
      <c r="A15" s="53">
        <v>121</v>
      </c>
      <c r="B15" s="53">
        <v>1503</v>
      </c>
      <c r="C15" s="54" t="s">
        <v>26</v>
      </c>
      <c r="D15" s="53">
        <v>404.23200119748657</v>
      </c>
      <c r="E15" s="54"/>
      <c r="F15" s="55"/>
      <c r="G15" s="56"/>
      <c r="H15" s="39"/>
      <c r="I15" s="38"/>
      <c r="J15" s="93"/>
      <c r="K15" s="58">
        <v>404.23200119748657</v>
      </c>
      <c r="L15" s="96"/>
      <c r="Y15" s="93">
        <v>3.3691000000000004</v>
      </c>
      <c r="Z15" s="58">
        <v>371.59147881692229</v>
      </c>
      <c r="AA15" s="96"/>
      <c r="AB15" t="str">
        <f t="shared" si="0"/>
        <v>NÃO</v>
      </c>
      <c r="AC15" s="53">
        <v>123</v>
      </c>
      <c r="AD15" s="53" t="s">
        <v>163</v>
      </c>
      <c r="AE15" s="54" t="s">
        <v>182</v>
      </c>
      <c r="AF15" s="53">
        <v>1502707</v>
      </c>
      <c r="AG15" s="54" t="s">
        <v>185</v>
      </c>
      <c r="AH15" s="55">
        <v>36465</v>
      </c>
      <c r="AI15" s="56">
        <v>110.29398914158745</v>
      </c>
      <c r="AJ15" s="39">
        <v>1503</v>
      </c>
      <c r="AK15" s="39" t="s">
        <v>26</v>
      </c>
      <c r="AL15" s="57">
        <v>3.5113249551495413</v>
      </c>
      <c r="AM15" s="58">
        <v>387.27803647584852</v>
      </c>
    </row>
    <row r="16" spans="1:39" x14ac:dyDescent="0.35">
      <c r="A16" s="53">
        <v>799</v>
      </c>
      <c r="B16" s="53">
        <v>1503</v>
      </c>
      <c r="C16" s="54" t="s">
        <v>26</v>
      </c>
      <c r="D16" s="53">
        <v>417.31479948231225</v>
      </c>
      <c r="E16" s="54"/>
      <c r="F16" s="55"/>
      <c r="G16" s="56"/>
      <c r="H16" s="39"/>
      <c r="I16" s="38"/>
      <c r="J16" s="93"/>
      <c r="K16" s="58">
        <v>417.31479948231225</v>
      </c>
      <c r="L16" s="96"/>
      <c r="Y16" s="93">
        <v>3.6016000000000004</v>
      </c>
      <c r="Z16" s="58">
        <v>396.26604000000003</v>
      </c>
      <c r="AA16" s="96"/>
      <c r="AB16" t="str">
        <f t="shared" si="0"/>
        <v>NÃO</v>
      </c>
      <c r="AC16" s="53">
        <v>136</v>
      </c>
      <c r="AD16" s="53" t="s">
        <v>163</v>
      </c>
      <c r="AE16" s="54" t="s">
        <v>176</v>
      </c>
      <c r="AF16" s="53">
        <v>1503705</v>
      </c>
      <c r="AG16" s="54" t="s">
        <v>186</v>
      </c>
      <c r="AH16" s="55">
        <v>36100</v>
      </c>
      <c r="AI16" s="56">
        <v>110.02500000000001</v>
      </c>
      <c r="AJ16" s="39">
        <v>1503</v>
      </c>
      <c r="AK16" s="39" t="s">
        <v>26</v>
      </c>
      <c r="AL16" s="57">
        <v>3.7536226392493024</v>
      </c>
      <c r="AM16" s="58">
        <v>412.99233088340452</v>
      </c>
    </row>
    <row r="17" spans="1:39" x14ac:dyDescent="0.35">
      <c r="A17" s="53">
        <v>978</v>
      </c>
      <c r="B17" s="53">
        <v>1503</v>
      </c>
      <c r="C17" s="54" t="s">
        <v>26</v>
      </c>
      <c r="D17" s="53">
        <v>417.68468773573039</v>
      </c>
      <c r="E17" s="54"/>
      <c r="F17" s="55"/>
      <c r="G17" s="56"/>
      <c r="H17" s="39"/>
      <c r="I17" s="38"/>
      <c r="J17" s="93"/>
      <c r="K17" s="58">
        <v>417.68468773573039</v>
      </c>
      <c r="L17" s="96"/>
      <c r="Y17" s="93">
        <v>3.5811000000000002</v>
      </c>
      <c r="Z17" s="58">
        <v>555.66745420455879</v>
      </c>
      <c r="AA17" s="96"/>
      <c r="AB17" t="str">
        <f t="shared" si="0"/>
        <v>NÃO</v>
      </c>
      <c r="AC17" s="53">
        <v>145</v>
      </c>
      <c r="AD17" s="53" t="s">
        <v>163</v>
      </c>
      <c r="AE17" s="54" t="s">
        <v>187</v>
      </c>
      <c r="AF17" s="53">
        <v>1501758</v>
      </c>
      <c r="AG17" s="54" t="s">
        <v>188</v>
      </c>
      <c r="AH17" s="55">
        <v>35947</v>
      </c>
      <c r="AI17" s="56">
        <v>155.16669576514445</v>
      </c>
      <c r="AJ17" s="39">
        <v>1503</v>
      </c>
      <c r="AK17" s="39" t="s">
        <v>26</v>
      </c>
      <c r="AL17" s="57">
        <v>3.7321975582618458</v>
      </c>
      <c r="AM17" s="58">
        <v>579.11276305823083</v>
      </c>
    </row>
    <row r="18" spans="1:39" x14ac:dyDescent="0.35">
      <c r="A18" s="53">
        <v>540</v>
      </c>
      <c r="B18" s="53">
        <v>1503</v>
      </c>
      <c r="C18" s="54" t="s">
        <v>26</v>
      </c>
      <c r="D18" s="53">
        <v>425.57376967419032</v>
      </c>
      <c r="E18" s="54"/>
      <c r="F18" s="55"/>
      <c r="G18" s="56"/>
      <c r="H18" s="39"/>
      <c r="I18" s="38"/>
      <c r="J18" s="93"/>
      <c r="K18" s="58">
        <v>425.57376967419032</v>
      </c>
      <c r="L18" s="96"/>
      <c r="Y18" s="93">
        <v>3.5861999999999998</v>
      </c>
      <c r="Z18" s="58">
        <v>493.38939599999992</v>
      </c>
      <c r="AA18" s="96"/>
      <c r="AB18" t="str">
        <f t="shared" si="0"/>
        <v>NÃO</v>
      </c>
      <c r="AC18" s="53">
        <v>165</v>
      </c>
      <c r="AD18" s="53" t="s">
        <v>163</v>
      </c>
      <c r="AE18" s="54" t="s">
        <v>171</v>
      </c>
      <c r="AF18" s="53">
        <v>1504208</v>
      </c>
      <c r="AG18" s="54" t="s">
        <v>189</v>
      </c>
      <c r="AH18" s="55">
        <v>36039</v>
      </c>
      <c r="AI18" s="56">
        <v>137.57999999999998</v>
      </c>
      <c r="AJ18" s="39">
        <v>1503</v>
      </c>
      <c r="AK18" s="39" t="s">
        <v>26</v>
      </c>
      <c r="AL18" s="57">
        <v>3.7374779864492678</v>
      </c>
      <c r="AM18" s="58">
        <v>514.20222137569021</v>
      </c>
    </row>
    <row r="19" spans="1:39" x14ac:dyDescent="0.35">
      <c r="A19" s="53">
        <v>123</v>
      </c>
      <c r="B19" s="53">
        <v>1503</v>
      </c>
      <c r="C19" s="54" t="s">
        <v>26</v>
      </c>
      <c r="D19" s="53">
        <v>428.83414981796813</v>
      </c>
      <c r="E19" s="54"/>
      <c r="F19" s="55"/>
      <c r="G19" s="56"/>
      <c r="H19" s="39"/>
      <c r="I19" s="38"/>
      <c r="J19" s="93"/>
      <c r="K19" s="58">
        <v>428.83414981796813</v>
      </c>
      <c r="L19" s="96"/>
      <c r="Y19" s="93">
        <v>3.5811000000000002</v>
      </c>
      <c r="Z19" s="58">
        <v>546.7997671779716</v>
      </c>
      <c r="AA19" s="96"/>
      <c r="AB19" t="str">
        <f t="shared" si="0"/>
        <v>NÃO</v>
      </c>
      <c r="AC19" s="53">
        <v>208</v>
      </c>
      <c r="AD19" s="53" t="s">
        <v>163</v>
      </c>
      <c r="AE19" s="54" t="s">
        <v>190</v>
      </c>
      <c r="AF19" s="53">
        <v>1507508</v>
      </c>
      <c r="AG19" s="54" t="s">
        <v>191</v>
      </c>
      <c r="AH19" s="55">
        <v>35947</v>
      </c>
      <c r="AI19" s="56">
        <v>152.69044907374035</v>
      </c>
      <c r="AJ19" s="39">
        <v>1503</v>
      </c>
      <c r="AK19" s="39" t="s">
        <v>26</v>
      </c>
      <c r="AL19" s="57">
        <v>3.7321975582618458</v>
      </c>
      <c r="AM19" s="58">
        <v>569.87092120291845</v>
      </c>
    </row>
    <row r="20" spans="1:39" x14ac:dyDescent="0.35">
      <c r="A20" s="53">
        <v>211</v>
      </c>
      <c r="B20" s="53">
        <v>1503</v>
      </c>
      <c r="C20" s="54" t="s">
        <v>26</v>
      </c>
      <c r="D20" s="53">
        <v>437.06221373193966</v>
      </c>
      <c r="E20" s="54"/>
      <c r="F20" s="55"/>
      <c r="G20" s="56"/>
      <c r="H20" s="39"/>
      <c r="I20" s="38"/>
      <c r="J20" s="93"/>
      <c r="K20" s="58">
        <v>437.06221373193966</v>
      </c>
      <c r="L20" s="96"/>
      <c r="Y20" s="93">
        <v>3.6785000000000001</v>
      </c>
      <c r="Z20" s="58">
        <v>585.36508991527785</v>
      </c>
      <c r="AA20" s="96"/>
      <c r="AB20" t="str">
        <f t="shared" si="0"/>
        <v>NÃO</v>
      </c>
      <c r="AC20" s="53">
        <v>209</v>
      </c>
      <c r="AD20" s="53" t="s">
        <v>163</v>
      </c>
      <c r="AE20" s="54" t="s">
        <v>190</v>
      </c>
      <c r="AF20" s="53">
        <v>1507508</v>
      </c>
      <c r="AG20" s="54" t="s">
        <v>192</v>
      </c>
      <c r="AH20" s="55">
        <v>35765</v>
      </c>
      <c r="AI20" s="56">
        <v>159.1314638888889</v>
      </c>
      <c r="AJ20" s="39">
        <v>1503</v>
      </c>
      <c r="AK20" s="39" t="s">
        <v>26</v>
      </c>
      <c r="AL20" s="57">
        <v>3.8336992161971364</v>
      </c>
      <c r="AM20" s="58">
        <v>610.06216838313628</v>
      </c>
    </row>
    <row r="21" spans="1:39" x14ac:dyDescent="0.35">
      <c r="A21" s="53">
        <v>511</v>
      </c>
      <c r="B21" s="53">
        <v>1503</v>
      </c>
      <c r="C21" s="54" t="s">
        <v>26</v>
      </c>
      <c r="D21" s="53">
        <v>442.71443708294845</v>
      </c>
      <c r="E21" s="54"/>
      <c r="F21" s="55"/>
      <c r="G21" s="56"/>
      <c r="H21" s="39"/>
      <c r="I21" s="38"/>
      <c r="J21" s="93"/>
      <c r="K21" s="58">
        <v>442.71443708294845</v>
      </c>
      <c r="L21" s="96"/>
      <c r="Y21" s="93">
        <v>3.569</v>
      </c>
      <c r="Z21" s="58">
        <v>378.73265132144616</v>
      </c>
      <c r="AA21" s="96"/>
      <c r="AB21" t="str">
        <f t="shared" si="0"/>
        <v>NÃO</v>
      </c>
      <c r="AC21" s="53">
        <v>211</v>
      </c>
      <c r="AD21" s="53" t="s">
        <v>163</v>
      </c>
      <c r="AE21" s="54" t="s">
        <v>193</v>
      </c>
      <c r="AF21" s="53">
        <v>1501253</v>
      </c>
      <c r="AG21" s="54" t="s">
        <v>194</v>
      </c>
      <c r="AH21" s="55">
        <v>35977</v>
      </c>
      <c r="AI21" s="56">
        <v>106.11730213545704</v>
      </c>
      <c r="AJ21" s="39">
        <v>1503</v>
      </c>
      <c r="AK21" s="39" t="s">
        <v>26</v>
      </c>
      <c r="AL21" s="57">
        <v>3.7195514121022804</v>
      </c>
      <c r="AM21" s="58">
        <v>394.70876100642357</v>
      </c>
    </row>
    <row r="22" spans="1:39" x14ac:dyDescent="0.35">
      <c r="A22" s="53">
        <v>1336</v>
      </c>
      <c r="B22" s="53">
        <v>1503</v>
      </c>
      <c r="C22" s="54" t="s">
        <v>26</v>
      </c>
      <c r="D22" s="53">
        <v>453.04232895481869</v>
      </c>
      <c r="E22" s="54"/>
      <c r="F22" s="55"/>
      <c r="G22" s="56"/>
      <c r="H22" s="39"/>
      <c r="I22" s="38"/>
      <c r="J22" s="93"/>
      <c r="K22" s="58">
        <v>453.04232895481869</v>
      </c>
      <c r="L22" s="96"/>
      <c r="Y22" s="93">
        <v>3.5729000000000002</v>
      </c>
      <c r="Z22" s="58">
        <v>456.14867444485304</v>
      </c>
      <c r="AA22" s="96"/>
      <c r="AB22" t="str">
        <f t="shared" si="0"/>
        <v>NÃO</v>
      </c>
      <c r="AC22" s="53">
        <v>216</v>
      </c>
      <c r="AD22" s="53" t="s">
        <v>163</v>
      </c>
      <c r="AE22" s="54" t="s">
        <v>195</v>
      </c>
      <c r="AF22" s="53">
        <v>1505551</v>
      </c>
      <c r="AG22" s="54" t="s">
        <v>196</v>
      </c>
      <c r="AH22" s="55">
        <v>36008</v>
      </c>
      <c r="AI22" s="56">
        <v>127.66902920452658</v>
      </c>
      <c r="AJ22" s="39">
        <v>1503</v>
      </c>
      <c r="AK22" s="39" t="s">
        <v>26</v>
      </c>
      <c r="AL22" s="57">
        <v>3.7236488948465785</v>
      </c>
      <c r="AM22" s="58">
        <v>475.39463950357094</v>
      </c>
    </row>
    <row r="23" spans="1:39" x14ac:dyDescent="0.35">
      <c r="A23" s="53">
        <v>136</v>
      </c>
      <c r="B23" s="53">
        <v>1503</v>
      </c>
      <c r="C23" s="54" t="s">
        <v>26</v>
      </c>
      <c r="D23" s="53">
        <v>457.30766636638435</v>
      </c>
      <c r="E23" s="54"/>
      <c r="F23" s="55"/>
      <c r="G23" s="56"/>
      <c r="H23" s="39"/>
      <c r="I23" s="38"/>
      <c r="J23" s="93"/>
      <c r="K23" s="58">
        <v>457.30766636638435</v>
      </c>
      <c r="L23" s="96"/>
      <c r="Y23" s="93">
        <v>3.5957999999999997</v>
      </c>
      <c r="Z23" s="58">
        <v>716.7582767292738</v>
      </c>
      <c r="AA23" s="96"/>
      <c r="AB23" t="str">
        <f t="shared" si="0"/>
        <v>NÃO</v>
      </c>
      <c r="AC23" s="53">
        <v>228</v>
      </c>
      <c r="AD23" s="53" t="s">
        <v>163</v>
      </c>
      <c r="AE23" s="54" t="s">
        <v>169</v>
      </c>
      <c r="AF23" s="53">
        <v>1506583</v>
      </c>
      <c r="AG23" s="54" t="s">
        <v>197</v>
      </c>
      <c r="AH23" s="55">
        <v>35916</v>
      </c>
      <c r="AI23" s="56">
        <v>199.3320754016558</v>
      </c>
      <c r="AJ23" s="39">
        <v>1503</v>
      </c>
      <c r="AK23" s="39" t="s">
        <v>26</v>
      </c>
      <c r="AL23" s="57">
        <v>3.7474983403623869</v>
      </c>
      <c r="AM23" s="58">
        <v>746.99662174869525</v>
      </c>
    </row>
    <row r="24" spans="1:39" x14ac:dyDescent="0.35">
      <c r="A24" s="53">
        <v>658</v>
      </c>
      <c r="B24" s="53">
        <v>1503</v>
      </c>
      <c r="C24" s="54" t="s">
        <v>26</v>
      </c>
      <c r="D24" s="53">
        <v>461.0371517356723</v>
      </c>
      <c r="E24" s="54"/>
      <c r="F24" s="55"/>
      <c r="G24" s="56"/>
      <c r="H24" s="39"/>
      <c r="I24" s="38"/>
      <c r="J24" s="93"/>
      <c r="K24" s="58">
        <v>461.0371517356723</v>
      </c>
      <c r="L24" s="96"/>
      <c r="Y24" s="93">
        <v>3.5811000000000002</v>
      </c>
      <c r="Z24" s="58">
        <v>296.837379</v>
      </c>
      <c r="AA24" s="96"/>
      <c r="AB24" t="str">
        <f t="shared" si="0"/>
        <v>NÃO</v>
      </c>
      <c r="AC24" s="53">
        <v>231</v>
      </c>
      <c r="AD24" s="53" t="s">
        <v>163</v>
      </c>
      <c r="AE24" s="54" t="s">
        <v>180</v>
      </c>
      <c r="AF24" s="53">
        <v>1503044</v>
      </c>
      <c r="AG24" s="54" t="s">
        <v>198</v>
      </c>
      <c r="AH24" s="55">
        <v>35947</v>
      </c>
      <c r="AI24" s="56">
        <v>82.89</v>
      </c>
      <c r="AJ24" s="39">
        <v>1503</v>
      </c>
      <c r="AK24" s="39" t="s">
        <v>26</v>
      </c>
      <c r="AL24" s="57">
        <v>3.7321975582618458</v>
      </c>
      <c r="AM24" s="58">
        <v>309.36185560432443</v>
      </c>
    </row>
    <row r="25" spans="1:39" x14ac:dyDescent="0.35">
      <c r="A25" s="53">
        <v>855</v>
      </c>
      <c r="B25" s="53">
        <v>1503</v>
      </c>
      <c r="C25" s="54" t="s">
        <v>26</v>
      </c>
      <c r="D25" s="53">
        <v>473.31463281639674</v>
      </c>
      <c r="E25" s="54"/>
      <c r="F25" s="55"/>
      <c r="G25" s="56"/>
      <c r="H25" s="39"/>
      <c r="I25" s="38"/>
      <c r="J25" s="93"/>
      <c r="K25" s="58">
        <v>473.31463281639674</v>
      </c>
      <c r="L25" s="96"/>
      <c r="Y25" s="93">
        <v>3.5811000000000002</v>
      </c>
      <c r="Z25" s="58">
        <v>332.2544576676226</v>
      </c>
      <c r="AA25" s="96"/>
      <c r="AB25" t="str">
        <f t="shared" si="0"/>
        <v>NÃO</v>
      </c>
      <c r="AC25" s="53">
        <v>234</v>
      </c>
      <c r="AD25" s="53" t="s">
        <v>163</v>
      </c>
      <c r="AE25" s="54" t="s">
        <v>180</v>
      </c>
      <c r="AF25" s="53">
        <v>1503044</v>
      </c>
      <c r="AG25" s="54" t="s">
        <v>199</v>
      </c>
      <c r="AH25" s="55">
        <v>35947</v>
      </c>
      <c r="AI25" s="56">
        <v>92.779999907185669</v>
      </c>
      <c r="AJ25" s="39">
        <v>1503</v>
      </c>
      <c r="AK25" s="39" t="s">
        <v>26</v>
      </c>
      <c r="AL25" s="57">
        <v>3.7321975582618458</v>
      </c>
      <c r="AM25" s="58">
        <v>346.27328910913263</v>
      </c>
    </row>
    <row r="26" spans="1:39" x14ac:dyDescent="0.35">
      <c r="A26" s="53">
        <v>765</v>
      </c>
      <c r="B26" s="53">
        <v>1503</v>
      </c>
      <c r="C26" s="54" t="s">
        <v>26</v>
      </c>
      <c r="D26" s="53">
        <v>474.39278367243043</v>
      </c>
      <c r="E26" s="54"/>
      <c r="F26" s="55"/>
      <c r="G26" s="56"/>
      <c r="H26" s="39"/>
      <c r="I26" s="38"/>
      <c r="J26" s="93"/>
      <c r="K26" s="58">
        <v>474.39278367243043</v>
      </c>
      <c r="L26" s="96"/>
      <c r="Y26" s="93">
        <v>3.569</v>
      </c>
      <c r="Z26" s="58">
        <v>828.71102167745312</v>
      </c>
      <c r="AA26" s="96"/>
      <c r="AB26" t="str">
        <f t="shared" si="0"/>
        <v>NÃO</v>
      </c>
      <c r="AC26" s="53">
        <v>261</v>
      </c>
      <c r="AD26" s="53" t="s">
        <v>163</v>
      </c>
      <c r="AE26" s="54" t="s">
        <v>171</v>
      </c>
      <c r="AF26" s="53">
        <v>1504208</v>
      </c>
      <c r="AG26" s="54" t="s">
        <v>200</v>
      </c>
      <c r="AH26" s="55">
        <v>35977</v>
      </c>
      <c r="AI26" s="56">
        <v>232.19698001609783</v>
      </c>
      <c r="AJ26" s="39">
        <v>1503</v>
      </c>
      <c r="AK26" s="39" t="s">
        <v>26</v>
      </c>
      <c r="AL26" s="57">
        <v>3.7195514121022804</v>
      </c>
      <c r="AM26" s="58">
        <v>863.66860490476165</v>
      </c>
    </row>
    <row r="27" spans="1:39" x14ac:dyDescent="0.35">
      <c r="A27" s="53">
        <v>1182</v>
      </c>
      <c r="B27" s="53">
        <v>1503</v>
      </c>
      <c r="C27" s="54" t="s">
        <v>26</v>
      </c>
      <c r="D27" s="53">
        <v>487.83955314312055</v>
      </c>
      <c r="E27" s="54"/>
      <c r="F27" s="55"/>
      <c r="G27" s="56"/>
      <c r="H27" s="39"/>
      <c r="I27" s="38"/>
      <c r="J27" s="93"/>
      <c r="K27" s="58">
        <v>487.83955314312055</v>
      </c>
      <c r="L27" s="96"/>
      <c r="Y27" s="93">
        <v>3.5861999999999998</v>
      </c>
      <c r="Z27" s="58">
        <v>753.60518239965472</v>
      </c>
      <c r="AA27" s="96"/>
      <c r="AB27" t="str">
        <f t="shared" si="0"/>
        <v>NÃO</v>
      </c>
      <c r="AC27" s="53">
        <v>275</v>
      </c>
      <c r="AD27" s="53" t="s">
        <v>163</v>
      </c>
      <c r="AE27" s="54" t="s">
        <v>174</v>
      </c>
      <c r="AF27" s="53">
        <v>1505064</v>
      </c>
      <c r="AG27" s="54" t="s">
        <v>201</v>
      </c>
      <c r="AH27" s="55">
        <v>36039</v>
      </c>
      <c r="AI27" s="56">
        <v>210.14031074665516</v>
      </c>
      <c r="AJ27" s="39">
        <v>1503</v>
      </c>
      <c r="AK27" s="39" t="s">
        <v>26</v>
      </c>
      <c r="AL27" s="57">
        <v>3.7374779864492678</v>
      </c>
      <c r="AM27" s="58">
        <v>785.39478548123213</v>
      </c>
    </row>
    <row r="28" spans="1:39" x14ac:dyDescent="0.35">
      <c r="A28" s="53">
        <v>325</v>
      </c>
      <c r="B28" s="53">
        <v>1503</v>
      </c>
      <c r="C28" s="54" t="s">
        <v>26</v>
      </c>
      <c r="D28" s="53">
        <v>493.0420197261638</v>
      </c>
      <c r="E28" s="54"/>
      <c r="F28" s="55"/>
      <c r="G28" s="56"/>
      <c r="H28" s="39"/>
      <c r="I28" s="38"/>
      <c r="J28" s="93"/>
      <c r="K28" s="58">
        <v>493.0420197261638</v>
      </c>
      <c r="L28" s="96"/>
      <c r="Y28" s="93">
        <v>3.6902999999999997</v>
      </c>
      <c r="Z28" s="58">
        <v>649.79714206320102</v>
      </c>
      <c r="AA28" s="96"/>
      <c r="AB28" t="str">
        <f t="shared" si="0"/>
        <v>NÃO</v>
      </c>
      <c r="AC28" s="53">
        <v>315</v>
      </c>
      <c r="AD28" s="53" t="s">
        <v>163</v>
      </c>
      <c r="AE28" s="54" t="s">
        <v>167</v>
      </c>
      <c r="AF28" s="53">
        <v>1507151</v>
      </c>
      <c r="AG28" s="54" t="s">
        <v>202</v>
      </c>
      <c r="AH28" s="55">
        <v>35704</v>
      </c>
      <c r="AI28" s="56">
        <v>176.08247081895809</v>
      </c>
      <c r="AJ28" s="39">
        <v>1503</v>
      </c>
      <c r="AK28" s="39" t="s">
        <v>26</v>
      </c>
      <c r="AL28" s="57">
        <v>3.8459712864969391</v>
      </c>
      <c r="AM28" s="58">
        <v>677.20812682514793</v>
      </c>
    </row>
    <row r="29" spans="1:39" x14ac:dyDescent="0.35">
      <c r="A29" s="53">
        <v>29</v>
      </c>
      <c r="B29" s="53">
        <v>1503</v>
      </c>
      <c r="C29" s="54" t="s">
        <v>26</v>
      </c>
      <c r="D29" s="53">
        <v>502.99253746512619</v>
      </c>
      <c r="E29" s="54"/>
      <c r="F29" s="55"/>
      <c r="G29" s="56"/>
      <c r="H29" s="39"/>
      <c r="I29" s="38"/>
      <c r="J29" s="93"/>
      <c r="K29" s="58">
        <v>502.99253746512619</v>
      </c>
      <c r="L29" s="96"/>
      <c r="Y29" s="93">
        <v>3.5957999999999997</v>
      </c>
      <c r="Z29" s="58">
        <v>427.23961763833074</v>
      </c>
      <c r="AA29" s="96"/>
      <c r="AB29" t="str">
        <f t="shared" si="0"/>
        <v>NÃO</v>
      </c>
      <c r="AC29" s="53">
        <v>325</v>
      </c>
      <c r="AD29" s="53" t="s">
        <v>163</v>
      </c>
      <c r="AE29" s="54" t="s">
        <v>174</v>
      </c>
      <c r="AF29" s="53">
        <v>1505064</v>
      </c>
      <c r="AG29" s="54" t="s">
        <v>159</v>
      </c>
      <c r="AH29" s="55">
        <v>35916</v>
      </c>
      <c r="AI29" s="56">
        <v>118.81629057187017</v>
      </c>
      <c r="AJ29" s="39">
        <v>1503</v>
      </c>
      <c r="AK29" s="39" t="s">
        <v>26</v>
      </c>
      <c r="AL29" s="57">
        <v>3.7474983403623869</v>
      </c>
      <c r="AM29" s="58">
        <v>445.26385172609861</v>
      </c>
    </row>
    <row r="30" spans="1:39" x14ac:dyDescent="0.35">
      <c r="A30" s="53">
        <v>358</v>
      </c>
      <c r="B30" s="53">
        <v>1503</v>
      </c>
      <c r="C30" s="54" t="s">
        <v>26</v>
      </c>
      <c r="D30" s="53">
        <v>506.63134951698856</v>
      </c>
      <c r="E30" s="54"/>
      <c r="F30" s="55"/>
      <c r="G30" s="56"/>
      <c r="H30" s="39"/>
      <c r="I30" s="38"/>
      <c r="J30" s="93"/>
      <c r="K30" s="58">
        <v>506.63134951698856</v>
      </c>
      <c r="L30" s="96"/>
      <c r="Y30" s="93">
        <v>3.569</v>
      </c>
      <c r="Z30" s="58">
        <v>511.88152108056534</v>
      </c>
      <c r="AA30" s="96"/>
      <c r="AB30" t="str">
        <f t="shared" si="0"/>
        <v>NÃO</v>
      </c>
      <c r="AC30" s="53">
        <v>351</v>
      </c>
      <c r="AD30" s="53" t="s">
        <v>163</v>
      </c>
      <c r="AE30" s="54" t="s">
        <v>174</v>
      </c>
      <c r="AF30" s="53">
        <v>1505064</v>
      </c>
      <c r="AG30" s="54" t="s">
        <v>203</v>
      </c>
      <c r="AH30" s="55">
        <v>35977</v>
      </c>
      <c r="AI30" s="56">
        <v>143.42435446359355</v>
      </c>
      <c r="AJ30" s="39">
        <v>1503</v>
      </c>
      <c r="AK30" s="39" t="s">
        <v>26</v>
      </c>
      <c r="AL30" s="57">
        <v>3.7195514121022804</v>
      </c>
      <c r="AM30" s="58">
        <v>533.47426017491739</v>
      </c>
    </row>
    <row r="31" spans="1:39" x14ac:dyDescent="0.35">
      <c r="A31" s="53">
        <v>216</v>
      </c>
      <c r="B31" s="53">
        <v>1503</v>
      </c>
      <c r="C31" s="54" t="s">
        <v>26</v>
      </c>
      <c r="D31" s="53">
        <v>526.40593284005342</v>
      </c>
      <c r="E31" s="54"/>
      <c r="F31" s="55"/>
      <c r="G31" s="56"/>
      <c r="H31" s="39"/>
      <c r="I31" s="38"/>
      <c r="J31" s="93"/>
      <c r="K31" s="58">
        <v>526.40593284005342</v>
      </c>
      <c r="L31" s="96"/>
      <c r="Y31" s="93">
        <v>3.569</v>
      </c>
      <c r="Z31" s="58">
        <v>538.43654239681143</v>
      </c>
      <c r="AA31" s="96"/>
      <c r="AB31" t="str">
        <f t="shared" si="0"/>
        <v>NÃO</v>
      </c>
      <c r="AC31" s="53">
        <v>352</v>
      </c>
      <c r="AD31" s="53" t="s">
        <v>163</v>
      </c>
      <c r="AE31" s="54" t="s">
        <v>174</v>
      </c>
      <c r="AF31" s="53">
        <v>1505064</v>
      </c>
      <c r="AG31" s="54" t="s">
        <v>204</v>
      </c>
      <c r="AH31" s="55">
        <v>35977</v>
      </c>
      <c r="AI31" s="56">
        <v>150.86481994867231</v>
      </c>
      <c r="AJ31" s="39">
        <v>1503</v>
      </c>
      <c r="AK31" s="39" t="s">
        <v>26</v>
      </c>
      <c r="AL31" s="57">
        <v>3.7195514121022804</v>
      </c>
      <c r="AM31" s="58">
        <v>561.14945407664038</v>
      </c>
    </row>
    <row r="32" spans="1:39" x14ac:dyDescent="0.35">
      <c r="A32" s="53">
        <v>108</v>
      </c>
      <c r="B32" s="53">
        <v>1503</v>
      </c>
      <c r="C32" s="54" t="s">
        <v>26</v>
      </c>
      <c r="D32" s="53">
        <v>530.38737514455033</v>
      </c>
      <c r="E32" s="54"/>
      <c r="F32" s="55"/>
      <c r="G32" s="56"/>
      <c r="H32" s="39"/>
      <c r="I32" s="38"/>
      <c r="J32" s="93"/>
      <c r="K32" s="58">
        <v>530.38737514455033</v>
      </c>
      <c r="L32" s="96"/>
      <c r="Y32" s="93">
        <v>3.569</v>
      </c>
      <c r="Z32" s="58">
        <v>633.70163017622508</v>
      </c>
      <c r="AA32" s="96"/>
      <c r="AB32" t="str">
        <f t="shared" si="0"/>
        <v>NÃO</v>
      </c>
      <c r="AC32" s="53">
        <v>355</v>
      </c>
      <c r="AD32" s="53" t="s">
        <v>163</v>
      </c>
      <c r="AE32" s="54" t="s">
        <v>174</v>
      </c>
      <c r="AF32" s="53">
        <v>1505064</v>
      </c>
      <c r="AG32" s="54" t="s">
        <v>205</v>
      </c>
      <c r="AH32" s="55">
        <v>35977</v>
      </c>
      <c r="AI32" s="56">
        <v>177.5571953421757</v>
      </c>
      <c r="AJ32" s="39">
        <v>1503</v>
      </c>
      <c r="AK32" s="39" t="s">
        <v>26</v>
      </c>
      <c r="AL32" s="57">
        <v>3.7195514121022804</v>
      </c>
      <c r="AM32" s="58">
        <v>660.43311666391003</v>
      </c>
    </row>
    <row r="33" spans="1:39" x14ac:dyDescent="0.35">
      <c r="A33" s="53">
        <v>33</v>
      </c>
      <c r="B33" s="53">
        <v>1503</v>
      </c>
      <c r="C33" s="54" t="s">
        <v>26</v>
      </c>
      <c r="D33" s="53">
        <v>542.50180106726543</v>
      </c>
      <c r="E33" s="54"/>
      <c r="F33" s="55"/>
      <c r="G33" s="56"/>
      <c r="H33" s="39"/>
      <c r="I33" s="38"/>
      <c r="J33" s="93"/>
      <c r="K33" s="58">
        <v>542.50180106726543</v>
      </c>
      <c r="L33" s="96"/>
      <c r="Y33" s="93">
        <v>3.6176999999999997</v>
      </c>
      <c r="Z33" s="58">
        <v>439.0078138264991</v>
      </c>
      <c r="AA33" s="96"/>
      <c r="AB33" t="str">
        <f t="shared" si="0"/>
        <v>NÃO</v>
      </c>
      <c r="AC33" s="53">
        <v>358</v>
      </c>
      <c r="AD33" s="53" t="s">
        <v>163</v>
      </c>
      <c r="AE33" s="54" t="s">
        <v>171</v>
      </c>
      <c r="AF33" s="53">
        <v>1504208</v>
      </c>
      <c r="AG33" s="54" t="s">
        <v>206</v>
      </c>
      <c r="AH33" s="55">
        <v>35855</v>
      </c>
      <c r="AI33" s="56">
        <v>121.34997756212486</v>
      </c>
      <c r="AJ33" s="39">
        <v>1503</v>
      </c>
      <c r="AK33" s="39" t="s">
        <v>26</v>
      </c>
      <c r="AL33" s="57">
        <v>3.7703864360332311</v>
      </c>
      <c r="AM33" s="58">
        <v>457.53630941317255</v>
      </c>
    </row>
    <row r="34" spans="1:39" x14ac:dyDescent="0.35">
      <c r="A34" s="53">
        <v>757</v>
      </c>
      <c r="B34" s="53">
        <v>1503</v>
      </c>
      <c r="C34" s="54" t="s">
        <v>26</v>
      </c>
      <c r="D34" s="53">
        <v>567.49274713131547</v>
      </c>
      <c r="E34" s="54"/>
      <c r="F34" s="55"/>
      <c r="G34" s="56"/>
      <c r="H34" s="39"/>
      <c r="I34" s="38"/>
      <c r="J34" s="93"/>
      <c r="K34" s="58">
        <v>567.49274713131547</v>
      </c>
      <c r="L34" s="96"/>
      <c r="Y34" s="93">
        <v>3.569</v>
      </c>
      <c r="Z34" s="58">
        <v>624.4728460674969</v>
      </c>
      <c r="AA34" s="96"/>
      <c r="AB34" t="str">
        <f t="shared" si="0"/>
        <v>NÃO</v>
      </c>
      <c r="AC34" s="53">
        <v>361</v>
      </c>
      <c r="AD34" s="53" t="s">
        <v>163</v>
      </c>
      <c r="AE34" s="54" t="s">
        <v>174</v>
      </c>
      <c r="AF34" s="53">
        <v>1505064</v>
      </c>
      <c r="AG34" s="54" t="s">
        <v>207</v>
      </c>
      <c r="AH34" s="55">
        <v>35977</v>
      </c>
      <c r="AI34" s="56">
        <v>174.9713774355553</v>
      </c>
      <c r="AJ34" s="39">
        <v>1503</v>
      </c>
      <c r="AK34" s="39" t="s">
        <v>26</v>
      </c>
      <c r="AL34" s="57">
        <v>3.7195514121022804</v>
      </c>
      <c r="AM34" s="58">
        <v>650.81503401790076</v>
      </c>
    </row>
    <row r="35" spans="1:39" x14ac:dyDescent="0.35">
      <c r="A35" s="53">
        <v>165</v>
      </c>
      <c r="B35" s="53">
        <v>1503</v>
      </c>
      <c r="C35" s="54" t="s">
        <v>26</v>
      </c>
      <c r="D35" s="53">
        <v>569.37768649295981</v>
      </c>
      <c r="E35" s="54"/>
      <c r="F35" s="55"/>
      <c r="G35" s="56"/>
      <c r="H35" s="39"/>
      <c r="I35" s="38"/>
      <c r="J35" s="93"/>
      <c r="K35" s="58">
        <v>569.37768649295981</v>
      </c>
      <c r="L35" s="96"/>
      <c r="Y35" s="93">
        <v>3.5957999999999997</v>
      </c>
      <c r="Z35" s="58">
        <v>740.2403651279933</v>
      </c>
      <c r="AA35" s="96"/>
      <c r="AB35" t="str">
        <f t="shared" si="0"/>
        <v>NÃO</v>
      </c>
      <c r="AC35" s="53">
        <v>371</v>
      </c>
      <c r="AD35" s="53" t="s">
        <v>163</v>
      </c>
      <c r="AE35" s="54" t="s">
        <v>208</v>
      </c>
      <c r="AF35" s="53">
        <v>1505494</v>
      </c>
      <c r="AG35" s="54" t="s">
        <v>209</v>
      </c>
      <c r="AH35" s="55">
        <v>35916</v>
      </c>
      <c r="AI35" s="56">
        <v>205.86249655931735</v>
      </c>
      <c r="AJ35" s="39">
        <v>1503</v>
      </c>
      <c r="AK35" s="39" t="s">
        <v>26</v>
      </c>
      <c r="AL35" s="57">
        <v>3.7474983403623869</v>
      </c>
      <c r="AM35" s="58">
        <v>771.46936419889937</v>
      </c>
    </row>
    <row r="36" spans="1:39" x14ac:dyDescent="0.35">
      <c r="A36" s="53">
        <v>109</v>
      </c>
      <c r="B36" s="53">
        <v>1503</v>
      </c>
      <c r="C36" s="54" t="s">
        <v>26</v>
      </c>
      <c r="D36" s="53">
        <v>576.93474291711448</v>
      </c>
      <c r="E36" s="54"/>
      <c r="F36" s="55"/>
      <c r="G36" s="56"/>
      <c r="H36" s="39"/>
      <c r="I36" s="38"/>
      <c r="J36" s="93"/>
      <c r="K36" s="58">
        <v>576.93474291711448</v>
      </c>
      <c r="L36" s="96"/>
      <c r="Y36" s="93">
        <v>3.5811000000000002</v>
      </c>
      <c r="Z36" s="58">
        <v>765.56794520839833</v>
      </c>
      <c r="AA36" s="96"/>
      <c r="AB36" t="str">
        <f t="shared" si="0"/>
        <v>NÃO</v>
      </c>
      <c r="AC36" s="53">
        <v>383</v>
      </c>
      <c r="AD36" s="53" t="s">
        <v>163</v>
      </c>
      <c r="AE36" s="54" t="s">
        <v>171</v>
      </c>
      <c r="AF36" s="53">
        <v>1504208</v>
      </c>
      <c r="AG36" s="54" t="s">
        <v>158</v>
      </c>
      <c r="AH36" s="55">
        <v>35947</v>
      </c>
      <c r="AI36" s="56">
        <v>213.78010812554754</v>
      </c>
      <c r="AJ36" s="39">
        <v>1503</v>
      </c>
      <c r="AK36" s="39" t="s">
        <v>26</v>
      </c>
      <c r="AL36" s="57">
        <v>3.7321975582618458</v>
      </c>
      <c r="AM36" s="58">
        <v>797.86959755112196</v>
      </c>
    </row>
    <row r="37" spans="1:39" x14ac:dyDescent="0.35">
      <c r="A37" s="53">
        <v>26</v>
      </c>
      <c r="B37" s="53">
        <v>1503</v>
      </c>
      <c r="C37" s="54" t="s">
        <v>26</v>
      </c>
      <c r="D37" s="53">
        <v>585.47548556696506</v>
      </c>
      <c r="E37" s="54"/>
      <c r="F37" s="55"/>
      <c r="G37" s="56"/>
      <c r="H37" s="39"/>
      <c r="I37" s="38"/>
      <c r="J37" s="93"/>
      <c r="K37" s="58">
        <v>585.47548556696506</v>
      </c>
      <c r="L37" s="96"/>
      <c r="Y37" s="93">
        <v>3.5957999999999997</v>
      </c>
      <c r="Z37" s="58">
        <v>762.74966266913668</v>
      </c>
      <c r="AA37" s="96"/>
      <c r="AB37" t="str">
        <f t="shared" si="0"/>
        <v>NÃO</v>
      </c>
      <c r="AC37" s="53">
        <v>390</v>
      </c>
      <c r="AD37" s="53" t="s">
        <v>163</v>
      </c>
      <c r="AE37" s="54" t="s">
        <v>171</v>
      </c>
      <c r="AF37" s="53">
        <v>1504208</v>
      </c>
      <c r="AG37" s="54" t="s">
        <v>210</v>
      </c>
      <c r="AH37" s="55">
        <v>35916</v>
      </c>
      <c r="AI37" s="56">
        <v>212.12238240979386</v>
      </c>
      <c r="AJ37" s="39">
        <v>1503</v>
      </c>
      <c r="AK37" s="39" t="s">
        <v>26</v>
      </c>
      <c r="AL37" s="57">
        <v>3.7474983403623869</v>
      </c>
      <c r="AM37" s="58">
        <v>794.9282760344181</v>
      </c>
    </row>
    <row r="38" spans="1:39" x14ac:dyDescent="0.35">
      <c r="A38" s="53">
        <v>351</v>
      </c>
      <c r="B38" s="53">
        <v>1503</v>
      </c>
      <c r="C38" s="54" t="s">
        <v>26</v>
      </c>
      <c r="D38" s="53">
        <v>590.71767377685239</v>
      </c>
      <c r="E38" s="54"/>
      <c r="F38" s="55"/>
      <c r="G38" s="56"/>
      <c r="H38" s="39"/>
      <c r="I38" s="38"/>
      <c r="J38" s="93"/>
      <c r="K38" s="58">
        <v>590.71767377685239</v>
      </c>
      <c r="L38" s="96"/>
      <c r="Y38" s="93">
        <v>3.569</v>
      </c>
      <c r="Z38" s="58">
        <v>642.49195324822028</v>
      </c>
      <c r="AA38" s="96"/>
      <c r="AB38" t="str">
        <f t="shared" si="0"/>
        <v>NÃO</v>
      </c>
      <c r="AC38" s="53">
        <v>435</v>
      </c>
      <c r="AD38" s="53" t="s">
        <v>163</v>
      </c>
      <c r="AE38" s="54" t="s">
        <v>178</v>
      </c>
      <c r="AF38" s="53">
        <v>1506161</v>
      </c>
      <c r="AG38" s="54" t="s">
        <v>211</v>
      </c>
      <c r="AH38" s="55">
        <v>35977</v>
      </c>
      <c r="AI38" s="56">
        <v>180.02016061872243</v>
      </c>
      <c r="AJ38" s="39">
        <v>1503</v>
      </c>
      <c r="AK38" s="39" t="s">
        <v>26</v>
      </c>
      <c r="AL38" s="57">
        <v>3.7195514121022804</v>
      </c>
      <c r="AM38" s="58">
        <v>669.59424263624828</v>
      </c>
    </row>
    <row r="39" spans="1:39" x14ac:dyDescent="0.35">
      <c r="A39" s="53">
        <v>656</v>
      </c>
      <c r="B39" s="53">
        <v>1503</v>
      </c>
      <c r="C39" s="54" t="s">
        <v>26</v>
      </c>
      <c r="D39" s="53">
        <v>601.46933440121131</v>
      </c>
      <c r="E39" s="54"/>
      <c r="F39" s="55"/>
      <c r="G39" s="56"/>
      <c r="H39" s="39"/>
      <c r="I39" s="38"/>
      <c r="J39" s="93"/>
      <c r="K39" s="58">
        <v>601.46933440121131</v>
      </c>
      <c r="L39" s="96"/>
      <c r="Y39" s="93">
        <v>3.4120999999999997</v>
      </c>
      <c r="Z39" s="58">
        <v>220.36077230858359</v>
      </c>
      <c r="AA39" s="96"/>
      <c r="AB39" t="str">
        <f t="shared" si="0"/>
        <v>NÃO</v>
      </c>
      <c r="AC39" s="53">
        <v>501</v>
      </c>
      <c r="AD39" s="53" t="s">
        <v>163</v>
      </c>
      <c r="AE39" s="54" t="s">
        <v>212</v>
      </c>
      <c r="AF39" s="53">
        <v>1502954</v>
      </c>
      <c r="AG39" s="54" t="s">
        <v>213</v>
      </c>
      <c r="AH39" s="55">
        <v>36404</v>
      </c>
      <c r="AI39" s="56">
        <v>64.582155361385546</v>
      </c>
      <c r="AJ39" s="39">
        <v>1503</v>
      </c>
      <c r="AK39" s="39" t="s">
        <v>26</v>
      </c>
      <c r="AL39" s="57">
        <v>3.5560493692777744</v>
      </c>
      <c r="AM39" s="58">
        <v>229.65733283945431</v>
      </c>
    </row>
    <row r="40" spans="1:39" x14ac:dyDescent="0.35">
      <c r="A40" s="53">
        <v>59</v>
      </c>
      <c r="B40" s="53">
        <v>1503</v>
      </c>
      <c r="C40" s="54" t="s">
        <v>26</v>
      </c>
      <c r="D40" s="53">
        <v>601.48989446189159</v>
      </c>
      <c r="E40" s="54"/>
      <c r="F40" s="55"/>
      <c r="G40" s="56"/>
      <c r="H40" s="39"/>
      <c r="I40" s="38"/>
      <c r="J40" s="93"/>
      <c r="K40" s="58">
        <v>601.48989446189159</v>
      </c>
      <c r="L40" s="96"/>
      <c r="Y40" s="93">
        <v>3.6055999999999999</v>
      </c>
      <c r="Z40" s="58">
        <v>185.65248898788985</v>
      </c>
      <c r="AA40" s="96"/>
      <c r="AB40" t="str">
        <f t="shared" si="0"/>
        <v>NÃO</v>
      </c>
      <c r="AC40" s="53">
        <v>502</v>
      </c>
      <c r="AD40" s="53" t="s">
        <v>163</v>
      </c>
      <c r="AE40" s="54" t="s">
        <v>212</v>
      </c>
      <c r="AF40" s="53">
        <v>1502954</v>
      </c>
      <c r="AG40" s="54" t="s">
        <v>214</v>
      </c>
      <c r="AH40" s="55">
        <v>36130</v>
      </c>
      <c r="AI40" s="56">
        <v>51.490040211862066</v>
      </c>
      <c r="AJ40" s="39">
        <v>1503</v>
      </c>
      <c r="AK40" s="39" t="s">
        <v>26</v>
      </c>
      <c r="AL40" s="57">
        <v>3.7577564887747346</v>
      </c>
      <c r="AM40" s="58">
        <v>193.4870327133967</v>
      </c>
    </row>
    <row r="41" spans="1:39" x14ac:dyDescent="0.35">
      <c r="A41" s="53">
        <v>848</v>
      </c>
      <c r="B41" s="53">
        <v>1503</v>
      </c>
      <c r="C41" s="54" t="s">
        <v>26</v>
      </c>
      <c r="D41" s="53">
        <v>602.19098775084194</v>
      </c>
      <c r="E41" s="54"/>
      <c r="F41" s="55"/>
      <c r="G41" s="56"/>
      <c r="H41" s="39"/>
      <c r="I41" s="38"/>
      <c r="J41" s="93"/>
      <c r="K41" s="58">
        <v>602.19098775084194</v>
      </c>
      <c r="L41" s="96"/>
      <c r="Y41" s="93">
        <v>3.6016000000000004</v>
      </c>
      <c r="Z41" s="58">
        <v>631.90071999999998</v>
      </c>
      <c r="AA41" s="96"/>
      <c r="AB41" t="str">
        <f t="shared" si="0"/>
        <v>NÃO</v>
      </c>
      <c r="AC41" s="53">
        <v>503</v>
      </c>
      <c r="AD41" s="53" t="s">
        <v>163</v>
      </c>
      <c r="AE41" s="54" t="s">
        <v>212</v>
      </c>
      <c r="AF41" s="53">
        <v>1502954</v>
      </c>
      <c r="AG41" s="54" t="s">
        <v>215</v>
      </c>
      <c r="AH41" s="55">
        <v>36100</v>
      </c>
      <c r="AI41" s="56">
        <v>175.45</v>
      </c>
      <c r="AJ41" s="39">
        <v>1503</v>
      </c>
      <c r="AK41" s="39" t="s">
        <v>26</v>
      </c>
      <c r="AL41" s="57">
        <v>3.7536226392493024</v>
      </c>
      <c r="AM41" s="58">
        <v>658.57309205629008</v>
      </c>
    </row>
    <row r="42" spans="1:39" x14ac:dyDescent="0.35">
      <c r="A42" s="53">
        <v>88</v>
      </c>
      <c r="B42" s="53">
        <v>1503</v>
      </c>
      <c r="C42" s="54" t="s">
        <v>26</v>
      </c>
      <c r="D42" s="53">
        <v>608.83901837470376</v>
      </c>
      <c r="E42" s="54"/>
      <c r="F42" s="55"/>
      <c r="G42" s="56"/>
      <c r="H42" s="39"/>
      <c r="I42" s="38"/>
      <c r="J42" s="93"/>
      <c r="K42" s="58">
        <v>608.83901837470376</v>
      </c>
      <c r="L42" s="96"/>
      <c r="Y42" s="93">
        <v>3.3691000000000004</v>
      </c>
      <c r="Z42" s="58">
        <v>217.97153203202814</v>
      </c>
      <c r="AA42" s="96"/>
      <c r="AB42" t="str">
        <f t="shared" si="0"/>
        <v>NÃO</v>
      </c>
      <c r="AC42" s="53">
        <v>504</v>
      </c>
      <c r="AD42" s="53" t="s">
        <v>163</v>
      </c>
      <c r="AE42" s="54" t="s">
        <v>216</v>
      </c>
      <c r="AF42" s="53">
        <v>1505536</v>
      </c>
      <c r="AG42" s="54" t="s">
        <v>217</v>
      </c>
      <c r="AH42" s="55">
        <v>36465</v>
      </c>
      <c r="AI42" s="56">
        <v>64.697258030936482</v>
      </c>
      <c r="AJ42" s="39">
        <v>1503</v>
      </c>
      <c r="AK42" s="39" t="s">
        <v>26</v>
      </c>
      <c r="AL42" s="57">
        <v>3.5113249551495413</v>
      </c>
      <c r="AM42" s="58">
        <v>227.17309665377635</v>
      </c>
    </row>
    <row r="43" spans="1:39" x14ac:dyDescent="0.35">
      <c r="A43" s="53">
        <v>99</v>
      </c>
      <c r="B43" s="53">
        <v>1503</v>
      </c>
      <c r="C43" s="54" t="s">
        <v>26</v>
      </c>
      <c r="D43" s="53">
        <v>615.76518572582165</v>
      </c>
      <c r="E43" s="54"/>
      <c r="F43" s="55"/>
      <c r="G43" s="56"/>
      <c r="H43" s="39"/>
      <c r="I43" s="38"/>
      <c r="J43" s="93"/>
      <c r="K43" s="58">
        <v>615.76518572582165</v>
      </c>
      <c r="L43" s="96"/>
      <c r="Y43" s="93">
        <v>3.569</v>
      </c>
      <c r="Z43" s="58">
        <v>311.34647522610226</v>
      </c>
      <c r="AA43" s="96"/>
      <c r="AB43" t="str">
        <f t="shared" si="0"/>
        <v>NÃO</v>
      </c>
      <c r="AC43" s="53">
        <v>505</v>
      </c>
      <c r="AD43" s="53" t="s">
        <v>163</v>
      </c>
      <c r="AE43" s="54" t="s">
        <v>218</v>
      </c>
      <c r="AF43" s="53">
        <v>1501576</v>
      </c>
      <c r="AG43" s="54" t="s">
        <v>219</v>
      </c>
      <c r="AH43" s="55">
        <v>35977</v>
      </c>
      <c r="AI43" s="56">
        <v>87.236333770272424</v>
      </c>
      <c r="AJ43" s="39">
        <v>1503</v>
      </c>
      <c r="AK43" s="39" t="s">
        <v>26</v>
      </c>
      <c r="AL43" s="57">
        <v>3.7195514121022804</v>
      </c>
      <c r="AM43" s="58">
        <v>324.48002846184266</v>
      </c>
    </row>
    <row r="44" spans="1:39" x14ac:dyDescent="0.35">
      <c r="A44" s="53">
        <v>917</v>
      </c>
      <c r="B44" s="53">
        <v>1503</v>
      </c>
      <c r="C44" s="54" t="s">
        <v>26</v>
      </c>
      <c r="D44" s="53">
        <v>618.34746525986577</v>
      </c>
      <c r="E44" s="54"/>
      <c r="F44" s="55"/>
      <c r="G44" s="56"/>
      <c r="H44" s="39"/>
      <c r="I44" s="38"/>
      <c r="J44" s="93"/>
      <c r="K44" s="58">
        <v>618.34746525986577</v>
      </c>
      <c r="L44" s="96"/>
      <c r="Y44" s="93">
        <v>3.4397000000000002</v>
      </c>
      <c r="Z44" s="58">
        <v>785.79917960564512</v>
      </c>
      <c r="AA44" s="96"/>
      <c r="AB44" t="str">
        <f t="shared" si="0"/>
        <v>NÃO</v>
      </c>
      <c r="AC44" s="53">
        <v>506</v>
      </c>
      <c r="AD44" s="53" t="s">
        <v>163</v>
      </c>
      <c r="AE44" s="54" t="s">
        <v>171</v>
      </c>
      <c r="AF44" s="53">
        <v>1504208</v>
      </c>
      <c r="AG44" s="54" t="s">
        <v>220</v>
      </c>
      <c r="AH44" s="55">
        <v>36373</v>
      </c>
      <c r="AI44" s="56">
        <v>228.44991702928891</v>
      </c>
      <c r="AJ44" s="39">
        <v>1503</v>
      </c>
      <c r="AK44" s="39" t="s">
        <v>26</v>
      </c>
      <c r="AL44" s="57">
        <v>3.5848523583556591</v>
      </c>
      <c r="AM44" s="58">
        <v>818.95922382860101</v>
      </c>
    </row>
    <row r="45" spans="1:39" x14ac:dyDescent="0.35">
      <c r="A45" s="53">
        <v>352</v>
      </c>
      <c r="B45" s="53">
        <v>1503</v>
      </c>
      <c r="C45" s="54" t="s">
        <v>26</v>
      </c>
      <c r="D45" s="53">
        <v>621.36250030998042</v>
      </c>
      <c r="E45" s="54"/>
      <c r="F45" s="55"/>
      <c r="G45" s="56"/>
      <c r="H45" s="39"/>
      <c r="I45" s="38"/>
      <c r="J45" s="93"/>
      <c r="K45" s="58">
        <v>621.36250030998042</v>
      </c>
      <c r="L45" s="96"/>
      <c r="Y45" s="93">
        <v>3.2706</v>
      </c>
      <c r="Z45" s="58">
        <v>383.62265237313352</v>
      </c>
      <c r="AA45" s="96"/>
      <c r="AB45" t="str">
        <f t="shared" si="0"/>
        <v>NÃO</v>
      </c>
      <c r="AC45" s="53">
        <v>511</v>
      </c>
      <c r="AD45" s="53" t="s">
        <v>163</v>
      </c>
      <c r="AE45" s="54" t="s">
        <v>176</v>
      </c>
      <c r="AF45" s="53">
        <v>1503705</v>
      </c>
      <c r="AG45" s="54" t="s">
        <v>221</v>
      </c>
      <c r="AH45" s="55">
        <v>36617</v>
      </c>
      <c r="AI45" s="56">
        <v>117.29427394763454</v>
      </c>
      <c r="AJ45" s="39">
        <v>1503</v>
      </c>
      <c r="AK45" s="39" t="s">
        <v>26</v>
      </c>
      <c r="AL45" s="57">
        <v>3.4086340533742692</v>
      </c>
      <c r="AM45" s="58">
        <v>399.81325644371748</v>
      </c>
    </row>
    <row r="46" spans="1:39" x14ac:dyDescent="0.35">
      <c r="A46" s="53">
        <v>208</v>
      </c>
      <c r="B46" s="53">
        <v>1503</v>
      </c>
      <c r="C46" s="54" t="s">
        <v>26</v>
      </c>
      <c r="D46" s="53">
        <v>631.01980743304023</v>
      </c>
      <c r="E46" s="54"/>
      <c r="F46" s="55"/>
      <c r="G46" s="56"/>
      <c r="H46" s="39"/>
      <c r="I46" s="38"/>
      <c r="J46" s="93"/>
      <c r="K46" s="58">
        <v>631.01980743304023</v>
      </c>
      <c r="L46" s="96"/>
      <c r="Y46" s="93">
        <v>3.5957999999999997</v>
      </c>
      <c r="Z46" s="58">
        <v>368.77581901333326</v>
      </c>
      <c r="AA46" s="96"/>
      <c r="AB46" t="str">
        <f t="shared" si="0"/>
        <v>NÃO</v>
      </c>
      <c r="AC46" s="53">
        <v>540</v>
      </c>
      <c r="AD46" s="53" t="s">
        <v>163</v>
      </c>
      <c r="AE46" s="54" t="s">
        <v>176</v>
      </c>
      <c r="AF46" s="53">
        <v>1503705</v>
      </c>
      <c r="AG46" s="54" t="s">
        <v>222</v>
      </c>
      <c r="AH46" s="55">
        <v>35916</v>
      </c>
      <c r="AI46" s="56">
        <v>102.55737777777777</v>
      </c>
      <c r="AJ46" s="39">
        <v>1503</v>
      </c>
      <c r="AK46" s="39" t="s">
        <v>26</v>
      </c>
      <c r="AL46" s="57">
        <v>3.7474983403623869</v>
      </c>
      <c r="AM46" s="58">
        <v>384.33360301414052</v>
      </c>
    </row>
    <row r="47" spans="1:39" x14ac:dyDescent="0.35">
      <c r="A47" s="53">
        <v>145</v>
      </c>
      <c r="B47" s="53">
        <v>1503</v>
      </c>
      <c r="C47" s="54" t="s">
        <v>26</v>
      </c>
      <c r="D47" s="53">
        <v>641.25332707913083</v>
      </c>
      <c r="E47" s="54"/>
      <c r="F47" s="55"/>
      <c r="G47" s="56"/>
      <c r="H47" s="39"/>
      <c r="I47" s="38"/>
      <c r="J47" s="93"/>
      <c r="K47" s="58">
        <v>641.25332707913083</v>
      </c>
      <c r="L47" s="96"/>
      <c r="Y47" s="93">
        <v>3.5729000000000002</v>
      </c>
      <c r="Z47" s="58">
        <v>653.30476499999997</v>
      </c>
      <c r="AA47" s="96"/>
      <c r="AB47" t="str">
        <f t="shared" si="0"/>
        <v>NÃO</v>
      </c>
      <c r="AC47" s="53">
        <v>643</v>
      </c>
      <c r="AD47" s="53" t="s">
        <v>163</v>
      </c>
      <c r="AE47" s="54" t="s">
        <v>182</v>
      </c>
      <c r="AF47" s="53">
        <v>1502707</v>
      </c>
      <c r="AG47" s="54" t="s">
        <v>223</v>
      </c>
      <c r="AH47" s="55">
        <v>36008</v>
      </c>
      <c r="AI47" s="56">
        <v>182.85</v>
      </c>
      <c r="AJ47" s="39">
        <v>1503</v>
      </c>
      <c r="AK47" s="39" t="s">
        <v>26</v>
      </c>
      <c r="AL47" s="57">
        <v>3.7236488948465785</v>
      </c>
      <c r="AM47" s="58">
        <v>680.86920042269685</v>
      </c>
    </row>
    <row r="48" spans="1:39" x14ac:dyDescent="0.35">
      <c r="A48" s="53">
        <v>902</v>
      </c>
      <c r="B48" s="53">
        <v>1503</v>
      </c>
      <c r="C48" s="54" t="s">
        <v>26</v>
      </c>
      <c r="D48" s="53">
        <v>646.42611757318627</v>
      </c>
      <c r="E48" s="54"/>
      <c r="F48" s="55"/>
      <c r="G48" s="56"/>
      <c r="H48" s="39"/>
      <c r="I48" s="38"/>
      <c r="J48" s="93"/>
      <c r="K48" s="58">
        <v>646.42611757318627</v>
      </c>
      <c r="L48" s="96"/>
      <c r="Y48" s="93">
        <v>3.4397000000000002</v>
      </c>
      <c r="Z48" s="58">
        <v>779.8612873099961</v>
      </c>
      <c r="AA48" s="96"/>
      <c r="AB48" t="str">
        <f t="shared" si="0"/>
        <v>NÃO</v>
      </c>
      <c r="AC48" s="53">
        <v>655</v>
      </c>
      <c r="AD48" s="53" t="s">
        <v>163</v>
      </c>
      <c r="AE48" s="54" t="s">
        <v>224</v>
      </c>
      <c r="AF48" s="53">
        <v>1508407</v>
      </c>
      <c r="AG48" s="54" t="s">
        <v>225</v>
      </c>
      <c r="AH48" s="55">
        <v>36373</v>
      </c>
      <c r="AI48" s="56">
        <v>226.72363500014421</v>
      </c>
      <c r="AJ48" s="39">
        <v>1503</v>
      </c>
      <c r="AK48" s="39" t="s">
        <v>26</v>
      </c>
      <c r="AL48" s="57">
        <v>3.5848523583556591</v>
      </c>
      <c r="AM48" s="58">
        <v>812.77075762523464</v>
      </c>
    </row>
    <row r="49" spans="1:39" x14ac:dyDescent="0.35">
      <c r="A49" s="53">
        <v>1139</v>
      </c>
      <c r="B49" s="53">
        <v>1503</v>
      </c>
      <c r="C49" s="54" t="s">
        <v>26</v>
      </c>
      <c r="D49" s="53">
        <v>647.18095402926679</v>
      </c>
      <c r="E49" s="54"/>
      <c r="F49" s="55"/>
      <c r="G49" s="56"/>
      <c r="H49" s="39"/>
      <c r="I49" s="38"/>
      <c r="J49" s="93"/>
      <c r="K49" s="58">
        <v>647.18095402926679</v>
      </c>
      <c r="L49" s="96"/>
      <c r="Y49" s="93">
        <v>3.5811000000000002</v>
      </c>
      <c r="Z49" s="58">
        <v>521.19329400000004</v>
      </c>
      <c r="AA49" s="96"/>
      <c r="AB49" t="str">
        <f t="shared" si="0"/>
        <v>NÃO</v>
      </c>
      <c r="AC49" s="53">
        <v>656</v>
      </c>
      <c r="AD49" s="53" t="s">
        <v>163</v>
      </c>
      <c r="AE49" s="54" t="s">
        <v>226</v>
      </c>
      <c r="AF49" s="53">
        <v>1506138</v>
      </c>
      <c r="AG49" s="54" t="s">
        <v>227</v>
      </c>
      <c r="AH49" s="55">
        <v>35947</v>
      </c>
      <c r="AI49" s="56">
        <v>145.54</v>
      </c>
      <c r="AJ49" s="39">
        <v>1503</v>
      </c>
      <c r="AK49" s="39" t="s">
        <v>26</v>
      </c>
      <c r="AL49" s="57">
        <v>3.7321975582618458</v>
      </c>
      <c r="AM49" s="58">
        <v>543.184032629429</v>
      </c>
    </row>
    <row r="50" spans="1:39" x14ac:dyDescent="0.35">
      <c r="A50" s="53">
        <v>3178</v>
      </c>
      <c r="B50" s="53">
        <v>1503</v>
      </c>
      <c r="C50" s="54" t="s">
        <v>26</v>
      </c>
      <c r="D50" s="53">
        <v>673.22842853420286</v>
      </c>
      <c r="E50" s="54"/>
      <c r="F50" s="55"/>
      <c r="G50" s="56"/>
      <c r="H50" s="39"/>
      <c r="I50" s="38"/>
      <c r="J50" s="93"/>
      <c r="K50" s="58">
        <v>673.22842853420286</v>
      </c>
      <c r="L50" s="96"/>
      <c r="Y50" s="93">
        <v>3.7929000000000004</v>
      </c>
      <c r="Z50" s="58">
        <v>399.50744644002566</v>
      </c>
      <c r="AA50" s="96"/>
      <c r="AB50" t="str">
        <f t="shared" si="0"/>
        <v>NÃO</v>
      </c>
      <c r="AC50" s="53">
        <v>658</v>
      </c>
      <c r="AD50" s="53" t="s">
        <v>163</v>
      </c>
      <c r="AE50" s="54" t="s">
        <v>176</v>
      </c>
      <c r="AF50" s="53">
        <v>1503705</v>
      </c>
      <c r="AG50" s="54" t="s">
        <v>228</v>
      </c>
      <c r="AH50" s="55">
        <v>35490</v>
      </c>
      <c r="AI50" s="56">
        <v>105.33033996151379</v>
      </c>
      <c r="AJ50" s="39">
        <v>1503</v>
      </c>
      <c r="AK50" s="39" t="s">
        <v>26</v>
      </c>
      <c r="AL50" s="57">
        <v>3.9529010458567981</v>
      </c>
      <c r="AM50" s="58">
        <v>416.36041099431992</v>
      </c>
    </row>
    <row r="51" spans="1:39" x14ac:dyDescent="0.35">
      <c r="A51" s="53">
        <v>1386</v>
      </c>
      <c r="B51" s="53">
        <v>1503</v>
      </c>
      <c r="C51" s="54" t="s">
        <v>26</v>
      </c>
      <c r="D51" s="53">
        <v>674.62105519156705</v>
      </c>
      <c r="E51" s="54"/>
      <c r="F51" s="55"/>
      <c r="G51" s="56"/>
      <c r="H51" s="39"/>
      <c r="I51" s="38"/>
      <c r="J51" s="93"/>
      <c r="K51" s="58">
        <v>674.62105519156705</v>
      </c>
      <c r="L51" s="96"/>
      <c r="Y51" s="93">
        <v>3.569</v>
      </c>
      <c r="Z51" s="58">
        <v>604.19601</v>
      </c>
      <c r="AA51" s="96"/>
      <c r="AB51" t="str">
        <f t="shared" si="0"/>
        <v>NÃO</v>
      </c>
      <c r="AC51" s="53">
        <v>690</v>
      </c>
      <c r="AD51" s="53" t="s">
        <v>163</v>
      </c>
      <c r="AE51" s="54" t="s">
        <v>182</v>
      </c>
      <c r="AF51" s="53">
        <v>1502707</v>
      </c>
      <c r="AG51" s="54" t="s">
        <v>229</v>
      </c>
      <c r="AH51" s="55">
        <v>35977</v>
      </c>
      <c r="AI51" s="56">
        <v>169.29</v>
      </c>
      <c r="AJ51" s="39">
        <v>1503</v>
      </c>
      <c r="AK51" s="39" t="s">
        <v>26</v>
      </c>
      <c r="AL51" s="57">
        <v>3.7195514121022804</v>
      </c>
      <c r="AM51" s="58">
        <v>629.68285855479496</v>
      </c>
    </row>
    <row r="52" spans="1:39" x14ac:dyDescent="0.35">
      <c r="A52" s="53">
        <v>209</v>
      </c>
      <c r="B52" s="53">
        <v>1503</v>
      </c>
      <c r="C52" s="54" t="s">
        <v>26</v>
      </c>
      <c r="D52" s="53">
        <v>675.52369789760405</v>
      </c>
      <c r="E52" s="54"/>
      <c r="F52" s="55"/>
      <c r="G52" s="56"/>
      <c r="H52" s="39"/>
      <c r="I52" s="38"/>
      <c r="J52" s="93"/>
      <c r="K52" s="58">
        <v>675.52369789760405</v>
      </c>
      <c r="L52" s="96"/>
      <c r="Y52" s="93">
        <v>3.6176999999999997</v>
      </c>
      <c r="Z52" s="58">
        <v>595.30979887176238</v>
      </c>
      <c r="AA52" s="96"/>
      <c r="AB52" t="str">
        <f t="shared" si="0"/>
        <v>NÃO</v>
      </c>
      <c r="AC52" s="53">
        <v>699</v>
      </c>
      <c r="AD52" s="53" t="s">
        <v>163</v>
      </c>
      <c r="AE52" s="54" t="s">
        <v>171</v>
      </c>
      <c r="AF52" s="53">
        <v>1504208</v>
      </c>
      <c r="AG52" s="54" t="s">
        <v>230</v>
      </c>
      <c r="AH52" s="55">
        <v>35855</v>
      </c>
      <c r="AI52" s="56">
        <v>164.55477205731887</v>
      </c>
      <c r="AJ52" s="39">
        <v>1503</v>
      </c>
      <c r="AK52" s="39" t="s">
        <v>26</v>
      </c>
      <c r="AL52" s="57">
        <v>3.7703864360332311</v>
      </c>
      <c r="AM52" s="58">
        <v>620.43508054945517</v>
      </c>
    </row>
    <row r="53" spans="1:39" x14ac:dyDescent="0.35">
      <c r="A53" s="53">
        <v>860</v>
      </c>
      <c r="B53" s="53">
        <v>1503</v>
      </c>
      <c r="C53" s="54" t="s">
        <v>26</v>
      </c>
      <c r="D53" s="53">
        <v>675.99740744399367</v>
      </c>
      <c r="E53" s="54"/>
      <c r="F53" s="55"/>
      <c r="G53" s="56"/>
      <c r="H53" s="39"/>
      <c r="I53" s="38"/>
      <c r="J53" s="93"/>
      <c r="K53" s="58">
        <v>675.99740744399367</v>
      </c>
      <c r="L53" s="96"/>
      <c r="Y53" s="93">
        <v>3.6016000000000004</v>
      </c>
      <c r="Z53" s="58">
        <v>643.89404386593208</v>
      </c>
      <c r="AA53" s="96"/>
      <c r="AB53" t="str">
        <f t="shared" si="0"/>
        <v>NÃO</v>
      </c>
      <c r="AC53" s="53">
        <v>742</v>
      </c>
      <c r="AD53" s="53" t="s">
        <v>163</v>
      </c>
      <c r="AE53" s="54" t="s">
        <v>182</v>
      </c>
      <c r="AF53" s="53">
        <v>1502707</v>
      </c>
      <c r="AG53" s="54" t="s">
        <v>183</v>
      </c>
      <c r="AH53" s="55">
        <v>36100</v>
      </c>
      <c r="AI53" s="56">
        <v>178.77999885215795</v>
      </c>
      <c r="AJ53" s="39">
        <v>1503</v>
      </c>
      <c r="AK53" s="39" t="s">
        <v>26</v>
      </c>
      <c r="AL53" s="57">
        <v>3.7536226392493024</v>
      </c>
      <c r="AM53" s="58">
        <v>671.07265113642438</v>
      </c>
    </row>
    <row r="54" spans="1:39" x14ac:dyDescent="0.35">
      <c r="A54" s="53">
        <v>699</v>
      </c>
      <c r="B54" s="53">
        <v>1503</v>
      </c>
      <c r="C54" s="54" t="s">
        <v>26</v>
      </c>
      <c r="D54" s="53">
        <v>687.00965514542031</v>
      </c>
      <c r="E54" s="54"/>
      <c r="F54" s="55"/>
      <c r="G54" s="56"/>
      <c r="H54" s="39"/>
      <c r="I54" s="38"/>
      <c r="J54" s="93"/>
      <c r="K54" s="58">
        <v>687.00965514542031</v>
      </c>
      <c r="L54" s="96"/>
      <c r="Y54" s="93">
        <v>3.569</v>
      </c>
      <c r="Z54" s="58">
        <v>491.75615272601544</v>
      </c>
      <c r="AA54" s="96"/>
      <c r="AB54" t="str">
        <f t="shared" si="0"/>
        <v>NÃO</v>
      </c>
      <c r="AC54" s="53">
        <v>757</v>
      </c>
      <c r="AD54" s="53" t="s">
        <v>163</v>
      </c>
      <c r="AE54" s="54" t="s">
        <v>171</v>
      </c>
      <c r="AF54" s="53">
        <v>1504208</v>
      </c>
      <c r="AG54" s="54" t="s">
        <v>231</v>
      </c>
      <c r="AH54" s="55">
        <v>35977</v>
      </c>
      <c r="AI54" s="56">
        <v>137.78541684674011</v>
      </c>
      <c r="AJ54" s="39">
        <v>1503</v>
      </c>
      <c r="AK54" s="39" t="s">
        <v>26</v>
      </c>
      <c r="AL54" s="57">
        <v>3.7195514121022804</v>
      </c>
      <c r="AM54" s="58">
        <v>512.49994179939347</v>
      </c>
    </row>
    <row r="55" spans="1:39" x14ac:dyDescent="0.35">
      <c r="A55" s="53">
        <v>1110</v>
      </c>
      <c r="B55" s="53">
        <v>1503</v>
      </c>
      <c r="C55" s="54" t="s">
        <v>26</v>
      </c>
      <c r="D55" s="53">
        <v>690.08640724126928</v>
      </c>
      <c r="E55" s="54"/>
      <c r="F55" s="55"/>
      <c r="G55" s="56"/>
      <c r="H55" s="39"/>
      <c r="I55" s="38"/>
      <c r="J55" s="93"/>
      <c r="K55" s="58">
        <v>690.08640724126928</v>
      </c>
      <c r="L55" s="96"/>
      <c r="Y55" s="93">
        <v>3.6055999999999999</v>
      </c>
      <c r="Z55" s="58">
        <v>248.389216574062</v>
      </c>
      <c r="AA55" s="96"/>
      <c r="AB55" t="str">
        <f t="shared" si="0"/>
        <v>NÃO</v>
      </c>
      <c r="AC55" s="53">
        <v>760</v>
      </c>
      <c r="AD55" s="53" t="s">
        <v>163</v>
      </c>
      <c r="AE55" s="54" t="s">
        <v>182</v>
      </c>
      <c r="AF55" s="53">
        <v>1502707</v>
      </c>
      <c r="AG55" s="54" t="s">
        <v>232</v>
      </c>
      <c r="AH55" s="55">
        <v>36130</v>
      </c>
      <c r="AI55" s="56">
        <v>68.889842626487138</v>
      </c>
      <c r="AJ55" s="39">
        <v>1503</v>
      </c>
      <c r="AK55" s="39" t="s">
        <v>26</v>
      </c>
      <c r="AL55" s="57">
        <v>3.7577564887747346</v>
      </c>
      <c r="AM55" s="58">
        <v>258.87125314035234</v>
      </c>
    </row>
    <row r="56" spans="1:39" x14ac:dyDescent="0.35">
      <c r="A56" s="53">
        <v>933</v>
      </c>
      <c r="B56" s="53">
        <v>1503</v>
      </c>
      <c r="C56" s="54" t="s">
        <v>26</v>
      </c>
      <c r="D56" s="53">
        <v>692.92026887605641</v>
      </c>
      <c r="E56" s="54"/>
      <c r="F56" s="55"/>
      <c r="G56" s="56"/>
      <c r="H56" s="39"/>
      <c r="I56" s="38"/>
      <c r="J56" s="93"/>
      <c r="K56" s="58">
        <v>692.92026887605641</v>
      </c>
      <c r="L56" s="96"/>
      <c r="Y56" s="93">
        <v>3.6055999999999999</v>
      </c>
      <c r="Z56" s="58">
        <v>411.074456</v>
      </c>
      <c r="AA56" s="96"/>
      <c r="AB56" t="str">
        <f t="shared" si="0"/>
        <v>NÃO</v>
      </c>
      <c r="AC56" s="53">
        <v>765</v>
      </c>
      <c r="AD56" s="53" t="s">
        <v>163</v>
      </c>
      <c r="AE56" s="54" t="s">
        <v>171</v>
      </c>
      <c r="AF56" s="53">
        <v>1504208</v>
      </c>
      <c r="AG56" s="54" t="s">
        <v>233</v>
      </c>
      <c r="AH56" s="55">
        <v>36130</v>
      </c>
      <c r="AI56" s="56">
        <v>114.01</v>
      </c>
      <c r="AJ56" s="39">
        <v>1503</v>
      </c>
      <c r="AK56" s="39" t="s">
        <v>26</v>
      </c>
      <c r="AL56" s="57">
        <v>3.7577564887747346</v>
      </c>
      <c r="AM56" s="58">
        <v>428.42181728520751</v>
      </c>
    </row>
    <row r="57" spans="1:39" x14ac:dyDescent="0.35">
      <c r="A57" s="53">
        <v>945</v>
      </c>
      <c r="B57" s="53">
        <v>1503</v>
      </c>
      <c r="C57" s="54" t="s">
        <v>26</v>
      </c>
      <c r="D57" s="53">
        <v>696.4036332898562</v>
      </c>
      <c r="E57" s="54"/>
      <c r="F57" s="55"/>
      <c r="G57" s="56"/>
      <c r="H57" s="39"/>
      <c r="I57" s="38"/>
      <c r="J57" s="93"/>
      <c r="K57" s="58">
        <v>696.4036332898562</v>
      </c>
      <c r="L57" s="96"/>
      <c r="Y57" s="93">
        <v>3.6055999999999999</v>
      </c>
      <c r="Z57" s="58">
        <v>332.54483557762063</v>
      </c>
      <c r="AA57" s="96"/>
      <c r="AB57" t="str">
        <f t="shared" si="0"/>
        <v>NÃO</v>
      </c>
      <c r="AC57" s="53">
        <v>776</v>
      </c>
      <c r="AD57" s="53" t="s">
        <v>163</v>
      </c>
      <c r="AE57" s="54" t="s">
        <v>164</v>
      </c>
      <c r="AF57" s="53">
        <v>1507458</v>
      </c>
      <c r="AG57" s="54" t="s">
        <v>234</v>
      </c>
      <c r="AH57" s="55">
        <v>36130</v>
      </c>
      <c r="AI57" s="56">
        <v>92.230096399384465</v>
      </c>
      <c r="AJ57" s="39">
        <v>1503</v>
      </c>
      <c r="AK57" s="39" t="s">
        <v>26</v>
      </c>
      <c r="AL57" s="57">
        <v>3.7577564887747346</v>
      </c>
      <c r="AM57" s="58">
        <v>346.57824320510628</v>
      </c>
    </row>
    <row r="58" spans="1:39" x14ac:dyDescent="0.35">
      <c r="A58" s="53">
        <v>690</v>
      </c>
      <c r="B58" s="53">
        <v>1503</v>
      </c>
      <c r="C58" s="54" t="s">
        <v>26</v>
      </c>
      <c r="D58" s="53">
        <v>697.24974790852366</v>
      </c>
      <c r="E58" s="54"/>
      <c r="F58" s="55"/>
      <c r="G58" s="56"/>
      <c r="H58" s="39"/>
      <c r="I58" s="38"/>
      <c r="J58" s="93"/>
      <c r="K58" s="58">
        <v>697.24974790852366</v>
      </c>
      <c r="L58" s="96"/>
      <c r="Y58" s="93">
        <v>3.6019999999999999</v>
      </c>
      <c r="Z58" s="58">
        <v>361.61557231148737</v>
      </c>
      <c r="AA58" s="96"/>
      <c r="AB58" t="str">
        <f t="shared" si="0"/>
        <v>NÃO</v>
      </c>
      <c r="AC58" s="53">
        <v>799</v>
      </c>
      <c r="AD58" s="53" t="s">
        <v>163</v>
      </c>
      <c r="AE58" s="54" t="s">
        <v>171</v>
      </c>
      <c r="AF58" s="53">
        <v>1504208</v>
      </c>
      <c r="AG58" s="54" t="s">
        <v>160</v>
      </c>
      <c r="AH58" s="55">
        <v>36069</v>
      </c>
      <c r="AI58" s="56">
        <v>100.39299619974663</v>
      </c>
      <c r="AJ58" s="39">
        <v>1503</v>
      </c>
      <c r="AK58" s="39" t="s">
        <v>26</v>
      </c>
      <c r="AL58" s="57">
        <v>3.7539966077349756</v>
      </c>
      <c r="AM58" s="58">
        <v>376.87496717419913</v>
      </c>
    </row>
    <row r="59" spans="1:39" x14ac:dyDescent="0.35">
      <c r="A59" s="53">
        <v>1102</v>
      </c>
      <c r="B59" s="53">
        <v>1503</v>
      </c>
      <c r="C59" s="54" t="s">
        <v>26</v>
      </c>
      <c r="D59" s="53">
        <v>701.68283088603528</v>
      </c>
      <c r="E59" s="54"/>
      <c r="F59" s="55"/>
      <c r="G59" s="56"/>
      <c r="H59" s="39"/>
      <c r="I59" s="38"/>
      <c r="J59" s="93"/>
      <c r="K59" s="58">
        <v>701.68283088603528</v>
      </c>
      <c r="L59" s="96"/>
      <c r="Y59" s="93">
        <v>3.5729000000000002</v>
      </c>
      <c r="Z59" s="58">
        <v>298.65852738859138</v>
      </c>
      <c r="AA59" s="96"/>
      <c r="AB59" t="str">
        <f t="shared" si="0"/>
        <v>NÃO</v>
      </c>
      <c r="AC59" s="53">
        <v>835</v>
      </c>
      <c r="AD59" s="53" t="s">
        <v>163</v>
      </c>
      <c r="AE59" s="54" t="s">
        <v>182</v>
      </c>
      <c r="AF59" s="53">
        <v>1502707</v>
      </c>
      <c r="AG59" s="54" t="s">
        <v>235</v>
      </c>
      <c r="AH59" s="55">
        <v>36008</v>
      </c>
      <c r="AI59" s="56">
        <v>83.589948609978265</v>
      </c>
      <c r="AJ59" s="39">
        <v>1503</v>
      </c>
      <c r="AK59" s="39" t="s">
        <v>26</v>
      </c>
      <c r="AL59" s="57">
        <v>3.7236488948465785</v>
      </c>
      <c r="AM59" s="58">
        <v>311.25961976182788</v>
      </c>
    </row>
    <row r="60" spans="1:39" x14ac:dyDescent="0.35">
      <c r="A60" s="53">
        <v>39</v>
      </c>
      <c r="B60" s="53">
        <v>1503</v>
      </c>
      <c r="C60" s="54" t="s">
        <v>26</v>
      </c>
      <c r="D60" s="53">
        <v>705.04693761556109</v>
      </c>
      <c r="E60" s="54"/>
      <c r="F60" s="55"/>
      <c r="G60" s="56"/>
      <c r="H60" s="39"/>
      <c r="I60" s="38"/>
      <c r="J60" s="93"/>
      <c r="K60" s="58">
        <v>705.04693761556109</v>
      </c>
      <c r="L60" s="96"/>
      <c r="Y60" s="93">
        <v>3.5811000000000002</v>
      </c>
      <c r="Z60" s="58">
        <v>521.81863076267064</v>
      </c>
      <c r="AA60" s="96"/>
      <c r="AB60" t="str">
        <f t="shared" si="0"/>
        <v>NÃO</v>
      </c>
      <c r="AC60" s="53">
        <v>848</v>
      </c>
      <c r="AD60" s="53" t="s">
        <v>163</v>
      </c>
      <c r="AE60" s="54" t="s">
        <v>169</v>
      </c>
      <c r="AF60" s="53">
        <v>1506583</v>
      </c>
      <c r="AG60" s="54" t="s">
        <v>236</v>
      </c>
      <c r="AH60" s="55">
        <v>35947</v>
      </c>
      <c r="AI60" s="56">
        <v>145.71462141874579</v>
      </c>
      <c r="AJ60" s="39">
        <v>1503</v>
      </c>
      <c r="AK60" s="39" t="s">
        <v>26</v>
      </c>
      <c r="AL60" s="57">
        <v>3.7321975582618458</v>
      </c>
      <c r="AM60" s="58">
        <v>543.83575426209234</v>
      </c>
    </row>
    <row r="61" spans="1:39" x14ac:dyDescent="0.35">
      <c r="A61" s="53">
        <v>361</v>
      </c>
      <c r="B61" s="53">
        <v>1503</v>
      </c>
      <c r="C61" s="54" t="s">
        <v>26</v>
      </c>
      <c r="D61" s="53">
        <v>720.64947018812734</v>
      </c>
      <c r="E61" s="54"/>
      <c r="F61" s="55"/>
      <c r="G61" s="56"/>
      <c r="H61" s="39"/>
      <c r="I61" s="38"/>
      <c r="J61" s="93"/>
      <c r="K61" s="58">
        <v>720.64947018812734</v>
      </c>
      <c r="L61" s="96"/>
      <c r="Y61" s="93">
        <v>3.5811000000000002</v>
      </c>
      <c r="Z61" s="58">
        <v>410.14295902810613</v>
      </c>
      <c r="AA61" s="96"/>
      <c r="AB61" t="str">
        <f t="shared" si="0"/>
        <v>NÃO</v>
      </c>
      <c r="AC61" s="53">
        <v>855</v>
      </c>
      <c r="AD61" s="53" t="s">
        <v>163</v>
      </c>
      <c r="AE61" s="54" t="s">
        <v>171</v>
      </c>
      <c r="AF61" s="53">
        <v>1504208</v>
      </c>
      <c r="AG61" s="54" t="s">
        <v>192</v>
      </c>
      <c r="AH61" s="55">
        <v>35947</v>
      </c>
      <c r="AI61" s="56">
        <v>114.52988160847397</v>
      </c>
      <c r="AJ61" s="39">
        <v>1503</v>
      </c>
      <c r="AK61" s="39" t="s">
        <v>26</v>
      </c>
      <c r="AL61" s="57">
        <v>3.7321975582618458</v>
      </c>
      <c r="AM61" s="58">
        <v>427.44814448716483</v>
      </c>
    </row>
    <row r="62" spans="1:39" x14ac:dyDescent="0.35">
      <c r="A62" s="53">
        <v>503</v>
      </c>
      <c r="B62" s="53">
        <v>1503</v>
      </c>
      <c r="C62" s="54" t="s">
        <v>26</v>
      </c>
      <c r="D62" s="53">
        <v>729.23999149268002</v>
      </c>
      <c r="E62" s="54"/>
      <c r="F62" s="55"/>
      <c r="G62" s="56"/>
      <c r="H62" s="39"/>
      <c r="I62" s="38"/>
      <c r="J62" s="93"/>
      <c r="K62" s="58">
        <v>729.23999149268002</v>
      </c>
      <c r="L62" s="96"/>
      <c r="Y62" s="93">
        <v>3.569</v>
      </c>
      <c r="Z62" s="58">
        <v>585.77996990769827</v>
      </c>
      <c r="AA62" s="96"/>
      <c r="AB62" t="str">
        <f t="shared" si="0"/>
        <v>NÃO</v>
      </c>
      <c r="AC62" s="53">
        <v>860</v>
      </c>
      <c r="AD62" s="53" t="s">
        <v>163</v>
      </c>
      <c r="AE62" s="54" t="s">
        <v>169</v>
      </c>
      <c r="AF62" s="53">
        <v>1506583</v>
      </c>
      <c r="AG62" s="54" t="s">
        <v>237</v>
      </c>
      <c r="AH62" s="55">
        <v>35977</v>
      </c>
      <c r="AI62" s="56">
        <v>164.12999997413795</v>
      </c>
      <c r="AJ62" s="39">
        <v>1503</v>
      </c>
      <c r="AK62" s="39" t="s">
        <v>26</v>
      </c>
      <c r="AL62" s="57">
        <v>3.7195514121022804</v>
      </c>
      <c r="AM62" s="58">
        <v>610.48997317215208</v>
      </c>
    </row>
    <row r="63" spans="1:39" x14ac:dyDescent="0.35">
      <c r="A63" s="53">
        <v>1002</v>
      </c>
      <c r="B63" s="53">
        <v>1503</v>
      </c>
      <c r="C63" s="54" t="s">
        <v>26</v>
      </c>
      <c r="D63" s="53">
        <v>729.8303153424938</v>
      </c>
      <c r="E63" s="54"/>
      <c r="F63" s="55"/>
      <c r="G63" s="56"/>
      <c r="H63" s="39"/>
      <c r="I63" s="38"/>
      <c r="J63" s="93"/>
      <c r="K63" s="58">
        <v>729.8303153424938</v>
      </c>
      <c r="L63" s="96"/>
      <c r="Y63" s="93">
        <v>3.569</v>
      </c>
      <c r="Z63" s="58">
        <v>709.90976938684787</v>
      </c>
      <c r="AA63" s="96"/>
      <c r="AB63" t="str">
        <f t="shared" si="0"/>
        <v>NÃO</v>
      </c>
      <c r="AC63" s="53">
        <v>882</v>
      </c>
      <c r="AD63" s="53" t="s">
        <v>163</v>
      </c>
      <c r="AE63" s="54" t="s">
        <v>212</v>
      </c>
      <c r="AF63" s="53">
        <v>1502954</v>
      </c>
      <c r="AG63" s="54" t="s">
        <v>238</v>
      </c>
      <c r="AH63" s="55">
        <v>35977</v>
      </c>
      <c r="AI63" s="56">
        <v>198.90999422438998</v>
      </c>
      <c r="AJ63" s="39">
        <v>1503</v>
      </c>
      <c r="AK63" s="39" t="s">
        <v>26</v>
      </c>
      <c r="AL63" s="57">
        <v>3.7195514121022804</v>
      </c>
      <c r="AM63" s="58">
        <v>739.85594989858612</v>
      </c>
    </row>
    <row r="64" spans="1:39" x14ac:dyDescent="0.35">
      <c r="A64" s="53">
        <v>355</v>
      </c>
      <c r="B64" s="53">
        <v>1503</v>
      </c>
      <c r="C64" s="54" t="s">
        <v>26</v>
      </c>
      <c r="D64" s="53">
        <v>731.29960240815467</v>
      </c>
      <c r="E64" s="54"/>
      <c r="F64" s="55"/>
      <c r="G64" s="56"/>
      <c r="H64" s="39"/>
      <c r="I64" s="38"/>
      <c r="J64" s="93"/>
      <c r="K64" s="58">
        <v>731.29960240815467</v>
      </c>
      <c r="L64" s="96"/>
      <c r="Y64" s="93">
        <v>3.6019999999999999</v>
      </c>
      <c r="Z64" s="58">
        <v>652.35609992674824</v>
      </c>
      <c r="AA64" s="96"/>
      <c r="AB64" t="str">
        <f t="shared" si="0"/>
        <v>NÃO</v>
      </c>
      <c r="AC64" s="53">
        <v>890</v>
      </c>
      <c r="AD64" s="53" t="s">
        <v>163</v>
      </c>
      <c r="AE64" s="54" t="s">
        <v>178</v>
      </c>
      <c r="AF64" s="53">
        <v>1506161</v>
      </c>
      <c r="AG64" s="54" t="s">
        <v>239</v>
      </c>
      <c r="AH64" s="55">
        <v>36069</v>
      </c>
      <c r="AI64" s="56">
        <v>181.10941141775353</v>
      </c>
      <c r="AJ64" s="39">
        <v>1503</v>
      </c>
      <c r="AK64" s="39" t="s">
        <v>26</v>
      </c>
      <c r="AL64" s="57">
        <v>3.7539966077349756</v>
      </c>
      <c r="AM64" s="58">
        <v>679.88411609112484</v>
      </c>
    </row>
    <row r="65" spans="1:39" x14ac:dyDescent="0.35">
      <c r="A65" s="53">
        <v>435</v>
      </c>
      <c r="B65" s="53">
        <v>1503</v>
      </c>
      <c r="C65" s="54" t="s">
        <v>26</v>
      </c>
      <c r="D65" s="53">
        <v>741.44374511108845</v>
      </c>
      <c r="E65" s="54"/>
      <c r="F65" s="55"/>
      <c r="G65" s="56"/>
      <c r="H65" s="39"/>
      <c r="I65" s="38"/>
      <c r="J65" s="93"/>
      <c r="K65" s="58">
        <v>741.44374511108845</v>
      </c>
      <c r="L65" s="96"/>
      <c r="Y65" s="93">
        <v>3.569</v>
      </c>
      <c r="Z65" s="58">
        <v>560.15521291913171</v>
      </c>
      <c r="AA65" s="96"/>
      <c r="AB65" t="str">
        <f t="shared" si="0"/>
        <v>NÃO</v>
      </c>
      <c r="AC65" s="53">
        <v>902</v>
      </c>
      <c r="AD65" s="53" t="s">
        <v>163</v>
      </c>
      <c r="AE65" s="54" t="s">
        <v>182</v>
      </c>
      <c r="AF65" s="53">
        <v>1502707</v>
      </c>
      <c r="AG65" s="54" t="s">
        <v>240</v>
      </c>
      <c r="AH65" s="55">
        <v>35977</v>
      </c>
      <c r="AI65" s="56">
        <v>156.95018574366259</v>
      </c>
      <c r="AJ65" s="39">
        <v>1503</v>
      </c>
      <c r="AK65" s="39" t="s">
        <v>26</v>
      </c>
      <c r="AL65" s="57">
        <v>3.7195514121022804</v>
      </c>
      <c r="AM65" s="58">
        <v>583.78428501255542</v>
      </c>
    </row>
    <row r="66" spans="1:39" x14ac:dyDescent="0.35">
      <c r="A66" s="53">
        <v>742</v>
      </c>
      <c r="B66" s="53">
        <v>1503</v>
      </c>
      <c r="C66" s="54" t="s">
        <v>26</v>
      </c>
      <c r="D66" s="53">
        <v>743.0807913480138</v>
      </c>
      <c r="E66" s="54"/>
      <c r="F66" s="55"/>
      <c r="G66" s="56"/>
      <c r="H66" s="39"/>
      <c r="I66" s="38"/>
      <c r="J66" s="93"/>
      <c r="K66" s="58">
        <v>743.0807913480138</v>
      </c>
      <c r="L66" s="96"/>
      <c r="Y66" s="93">
        <v>3.6016000000000004</v>
      </c>
      <c r="Z66" s="58">
        <v>797.40497993870736</v>
      </c>
      <c r="AA66" s="96"/>
      <c r="AB66" t="str">
        <f t="shared" ref="AB66:AB129" si="1">IF(AC66=A66,"","NÃO")</f>
        <v>NÃO</v>
      </c>
      <c r="AC66" s="53">
        <v>912</v>
      </c>
      <c r="AD66" s="53" t="s">
        <v>163</v>
      </c>
      <c r="AE66" s="54" t="s">
        <v>241</v>
      </c>
      <c r="AF66" s="53">
        <v>1502772</v>
      </c>
      <c r="AG66" s="54" t="s">
        <v>242</v>
      </c>
      <c r="AH66" s="55">
        <v>36100</v>
      </c>
      <c r="AI66" s="56">
        <v>221.40298199097825</v>
      </c>
      <c r="AJ66" s="39">
        <v>1503</v>
      </c>
      <c r="AK66" s="39" t="s">
        <v>26</v>
      </c>
      <c r="AL66" s="57">
        <v>3.7536226392493024</v>
      </c>
      <c r="AM66" s="58">
        <v>831.06324559864152</v>
      </c>
    </row>
    <row r="67" spans="1:39" x14ac:dyDescent="0.35">
      <c r="A67" s="53">
        <v>315</v>
      </c>
      <c r="B67" s="53">
        <v>1503</v>
      </c>
      <c r="C67" s="54" t="s">
        <v>26</v>
      </c>
      <c r="D67" s="53">
        <v>749.8746222728065</v>
      </c>
      <c r="E67" s="54"/>
      <c r="F67" s="55"/>
      <c r="G67" s="56"/>
      <c r="H67" s="39"/>
      <c r="I67" s="38"/>
      <c r="J67" s="93"/>
      <c r="K67" s="58">
        <v>749.8746222728065</v>
      </c>
      <c r="L67" s="96"/>
      <c r="Y67" s="93">
        <v>3.6902999999999997</v>
      </c>
      <c r="Z67" s="58">
        <v>656.21125371662606</v>
      </c>
      <c r="AA67" s="96"/>
      <c r="AB67" t="str">
        <f t="shared" si="1"/>
        <v>NÃO</v>
      </c>
      <c r="AC67" s="53">
        <v>913</v>
      </c>
      <c r="AD67" s="53" t="s">
        <v>163</v>
      </c>
      <c r="AE67" s="54" t="s">
        <v>224</v>
      </c>
      <c r="AF67" s="53">
        <v>1508407</v>
      </c>
      <c r="AG67" s="54" t="s">
        <v>243</v>
      </c>
      <c r="AH67" s="55">
        <v>35704</v>
      </c>
      <c r="AI67" s="56">
        <v>177.82057115048264</v>
      </c>
      <c r="AJ67" s="39">
        <v>1503</v>
      </c>
      <c r="AK67" s="39" t="s">
        <v>26</v>
      </c>
      <c r="AL67" s="57">
        <v>3.8459712864969391</v>
      </c>
      <c r="AM67" s="58">
        <v>683.89281079324223</v>
      </c>
    </row>
    <row r="68" spans="1:39" x14ac:dyDescent="0.35">
      <c r="A68" s="53">
        <v>890</v>
      </c>
      <c r="B68" s="53">
        <v>1503</v>
      </c>
      <c r="C68" s="54" t="s">
        <v>26</v>
      </c>
      <c r="D68" s="53">
        <v>752.8377533407072</v>
      </c>
      <c r="E68" s="54"/>
      <c r="F68" s="55"/>
      <c r="G68" s="56"/>
      <c r="H68" s="39"/>
      <c r="I68" s="38"/>
      <c r="J68" s="93"/>
      <c r="K68" s="58">
        <v>752.8377533407072</v>
      </c>
      <c r="L68" s="96"/>
      <c r="Y68" s="93">
        <v>3.569</v>
      </c>
      <c r="Z68" s="58">
        <v>535.82388867731754</v>
      </c>
      <c r="AA68" s="96"/>
      <c r="AB68" t="str">
        <f t="shared" si="1"/>
        <v>NÃO</v>
      </c>
      <c r="AC68" s="53">
        <v>917</v>
      </c>
      <c r="AD68" s="53" t="s">
        <v>163</v>
      </c>
      <c r="AE68" s="54" t="s">
        <v>171</v>
      </c>
      <c r="AF68" s="53">
        <v>1504208</v>
      </c>
      <c r="AG68" s="54" t="s">
        <v>244</v>
      </c>
      <c r="AH68" s="55">
        <v>35977</v>
      </c>
      <c r="AI68" s="56">
        <v>150.13277911945013</v>
      </c>
      <c r="AJ68" s="39">
        <v>1503</v>
      </c>
      <c r="AK68" s="39" t="s">
        <v>26</v>
      </c>
      <c r="AL68" s="57">
        <v>3.7195514121022804</v>
      </c>
      <c r="AM68" s="58">
        <v>558.42659057659046</v>
      </c>
    </row>
    <row r="69" spans="1:39" x14ac:dyDescent="0.35">
      <c r="A69" s="53">
        <v>643</v>
      </c>
      <c r="B69" s="53">
        <v>1503</v>
      </c>
      <c r="C69" s="54" t="s">
        <v>26</v>
      </c>
      <c r="D69" s="53">
        <v>753.92854022258871</v>
      </c>
      <c r="E69" s="54"/>
      <c r="F69" s="55"/>
      <c r="G69" s="56"/>
      <c r="H69" s="39"/>
      <c r="I69" s="38"/>
      <c r="J69" s="93"/>
      <c r="K69" s="58">
        <v>753.92854022258871</v>
      </c>
      <c r="L69" s="96"/>
      <c r="Y69" s="93">
        <v>3.5766000000000004</v>
      </c>
      <c r="Z69" s="58">
        <v>600.43439762563889</v>
      </c>
      <c r="AA69" s="96"/>
      <c r="AB69" t="str">
        <f t="shared" si="1"/>
        <v>NÃO</v>
      </c>
      <c r="AC69" s="53">
        <v>933</v>
      </c>
      <c r="AD69" s="53" t="s">
        <v>163</v>
      </c>
      <c r="AE69" s="54" t="s">
        <v>171</v>
      </c>
      <c r="AF69" s="53">
        <v>1504208</v>
      </c>
      <c r="AG69" s="54" t="s">
        <v>245</v>
      </c>
      <c r="AH69" s="55">
        <v>36192</v>
      </c>
      <c r="AI69" s="56">
        <v>167.87854320461858</v>
      </c>
      <c r="AJ69" s="39">
        <v>1503</v>
      </c>
      <c r="AK69" s="39" t="s">
        <v>26</v>
      </c>
      <c r="AL69" s="57">
        <v>3.7275336986933221</v>
      </c>
      <c r="AM69" s="58">
        <v>625.77292708275854</v>
      </c>
    </row>
    <row r="70" spans="1:39" x14ac:dyDescent="0.35">
      <c r="A70" s="53">
        <v>3177</v>
      </c>
      <c r="B70" s="53">
        <v>1503</v>
      </c>
      <c r="C70" s="54" t="s">
        <v>26</v>
      </c>
      <c r="D70" s="53">
        <v>755.71529910395247</v>
      </c>
      <c r="E70" s="54"/>
      <c r="F70" s="55"/>
      <c r="G70" s="56"/>
      <c r="H70" s="39"/>
      <c r="I70" s="38"/>
      <c r="J70" s="93"/>
      <c r="K70" s="58">
        <v>755.71529910395247</v>
      </c>
      <c r="L70" s="96"/>
      <c r="Y70" s="93">
        <v>3.3961000000000001</v>
      </c>
      <c r="Z70" s="58">
        <v>603.45303480565769</v>
      </c>
      <c r="AA70" s="96"/>
      <c r="AB70" t="str">
        <f t="shared" si="1"/>
        <v>NÃO</v>
      </c>
      <c r="AC70" s="53">
        <v>945</v>
      </c>
      <c r="AD70" s="53" t="s">
        <v>163</v>
      </c>
      <c r="AE70" s="54" t="s">
        <v>216</v>
      </c>
      <c r="AF70" s="53">
        <v>1505536</v>
      </c>
      <c r="AG70" s="54" t="s">
        <v>246</v>
      </c>
      <c r="AH70" s="55">
        <v>36434</v>
      </c>
      <c r="AI70" s="56">
        <v>177.69000759861538</v>
      </c>
      <c r="AJ70" s="39">
        <v>1503</v>
      </c>
      <c r="AK70" s="39" t="s">
        <v>26</v>
      </c>
      <c r="AL70" s="57">
        <v>3.5394153281575602</v>
      </c>
      <c r="AM70" s="58">
        <v>628.91873655497261</v>
      </c>
    </row>
    <row r="71" spans="1:39" x14ac:dyDescent="0.35">
      <c r="A71" s="53">
        <v>913</v>
      </c>
      <c r="B71" s="53">
        <v>1503</v>
      </c>
      <c r="C71" s="54" t="s">
        <v>26</v>
      </c>
      <c r="D71" s="53">
        <v>757.27659319877262</v>
      </c>
      <c r="E71" s="54"/>
      <c r="F71" s="55"/>
      <c r="G71" s="56"/>
      <c r="H71" s="39"/>
      <c r="I71" s="38"/>
      <c r="J71" s="93"/>
      <c r="K71" s="58">
        <v>757.27659319877262</v>
      </c>
      <c r="L71" s="96"/>
      <c r="Y71" s="93">
        <v>3.569</v>
      </c>
      <c r="Z71" s="58">
        <v>361.94121622132633</v>
      </c>
      <c r="AA71" s="96"/>
      <c r="AB71" t="str">
        <f t="shared" si="1"/>
        <v>NÃO</v>
      </c>
      <c r="AC71" s="53">
        <v>978</v>
      </c>
      <c r="AD71" s="53" t="s">
        <v>163</v>
      </c>
      <c r="AE71" s="54" t="s">
        <v>247</v>
      </c>
      <c r="AF71" s="53">
        <v>1504976</v>
      </c>
      <c r="AG71" s="54" t="s">
        <v>248</v>
      </c>
      <c r="AH71" s="55">
        <v>35977</v>
      </c>
      <c r="AI71" s="56">
        <v>101.41250104268039</v>
      </c>
      <c r="AJ71" s="39">
        <v>1503</v>
      </c>
      <c r="AK71" s="39" t="s">
        <v>26</v>
      </c>
      <c r="AL71" s="57">
        <v>3.7195514121022804</v>
      </c>
      <c r="AM71" s="58">
        <v>377.20901145812581</v>
      </c>
    </row>
    <row r="72" spans="1:39" x14ac:dyDescent="0.35">
      <c r="A72" s="53">
        <v>103</v>
      </c>
      <c r="B72" s="53">
        <v>1503</v>
      </c>
      <c r="C72" s="54" t="s">
        <v>26</v>
      </c>
      <c r="D72" s="53">
        <v>768.44069267466023</v>
      </c>
      <c r="E72" s="54"/>
      <c r="F72" s="55"/>
      <c r="G72" s="56"/>
      <c r="H72" s="39"/>
      <c r="I72" s="38"/>
      <c r="J72" s="93"/>
      <c r="K72" s="58">
        <v>768.44069267466023</v>
      </c>
      <c r="L72" s="96"/>
      <c r="Y72" s="93">
        <v>2.1178061658999998</v>
      </c>
      <c r="Z72" s="58">
        <v>789.94206394319883</v>
      </c>
      <c r="AA72" s="96"/>
      <c r="AB72" t="str">
        <f t="shared" si="1"/>
        <v>NÃO</v>
      </c>
      <c r="AC72" s="53">
        <v>999</v>
      </c>
      <c r="AD72" s="53" t="s">
        <v>163</v>
      </c>
      <c r="AE72" s="54" t="s">
        <v>226</v>
      </c>
      <c r="AF72" s="53">
        <v>1506138</v>
      </c>
      <c r="AG72" s="54" t="s">
        <v>249</v>
      </c>
      <c r="AH72" s="55">
        <v>38534</v>
      </c>
      <c r="AI72" s="56">
        <v>373.00017190548635</v>
      </c>
      <c r="AJ72" s="39">
        <v>1503</v>
      </c>
      <c r="AK72" s="39" t="s">
        <v>26</v>
      </c>
      <c r="AL72" s="57">
        <v>2.207117137</v>
      </c>
      <c r="AM72" s="58">
        <v>823.25507151654483</v>
      </c>
    </row>
    <row r="73" spans="1:39" x14ac:dyDescent="0.35">
      <c r="A73" s="53">
        <v>1193</v>
      </c>
      <c r="B73" s="53">
        <v>1503</v>
      </c>
      <c r="C73" s="54" t="s">
        <v>26</v>
      </c>
      <c r="D73" s="53">
        <v>790.14841516776949</v>
      </c>
      <c r="E73" s="54"/>
      <c r="F73" s="55"/>
      <c r="G73" s="56"/>
      <c r="H73" s="39"/>
      <c r="I73" s="38"/>
      <c r="J73" s="93"/>
      <c r="K73" s="58">
        <v>790.14841516776949</v>
      </c>
      <c r="L73" s="96"/>
      <c r="Y73" s="93">
        <v>2.8242619605999999</v>
      </c>
      <c r="Z73" s="58">
        <v>632.43467604269074</v>
      </c>
      <c r="AA73" s="96"/>
      <c r="AB73" t="str">
        <f t="shared" si="1"/>
        <v>NÃO</v>
      </c>
      <c r="AC73" s="53">
        <v>1002</v>
      </c>
      <c r="AD73" s="53" t="s">
        <v>163</v>
      </c>
      <c r="AE73" s="54" t="s">
        <v>247</v>
      </c>
      <c r="AF73" s="53">
        <v>1504976</v>
      </c>
      <c r="AG73" s="54" t="s">
        <v>250</v>
      </c>
      <c r="AH73" s="55">
        <v>37408</v>
      </c>
      <c r="AI73" s="56">
        <v>223.92918393035089</v>
      </c>
      <c r="AJ73" s="39">
        <v>1503</v>
      </c>
      <c r="AK73" s="39" t="s">
        <v>26</v>
      </c>
      <c r="AL73" s="57">
        <v>2.9433652017999998</v>
      </c>
      <c r="AM73" s="58">
        <v>659.10536764806648</v>
      </c>
    </row>
    <row r="74" spans="1:39" x14ac:dyDescent="0.35">
      <c r="A74" s="53">
        <v>43</v>
      </c>
      <c r="B74" s="53">
        <v>1503</v>
      </c>
      <c r="C74" s="54" t="s">
        <v>26</v>
      </c>
      <c r="D74" s="53">
        <v>798.89975798797673</v>
      </c>
      <c r="E74" s="54"/>
      <c r="F74" s="55"/>
      <c r="G74" s="56"/>
      <c r="H74" s="39"/>
      <c r="I74" s="38"/>
      <c r="J74" s="93"/>
      <c r="K74" s="58">
        <v>798.89975798797673</v>
      </c>
      <c r="L74" s="96"/>
      <c r="Y74" s="93">
        <v>2.8242619605999999</v>
      </c>
      <c r="Z74" s="58">
        <v>772.09275969571422</v>
      </c>
      <c r="AA74" s="96"/>
      <c r="AB74" t="str">
        <f t="shared" si="1"/>
        <v>NÃO</v>
      </c>
      <c r="AC74" s="53">
        <v>1003</v>
      </c>
      <c r="AD74" s="53" t="s">
        <v>163</v>
      </c>
      <c r="AE74" s="54" t="s">
        <v>187</v>
      </c>
      <c r="AF74" s="53">
        <v>1501758</v>
      </c>
      <c r="AG74" s="54" t="s">
        <v>251</v>
      </c>
      <c r="AH74" s="55">
        <v>37408</v>
      </c>
      <c r="AI74" s="56">
        <v>273.37859251968507</v>
      </c>
      <c r="AJ74" s="39">
        <v>1503</v>
      </c>
      <c r="AK74" s="39" t="s">
        <v>26</v>
      </c>
      <c r="AL74" s="57">
        <v>2.9433652017999998</v>
      </c>
      <c r="AM74" s="58">
        <v>804.65303613950277</v>
      </c>
    </row>
    <row r="75" spans="1:39" x14ac:dyDescent="0.35">
      <c r="A75" s="53">
        <v>1100</v>
      </c>
      <c r="B75" s="53">
        <v>1503</v>
      </c>
      <c r="C75" s="54" t="s">
        <v>26</v>
      </c>
      <c r="D75" s="53">
        <v>811.86507515971539</v>
      </c>
      <c r="E75" s="54"/>
      <c r="F75" s="55"/>
      <c r="G75" s="56"/>
      <c r="H75" s="39"/>
      <c r="I75" s="38"/>
      <c r="J75" s="93"/>
      <c r="K75" s="58">
        <v>811.86507515971539</v>
      </c>
      <c r="L75" s="96"/>
      <c r="Y75" s="93">
        <v>3.3691000000000004</v>
      </c>
      <c r="Z75" s="58">
        <v>703.49374928855059</v>
      </c>
      <c r="AA75" s="96"/>
      <c r="AB75" t="str">
        <f t="shared" si="1"/>
        <v/>
      </c>
      <c r="AC75" s="53">
        <v>1100</v>
      </c>
      <c r="AD75" s="53" t="s">
        <v>163</v>
      </c>
      <c r="AE75" s="54" t="s">
        <v>252</v>
      </c>
      <c r="AF75" s="53">
        <v>1500347</v>
      </c>
      <c r="AG75" s="54" t="s">
        <v>253</v>
      </c>
      <c r="AH75" s="55">
        <v>36465</v>
      </c>
      <c r="AI75" s="56">
        <v>208.80761903432682</v>
      </c>
      <c r="AJ75" s="39">
        <v>1503</v>
      </c>
      <c r="AK75" s="39" t="s">
        <v>26</v>
      </c>
      <c r="AL75" s="57">
        <v>3.5113249551495413</v>
      </c>
      <c r="AM75" s="58">
        <v>733.19140354059016</v>
      </c>
    </row>
    <row r="76" spans="1:39" x14ac:dyDescent="0.35">
      <c r="A76" s="53">
        <v>882</v>
      </c>
      <c r="B76" s="53">
        <v>1503</v>
      </c>
      <c r="C76" s="54" t="s">
        <v>26</v>
      </c>
      <c r="D76" s="53">
        <v>819.24474764866102</v>
      </c>
      <c r="E76" s="54"/>
      <c r="F76" s="55"/>
      <c r="G76" s="56"/>
      <c r="H76" s="39"/>
      <c r="I76" s="38"/>
      <c r="J76" s="93"/>
      <c r="K76" s="58">
        <v>819.24474764866102</v>
      </c>
      <c r="L76" s="96"/>
      <c r="Y76" s="93">
        <v>3.6016000000000004</v>
      </c>
      <c r="Z76" s="58">
        <v>608.02190118638691</v>
      </c>
      <c r="AA76" s="96"/>
      <c r="AB76" t="str">
        <f t="shared" si="1"/>
        <v>NÃO</v>
      </c>
      <c r="AC76" s="53">
        <v>1102</v>
      </c>
      <c r="AD76" s="53" t="s">
        <v>163</v>
      </c>
      <c r="AE76" s="54" t="s">
        <v>171</v>
      </c>
      <c r="AF76" s="53">
        <v>1504208</v>
      </c>
      <c r="AG76" s="54" t="s">
        <v>254</v>
      </c>
      <c r="AH76" s="55">
        <v>36100</v>
      </c>
      <c r="AI76" s="56">
        <v>168.81994146667782</v>
      </c>
      <c r="AJ76" s="39">
        <v>1503</v>
      </c>
      <c r="AK76" s="39" t="s">
        <v>26</v>
      </c>
      <c r="AL76" s="57">
        <v>3.7536226392493024</v>
      </c>
      <c r="AM76" s="58">
        <v>633.68635424606396</v>
      </c>
    </row>
    <row r="77" spans="1:39" x14ac:dyDescent="0.35">
      <c r="A77" s="53">
        <v>3190</v>
      </c>
      <c r="B77" s="53">
        <v>1503</v>
      </c>
      <c r="C77" s="54" t="s">
        <v>26</v>
      </c>
      <c r="D77" s="53">
        <v>821.60123280724076</v>
      </c>
      <c r="E77" s="54"/>
      <c r="F77" s="55"/>
      <c r="G77" s="56"/>
      <c r="H77" s="39"/>
      <c r="I77" s="38"/>
      <c r="J77" s="93"/>
      <c r="K77" s="58">
        <v>821.60123280724076</v>
      </c>
      <c r="L77" s="96"/>
      <c r="Y77" s="93">
        <v>3.6016000000000004</v>
      </c>
      <c r="Z77" s="58">
        <v>597.97337321748955</v>
      </c>
      <c r="AA77" s="96"/>
      <c r="AB77" t="str">
        <f t="shared" si="1"/>
        <v>NÃO</v>
      </c>
      <c r="AC77" s="53">
        <v>1110</v>
      </c>
      <c r="AD77" s="53" t="s">
        <v>163</v>
      </c>
      <c r="AE77" s="54" t="s">
        <v>190</v>
      </c>
      <c r="AF77" s="53">
        <v>1507508</v>
      </c>
      <c r="AG77" s="54" t="s">
        <v>255</v>
      </c>
      <c r="AH77" s="55">
        <v>36100</v>
      </c>
      <c r="AI77" s="56">
        <v>166.02992370543356</v>
      </c>
      <c r="AJ77" s="39">
        <v>1503</v>
      </c>
      <c r="AK77" s="39" t="s">
        <v>26</v>
      </c>
      <c r="AL77" s="57">
        <v>3.7536226392493024</v>
      </c>
      <c r="AM77" s="58">
        <v>623.21368041354981</v>
      </c>
    </row>
    <row r="78" spans="1:39" x14ac:dyDescent="0.35">
      <c r="A78" s="53">
        <v>228</v>
      </c>
      <c r="B78" s="53">
        <v>1503</v>
      </c>
      <c r="C78" s="54" t="s">
        <v>26</v>
      </c>
      <c r="D78" s="53">
        <v>827.15163534576789</v>
      </c>
      <c r="E78" s="54"/>
      <c r="F78" s="55"/>
      <c r="G78" s="56"/>
      <c r="H78" s="39"/>
      <c r="I78" s="38"/>
      <c r="J78" s="93"/>
      <c r="K78" s="58">
        <v>827.15163534576789</v>
      </c>
      <c r="L78" s="96"/>
      <c r="Y78" s="93">
        <v>3.6055999999999999</v>
      </c>
      <c r="Z78" s="58">
        <v>259.20616031335453</v>
      </c>
      <c r="AA78" s="96"/>
      <c r="AB78" t="str">
        <f t="shared" si="1"/>
        <v>NÃO</v>
      </c>
      <c r="AC78" s="53">
        <v>1137</v>
      </c>
      <c r="AD78" s="53" t="s">
        <v>163</v>
      </c>
      <c r="AE78" s="54" t="s">
        <v>176</v>
      </c>
      <c r="AF78" s="53">
        <v>1503705</v>
      </c>
      <c r="AG78" s="54" t="s">
        <v>256</v>
      </c>
      <c r="AH78" s="55">
        <v>36130</v>
      </c>
      <c r="AI78" s="56">
        <v>71.889882492055278</v>
      </c>
      <c r="AJ78" s="39">
        <v>1503</v>
      </c>
      <c r="AK78" s="39" t="s">
        <v>26</v>
      </c>
      <c r="AL78" s="57">
        <v>3.7577564887747346</v>
      </c>
      <c r="AM78" s="58">
        <v>270.14467241177391</v>
      </c>
    </row>
    <row r="79" spans="1:39" x14ac:dyDescent="0.35">
      <c r="A79" s="53">
        <v>1393</v>
      </c>
      <c r="B79" s="53">
        <v>1503</v>
      </c>
      <c r="C79" s="54" t="s">
        <v>26</v>
      </c>
      <c r="D79" s="53">
        <v>829.22099004418453</v>
      </c>
      <c r="E79" s="54"/>
      <c r="F79" s="55"/>
      <c r="G79" s="56"/>
      <c r="H79" s="39"/>
      <c r="I79" s="38"/>
      <c r="J79" s="93"/>
      <c r="K79" s="58">
        <v>829.22099004418453</v>
      </c>
      <c r="L79" s="96"/>
      <c r="Y79" s="93">
        <v>3.6055999999999999</v>
      </c>
      <c r="Z79" s="58">
        <v>259.20685683032701</v>
      </c>
      <c r="AA79" s="96"/>
      <c r="AB79" t="str">
        <f t="shared" si="1"/>
        <v>NÃO</v>
      </c>
      <c r="AC79" s="53">
        <v>1138</v>
      </c>
      <c r="AD79" s="53" t="s">
        <v>163</v>
      </c>
      <c r="AE79" s="54" t="s">
        <v>176</v>
      </c>
      <c r="AF79" s="53">
        <v>1503705</v>
      </c>
      <c r="AG79" s="54" t="s">
        <v>257</v>
      </c>
      <c r="AH79" s="55">
        <v>36130</v>
      </c>
      <c r="AI79" s="56">
        <v>71.890075668495399</v>
      </c>
      <c r="AJ79" s="39">
        <v>1503</v>
      </c>
      <c r="AK79" s="39" t="s">
        <v>26</v>
      </c>
      <c r="AL79" s="57">
        <v>3.7577564887747346</v>
      </c>
      <c r="AM79" s="58">
        <v>270.14539832179526</v>
      </c>
    </row>
    <row r="80" spans="1:39" x14ac:dyDescent="0.35">
      <c r="A80" s="53">
        <v>371</v>
      </c>
      <c r="B80" s="53">
        <v>1503</v>
      </c>
      <c r="C80" s="54" t="s">
        <v>26</v>
      </c>
      <c r="D80" s="53">
        <v>854.25037762882482</v>
      </c>
      <c r="E80" s="54"/>
      <c r="F80" s="55"/>
      <c r="G80" s="56"/>
      <c r="H80" s="39"/>
      <c r="I80" s="38"/>
      <c r="J80" s="93"/>
      <c r="K80" s="58">
        <v>854.25037762882482</v>
      </c>
      <c r="L80" s="96"/>
      <c r="Y80" s="93">
        <v>3.569</v>
      </c>
      <c r="Z80" s="58">
        <v>560.80931021545121</v>
      </c>
      <c r="AA80" s="96"/>
      <c r="AB80" t="str">
        <f t="shared" si="1"/>
        <v>NÃO</v>
      </c>
      <c r="AC80" s="53">
        <v>1139</v>
      </c>
      <c r="AD80" s="53" t="s">
        <v>163</v>
      </c>
      <c r="AE80" s="54" t="s">
        <v>226</v>
      </c>
      <c r="AF80" s="53">
        <v>1506138</v>
      </c>
      <c r="AG80" s="54" t="s">
        <v>258</v>
      </c>
      <c r="AH80" s="55">
        <v>35977</v>
      </c>
      <c r="AI80" s="56">
        <v>157.13345761150217</v>
      </c>
      <c r="AJ80" s="39">
        <v>1503</v>
      </c>
      <c r="AK80" s="39" t="s">
        <v>26</v>
      </c>
      <c r="AL80" s="57">
        <v>3.7195514121022804</v>
      </c>
      <c r="AM80" s="58">
        <v>584.46597414737664</v>
      </c>
    </row>
    <row r="81" spans="1:39" x14ac:dyDescent="0.35">
      <c r="A81" s="53">
        <v>1190</v>
      </c>
      <c r="B81" s="53">
        <v>1503</v>
      </c>
      <c r="C81" s="54" t="s">
        <v>26</v>
      </c>
      <c r="D81" s="53">
        <v>858.10190420949982</v>
      </c>
      <c r="E81" s="54"/>
      <c r="F81" s="55"/>
      <c r="G81" s="56"/>
      <c r="H81" s="39"/>
      <c r="I81" s="38"/>
      <c r="J81" s="93"/>
      <c r="K81" s="58">
        <v>858.10190420949982</v>
      </c>
      <c r="L81" s="96"/>
      <c r="Y81" s="93">
        <v>3.569</v>
      </c>
      <c r="Z81" s="58">
        <v>298.30134914549546</v>
      </c>
      <c r="AA81" s="96"/>
      <c r="AB81" t="str">
        <f t="shared" si="1"/>
        <v>NÃO</v>
      </c>
      <c r="AC81" s="53">
        <v>1158</v>
      </c>
      <c r="AD81" s="53" t="s">
        <v>163</v>
      </c>
      <c r="AE81" s="54" t="s">
        <v>180</v>
      </c>
      <c r="AF81" s="53">
        <v>1503044</v>
      </c>
      <c r="AG81" s="54" t="s">
        <v>259</v>
      </c>
      <c r="AH81" s="55">
        <v>35977</v>
      </c>
      <c r="AI81" s="56">
        <v>83.581212985568911</v>
      </c>
      <c r="AJ81" s="39">
        <v>1503</v>
      </c>
      <c r="AK81" s="39" t="s">
        <v>26</v>
      </c>
      <c r="AL81" s="57">
        <v>3.7195514121022804</v>
      </c>
      <c r="AM81" s="58">
        <v>310.88461878569427</v>
      </c>
    </row>
    <row r="82" spans="1:39" x14ac:dyDescent="0.35">
      <c r="A82" s="53">
        <v>3197</v>
      </c>
      <c r="B82" s="53">
        <v>1503</v>
      </c>
      <c r="C82" s="54" t="s">
        <v>26</v>
      </c>
      <c r="D82" s="53">
        <v>862.97022431244955</v>
      </c>
      <c r="E82" s="54"/>
      <c r="F82" s="55"/>
      <c r="G82" s="56"/>
      <c r="H82" s="39"/>
      <c r="I82" s="38"/>
      <c r="J82" s="93"/>
      <c r="K82" s="58">
        <v>862.97022431244955</v>
      </c>
      <c r="L82" s="96"/>
      <c r="Y82" s="93">
        <v>3.5811000000000002</v>
      </c>
      <c r="Z82" s="58">
        <v>422.72928826750001</v>
      </c>
      <c r="AA82" s="96"/>
      <c r="AB82" t="str">
        <f t="shared" si="1"/>
        <v>NÃO</v>
      </c>
      <c r="AC82" s="53">
        <v>1182</v>
      </c>
      <c r="AD82" s="53" t="s">
        <v>163</v>
      </c>
      <c r="AE82" s="54" t="s">
        <v>176</v>
      </c>
      <c r="AF82" s="53">
        <v>1503705</v>
      </c>
      <c r="AG82" s="54" t="s">
        <v>260</v>
      </c>
      <c r="AH82" s="55">
        <v>35947</v>
      </c>
      <c r="AI82" s="56">
        <v>118.04453611111111</v>
      </c>
      <c r="AJ82" s="39">
        <v>1503</v>
      </c>
      <c r="AK82" s="39" t="s">
        <v>26</v>
      </c>
      <c r="AL82" s="57">
        <v>3.7321975582618458</v>
      </c>
      <c r="AM82" s="58">
        <v>440.56552944004119</v>
      </c>
    </row>
    <row r="83" spans="1:39" x14ac:dyDescent="0.35">
      <c r="A83" s="53">
        <v>3203</v>
      </c>
      <c r="B83" s="53">
        <v>1503</v>
      </c>
      <c r="C83" s="54" t="s">
        <v>26</v>
      </c>
      <c r="D83" s="53">
        <v>864.86078305805404</v>
      </c>
      <c r="E83" s="54"/>
      <c r="F83" s="55"/>
      <c r="G83" s="56"/>
      <c r="H83" s="39"/>
      <c r="I83" s="38"/>
      <c r="J83" s="93"/>
      <c r="K83" s="58">
        <v>864.86078305805404</v>
      </c>
      <c r="L83" s="96"/>
      <c r="Y83" s="93">
        <v>3.5729000000000002</v>
      </c>
      <c r="Z83" s="58">
        <v>743.57453388106057</v>
      </c>
      <c r="AA83" s="96"/>
      <c r="AB83" t="str">
        <f t="shared" si="1"/>
        <v>NÃO</v>
      </c>
      <c r="AC83" s="53">
        <v>1190</v>
      </c>
      <c r="AD83" s="53" t="s">
        <v>163</v>
      </c>
      <c r="AE83" s="54" t="s">
        <v>171</v>
      </c>
      <c r="AF83" s="53">
        <v>1504208</v>
      </c>
      <c r="AG83" s="54" t="s">
        <v>261</v>
      </c>
      <c r="AH83" s="55">
        <v>36008</v>
      </c>
      <c r="AI83" s="56">
        <v>208.11512605476238</v>
      </c>
      <c r="AJ83" s="39">
        <v>1503</v>
      </c>
      <c r="AK83" s="39" t="s">
        <v>26</v>
      </c>
      <c r="AL83" s="57">
        <v>3.7236488948465785</v>
      </c>
      <c r="AM83" s="58">
        <v>774.94765913467234</v>
      </c>
    </row>
    <row r="84" spans="1:39" x14ac:dyDescent="0.35">
      <c r="A84" s="53">
        <v>275</v>
      </c>
      <c r="B84" s="53">
        <v>1503</v>
      </c>
      <c r="C84" s="54" t="s">
        <v>26</v>
      </c>
      <c r="D84" s="53">
        <v>869.67003904522608</v>
      </c>
      <c r="E84" s="54"/>
      <c r="F84" s="55"/>
      <c r="G84" s="56"/>
      <c r="H84" s="39"/>
      <c r="I84" s="38"/>
      <c r="J84" s="93"/>
      <c r="K84" s="58">
        <v>869.67003904522608</v>
      </c>
      <c r="L84" s="96"/>
      <c r="Y84" s="93">
        <v>3.5957999999999997</v>
      </c>
      <c r="Z84" s="58">
        <v>684.69358242793328</v>
      </c>
      <c r="AA84" s="96"/>
      <c r="AB84" t="str">
        <f t="shared" si="1"/>
        <v>NÃO</v>
      </c>
      <c r="AC84" s="53">
        <v>1193</v>
      </c>
      <c r="AD84" s="53" t="s">
        <v>163</v>
      </c>
      <c r="AE84" s="54" t="s">
        <v>216</v>
      </c>
      <c r="AF84" s="53">
        <v>1505536</v>
      </c>
      <c r="AG84" s="54" t="s">
        <v>262</v>
      </c>
      <c r="AH84" s="55">
        <v>35916</v>
      </c>
      <c r="AI84" s="56">
        <v>190.41481240000371</v>
      </c>
      <c r="AJ84" s="39">
        <v>1503</v>
      </c>
      <c r="AK84" s="39" t="s">
        <v>26</v>
      </c>
      <c r="AL84" s="57">
        <v>3.7474983403623869</v>
      </c>
      <c r="AM84" s="58">
        <v>713.57919344942911</v>
      </c>
    </row>
    <row r="85" spans="1:39" x14ac:dyDescent="0.35">
      <c r="A85" s="53">
        <v>390</v>
      </c>
      <c r="B85" s="53">
        <v>1503</v>
      </c>
      <c r="C85" s="54" t="s">
        <v>26</v>
      </c>
      <c r="D85" s="53">
        <v>880.22650218311958</v>
      </c>
      <c r="E85" s="54"/>
      <c r="F85" s="55"/>
      <c r="G85" s="56"/>
      <c r="H85" s="39"/>
      <c r="I85" s="38"/>
      <c r="J85" s="93"/>
      <c r="K85" s="58">
        <v>880.22650218311958</v>
      </c>
      <c r="L85" s="96"/>
      <c r="Y85" s="93">
        <v>3.5811000000000002</v>
      </c>
      <c r="Z85" s="58">
        <v>392.57632973834615</v>
      </c>
      <c r="AA85" s="96"/>
      <c r="AB85" t="str">
        <f t="shared" si="1"/>
        <v>NÃO</v>
      </c>
      <c r="AC85" s="53">
        <v>1336</v>
      </c>
      <c r="AD85" s="53" t="s">
        <v>163</v>
      </c>
      <c r="AE85" s="54" t="s">
        <v>171</v>
      </c>
      <c r="AF85" s="53">
        <v>1504208</v>
      </c>
      <c r="AG85" s="54" t="s">
        <v>263</v>
      </c>
      <c r="AH85" s="55">
        <v>35947</v>
      </c>
      <c r="AI85" s="56">
        <v>109.62450915594262</v>
      </c>
      <c r="AJ85" s="39">
        <v>1503</v>
      </c>
      <c r="AK85" s="39" t="s">
        <v>26</v>
      </c>
      <c r="AL85" s="57">
        <v>3.7321975582618458</v>
      </c>
      <c r="AM85" s="58">
        <v>409.14032539746239</v>
      </c>
    </row>
    <row r="86" spans="1:39" x14ac:dyDescent="0.35">
      <c r="A86" s="53">
        <v>383</v>
      </c>
      <c r="B86" s="53">
        <v>1503</v>
      </c>
      <c r="C86" s="54" t="s">
        <v>26</v>
      </c>
      <c r="D86" s="53">
        <v>883.48343646071237</v>
      </c>
      <c r="E86" s="54"/>
      <c r="F86" s="55"/>
      <c r="G86" s="56"/>
      <c r="H86" s="39"/>
      <c r="I86" s="38"/>
      <c r="J86" s="93"/>
      <c r="K86" s="58">
        <v>883.48343646071237</v>
      </c>
      <c r="L86" s="96"/>
      <c r="Y86" s="93">
        <v>2.2244446455000002</v>
      </c>
      <c r="Z86" s="58">
        <v>1861.83728655247</v>
      </c>
      <c r="AA86" s="96"/>
      <c r="AB86" t="str">
        <f t="shared" si="1"/>
        <v>NÃO</v>
      </c>
      <c r="AC86" s="53">
        <v>1377</v>
      </c>
      <c r="AD86" s="53" t="s">
        <v>163</v>
      </c>
      <c r="AE86" s="54" t="s">
        <v>182</v>
      </c>
      <c r="AF86" s="53">
        <v>1502707</v>
      </c>
      <c r="AG86" s="54" t="s">
        <v>264</v>
      </c>
      <c r="AH86" s="55">
        <v>38292</v>
      </c>
      <c r="AI86" s="56">
        <v>836.98971350845864</v>
      </c>
      <c r="AJ86" s="39">
        <v>1503</v>
      </c>
      <c r="AK86" s="39" t="s">
        <v>26</v>
      </c>
      <c r="AL86" s="57">
        <v>2.3182527167</v>
      </c>
      <c r="AM86" s="58">
        <v>1940.3536771909389</v>
      </c>
    </row>
    <row r="87" spans="1:39" x14ac:dyDescent="0.35">
      <c r="A87" s="53">
        <v>1003</v>
      </c>
      <c r="B87" s="53">
        <v>1503</v>
      </c>
      <c r="C87" s="54" t="s">
        <v>26</v>
      </c>
      <c r="D87" s="53">
        <v>890.99589827731404</v>
      </c>
      <c r="E87" s="54"/>
      <c r="F87" s="55"/>
      <c r="G87" s="56"/>
      <c r="H87" s="39"/>
      <c r="I87" s="38"/>
      <c r="J87" s="93"/>
      <c r="K87" s="58">
        <v>890.99589827731404</v>
      </c>
      <c r="L87" s="96"/>
      <c r="Y87" s="93">
        <v>1.8585692283999999</v>
      </c>
      <c r="Z87" s="58">
        <v>1960.363065039468</v>
      </c>
      <c r="AA87" s="96"/>
      <c r="AB87" t="str">
        <f t="shared" si="1"/>
        <v>NÃO</v>
      </c>
      <c r="AC87" s="53">
        <v>1379</v>
      </c>
      <c r="AD87" s="53" t="s">
        <v>163</v>
      </c>
      <c r="AE87" s="54" t="s">
        <v>182</v>
      </c>
      <c r="AF87" s="53">
        <v>1502707</v>
      </c>
      <c r="AG87" s="54" t="s">
        <v>265</v>
      </c>
      <c r="AH87" s="55">
        <v>39630</v>
      </c>
      <c r="AI87" s="56">
        <v>1054.77</v>
      </c>
      <c r="AJ87" s="39">
        <v>1503</v>
      </c>
      <c r="AK87" s="39" t="s">
        <v>26</v>
      </c>
      <c r="AL87" s="57">
        <v>1.9369478003</v>
      </c>
      <c r="AM87" s="58">
        <v>2043.0344313224309</v>
      </c>
    </row>
    <row r="88" spans="1:39" x14ac:dyDescent="0.35">
      <c r="A88" s="53">
        <v>655</v>
      </c>
      <c r="B88" s="53">
        <v>1503</v>
      </c>
      <c r="C88" s="54" t="s">
        <v>26</v>
      </c>
      <c r="D88" s="53">
        <v>899.98353641430754</v>
      </c>
      <c r="E88" s="54"/>
      <c r="F88" s="55"/>
      <c r="G88" s="56"/>
      <c r="H88" s="39"/>
      <c r="I88" s="38"/>
      <c r="J88" s="93"/>
      <c r="K88" s="58">
        <v>899.98353641430754</v>
      </c>
      <c r="L88" s="96"/>
      <c r="Y88" s="93">
        <v>2.0313102447000002</v>
      </c>
      <c r="Z88" s="58">
        <v>1064.8739786890685</v>
      </c>
      <c r="AA88" s="96"/>
      <c r="AB88" t="str">
        <f t="shared" si="1"/>
        <v>NÃO</v>
      </c>
      <c r="AC88" s="53">
        <v>1380</v>
      </c>
      <c r="AD88" s="53" t="s">
        <v>163</v>
      </c>
      <c r="AE88" s="54" t="s">
        <v>182</v>
      </c>
      <c r="AF88" s="53">
        <v>1502707</v>
      </c>
      <c r="AG88" s="54" t="s">
        <v>266</v>
      </c>
      <c r="AH88" s="55">
        <v>38991</v>
      </c>
      <c r="AI88" s="56">
        <v>524.23010294340213</v>
      </c>
      <c r="AJ88" s="39">
        <v>1503</v>
      </c>
      <c r="AK88" s="39" t="s">
        <v>26</v>
      </c>
      <c r="AL88" s="57">
        <v>2.1169735569000001</v>
      </c>
      <c r="AM88" s="58">
        <v>1109.7812656621472</v>
      </c>
    </row>
    <row r="89" spans="1:39" x14ac:dyDescent="0.35">
      <c r="A89" s="53">
        <v>506</v>
      </c>
      <c r="B89" s="53">
        <v>1503</v>
      </c>
      <c r="C89" s="54" t="s">
        <v>26</v>
      </c>
      <c r="D89" s="53">
        <v>906.83604389742516</v>
      </c>
      <c r="E89" s="54"/>
      <c r="F89" s="55"/>
      <c r="G89" s="56"/>
      <c r="H89" s="39"/>
      <c r="I89" s="38"/>
      <c r="J89" s="93"/>
      <c r="K89" s="58">
        <v>906.83604389742516</v>
      </c>
      <c r="L89" s="96"/>
      <c r="Y89" s="93">
        <v>2.0492339528999999</v>
      </c>
      <c r="Z89" s="58">
        <v>1324.9527836535121</v>
      </c>
      <c r="AA89" s="96"/>
      <c r="AB89" t="str">
        <f t="shared" si="1"/>
        <v>NÃO</v>
      </c>
      <c r="AC89" s="53">
        <v>1381</v>
      </c>
      <c r="AD89" s="53" t="s">
        <v>163</v>
      </c>
      <c r="AE89" s="54" t="s">
        <v>169</v>
      </c>
      <c r="AF89" s="53">
        <v>1506583</v>
      </c>
      <c r="AG89" s="54" t="s">
        <v>267</v>
      </c>
      <c r="AH89" s="55">
        <v>38777</v>
      </c>
      <c r="AI89" s="56">
        <v>646.56003858343661</v>
      </c>
      <c r="AJ89" s="39">
        <v>1503</v>
      </c>
      <c r="AK89" s="39" t="s">
        <v>26</v>
      </c>
      <c r="AL89" s="57">
        <v>2.135653134</v>
      </c>
      <c r="AM89" s="58">
        <v>1380.8279727198774</v>
      </c>
    </row>
    <row r="90" spans="1:39" x14ac:dyDescent="0.35">
      <c r="A90" s="53">
        <v>1383</v>
      </c>
      <c r="B90" s="53">
        <v>1503</v>
      </c>
      <c r="C90" s="54" t="s">
        <v>26</v>
      </c>
      <c r="D90" s="53">
        <v>908.04282019900688</v>
      </c>
      <c r="E90" s="54"/>
      <c r="F90" s="55"/>
      <c r="G90" s="56"/>
      <c r="H90" s="39"/>
      <c r="I90" s="38"/>
      <c r="J90" s="93"/>
      <c r="K90" s="58">
        <v>908.04282019900688</v>
      </c>
      <c r="L90" s="96"/>
      <c r="Y90" s="93">
        <v>2.0313102447000002</v>
      </c>
      <c r="Z90" s="58">
        <v>820.62725291138497</v>
      </c>
      <c r="AA90" s="96"/>
      <c r="AB90" t="str">
        <f t="shared" si="1"/>
        <v>NÃO</v>
      </c>
      <c r="AC90" s="53">
        <v>1382</v>
      </c>
      <c r="AD90" s="53" t="s">
        <v>163</v>
      </c>
      <c r="AE90" s="54" t="s">
        <v>226</v>
      </c>
      <c r="AF90" s="53">
        <v>1506138</v>
      </c>
      <c r="AG90" s="54" t="s">
        <v>268</v>
      </c>
      <c r="AH90" s="55">
        <v>38991</v>
      </c>
      <c r="AI90" s="56">
        <v>403.98912724067003</v>
      </c>
      <c r="AJ90" s="39">
        <v>1503</v>
      </c>
      <c r="AK90" s="39" t="s">
        <v>26</v>
      </c>
      <c r="AL90" s="57">
        <v>2.1169735569000001</v>
      </c>
      <c r="AM90" s="58">
        <v>855.23429964360798</v>
      </c>
    </row>
    <row r="91" spans="1:39" x14ac:dyDescent="0.35">
      <c r="A91" s="53">
        <v>999</v>
      </c>
      <c r="B91" s="53">
        <v>1503</v>
      </c>
      <c r="C91" s="54" t="s">
        <v>26</v>
      </c>
      <c r="D91" s="53">
        <v>911.59401507762618</v>
      </c>
      <c r="E91" s="54"/>
      <c r="F91" s="55"/>
      <c r="G91" s="56"/>
      <c r="H91" s="39"/>
      <c r="I91" s="38"/>
      <c r="J91" s="93"/>
      <c r="K91" s="58">
        <v>911.59401507762618</v>
      </c>
      <c r="L91" s="96"/>
      <c r="Y91" s="93">
        <v>1.8357189564</v>
      </c>
      <c r="Z91" s="58">
        <v>786.86477492679444</v>
      </c>
      <c r="AA91" s="96"/>
      <c r="AB91" t="str">
        <f t="shared" si="1"/>
        <v>NÃO</v>
      </c>
      <c r="AC91" s="53">
        <v>1383</v>
      </c>
      <c r="AD91" s="53" t="s">
        <v>163</v>
      </c>
      <c r="AE91" s="54" t="s">
        <v>182</v>
      </c>
      <c r="AF91" s="53">
        <v>1502707</v>
      </c>
      <c r="AG91" s="54" t="s">
        <v>269</v>
      </c>
      <c r="AH91" s="55">
        <v>39722</v>
      </c>
      <c r="AI91" s="56">
        <v>428.64119923340701</v>
      </c>
      <c r="AJ91" s="39">
        <v>1503</v>
      </c>
      <c r="AK91" s="39" t="s">
        <v>26</v>
      </c>
      <c r="AL91" s="57">
        <v>1.913133899</v>
      </c>
      <c r="AM91" s="58">
        <v>820.04800876144373</v>
      </c>
    </row>
    <row r="92" spans="1:39" x14ac:dyDescent="0.35">
      <c r="A92" s="53">
        <v>3212</v>
      </c>
      <c r="B92" s="53">
        <v>1503</v>
      </c>
      <c r="C92" s="54" t="s">
        <v>26</v>
      </c>
      <c r="D92" s="53">
        <v>915.8546030809373</v>
      </c>
      <c r="E92" s="54"/>
      <c r="F92" s="55"/>
      <c r="G92" s="56"/>
      <c r="H92" s="39"/>
      <c r="I92" s="38"/>
      <c r="J92" s="93"/>
      <c r="K92" s="58">
        <v>915.8546030809373</v>
      </c>
      <c r="L92" s="96"/>
      <c r="Y92" s="93">
        <v>2.7487625109999998</v>
      </c>
      <c r="Z92" s="58">
        <v>842.51567222274525</v>
      </c>
      <c r="AA92" s="96"/>
      <c r="AB92" t="str">
        <f t="shared" si="1"/>
        <v>NÃO</v>
      </c>
      <c r="AC92" s="53">
        <v>1385</v>
      </c>
      <c r="AD92" s="53" t="s">
        <v>163</v>
      </c>
      <c r="AE92" s="54" t="s">
        <v>270</v>
      </c>
      <c r="AF92" s="53">
        <v>1508100</v>
      </c>
      <c r="AG92" s="54" t="s">
        <v>271</v>
      </c>
      <c r="AH92" s="55">
        <v>37530</v>
      </c>
      <c r="AI92" s="56">
        <v>306.5072623957746</v>
      </c>
      <c r="AJ92" s="39">
        <v>1503</v>
      </c>
      <c r="AK92" s="39" t="s">
        <v>26</v>
      </c>
      <c r="AL92" s="57">
        <v>2.8646818303999999</v>
      </c>
      <c r="AM92" s="58">
        <v>878.04578547082065</v>
      </c>
    </row>
    <row r="93" spans="1:39" x14ac:dyDescent="0.35">
      <c r="A93" s="53">
        <v>912</v>
      </c>
      <c r="B93" s="53">
        <v>1503</v>
      </c>
      <c r="C93" s="54" t="s">
        <v>26</v>
      </c>
      <c r="D93" s="53">
        <v>920.23886408409794</v>
      </c>
      <c r="E93" s="54"/>
      <c r="F93" s="55"/>
      <c r="G93" s="56"/>
      <c r="H93" s="39"/>
      <c r="I93" s="38"/>
      <c r="J93" s="93"/>
      <c r="K93" s="58">
        <v>920.23886408409794</v>
      </c>
      <c r="L93" s="96"/>
      <c r="Y93" s="93">
        <v>2.8242619605999999</v>
      </c>
      <c r="Z93" s="58">
        <v>584.59307529783462</v>
      </c>
      <c r="AA93" s="96"/>
      <c r="AB93" t="str">
        <f t="shared" si="1"/>
        <v>NÃO</v>
      </c>
      <c r="AC93" s="53">
        <v>1386</v>
      </c>
      <c r="AD93" s="53" t="s">
        <v>163</v>
      </c>
      <c r="AE93" s="54" t="s">
        <v>174</v>
      </c>
      <c r="AF93" s="53">
        <v>1505064</v>
      </c>
      <c r="AG93" s="54" t="s">
        <v>272</v>
      </c>
      <c r="AH93" s="55">
        <v>37408</v>
      </c>
      <c r="AI93" s="56">
        <v>206.98967852601069</v>
      </c>
      <c r="AJ93" s="39">
        <v>1503</v>
      </c>
      <c r="AK93" s="39" t="s">
        <v>26</v>
      </c>
      <c r="AL93" s="57">
        <v>2.9433652017999998</v>
      </c>
      <c r="AM93" s="58">
        <v>609.24621690522861</v>
      </c>
    </row>
    <row r="94" spans="1:39" x14ac:dyDescent="0.35">
      <c r="A94" s="53">
        <v>3217</v>
      </c>
      <c r="B94" s="53">
        <v>1503</v>
      </c>
      <c r="C94" s="54" t="s">
        <v>26</v>
      </c>
      <c r="D94" s="53">
        <v>936.03487601739744</v>
      </c>
      <c r="E94" s="54"/>
      <c r="F94" s="55"/>
      <c r="G94" s="56"/>
      <c r="H94" s="39"/>
      <c r="I94" s="38"/>
      <c r="J94" s="93"/>
      <c r="K94" s="58">
        <v>936.03487601739744</v>
      </c>
      <c r="L94" s="96"/>
      <c r="Y94" s="93">
        <v>2.8242619605999999</v>
      </c>
      <c r="Z94" s="58">
        <v>874.39126991781882</v>
      </c>
      <c r="AA94" s="96"/>
      <c r="AB94" t="str">
        <f t="shared" si="1"/>
        <v>NÃO</v>
      </c>
      <c r="AC94" s="53">
        <v>1387</v>
      </c>
      <c r="AD94" s="53" t="s">
        <v>163</v>
      </c>
      <c r="AE94" s="54" t="s">
        <v>270</v>
      </c>
      <c r="AF94" s="53">
        <v>1508100</v>
      </c>
      <c r="AG94" s="54" t="s">
        <v>273</v>
      </c>
      <c r="AH94" s="55">
        <v>37408</v>
      </c>
      <c r="AI94" s="56">
        <v>309.59991747084922</v>
      </c>
      <c r="AJ94" s="39">
        <v>1503</v>
      </c>
      <c r="AK94" s="39" t="s">
        <v>26</v>
      </c>
      <c r="AL94" s="57">
        <v>2.9433652017999998</v>
      </c>
      <c r="AM94" s="58">
        <v>911.26562356384943</v>
      </c>
    </row>
    <row r="95" spans="1:39" x14ac:dyDescent="0.35">
      <c r="A95" s="53">
        <v>1382</v>
      </c>
      <c r="B95" s="53">
        <v>1503</v>
      </c>
      <c r="C95" s="54" t="s">
        <v>26</v>
      </c>
      <c r="D95" s="53">
        <v>947.00475710466583</v>
      </c>
      <c r="E95" s="54"/>
      <c r="F95" s="55"/>
      <c r="G95" s="56"/>
      <c r="H95" s="39"/>
      <c r="I95" s="38"/>
      <c r="J95" s="93"/>
      <c r="K95" s="58">
        <v>947.00475710466583</v>
      </c>
      <c r="L95" s="96"/>
      <c r="Y95" s="93">
        <v>2.2105183796999999</v>
      </c>
      <c r="Z95" s="58">
        <v>1264.3280845312715</v>
      </c>
      <c r="AA95" s="96"/>
      <c r="AB95" t="str">
        <f t="shared" si="1"/>
        <v>NÃO</v>
      </c>
      <c r="AC95" s="53">
        <v>1389</v>
      </c>
      <c r="AD95" s="53" t="s">
        <v>163</v>
      </c>
      <c r="AE95" s="54" t="s">
        <v>174</v>
      </c>
      <c r="AF95" s="53">
        <v>1505064</v>
      </c>
      <c r="AG95" s="54" t="s">
        <v>274</v>
      </c>
      <c r="AH95" s="55">
        <v>38322</v>
      </c>
      <c r="AI95" s="56">
        <v>571.95999641625224</v>
      </c>
      <c r="AJ95" s="39">
        <v>1503</v>
      </c>
      <c r="AK95" s="39" t="s">
        <v>26</v>
      </c>
      <c r="AL95" s="57">
        <v>2.3037391600000001</v>
      </c>
      <c r="AM95" s="58">
        <v>1317.64664169758</v>
      </c>
    </row>
    <row r="96" spans="1:39" x14ac:dyDescent="0.35">
      <c r="A96" s="53">
        <v>261</v>
      </c>
      <c r="B96" s="53">
        <v>1503</v>
      </c>
      <c r="C96" s="54" t="s">
        <v>26</v>
      </c>
      <c r="D96" s="53">
        <v>956.3428777916281</v>
      </c>
      <c r="E96" s="54"/>
      <c r="F96" s="55"/>
      <c r="G96" s="56"/>
      <c r="H96" s="39"/>
      <c r="I96" s="38"/>
      <c r="J96" s="93"/>
      <c r="K96" s="58">
        <v>956.3428777916281</v>
      </c>
      <c r="L96" s="96"/>
      <c r="Y96" s="93">
        <v>2.2315628684000002</v>
      </c>
      <c r="Z96" s="58">
        <v>1629.2315790032173</v>
      </c>
      <c r="AA96" s="96"/>
      <c r="AB96" t="str">
        <f t="shared" si="1"/>
        <v>NÃO</v>
      </c>
      <c r="AC96" s="53">
        <v>1390</v>
      </c>
      <c r="AD96" s="53" t="s">
        <v>163</v>
      </c>
      <c r="AE96" s="54" t="s">
        <v>164</v>
      </c>
      <c r="AF96" s="53">
        <v>1507458</v>
      </c>
      <c r="AG96" s="54" t="s">
        <v>275</v>
      </c>
      <c r="AH96" s="55">
        <v>38261</v>
      </c>
      <c r="AI96" s="56">
        <v>730.08544911457227</v>
      </c>
      <c r="AJ96" s="39">
        <v>1503</v>
      </c>
      <c r="AK96" s="39" t="s">
        <v>26</v>
      </c>
      <c r="AL96" s="57">
        <v>2.3256711254</v>
      </c>
      <c r="AM96" s="58">
        <v>1697.9386480804517</v>
      </c>
    </row>
    <row r="97" spans="1:39" x14ac:dyDescent="0.35">
      <c r="A97" s="53">
        <v>3216</v>
      </c>
      <c r="B97" s="53">
        <v>1503</v>
      </c>
      <c r="C97" s="54" t="s">
        <v>26</v>
      </c>
      <c r="D97" s="53">
        <v>962.77472335608491</v>
      </c>
      <c r="E97" s="54"/>
      <c r="F97" s="55"/>
      <c r="G97" s="56"/>
      <c r="H97" s="39"/>
      <c r="I97" s="38"/>
      <c r="J97" s="93"/>
      <c r="K97" s="58">
        <v>962.77472335608491</v>
      </c>
      <c r="L97" s="96"/>
      <c r="Y97" s="93">
        <v>2.2315628684000002</v>
      </c>
      <c r="Z97" s="58">
        <v>2396.3677934512339</v>
      </c>
      <c r="AA97" s="96"/>
      <c r="AB97" t="str">
        <f t="shared" si="1"/>
        <v>NÃO</v>
      </c>
      <c r="AC97" s="53">
        <v>1391</v>
      </c>
      <c r="AD97" s="53" t="s">
        <v>163</v>
      </c>
      <c r="AE97" s="54" t="s">
        <v>164</v>
      </c>
      <c r="AF97" s="53">
        <v>1507458</v>
      </c>
      <c r="AG97" s="54" t="s">
        <v>142</v>
      </c>
      <c r="AH97" s="55">
        <v>38261</v>
      </c>
      <c r="AI97" s="56">
        <v>1073.8517957010984</v>
      </c>
      <c r="AJ97" s="39">
        <v>1503</v>
      </c>
      <c r="AK97" s="39" t="s">
        <v>26</v>
      </c>
      <c r="AL97" s="57">
        <v>2.3256711254</v>
      </c>
      <c r="AM97" s="58">
        <v>2497.4261142209843</v>
      </c>
    </row>
    <row r="98" spans="1:39" x14ac:dyDescent="0.35">
      <c r="A98" s="53">
        <v>1385</v>
      </c>
      <c r="B98" s="53">
        <v>1503</v>
      </c>
      <c r="C98" s="54" t="s">
        <v>26</v>
      </c>
      <c r="D98" s="53">
        <v>972.26401719180672</v>
      </c>
      <c r="E98" s="54"/>
      <c r="F98" s="55"/>
      <c r="G98" s="56"/>
      <c r="H98" s="39"/>
      <c r="I98" s="38"/>
      <c r="J98" s="93"/>
      <c r="K98" s="58">
        <v>972.26401719180672</v>
      </c>
      <c r="L98" s="96"/>
      <c r="Y98" s="93">
        <v>2.7658048385999998</v>
      </c>
      <c r="Z98" s="58">
        <v>1119.4564768916593</v>
      </c>
      <c r="AA98" s="96"/>
      <c r="AB98" t="str">
        <f t="shared" si="1"/>
        <v>NÃO</v>
      </c>
      <c r="AC98" s="53">
        <v>1392</v>
      </c>
      <c r="AD98" s="53" t="s">
        <v>163</v>
      </c>
      <c r="AE98" s="54" t="s">
        <v>167</v>
      </c>
      <c r="AF98" s="53">
        <v>1507151</v>
      </c>
      <c r="AG98" s="54" t="s">
        <v>276</v>
      </c>
      <c r="AH98" s="55">
        <v>37500</v>
      </c>
      <c r="AI98" s="56">
        <v>404.74890392422191</v>
      </c>
      <c r="AJ98" s="39">
        <v>1503</v>
      </c>
      <c r="AK98" s="39" t="s">
        <v>26</v>
      </c>
      <c r="AL98" s="57">
        <v>2.8824428577000001</v>
      </c>
      <c r="AM98" s="58">
        <v>1166.6655872782769</v>
      </c>
    </row>
    <row r="99" spans="1:39" x14ac:dyDescent="0.35">
      <c r="A99" s="53">
        <v>1387</v>
      </c>
      <c r="B99" s="53">
        <v>1503</v>
      </c>
      <c r="C99" s="54" t="s">
        <v>26</v>
      </c>
      <c r="D99" s="53">
        <v>1009.0484921699142</v>
      </c>
      <c r="E99" s="54"/>
      <c r="F99" s="55"/>
      <c r="G99" s="56"/>
      <c r="H99" s="39"/>
      <c r="I99" s="38"/>
      <c r="J99" s="93"/>
      <c r="K99" s="58">
        <v>1009.0484921699142</v>
      </c>
      <c r="L99" s="96"/>
      <c r="Y99" s="93">
        <v>2.793462887</v>
      </c>
      <c r="Z99" s="58">
        <v>718.5616946630031</v>
      </c>
      <c r="AA99" s="96"/>
      <c r="AB99" t="str">
        <f t="shared" si="1"/>
        <v>NÃO</v>
      </c>
      <c r="AC99" s="53">
        <v>1393</v>
      </c>
      <c r="AD99" s="53" t="s">
        <v>163</v>
      </c>
      <c r="AE99" s="54" t="s">
        <v>187</v>
      </c>
      <c r="AF99" s="53">
        <v>1501758</v>
      </c>
      <c r="AG99" s="54" t="s">
        <v>277</v>
      </c>
      <c r="AH99" s="55">
        <v>37469</v>
      </c>
      <c r="AI99" s="56">
        <v>257.22972659024379</v>
      </c>
      <c r="AJ99" s="39">
        <v>1503</v>
      </c>
      <c r="AK99" s="39" t="s">
        <v>26</v>
      </c>
      <c r="AL99" s="57">
        <v>2.9112672863000002</v>
      </c>
      <c r="AM99" s="58">
        <v>748.86448808607008</v>
      </c>
    </row>
    <row r="100" spans="1:39" x14ac:dyDescent="0.35">
      <c r="A100" s="53">
        <v>3206</v>
      </c>
      <c r="B100" s="53">
        <v>1503</v>
      </c>
      <c r="C100" s="54" t="s">
        <v>26</v>
      </c>
      <c r="D100" s="53">
        <v>1063.3830580523309</v>
      </c>
      <c r="E100" s="54"/>
      <c r="F100" s="55"/>
      <c r="G100" s="56"/>
      <c r="H100" s="39"/>
      <c r="I100" s="38"/>
      <c r="J100" s="93"/>
      <c r="K100" s="58">
        <v>1063.3830580523309</v>
      </c>
      <c r="L100" s="96"/>
      <c r="Y100" s="93">
        <v>2.8149725511999999</v>
      </c>
      <c r="Z100" s="58">
        <v>984.78961278157567</v>
      </c>
      <c r="AA100" s="96"/>
      <c r="AB100" t="str">
        <f t="shared" si="1"/>
        <v>NÃO</v>
      </c>
      <c r="AC100" s="53">
        <v>2097</v>
      </c>
      <c r="AD100" s="53" t="s">
        <v>163</v>
      </c>
      <c r="AE100" s="54" t="s">
        <v>174</v>
      </c>
      <c r="AF100" s="53">
        <v>1505064</v>
      </c>
      <c r="AG100" s="54" t="s">
        <v>278</v>
      </c>
      <c r="AH100" s="55">
        <v>37438</v>
      </c>
      <c r="AI100" s="56">
        <v>349.83986339823025</v>
      </c>
      <c r="AJ100" s="39">
        <v>1503</v>
      </c>
      <c r="AK100" s="39" t="s">
        <v>26</v>
      </c>
      <c r="AL100" s="57">
        <v>2.9336840444000001</v>
      </c>
      <c r="AM100" s="58">
        <v>1026.3196253464637</v>
      </c>
    </row>
    <row r="101" spans="1:39" x14ac:dyDescent="0.35">
      <c r="A101" s="53">
        <v>3207</v>
      </c>
      <c r="B101" s="53">
        <v>1503</v>
      </c>
      <c r="C101" s="54" t="s">
        <v>26</v>
      </c>
      <c r="D101" s="53">
        <v>1071.6401255283386</v>
      </c>
      <c r="E101" s="54"/>
      <c r="F101" s="55"/>
      <c r="G101" s="56"/>
      <c r="H101" s="39"/>
      <c r="I101" s="38"/>
      <c r="J101" s="93"/>
      <c r="K101" s="58">
        <v>1071.6401255283386</v>
      </c>
      <c r="L101" s="96"/>
      <c r="Y101" s="93">
        <v>2.0598899694999999</v>
      </c>
      <c r="Z101" s="58">
        <v>2271.6464112766389</v>
      </c>
      <c r="AA101" s="96"/>
      <c r="AB101" t="str">
        <f t="shared" si="1"/>
        <v>NÃO</v>
      </c>
      <c r="AC101" s="53">
        <v>3173</v>
      </c>
      <c r="AD101" s="53" t="s">
        <v>163</v>
      </c>
      <c r="AE101" s="54" t="s">
        <v>176</v>
      </c>
      <c r="AF101" s="53">
        <v>1503705</v>
      </c>
      <c r="AG101" s="54" t="s">
        <v>279</v>
      </c>
      <c r="AH101" s="55">
        <v>38749</v>
      </c>
      <c r="AI101" s="56">
        <v>1102.7998800479809</v>
      </c>
      <c r="AJ101" s="39">
        <v>1503</v>
      </c>
      <c r="AK101" s="39" t="s">
        <v>26</v>
      </c>
      <c r="AL101" s="57">
        <v>2.1467585303000001</v>
      </c>
      <c r="AM101" s="58">
        <v>2367.4450497068196</v>
      </c>
    </row>
    <row r="102" spans="1:39" x14ac:dyDescent="0.35">
      <c r="A102" s="53">
        <v>2097</v>
      </c>
      <c r="B102" s="53">
        <v>1503</v>
      </c>
      <c r="C102" s="54" t="s">
        <v>26</v>
      </c>
      <c r="D102" s="53">
        <v>1136.4483018918947</v>
      </c>
      <c r="E102" s="54"/>
      <c r="F102" s="55"/>
      <c r="G102" s="56"/>
      <c r="H102" s="39"/>
      <c r="I102" s="38"/>
      <c r="J102" s="93"/>
      <c r="K102" s="58">
        <v>1136.4483018918947</v>
      </c>
      <c r="L102" s="96"/>
      <c r="Y102" s="93">
        <v>2.0598899694999999</v>
      </c>
      <c r="Z102" s="58">
        <v>2195.9196830813817</v>
      </c>
      <c r="AA102" s="96"/>
      <c r="AB102" t="str">
        <f t="shared" si="1"/>
        <v>NÃO</v>
      </c>
      <c r="AC102" s="53">
        <v>3174</v>
      </c>
      <c r="AD102" s="53" t="s">
        <v>163</v>
      </c>
      <c r="AE102" s="54" t="s">
        <v>176</v>
      </c>
      <c r="AF102" s="53">
        <v>1503705</v>
      </c>
      <c r="AG102" s="54" t="s">
        <v>271</v>
      </c>
      <c r="AH102" s="55">
        <v>38749</v>
      </c>
      <c r="AI102" s="56">
        <v>1066.0373687893632</v>
      </c>
      <c r="AJ102" s="39">
        <v>1503</v>
      </c>
      <c r="AK102" s="39" t="s">
        <v>26</v>
      </c>
      <c r="AL102" s="57">
        <v>2.1467585303000001</v>
      </c>
      <c r="AM102" s="58">
        <v>2288.5248150671323</v>
      </c>
    </row>
    <row r="103" spans="1:39" x14ac:dyDescent="0.35">
      <c r="A103" s="53">
        <v>3181</v>
      </c>
      <c r="B103" s="53">
        <v>1503</v>
      </c>
      <c r="C103" s="54" t="s">
        <v>26</v>
      </c>
      <c r="D103" s="53">
        <v>1193.0122957110252</v>
      </c>
      <c r="E103" s="54"/>
      <c r="F103" s="55"/>
      <c r="G103" s="56"/>
      <c r="H103" s="39"/>
      <c r="I103" s="38"/>
      <c r="J103" s="93"/>
      <c r="K103" s="58">
        <v>1193.0122957110252</v>
      </c>
      <c r="L103" s="96"/>
      <c r="Y103" s="93">
        <v>2.0598899694999999</v>
      </c>
      <c r="Z103" s="58">
        <v>2163.1543029145123</v>
      </c>
      <c r="AA103" s="96"/>
      <c r="AB103" t="str">
        <f t="shared" si="1"/>
        <v>NÃO</v>
      </c>
      <c r="AC103" s="53">
        <v>3175</v>
      </c>
      <c r="AD103" s="53" t="s">
        <v>163</v>
      </c>
      <c r="AE103" s="54" t="s">
        <v>176</v>
      </c>
      <c r="AF103" s="53">
        <v>1503705</v>
      </c>
      <c r="AG103" s="54" t="s">
        <v>280</v>
      </c>
      <c r="AH103" s="55">
        <v>38749</v>
      </c>
      <c r="AI103" s="56">
        <v>1050.1309948315238</v>
      </c>
      <c r="AJ103" s="39">
        <v>1503</v>
      </c>
      <c r="AK103" s="39" t="s">
        <v>26</v>
      </c>
      <c r="AL103" s="57">
        <v>2.1467585303000001</v>
      </c>
      <c r="AM103" s="58">
        <v>2254.3776710869993</v>
      </c>
    </row>
    <row r="104" spans="1:39" x14ac:dyDescent="0.35">
      <c r="A104" s="53">
        <v>1380</v>
      </c>
      <c r="B104" s="53">
        <v>1503</v>
      </c>
      <c r="C104" s="54" t="s">
        <v>26</v>
      </c>
      <c r="D104" s="53">
        <v>1228.8657486792197</v>
      </c>
      <c r="E104" s="54"/>
      <c r="F104" s="55"/>
      <c r="G104" s="56"/>
      <c r="H104" s="39"/>
      <c r="I104" s="38"/>
      <c r="J104" s="93"/>
      <c r="K104" s="58">
        <v>1228.8657486792197</v>
      </c>
      <c r="L104" s="96"/>
      <c r="Y104" s="93">
        <v>2.0598899694999999</v>
      </c>
      <c r="Z104" s="58">
        <v>2162.4754962179604</v>
      </c>
      <c r="AA104" s="96"/>
      <c r="AB104" t="str">
        <f t="shared" si="1"/>
        <v>NÃO</v>
      </c>
      <c r="AC104" s="53">
        <v>3176</v>
      </c>
      <c r="AD104" s="53" t="s">
        <v>163</v>
      </c>
      <c r="AE104" s="54" t="s">
        <v>176</v>
      </c>
      <c r="AF104" s="53">
        <v>1503705</v>
      </c>
      <c r="AG104" s="54" t="s">
        <v>281</v>
      </c>
      <c r="AH104" s="55">
        <v>38749</v>
      </c>
      <c r="AI104" s="56">
        <v>1049.8014594162335</v>
      </c>
      <c r="AJ104" s="39">
        <v>1503</v>
      </c>
      <c r="AK104" s="39" t="s">
        <v>26</v>
      </c>
      <c r="AL104" s="57">
        <v>2.1467585303000001</v>
      </c>
      <c r="AM104" s="58">
        <v>2253.6702381231885</v>
      </c>
    </row>
    <row r="105" spans="1:39" x14ac:dyDescent="0.35">
      <c r="A105" s="53">
        <v>3183</v>
      </c>
      <c r="B105" s="53">
        <v>1503</v>
      </c>
      <c r="C105" s="54" t="s">
        <v>26</v>
      </c>
      <c r="D105" s="53">
        <v>1245.0014531855952</v>
      </c>
      <c r="E105" s="54"/>
      <c r="F105" s="55"/>
      <c r="G105" s="56"/>
      <c r="H105" s="39"/>
      <c r="I105" s="38"/>
      <c r="J105" s="93"/>
      <c r="K105" s="58">
        <v>1245.0014531855952</v>
      </c>
      <c r="L105" s="96"/>
      <c r="Y105" s="93">
        <v>1.9832374089</v>
      </c>
      <c r="Z105" s="58">
        <v>654.86531637553412</v>
      </c>
      <c r="AA105" s="96"/>
      <c r="AB105" t="str">
        <f t="shared" si="1"/>
        <v>NÃO</v>
      </c>
      <c r="AC105" s="53">
        <v>3177</v>
      </c>
      <c r="AD105" s="53" t="s">
        <v>163</v>
      </c>
      <c r="AE105" s="54" t="s">
        <v>270</v>
      </c>
      <c r="AF105" s="53">
        <v>1508100</v>
      </c>
      <c r="AG105" s="54" t="s">
        <v>282</v>
      </c>
      <c r="AH105" s="55">
        <v>39173</v>
      </c>
      <c r="AI105" s="56">
        <v>330.20016334744025</v>
      </c>
      <c r="AJ105" s="39">
        <v>1503</v>
      </c>
      <c r="AK105" s="39" t="s">
        <v>26</v>
      </c>
      <c r="AL105" s="57">
        <v>2.0668734195999998</v>
      </c>
      <c r="AM105" s="58">
        <v>682.48194077040239</v>
      </c>
    </row>
    <row r="106" spans="1:39" x14ac:dyDescent="0.35">
      <c r="A106" s="53">
        <v>3211</v>
      </c>
      <c r="B106" s="53">
        <v>1503</v>
      </c>
      <c r="C106" s="54" t="s">
        <v>26</v>
      </c>
      <c r="D106" s="53">
        <v>1258.1489887445539</v>
      </c>
      <c r="E106" s="54"/>
      <c r="F106" s="55"/>
      <c r="G106" s="56"/>
      <c r="H106" s="39"/>
      <c r="I106" s="38"/>
      <c r="J106" s="93"/>
      <c r="K106" s="58">
        <v>1258.1489887445539</v>
      </c>
      <c r="L106" s="96"/>
      <c r="Y106" s="93">
        <v>1.8213038826000001</v>
      </c>
      <c r="Z106" s="58">
        <v>583.38629427351418</v>
      </c>
      <c r="AA106" s="96"/>
      <c r="AB106" t="str">
        <f t="shared" si="1"/>
        <v>NÃO</v>
      </c>
      <c r="AC106" s="53">
        <v>3178</v>
      </c>
      <c r="AD106" s="53" t="s">
        <v>163</v>
      </c>
      <c r="AE106" s="54" t="s">
        <v>212</v>
      </c>
      <c r="AF106" s="53">
        <v>1502954</v>
      </c>
      <c r="AG106" s="54" t="s">
        <v>283</v>
      </c>
      <c r="AH106" s="55">
        <v>39783</v>
      </c>
      <c r="AI106" s="56">
        <v>320.3124420075917</v>
      </c>
      <c r="AJ106" s="39">
        <v>1503</v>
      </c>
      <c r="AK106" s="39" t="s">
        <v>26</v>
      </c>
      <c r="AL106" s="57">
        <v>1.8981109205</v>
      </c>
      <c r="AM106" s="58">
        <v>607.98854414663276</v>
      </c>
    </row>
    <row r="107" spans="1:39" x14ac:dyDescent="0.35">
      <c r="A107" s="53">
        <v>3193</v>
      </c>
      <c r="B107" s="53">
        <v>1503</v>
      </c>
      <c r="C107" s="54" t="s">
        <v>26</v>
      </c>
      <c r="D107" s="53">
        <v>1267.3474493881047</v>
      </c>
      <c r="E107" s="54"/>
      <c r="F107" s="55"/>
      <c r="G107" s="56"/>
      <c r="H107" s="39"/>
      <c r="I107" s="38"/>
      <c r="J107" s="93"/>
      <c r="K107" s="58">
        <v>1267.3474493881047</v>
      </c>
      <c r="L107" s="96"/>
      <c r="Y107" s="93">
        <v>1.6589888203000001</v>
      </c>
      <c r="Z107" s="58">
        <v>4265.9615061283612</v>
      </c>
      <c r="AA107" s="96"/>
      <c r="AB107" t="str">
        <f t="shared" si="1"/>
        <v>NÃO</v>
      </c>
      <c r="AC107" s="53">
        <v>3180</v>
      </c>
      <c r="AD107" s="53" t="s">
        <v>163</v>
      </c>
      <c r="AE107" s="54" t="s">
        <v>169</v>
      </c>
      <c r="AF107" s="53">
        <v>1506583</v>
      </c>
      <c r="AG107" s="54" t="s">
        <v>284</v>
      </c>
      <c r="AH107" s="55">
        <v>40513</v>
      </c>
      <c r="AI107" s="56">
        <v>2571.4226967225336</v>
      </c>
      <c r="AJ107" s="39">
        <v>1503</v>
      </c>
      <c r="AK107" s="39" t="s">
        <v>26</v>
      </c>
      <c r="AL107" s="57">
        <v>1.7289507956000001</v>
      </c>
      <c r="AM107" s="58">
        <v>4445.8633173223225</v>
      </c>
    </row>
    <row r="108" spans="1:39" x14ac:dyDescent="0.35">
      <c r="A108" s="53">
        <v>91</v>
      </c>
      <c r="B108" s="53">
        <v>1503</v>
      </c>
      <c r="C108" s="54" t="s">
        <v>26</v>
      </c>
      <c r="D108" s="53">
        <v>1277.10800433345</v>
      </c>
      <c r="E108" s="54"/>
      <c r="F108" s="55"/>
      <c r="G108" s="56"/>
      <c r="H108" s="39"/>
      <c r="I108" s="38"/>
      <c r="J108" s="93"/>
      <c r="K108" s="58">
        <v>1277.10800433345</v>
      </c>
      <c r="L108" s="96"/>
      <c r="Y108" s="93">
        <v>2.0416797379</v>
      </c>
      <c r="Z108" s="58">
        <v>1033.8051584017753</v>
      </c>
      <c r="AA108" s="96"/>
      <c r="AB108" t="str">
        <f t="shared" si="1"/>
        <v>NÃO</v>
      </c>
      <c r="AC108" s="53">
        <v>3181</v>
      </c>
      <c r="AD108" s="53" t="s">
        <v>163</v>
      </c>
      <c r="AE108" s="54" t="s">
        <v>176</v>
      </c>
      <c r="AF108" s="53">
        <v>1503705</v>
      </c>
      <c r="AG108" s="54" t="s">
        <v>285</v>
      </c>
      <c r="AH108" s="55">
        <v>38808</v>
      </c>
      <c r="AI108" s="56">
        <v>506.35030519777354</v>
      </c>
      <c r="AJ108" s="39">
        <v>1503</v>
      </c>
      <c r="AK108" s="39" t="s">
        <v>26</v>
      </c>
      <c r="AL108" s="57">
        <v>2.1277803466999998</v>
      </c>
      <c r="AM108" s="58">
        <v>1077.4022279453693</v>
      </c>
    </row>
    <row r="109" spans="1:39" x14ac:dyDescent="0.35">
      <c r="A109" s="53">
        <v>3185</v>
      </c>
      <c r="B109" s="53">
        <v>1503</v>
      </c>
      <c r="C109" s="54" t="s">
        <v>26</v>
      </c>
      <c r="D109" s="53">
        <v>1277.10800433345</v>
      </c>
      <c r="E109" s="54"/>
      <c r="F109" s="55"/>
      <c r="G109" s="56"/>
      <c r="H109" s="39"/>
      <c r="I109" s="38"/>
      <c r="J109" s="93"/>
      <c r="K109" s="58">
        <v>1277.10800433345</v>
      </c>
      <c r="L109" s="96"/>
      <c r="Y109" s="93">
        <v>1.8969242193</v>
      </c>
      <c r="Z109" s="58">
        <v>1078.8563782196397</v>
      </c>
      <c r="AA109" s="96"/>
      <c r="AB109" t="str">
        <f t="shared" si="1"/>
        <v>NÃO</v>
      </c>
      <c r="AC109" s="53">
        <v>3183</v>
      </c>
      <c r="AD109" s="53" t="s">
        <v>163</v>
      </c>
      <c r="AE109" s="54" t="s">
        <v>167</v>
      </c>
      <c r="AF109" s="53">
        <v>1507151</v>
      </c>
      <c r="AG109" s="54" t="s">
        <v>286</v>
      </c>
      <c r="AH109" s="55">
        <v>39539</v>
      </c>
      <c r="AI109" s="56">
        <v>568.73984065518323</v>
      </c>
      <c r="AJ109" s="39">
        <v>1503</v>
      </c>
      <c r="AK109" s="39" t="s">
        <v>26</v>
      </c>
      <c r="AL109" s="57">
        <v>1.9769202770000001</v>
      </c>
      <c r="AM109" s="58">
        <v>1124.3533233289807</v>
      </c>
    </row>
    <row r="110" spans="1:39" x14ac:dyDescent="0.35">
      <c r="A110" s="53">
        <v>1392</v>
      </c>
      <c r="B110" s="53">
        <v>1503</v>
      </c>
      <c r="C110" s="54" t="s">
        <v>26</v>
      </c>
      <c r="D110" s="53">
        <v>1291.8540119562026</v>
      </c>
      <c r="E110" s="54"/>
      <c r="F110" s="55"/>
      <c r="G110" s="56"/>
      <c r="H110" s="39"/>
      <c r="I110" s="38"/>
      <c r="J110" s="93"/>
      <c r="K110" s="58">
        <v>1291.8540119562026</v>
      </c>
      <c r="L110" s="96"/>
      <c r="Y110" s="93">
        <v>2.0598899694999999</v>
      </c>
      <c r="Z110" s="58">
        <v>1127.1063667082299</v>
      </c>
      <c r="AA110" s="96"/>
      <c r="AB110" t="str">
        <f t="shared" si="1"/>
        <v>NÃO</v>
      </c>
      <c r="AC110" s="53">
        <v>3184</v>
      </c>
      <c r="AD110" s="53" t="s">
        <v>163</v>
      </c>
      <c r="AE110" s="54" t="s">
        <v>171</v>
      </c>
      <c r="AF110" s="53">
        <v>1504208</v>
      </c>
      <c r="AG110" s="54" t="s">
        <v>287</v>
      </c>
      <c r="AH110" s="55">
        <v>38749</v>
      </c>
      <c r="AI110" s="56">
        <v>547.16823878792616</v>
      </c>
      <c r="AJ110" s="39">
        <v>1503</v>
      </c>
      <c r="AK110" s="39" t="s">
        <v>26</v>
      </c>
      <c r="AL110" s="57">
        <v>2.1467585303000001</v>
      </c>
      <c r="AM110" s="58">
        <v>1174.6380841272078</v>
      </c>
    </row>
    <row r="111" spans="1:39" x14ac:dyDescent="0.35">
      <c r="A111" s="53">
        <v>3184</v>
      </c>
      <c r="B111" s="53">
        <v>1503</v>
      </c>
      <c r="C111" s="54" t="s">
        <v>26</v>
      </c>
      <c r="D111" s="53">
        <v>1300.6819932458861</v>
      </c>
      <c r="E111" s="54"/>
      <c r="F111" s="55"/>
      <c r="G111" s="56"/>
      <c r="H111" s="39"/>
      <c r="I111" s="38"/>
      <c r="J111" s="93"/>
      <c r="K111" s="58">
        <v>1300.6819932458861</v>
      </c>
      <c r="L111" s="96"/>
      <c r="Y111" s="93">
        <v>2.4035756133000001</v>
      </c>
      <c r="Z111" s="58">
        <v>1106.678319631719</v>
      </c>
      <c r="AA111" s="96"/>
      <c r="AB111" t="str">
        <f t="shared" si="1"/>
        <v>NÃO</v>
      </c>
      <c r="AC111" s="53">
        <v>3185</v>
      </c>
      <c r="AD111" s="53" t="s">
        <v>163</v>
      </c>
      <c r="AE111" s="54" t="s">
        <v>167</v>
      </c>
      <c r="AF111" s="53">
        <v>1507151</v>
      </c>
      <c r="AG111" s="54" t="s">
        <v>288</v>
      </c>
      <c r="AH111" s="55">
        <v>37803</v>
      </c>
      <c r="AI111" s="56">
        <v>460.43</v>
      </c>
      <c r="AJ111" s="39">
        <v>1503</v>
      </c>
      <c r="AK111" s="39" t="s">
        <v>26</v>
      </c>
      <c r="AL111" s="57">
        <v>2.5049378983000001</v>
      </c>
      <c r="AM111" s="58">
        <v>1153.3485565142691</v>
      </c>
    </row>
    <row r="112" spans="1:39" x14ac:dyDescent="0.35">
      <c r="A112" s="53">
        <v>3195</v>
      </c>
      <c r="B112" s="53">
        <v>1503</v>
      </c>
      <c r="C112" s="54" t="s">
        <v>26</v>
      </c>
      <c r="D112" s="53">
        <v>1339.2818792029138</v>
      </c>
      <c r="E112" s="54"/>
      <c r="F112" s="55"/>
      <c r="G112" s="56"/>
      <c r="H112" s="39"/>
      <c r="I112" s="38"/>
      <c r="J112" s="93"/>
      <c r="K112" s="58">
        <v>1339.2818792029138</v>
      </c>
      <c r="L112" s="96"/>
      <c r="Y112" s="93">
        <v>1.7955030004999999</v>
      </c>
      <c r="Z112" s="58">
        <v>3274.0277618132268</v>
      </c>
      <c r="AA112" s="96"/>
      <c r="AB112" t="str">
        <f t="shared" si="1"/>
        <v>NÃO</v>
      </c>
      <c r="AC112" s="53">
        <v>3186</v>
      </c>
      <c r="AD112" s="53" t="s">
        <v>163</v>
      </c>
      <c r="AE112" s="54" t="s">
        <v>169</v>
      </c>
      <c r="AF112" s="53">
        <v>1506583</v>
      </c>
      <c r="AG112" s="54" t="s">
        <v>289</v>
      </c>
      <c r="AH112" s="55">
        <v>39904</v>
      </c>
      <c r="AI112" s="56">
        <v>1823.4599223178668</v>
      </c>
      <c r="AJ112" s="39">
        <v>1503</v>
      </c>
      <c r="AK112" s="39" t="s">
        <v>26</v>
      </c>
      <c r="AL112" s="57">
        <v>1.8712219776000001</v>
      </c>
      <c r="AM112" s="58">
        <v>3412.0982819139813</v>
      </c>
    </row>
    <row r="113" spans="1:39" x14ac:dyDescent="0.35">
      <c r="A113" s="53">
        <v>3215</v>
      </c>
      <c r="B113" s="53">
        <v>1503</v>
      </c>
      <c r="C113" s="54" t="s">
        <v>26</v>
      </c>
      <c r="D113" s="53">
        <v>1441.0578545328119</v>
      </c>
      <c r="E113" s="54"/>
      <c r="F113" s="55"/>
      <c r="G113" s="56"/>
      <c r="H113" s="39"/>
      <c r="I113" s="38"/>
      <c r="J113" s="93"/>
      <c r="K113" s="58">
        <v>1441.0578545328119</v>
      </c>
      <c r="L113" s="96"/>
      <c r="Y113" s="93">
        <v>1.4184683806</v>
      </c>
      <c r="Z113" s="58">
        <v>1287.5517058544046</v>
      </c>
      <c r="AA113" s="96"/>
      <c r="AB113" t="str">
        <f t="shared" si="1"/>
        <v>NÃO</v>
      </c>
      <c r="AC113" s="53">
        <v>3187</v>
      </c>
      <c r="AD113" s="53" t="s">
        <v>163</v>
      </c>
      <c r="AE113" s="54" t="s">
        <v>182</v>
      </c>
      <c r="AF113" s="53">
        <v>1502707</v>
      </c>
      <c r="AG113" s="54" t="s">
        <v>290</v>
      </c>
      <c r="AH113" s="55">
        <v>41426</v>
      </c>
      <c r="AI113" s="56">
        <v>907.70560941921121</v>
      </c>
      <c r="AJ113" s="39">
        <v>1503</v>
      </c>
      <c r="AK113" s="39" t="s">
        <v>26</v>
      </c>
      <c r="AL113" s="57">
        <v>1.4782872586</v>
      </c>
      <c r="AM113" s="58">
        <v>1341.849636964168</v>
      </c>
    </row>
    <row r="114" spans="1:39" x14ac:dyDescent="0.35">
      <c r="A114" s="53">
        <v>1389</v>
      </c>
      <c r="B114" s="53">
        <v>1503</v>
      </c>
      <c r="C114" s="54" t="s">
        <v>26</v>
      </c>
      <c r="D114" s="53">
        <v>1459.0360073199122</v>
      </c>
      <c r="E114" s="54"/>
      <c r="F114" s="55"/>
      <c r="G114" s="56"/>
      <c r="H114" s="39"/>
      <c r="I114" s="38"/>
      <c r="J114" s="93"/>
      <c r="K114" s="58">
        <v>1459.0360073199122</v>
      </c>
      <c r="L114" s="96"/>
      <c r="Y114" s="93">
        <v>2.8149725511999999</v>
      </c>
      <c r="Z114" s="58">
        <v>711.95879176391634</v>
      </c>
      <c r="AA114" s="96"/>
      <c r="AB114" t="str">
        <f t="shared" si="1"/>
        <v>NÃO</v>
      </c>
      <c r="AC114" s="53">
        <v>3190</v>
      </c>
      <c r="AD114" s="53" t="s">
        <v>163</v>
      </c>
      <c r="AE114" s="54" t="s">
        <v>171</v>
      </c>
      <c r="AF114" s="53">
        <v>1504208</v>
      </c>
      <c r="AG114" s="54" t="s">
        <v>291</v>
      </c>
      <c r="AH114" s="55">
        <v>37438</v>
      </c>
      <c r="AI114" s="56">
        <v>252.91855562158645</v>
      </c>
      <c r="AJ114" s="39">
        <v>1503</v>
      </c>
      <c r="AK114" s="39" t="s">
        <v>26</v>
      </c>
      <c r="AL114" s="57">
        <v>2.9336840444000001</v>
      </c>
      <c r="AM114" s="58">
        <v>741.98313115974213</v>
      </c>
    </row>
    <row r="115" spans="1:39" x14ac:dyDescent="0.35">
      <c r="A115" s="53">
        <v>3187</v>
      </c>
      <c r="B115" s="53">
        <v>1503</v>
      </c>
      <c r="C115" s="54" t="s">
        <v>26</v>
      </c>
      <c r="D115" s="53">
        <v>1485.8360920086641</v>
      </c>
      <c r="E115" s="54"/>
      <c r="F115" s="55"/>
      <c r="G115" s="56"/>
      <c r="H115" s="39"/>
      <c r="I115" s="38"/>
      <c r="J115" s="93"/>
      <c r="K115" s="58">
        <v>1485.8360920086641</v>
      </c>
      <c r="L115" s="96"/>
      <c r="Y115" s="93">
        <v>2.1379464177999998</v>
      </c>
      <c r="Z115" s="58">
        <v>1098.2203078641501</v>
      </c>
      <c r="AA115" s="96"/>
      <c r="AB115" t="str">
        <f t="shared" si="1"/>
        <v>NÃO</v>
      </c>
      <c r="AC115" s="53">
        <v>3193</v>
      </c>
      <c r="AD115" s="53" t="s">
        <v>163</v>
      </c>
      <c r="AE115" s="54" t="s">
        <v>190</v>
      </c>
      <c r="AF115" s="53">
        <v>1507508</v>
      </c>
      <c r="AG115" s="54" t="s">
        <v>292</v>
      </c>
      <c r="AH115" s="55">
        <v>38473</v>
      </c>
      <c r="AI115" s="56">
        <v>513.67999624342599</v>
      </c>
      <c r="AJ115" s="39">
        <v>1503</v>
      </c>
      <c r="AK115" s="39" t="s">
        <v>26</v>
      </c>
      <c r="AL115" s="57">
        <v>2.2281067327000001</v>
      </c>
      <c r="AM115" s="58">
        <v>1144.5338580832881</v>
      </c>
    </row>
    <row r="116" spans="1:39" x14ac:dyDescent="0.35">
      <c r="A116" s="53">
        <v>3205</v>
      </c>
      <c r="B116" s="53">
        <v>1503</v>
      </c>
      <c r="C116" s="54" t="s">
        <v>26</v>
      </c>
      <c r="D116" s="53">
        <v>1510.9777086741988</v>
      </c>
      <c r="E116" s="54"/>
      <c r="F116" s="55"/>
      <c r="G116" s="56"/>
      <c r="H116" s="39"/>
      <c r="I116" s="38"/>
      <c r="J116" s="93"/>
      <c r="K116" s="58">
        <v>1510.9777086741988</v>
      </c>
      <c r="L116" s="96"/>
      <c r="Y116" s="93">
        <v>2.6687346319</v>
      </c>
      <c r="Z116" s="58">
        <v>1160.5551093285992</v>
      </c>
      <c r="AA116" s="96"/>
      <c r="AB116" t="str">
        <f t="shared" si="1"/>
        <v>NÃO</v>
      </c>
      <c r="AC116" s="53">
        <v>3195</v>
      </c>
      <c r="AD116" s="53" t="s">
        <v>163</v>
      </c>
      <c r="AE116" s="54" t="s">
        <v>270</v>
      </c>
      <c r="AF116" s="53">
        <v>1508100</v>
      </c>
      <c r="AG116" s="54" t="s">
        <v>293</v>
      </c>
      <c r="AH116" s="55">
        <v>37591</v>
      </c>
      <c r="AI116" s="56">
        <v>434.87092926221158</v>
      </c>
      <c r="AJ116" s="39">
        <v>1503</v>
      </c>
      <c r="AK116" s="39" t="s">
        <v>26</v>
      </c>
      <c r="AL116" s="57">
        <v>2.7812790590000001</v>
      </c>
      <c r="AM116" s="58">
        <v>1209.4974089248594</v>
      </c>
    </row>
    <row r="117" spans="1:39" x14ac:dyDescent="0.35">
      <c r="A117" s="53">
        <v>1381</v>
      </c>
      <c r="B117" s="53">
        <v>1503</v>
      </c>
      <c r="C117" s="54" t="s">
        <v>26</v>
      </c>
      <c r="D117" s="53">
        <v>1528.996977152447</v>
      </c>
      <c r="E117" s="54"/>
      <c r="F117" s="55"/>
      <c r="G117" s="56"/>
      <c r="H117" s="39"/>
      <c r="I117" s="38"/>
      <c r="J117" s="93"/>
      <c r="K117" s="58">
        <v>1528.996977152447</v>
      </c>
      <c r="L117" s="96"/>
      <c r="Y117" s="93">
        <v>2.793462887</v>
      </c>
      <c r="Z117" s="58">
        <v>747.80710361977708</v>
      </c>
      <c r="AA117" s="96"/>
      <c r="AB117" t="str">
        <f t="shared" si="1"/>
        <v>NÃO</v>
      </c>
      <c r="AC117" s="53">
        <v>3197</v>
      </c>
      <c r="AD117" s="53" t="s">
        <v>163</v>
      </c>
      <c r="AE117" s="54" t="s">
        <v>171</v>
      </c>
      <c r="AF117" s="53">
        <v>1504208</v>
      </c>
      <c r="AG117" s="54" t="s">
        <v>294</v>
      </c>
      <c r="AH117" s="55">
        <v>37469</v>
      </c>
      <c r="AI117" s="56">
        <v>267.69895784184695</v>
      </c>
      <c r="AJ117" s="39">
        <v>1503</v>
      </c>
      <c r="AK117" s="39" t="s">
        <v>26</v>
      </c>
      <c r="AL117" s="57">
        <v>2.9112672863000002</v>
      </c>
      <c r="AM117" s="58">
        <v>779.3432185415719</v>
      </c>
    </row>
    <row r="118" spans="1:39" x14ac:dyDescent="0.35">
      <c r="A118" s="53">
        <v>3768</v>
      </c>
      <c r="B118" s="53">
        <v>1503</v>
      </c>
      <c r="C118" s="54" t="s">
        <v>26</v>
      </c>
      <c r="D118" s="53">
        <v>1579.9007348031437</v>
      </c>
      <c r="E118" s="54"/>
      <c r="F118" s="55"/>
      <c r="G118" s="56"/>
      <c r="H118" s="39"/>
      <c r="I118" s="38"/>
      <c r="J118" s="93"/>
      <c r="K118" s="58">
        <v>1579.9007348031437</v>
      </c>
      <c r="L118" s="96"/>
      <c r="Y118" s="93">
        <v>1.7605443816999999</v>
      </c>
      <c r="Z118" s="58">
        <v>1454.5843601968122</v>
      </c>
      <c r="AA118" s="96"/>
      <c r="AB118" t="str">
        <f t="shared" si="1"/>
        <v>NÃO</v>
      </c>
      <c r="AC118" s="53">
        <v>3198</v>
      </c>
      <c r="AD118" s="53" t="s">
        <v>163</v>
      </c>
      <c r="AE118" s="54" t="s">
        <v>182</v>
      </c>
      <c r="AF118" s="53">
        <v>1502707</v>
      </c>
      <c r="AG118" s="54" t="s">
        <v>295</v>
      </c>
      <c r="AH118" s="55">
        <v>40087</v>
      </c>
      <c r="AI118" s="56">
        <v>826.21283241507967</v>
      </c>
      <c r="AJ118" s="39">
        <v>1503</v>
      </c>
      <c r="AK118" s="39" t="s">
        <v>26</v>
      </c>
      <c r="AL118" s="57">
        <v>1.8347891030000001</v>
      </c>
      <c r="AM118" s="58">
        <v>1515.9263016739535</v>
      </c>
    </row>
    <row r="119" spans="1:39" x14ac:dyDescent="0.35">
      <c r="A119" s="53">
        <v>3210</v>
      </c>
      <c r="B119" s="53">
        <v>1503</v>
      </c>
      <c r="C119" s="54" t="s">
        <v>26</v>
      </c>
      <c r="D119" s="53">
        <v>1582.2649942922631</v>
      </c>
      <c r="E119" s="54"/>
      <c r="F119" s="55"/>
      <c r="G119" s="56"/>
      <c r="H119" s="39"/>
      <c r="I119" s="38"/>
      <c r="J119" s="93"/>
      <c r="K119" s="58">
        <v>1582.2649942922631</v>
      </c>
      <c r="L119" s="96"/>
      <c r="Y119" s="93">
        <v>2.2244446455000002</v>
      </c>
      <c r="Z119" s="58">
        <v>2012.0949774627597</v>
      </c>
      <c r="AA119" s="96"/>
      <c r="AB119" t="str">
        <f t="shared" si="1"/>
        <v>NÃO</v>
      </c>
      <c r="AC119" s="53">
        <v>3199</v>
      </c>
      <c r="AD119" s="53" t="s">
        <v>163</v>
      </c>
      <c r="AE119" s="54" t="s">
        <v>164</v>
      </c>
      <c r="AF119" s="53">
        <v>1507458</v>
      </c>
      <c r="AG119" s="54" t="s">
        <v>296</v>
      </c>
      <c r="AH119" s="55">
        <v>38292</v>
      </c>
      <c r="AI119" s="56">
        <v>904.5381199002552</v>
      </c>
      <c r="AJ119" s="39">
        <v>1503</v>
      </c>
      <c r="AK119" s="39" t="s">
        <v>26</v>
      </c>
      <c r="AL119" s="57">
        <v>2.3182527167</v>
      </c>
      <c r="AM119" s="58">
        <v>2096.9479538174769</v>
      </c>
    </row>
    <row r="120" spans="1:39" x14ac:dyDescent="0.35">
      <c r="A120" s="53">
        <v>3198</v>
      </c>
      <c r="B120" s="53">
        <v>1503</v>
      </c>
      <c r="C120" s="54" t="s">
        <v>26</v>
      </c>
      <c r="D120" s="53">
        <v>1678.5919597401939</v>
      </c>
      <c r="E120" s="54"/>
      <c r="F120" s="55"/>
      <c r="G120" s="56"/>
      <c r="H120" s="39"/>
      <c r="I120" s="38"/>
      <c r="J120" s="93"/>
      <c r="K120" s="58">
        <v>1678.5919597401939</v>
      </c>
      <c r="L120" s="96"/>
      <c r="Y120" s="93">
        <v>2.1379464177999998</v>
      </c>
      <c r="Z120" s="58">
        <v>1654.1336598711298</v>
      </c>
      <c r="AA120" s="96"/>
      <c r="AB120" t="str">
        <f t="shared" si="1"/>
        <v>NÃO</v>
      </c>
      <c r="AC120" s="53">
        <v>3200</v>
      </c>
      <c r="AD120" s="53" t="s">
        <v>163</v>
      </c>
      <c r="AE120" s="54" t="s">
        <v>176</v>
      </c>
      <c r="AF120" s="53">
        <v>1503705</v>
      </c>
      <c r="AG120" s="54" t="s">
        <v>297</v>
      </c>
      <c r="AH120" s="55">
        <v>38473</v>
      </c>
      <c r="AI120" s="56">
        <v>773.70211250349041</v>
      </c>
      <c r="AJ120" s="39">
        <v>1503</v>
      </c>
      <c r="AK120" s="39" t="s">
        <v>26</v>
      </c>
      <c r="AL120" s="57">
        <v>2.2281067327000001</v>
      </c>
      <c r="AM120" s="58">
        <v>1723.8908859732398</v>
      </c>
    </row>
    <row r="121" spans="1:39" x14ac:dyDescent="0.35">
      <c r="A121" s="53">
        <v>3209</v>
      </c>
      <c r="B121" s="53">
        <v>1503</v>
      </c>
      <c r="C121" s="54" t="s">
        <v>26</v>
      </c>
      <c r="D121" s="53">
        <v>1691.6689400550481</v>
      </c>
      <c r="E121" s="54"/>
      <c r="F121" s="55"/>
      <c r="G121" s="56"/>
      <c r="H121" s="39"/>
      <c r="I121" s="38"/>
      <c r="J121" s="93"/>
      <c r="K121" s="58">
        <v>1691.6689400550481</v>
      </c>
      <c r="L121" s="96"/>
      <c r="Y121" s="93">
        <v>1.7178936511</v>
      </c>
      <c r="Z121" s="58">
        <v>3692.2960925260741</v>
      </c>
      <c r="AA121" s="96"/>
      <c r="AB121" t="str">
        <f t="shared" si="1"/>
        <v>NÃO</v>
      </c>
      <c r="AC121" s="53">
        <v>3201</v>
      </c>
      <c r="AD121" s="53" t="s">
        <v>163</v>
      </c>
      <c r="AE121" s="54" t="s">
        <v>178</v>
      </c>
      <c r="AF121" s="53">
        <v>1506161</v>
      </c>
      <c r="AG121" s="54" t="s">
        <v>298</v>
      </c>
      <c r="AH121" s="55">
        <v>40238</v>
      </c>
      <c r="AI121" s="56">
        <v>2149.3158730529253</v>
      </c>
      <c r="AJ121" s="39">
        <v>1503</v>
      </c>
      <c r="AK121" s="39" t="s">
        <v>26</v>
      </c>
      <c r="AL121" s="57">
        <v>1.7903397289</v>
      </c>
      <c r="AM121" s="58">
        <v>3848.0055974820411</v>
      </c>
    </row>
    <row r="122" spans="1:39" x14ac:dyDescent="0.35">
      <c r="A122" s="53">
        <v>3764</v>
      </c>
      <c r="B122" s="53">
        <v>1503</v>
      </c>
      <c r="C122" s="54" t="s">
        <v>26</v>
      </c>
      <c r="D122" s="53">
        <v>1802.913493452578</v>
      </c>
      <c r="E122" s="54"/>
      <c r="F122" s="55"/>
      <c r="G122" s="56"/>
      <c r="H122" s="39"/>
      <c r="I122" s="38"/>
      <c r="J122" s="93"/>
      <c r="K122" s="58">
        <v>1802.913493452578</v>
      </c>
      <c r="L122" s="96"/>
      <c r="Y122" s="93">
        <v>2.0357800816</v>
      </c>
      <c r="Z122" s="58">
        <v>4176.52001028822</v>
      </c>
      <c r="AA122" s="96"/>
      <c r="AB122" t="str">
        <f t="shared" si="1"/>
        <v>NÃO</v>
      </c>
      <c r="AC122" s="53">
        <v>3202</v>
      </c>
      <c r="AD122" s="53" t="s">
        <v>163</v>
      </c>
      <c r="AE122" s="54" t="s">
        <v>216</v>
      </c>
      <c r="AF122" s="53">
        <v>1505536</v>
      </c>
      <c r="AG122" s="54" t="s">
        <v>299</v>
      </c>
      <c r="AH122" s="55">
        <v>38899</v>
      </c>
      <c r="AI122" s="56">
        <v>2051.5575567502988</v>
      </c>
      <c r="AJ122" s="39">
        <v>1503</v>
      </c>
      <c r="AK122" s="39" t="s">
        <v>26</v>
      </c>
      <c r="AL122" s="57">
        <v>2.1216318933</v>
      </c>
      <c r="AM122" s="58">
        <v>4352.6499433420586</v>
      </c>
    </row>
    <row r="123" spans="1:39" x14ac:dyDescent="0.35">
      <c r="A123" s="53">
        <v>3213</v>
      </c>
      <c r="B123" s="53">
        <v>1503</v>
      </c>
      <c r="C123" s="54" t="s">
        <v>26</v>
      </c>
      <c r="D123" s="53">
        <v>1842.8661696852025</v>
      </c>
      <c r="E123" s="54"/>
      <c r="F123" s="55"/>
      <c r="G123" s="56"/>
      <c r="H123" s="39"/>
      <c r="I123" s="38"/>
      <c r="J123" s="93"/>
      <c r="K123" s="58">
        <v>1842.8661696852025</v>
      </c>
      <c r="L123" s="96"/>
      <c r="Y123" s="93">
        <v>2.3204841784000001</v>
      </c>
      <c r="Z123" s="58">
        <v>749.44536788227242</v>
      </c>
      <c r="AA123" s="96"/>
      <c r="AB123" t="str">
        <f t="shared" si="1"/>
        <v>NÃO</v>
      </c>
      <c r="AC123" s="53">
        <v>3203</v>
      </c>
      <c r="AD123" s="53" t="s">
        <v>163</v>
      </c>
      <c r="AE123" s="54" t="s">
        <v>182</v>
      </c>
      <c r="AF123" s="53">
        <v>1502707</v>
      </c>
      <c r="AG123" s="54" t="s">
        <v>300</v>
      </c>
      <c r="AH123" s="55">
        <v>38047</v>
      </c>
      <c r="AI123" s="56">
        <v>322.96939356812311</v>
      </c>
      <c r="AJ123" s="39">
        <v>1503</v>
      </c>
      <c r="AK123" s="39" t="s">
        <v>26</v>
      </c>
      <c r="AL123" s="57">
        <v>2.4183423765000001</v>
      </c>
      <c r="AM123" s="58">
        <v>781.05057077829872</v>
      </c>
    </row>
    <row r="124" spans="1:39" x14ac:dyDescent="0.35">
      <c r="A124" s="53">
        <v>1390</v>
      </c>
      <c r="B124" s="53">
        <v>1503</v>
      </c>
      <c r="C124" s="54" t="s">
        <v>26</v>
      </c>
      <c r="D124" s="53">
        <v>1880.1350433389932</v>
      </c>
      <c r="E124" s="54"/>
      <c r="F124" s="55"/>
      <c r="G124" s="56"/>
      <c r="H124" s="39"/>
      <c r="I124" s="38"/>
      <c r="J124" s="93"/>
      <c r="K124" s="58">
        <v>1880.1350433389932</v>
      </c>
      <c r="L124" s="96"/>
      <c r="Y124" s="93">
        <v>1.9832374089</v>
      </c>
      <c r="Z124" s="58">
        <v>1309.338181191433</v>
      </c>
      <c r="AA124" s="96"/>
      <c r="AB124" t="str">
        <f t="shared" si="1"/>
        <v>NÃO</v>
      </c>
      <c r="AC124" s="53">
        <v>3205</v>
      </c>
      <c r="AD124" s="53" t="s">
        <v>163</v>
      </c>
      <c r="AE124" s="54" t="s">
        <v>171</v>
      </c>
      <c r="AF124" s="53">
        <v>1504208</v>
      </c>
      <c r="AG124" s="54" t="s">
        <v>301</v>
      </c>
      <c r="AH124" s="55">
        <v>39173</v>
      </c>
      <c r="AI124" s="56">
        <v>660.20244238820385</v>
      </c>
      <c r="AJ124" s="39">
        <v>1503</v>
      </c>
      <c r="AK124" s="39" t="s">
        <v>26</v>
      </c>
      <c r="AL124" s="57">
        <v>2.0668734195999998</v>
      </c>
      <c r="AM124" s="58">
        <v>1364.5548797271788</v>
      </c>
    </row>
    <row r="125" spans="1:39" x14ac:dyDescent="0.35">
      <c r="A125" s="53">
        <v>3600</v>
      </c>
      <c r="B125" s="53">
        <v>1503</v>
      </c>
      <c r="C125" s="54" t="s">
        <v>26</v>
      </c>
      <c r="D125" s="53">
        <v>1889.7087659677895</v>
      </c>
      <c r="E125" s="54"/>
      <c r="F125" s="55"/>
      <c r="G125" s="56"/>
      <c r="H125" s="39"/>
      <c r="I125" s="38"/>
      <c r="J125" s="93"/>
      <c r="K125" s="58">
        <v>1889.7087659677895</v>
      </c>
      <c r="L125" s="96"/>
      <c r="Y125" s="93">
        <v>2.7242443122000002</v>
      </c>
      <c r="Z125" s="58">
        <v>921.47490407679561</v>
      </c>
      <c r="AA125" s="96"/>
      <c r="AB125" t="str">
        <f t="shared" si="1"/>
        <v>NÃO</v>
      </c>
      <c r="AC125" s="53">
        <v>3206</v>
      </c>
      <c r="AD125" s="53" t="s">
        <v>163</v>
      </c>
      <c r="AE125" s="54" t="s">
        <v>167</v>
      </c>
      <c r="AF125" s="53">
        <v>1507151</v>
      </c>
      <c r="AG125" s="54" t="s">
        <v>302</v>
      </c>
      <c r="AH125" s="55">
        <v>37561</v>
      </c>
      <c r="AI125" s="56">
        <v>338.24973037482317</v>
      </c>
      <c r="AJ125" s="39">
        <v>1503</v>
      </c>
      <c r="AK125" s="39" t="s">
        <v>26</v>
      </c>
      <c r="AL125" s="57">
        <v>2.8391296634000001</v>
      </c>
      <c r="AM125" s="58">
        <v>960.33484314421253</v>
      </c>
    </row>
    <row r="126" spans="1:39" x14ac:dyDescent="0.35">
      <c r="A126" s="53">
        <v>3200</v>
      </c>
      <c r="B126" s="53">
        <v>1503</v>
      </c>
      <c r="C126" s="54" t="s">
        <v>26</v>
      </c>
      <c r="D126" s="53">
        <v>1908.8720721817206</v>
      </c>
      <c r="E126" s="54"/>
      <c r="F126" s="55"/>
      <c r="G126" s="56"/>
      <c r="H126" s="39"/>
      <c r="I126" s="38"/>
      <c r="J126" s="93"/>
      <c r="K126" s="58">
        <v>1908.8720721817206</v>
      </c>
      <c r="L126" s="96"/>
      <c r="Y126" s="93">
        <v>2.9558925901999999</v>
      </c>
      <c r="Z126" s="58">
        <v>928.63006834870771</v>
      </c>
      <c r="AA126" s="96"/>
      <c r="AB126" t="str">
        <f t="shared" si="1"/>
        <v>NÃO</v>
      </c>
      <c r="AC126" s="53">
        <v>3207</v>
      </c>
      <c r="AD126" s="53" t="s">
        <v>163</v>
      </c>
      <c r="AE126" s="54" t="s">
        <v>171</v>
      </c>
      <c r="AF126" s="53">
        <v>1504208</v>
      </c>
      <c r="AG126" s="54" t="s">
        <v>303</v>
      </c>
      <c r="AH126" s="55">
        <v>37165</v>
      </c>
      <c r="AI126" s="56">
        <v>314.1623181530677</v>
      </c>
      <c r="AJ126" s="39">
        <v>1503</v>
      </c>
      <c r="AK126" s="39" t="s">
        <v>26</v>
      </c>
      <c r="AL126" s="57">
        <v>3.0805468868000001</v>
      </c>
      <c r="AM126" s="58">
        <v>967.7917511363039</v>
      </c>
    </row>
    <row r="127" spans="1:39" x14ac:dyDescent="0.35">
      <c r="A127" s="53">
        <v>3602</v>
      </c>
      <c r="B127" s="53">
        <v>1503</v>
      </c>
      <c r="C127" s="54" t="s">
        <v>26</v>
      </c>
      <c r="D127" s="53">
        <v>1937.3435337511196</v>
      </c>
      <c r="E127" s="54"/>
      <c r="F127" s="55"/>
      <c r="G127" s="56"/>
      <c r="H127" s="39"/>
      <c r="I127" s="38"/>
      <c r="J127" s="93"/>
      <c r="K127" s="58">
        <v>1937.3435337511196</v>
      </c>
      <c r="L127" s="96"/>
      <c r="Y127" s="93">
        <v>2.4035756133000001</v>
      </c>
      <c r="Z127" s="58">
        <v>1465.9162213382247</v>
      </c>
      <c r="AA127" s="96"/>
      <c r="AB127" t="str">
        <f t="shared" si="1"/>
        <v>NÃO</v>
      </c>
      <c r="AC127" s="53">
        <v>3209</v>
      </c>
      <c r="AD127" s="53" t="s">
        <v>163</v>
      </c>
      <c r="AE127" s="54" t="s">
        <v>171</v>
      </c>
      <c r="AF127" s="53">
        <v>1504208</v>
      </c>
      <c r="AG127" s="54" t="s">
        <v>304</v>
      </c>
      <c r="AH127" s="55">
        <v>37803</v>
      </c>
      <c r="AI127" s="56">
        <v>609.88978804190322</v>
      </c>
      <c r="AJ127" s="39">
        <v>1503</v>
      </c>
      <c r="AK127" s="39" t="s">
        <v>26</v>
      </c>
      <c r="AL127" s="57">
        <v>2.5049378983000001</v>
      </c>
      <c r="AM127" s="58">
        <v>1527.7360438523176</v>
      </c>
    </row>
    <row r="128" spans="1:39" x14ac:dyDescent="0.35">
      <c r="A128" s="53">
        <v>3769</v>
      </c>
      <c r="B128" s="53">
        <v>1503</v>
      </c>
      <c r="C128" s="54" t="s">
        <v>26</v>
      </c>
      <c r="D128" s="53">
        <v>2005.0622138238507</v>
      </c>
      <c r="E128" s="54"/>
      <c r="F128" s="55"/>
      <c r="G128" s="56"/>
      <c r="H128" s="39"/>
      <c r="I128" s="38"/>
      <c r="J128" s="93"/>
      <c r="K128" s="58">
        <v>2005.0622138238507</v>
      </c>
      <c r="L128" s="96"/>
      <c r="Y128" s="93">
        <v>2.2812332402000002</v>
      </c>
      <c r="Z128" s="58">
        <v>1371.1121997089294</v>
      </c>
      <c r="AA128" s="96"/>
      <c r="AB128" t="str">
        <f t="shared" si="1"/>
        <v>NÃO</v>
      </c>
      <c r="AC128" s="53">
        <v>3210</v>
      </c>
      <c r="AD128" s="53" t="s">
        <v>163</v>
      </c>
      <c r="AE128" s="54" t="s">
        <v>176</v>
      </c>
      <c r="AF128" s="53">
        <v>1503705</v>
      </c>
      <c r="AG128" s="54" t="s">
        <v>305</v>
      </c>
      <c r="AH128" s="55">
        <v>38169</v>
      </c>
      <c r="AI128" s="56">
        <v>601.03990050080165</v>
      </c>
      <c r="AJ128" s="39">
        <v>1503</v>
      </c>
      <c r="AK128" s="39" t="s">
        <v>26</v>
      </c>
      <c r="AL128" s="57">
        <v>2.3774361691000001</v>
      </c>
      <c r="AM128" s="58">
        <v>1428.9339985228712</v>
      </c>
    </row>
    <row r="129" spans="1:39" x14ac:dyDescent="0.35">
      <c r="A129" s="53">
        <v>1377</v>
      </c>
      <c r="B129" s="53">
        <v>1503</v>
      </c>
      <c r="C129" s="54" t="s">
        <v>26</v>
      </c>
      <c r="D129" s="53">
        <v>2148.5622870007946</v>
      </c>
      <c r="E129" s="54"/>
      <c r="F129" s="55"/>
      <c r="G129" s="56"/>
      <c r="H129" s="39"/>
      <c r="I129" s="38"/>
      <c r="J129" s="93"/>
      <c r="K129" s="58">
        <v>2148.5622870007946</v>
      </c>
      <c r="L129" s="96"/>
      <c r="Y129" s="93">
        <v>1.8213038826000001</v>
      </c>
      <c r="Z129" s="58">
        <v>1090.2493790788649</v>
      </c>
      <c r="AA129" s="96"/>
      <c r="AB129" t="str">
        <f t="shared" si="1"/>
        <v>NÃO</v>
      </c>
      <c r="AC129" s="53">
        <v>3211</v>
      </c>
      <c r="AD129" s="53" t="s">
        <v>163</v>
      </c>
      <c r="AE129" s="54" t="s">
        <v>190</v>
      </c>
      <c r="AF129" s="53">
        <v>1507508</v>
      </c>
      <c r="AG129" s="54" t="s">
        <v>306</v>
      </c>
      <c r="AH129" s="55">
        <v>39783</v>
      </c>
      <c r="AI129" s="56">
        <v>598.60926531517669</v>
      </c>
      <c r="AJ129" s="39">
        <v>1503</v>
      </c>
      <c r="AK129" s="39" t="s">
        <v>26</v>
      </c>
      <c r="AL129" s="57">
        <v>1.8981109205</v>
      </c>
      <c r="AM129" s="58">
        <v>1136.2267836072187</v>
      </c>
    </row>
    <row r="130" spans="1:39" x14ac:dyDescent="0.35">
      <c r="A130" s="53">
        <v>1379</v>
      </c>
      <c r="B130" s="53">
        <v>1503</v>
      </c>
      <c r="C130" s="54" t="s">
        <v>26</v>
      </c>
      <c r="D130" s="53">
        <v>2262.2611443193109</v>
      </c>
      <c r="E130" s="54"/>
      <c r="F130" s="55"/>
      <c r="G130" s="56"/>
      <c r="H130" s="39"/>
      <c r="I130" s="38"/>
      <c r="J130" s="93"/>
      <c r="K130" s="58">
        <v>2262.2611443193109</v>
      </c>
      <c r="L130" s="96"/>
      <c r="Y130" s="93">
        <v>2.2244446455000002</v>
      </c>
      <c r="Z130" s="58">
        <v>793.63407772416656</v>
      </c>
      <c r="AA130" s="96"/>
      <c r="AB130" t="str">
        <f t="shared" ref="AB130:AB151" si="2">IF(AC130=A130,"","NÃO")</f>
        <v>NÃO</v>
      </c>
      <c r="AC130" s="53">
        <v>3212</v>
      </c>
      <c r="AD130" s="53" t="s">
        <v>163</v>
      </c>
      <c r="AE130" s="54" t="s">
        <v>169</v>
      </c>
      <c r="AF130" s="53">
        <v>1506583</v>
      </c>
      <c r="AG130" s="54" t="s">
        <v>307</v>
      </c>
      <c r="AH130" s="55">
        <v>38292</v>
      </c>
      <c r="AI130" s="56">
        <v>356.77852417216576</v>
      </c>
      <c r="AJ130" s="39">
        <v>1503</v>
      </c>
      <c r="AK130" s="39" t="s">
        <v>26</v>
      </c>
      <c r="AL130" s="57">
        <v>2.3182527167</v>
      </c>
      <c r="AM130" s="58">
        <v>827.10278292233988</v>
      </c>
    </row>
    <row r="131" spans="1:39" x14ac:dyDescent="0.35">
      <c r="A131" s="53">
        <v>3199</v>
      </c>
      <c r="B131" s="53">
        <v>1503</v>
      </c>
      <c r="C131" s="54" t="s">
        <v>26</v>
      </c>
      <c r="D131" s="53">
        <v>2321.9598284258373</v>
      </c>
      <c r="E131" s="54"/>
      <c r="F131" s="55"/>
      <c r="G131" s="56"/>
      <c r="H131" s="39"/>
      <c r="I131" s="38"/>
      <c r="J131" s="93"/>
      <c r="K131" s="58">
        <v>2321.9598284258373</v>
      </c>
      <c r="L131" s="96"/>
      <c r="Y131" s="93">
        <v>2.3204841784000001</v>
      </c>
      <c r="Z131" s="58">
        <v>1596.9362255206017</v>
      </c>
      <c r="AA131" s="96"/>
      <c r="AB131" t="str">
        <f t="shared" si="2"/>
        <v>NÃO</v>
      </c>
      <c r="AC131" s="53">
        <v>3213</v>
      </c>
      <c r="AD131" s="53" t="s">
        <v>163</v>
      </c>
      <c r="AE131" s="54" t="s">
        <v>169</v>
      </c>
      <c r="AF131" s="53">
        <v>1506583</v>
      </c>
      <c r="AG131" s="54" t="s">
        <v>308</v>
      </c>
      <c r="AH131" s="55">
        <v>38047</v>
      </c>
      <c r="AI131" s="56">
        <v>688.19095617437358</v>
      </c>
      <c r="AJ131" s="39">
        <v>1503</v>
      </c>
      <c r="AK131" s="39" t="s">
        <v>26</v>
      </c>
      <c r="AL131" s="57">
        <v>2.4183423765000001</v>
      </c>
      <c r="AM131" s="58">
        <v>1664.2813524405419</v>
      </c>
    </row>
    <row r="132" spans="1:39" x14ac:dyDescent="0.35">
      <c r="A132" s="53">
        <v>3176</v>
      </c>
      <c r="B132" s="53">
        <v>1503</v>
      </c>
      <c r="C132" s="54" t="s">
        <v>26</v>
      </c>
      <c r="D132" s="53">
        <v>2495.4991133452409</v>
      </c>
      <c r="E132" s="54"/>
      <c r="F132" s="55"/>
      <c r="G132" s="56"/>
      <c r="H132" s="39"/>
      <c r="I132" s="38"/>
      <c r="J132" s="93"/>
      <c r="K132" s="58">
        <v>2495.4991133452409</v>
      </c>
      <c r="L132" s="96"/>
      <c r="Y132" s="93">
        <v>2.3112392215000002</v>
      </c>
      <c r="Z132" s="58">
        <v>1248.7491109003938</v>
      </c>
      <c r="AA132" s="96"/>
      <c r="AB132" t="str">
        <f t="shared" si="2"/>
        <v>NÃO</v>
      </c>
      <c r="AC132" s="53">
        <v>3215</v>
      </c>
      <c r="AD132" s="53" t="s">
        <v>163</v>
      </c>
      <c r="AE132" s="54" t="s">
        <v>171</v>
      </c>
      <c r="AF132" s="53">
        <v>1504208</v>
      </c>
      <c r="AG132" s="54" t="s">
        <v>309</v>
      </c>
      <c r="AH132" s="55">
        <v>38078</v>
      </c>
      <c r="AI132" s="56">
        <v>540.29418473175292</v>
      </c>
      <c r="AJ132" s="39">
        <v>1503</v>
      </c>
      <c r="AK132" s="39" t="s">
        <v>26</v>
      </c>
      <c r="AL132" s="57">
        <v>2.4087075463000001</v>
      </c>
      <c r="AM132" s="58">
        <v>1301.4106799853796</v>
      </c>
    </row>
    <row r="133" spans="1:39" x14ac:dyDescent="0.35">
      <c r="A133" s="53">
        <v>3175</v>
      </c>
      <c r="B133" s="53">
        <v>1503</v>
      </c>
      <c r="C133" s="54" t="s">
        <v>26</v>
      </c>
      <c r="D133" s="53">
        <v>2496.2824570235111</v>
      </c>
      <c r="E133" s="54"/>
      <c r="F133" s="55"/>
      <c r="G133" s="56"/>
      <c r="H133" s="39"/>
      <c r="I133" s="38"/>
      <c r="J133" s="93"/>
      <c r="K133" s="58">
        <v>2496.2824570235111</v>
      </c>
      <c r="L133" s="96"/>
      <c r="Y133" s="93">
        <v>3.6055999999999999</v>
      </c>
      <c r="Z133" s="58">
        <v>834.27090224760843</v>
      </c>
      <c r="AA133" s="96"/>
      <c r="AB133" t="str">
        <f t="shared" si="2"/>
        <v>NÃO</v>
      </c>
      <c r="AC133" s="53">
        <v>3216</v>
      </c>
      <c r="AD133" s="53" t="s">
        <v>163</v>
      </c>
      <c r="AE133" s="54" t="s">
        <v>216</v>
      </c>
      <c r="AF133" s="53">
        <v>1505536</v>
      </c>
      <c r="AG133" s="54" t="s">
        <v>310</v>
      </c>
      <c r="AH133" s="55">
        <v>36130</v>
      </c>
      <c r="AI133" s="56">
        <v>231.38198975138909</v>
      </c>
      <c r="AJ133" s="39">
        <v>1503</v>
      </c>
      <c r="AK133" s="39" t="s">
        <v>26</v>
      </c>
      <c r="AL133" s="57">
        <v>3.7577564887747346</v>
      </c>
      <c r="AM133" s="58">
        <v>869.47717337389145</v>
      </c>
    </row>
    <row r="134" spans="1:39" x14ac:dyDescent="0.35">
      <c r="A134" s="53">
        <v>3174</v>
      </c>
      <c r="B134" s="53">
        <v>1503</v>
      </c>
      <c r="C134" s="54" t="s">
        <v>26</v>
      </c>
      <c r="D134" s="53">
        <v>2534.0937419596162</v>
      </c>
      <c r="E134" s="54"/>
      <c r="F134" s="55"/>
      <c r="G134" s="56"/>
      <c r="H134" s="39"/>
      <c r="I134" s="38"/>
      <c r="J134" s="93"/>
      <c r="K134" s="58">
        <v>2534.0937419596162</v>
      </c>
      <c r="L134" s="96"/>
      <c r="Y134" s="93">
        <v>2.1178061658999998</v>
      </c>
      <c r="Z134" s="58">
        <v>811.12129923432519</v>
      </c>
      <c r="AA134" s="96"/>
      <c r="AB134" t="str">
        <f t="shared" si="2"/>
        <v>NÃO</v>
      </c>
      <c r="AC134" s="53">
        <v>3217</v>
      </c>
      <c r="AD134" s="53" t="s">
        <v>163</v>
      </c>
      <c r="AE134" s="54" t="s">
        <v>226</v>
      </c>
      <c r="AF134" s="53">
        <v>1506138</v>
      </c>
      <c r="AG134" s="54" t="s">
        <v>311</v>
      </c>
      <c r="AH134" s="55">
        <v>38534</v>
      </c>
      <c r="AI134" s="56">
        <v>383.0007260790199</v>
      </c>
      <c r="AJ134" s="39">
        <v>1503</v>
      </c>
      <c r="AK134" s="39" t="s">
        <v>26</v>
      </c>
      <c r="AL134" s="57">
        <v>2.207117137</v>
      </c>
      <c r="AM134" s="58">
        <v>845.32746601244764</v>
      </c>
    </row>
    <row r="135" spans="1:39" x14ac:dyDescent="0.35">
      <c r="A135" s="53">
        <v>3173</v>
      </c>
      <c r="B135" s="53">
        <v>1503</v>
      </c>
      <c r="C135" s="54" t="s">
        <v>26</v>
      </c>
      <c r="D135" s="53">
        <v>2621.4824700160998</v>
      </c>
      <c r="E135" s="54"/>
      <c r="F135" s="55"/>
      <c r="G135" s="56"/>
      <c r="H135" s="39"/>
      <c r="I135" s="38"/>
      <c r="J135" s="93"/>
      <c r="K135" s="58">
        <v>2621.4824700160998</v>
      </c>
      <c r="L135" s="96"/>
      <c r="Y135" s="93">
        <v>1.6880051412999999</v>
      </c>
      <c r="Z135" s="58">
        <v>2465.2344295402218</v>
      </c>
      <c r="AA135" s="96"/>
      <c r="AB135" t="str">
        <f t="shared" si="2"/>
        <v>NÃO</v>
      </c>
      <c r="AC135" s="53">
        <v>3376</v>
      </c>
      <c r="AD135" s="53" t="s">
        <v>163</v>
      </c>
      <c r="AE135" s="54" t="s">
        <v>171</v>
      </c>
      <c r="AF135" s="53">
        <v>1504208</v>
      </c>
      <c r="AG135" s="54" t="s">
        <v>312</v>
      </c>
      <c r="AH135" s="55">
        <v>40391</v>
      </c>
      <c r="AI135" s="56">
        <v>1460.4424887246769</v>
      </c>
      <c r="AJ135" s="39">
        <v>1503</v>
      </c>
      <c r="AK135" s="39" t="s">
        <v>26</v>
      </c>
      <c r="AL135" s="57">
        <v>1.7591907770999999</v>
      </c>
      <c r="AM135" s="58">
        <v>2569.1969566494222</v>
      </c>
    </row>
    <row r="136" spans="1:39" x14ac:dyDescent="0.35">
      <c r="A136" s="53">
        <v>1391</v>
      </c>
      <c r="B136" s="53">
        <v>1503</v>
      </c>
      <c r="C136" s="54" t="s">
        <v>26</v>
      </c>
      <c r="D136" s="53">
        <v>2765.4110829064075</v>
      </c>
      <c r="E136" s="54"/>
      <c r="F136" s="55"/>
      <c r="G136" s="56"/>
      <c r="H136" s="39"/>
      <c r="I136" s="38"/>
      <c r="J136" s="93"/>
      <c r="K136" s="58">
        <v>2765.4110829064075</v>
      </c>
      <c r="L136" s="96"/>
      <c r="Y136" s="93">
        <v>1.3124537372</v>
      </c>
      <c r="Z136" s="58">
        <v>2580.8575316120409</v>
      </c>
      <c r="AA136" s="96"/>
      <c r="AB136" t="str">
        <f t="shared" si="2"/>
        <v>NÃO</v>
      </c>
      <c r="AC136" s="53">
        <v>3391</v>
      </c>
      <c r="AD136" s="53" t="s">
        <v>163</v>
      </c>
      <c r="AE136" s="54" t="s">
        <v>171</v>
      </c>
      <c r="AF136" s="53">
        <v>1504208</v>
      </c>
      <c r="AG136" s="54" t="s">
        <v>313</v>
      </c>
      <c r="AH136" s="55">
        <v>41944</v>
      </c>
      <c r="AI136" s="56">
        <v>1966.4369558031542</v>
      </c>
      <c r="AJ136" s="39">
        <v>1503</v>
      </c>
      <c r="AK136" s="39" t="s">
        <v>26</v>
      </c>
      <c r="AL136" s="57">
        <v>1.3678018233</v>
      </c>
      <c r="AM136" s="58">
        <v>2689.6960535520557</v>
      </c>
    </row>
    <row r="137" spans="1:39" x14ac:dyDescent="0.35">
      <c r="A137" s="53">
        <v>3601</v>
      </c>
      <c r="B137" s="53">
        <v>1503</v>
      </c>
      <c r="C137" s="54" t="s">
        <v>26</v>
      </c>
      <c r="D137" s="53">
        <v>2838.511532369515</v>
      </c>
      <c r="E137" s="54"/>
      <c r="F137" s="55"/>
      <c r="G137" s="56"/>
      <c r="H137" s="39"/>
      <c r="I137" s="38"/>
      <c r="J137" s="93"/>
      <c r="K137" s="58">
        <v>2838.511532369515</v>
      </c>
      <c r="L137" s="96"/>
      <c r="Y137" s="93">
        <v>1.6836303121</v>
      </c>
      <c r="Z137" s="58">
        <v>153.65953980541619</v>
      </c>
      <c r="AA137" s="96"/>
      <c r="AB137" t="str">
        <f t="shared" si="2"/>
        <v>NÃO</v>
      </c>
      <c r="AC137" s="53">
        <v>3461</v>
      </c>
      <c r="AD137" s="53" t="s">
        <v>163</v>
      </c>
      <c r="AE137" s="54" t="s">
        <v>182</v>
      </c>
      <c r="AF137" s="53">
        <v>1502707</v>
      </c>
      <c r="AG137" s="54" t="s">
        <v>314</v>
      </c>
      <c r="AH137" s="55">
        <v>40452</v>
      </c>
      <c r="AI137" s="56">
        <v>91.266793369713042</v>
      </c>
      <c r="AJ137" s="39">
        <v>1503</v>
      </c>
      <c r="AK137" s="39" t="s">
        <v>26</v>
      </c>
      <c r="AL137" s="57">
        <v>1.754631455</v>
      </c>
      <c r="AM137" s="58">
        <v>160.13958644348395</v>
      </c>
    </row>
    <row r="138" spans="1:39" x14ac:dyDescent="0.35">
      <c r="A138" s="53">
        <v>3376</v>
      </c>
      <c r="B138" s="53">
        <v>1503</v>
      </c>
      <c r="C138" s="54" t="s">
        <v>26</v>
      </c>
      <c r="D138" s="53">
        <v>2844.8832570792697</v>
      </c>
      <c r="E138" s="54"/>
      <c r="F138" s="55"/>
      <c r="G138" s="56"/>
      <c r="H138" s="39"/>
      <c r="I138" s="38"/>
      <c r="J138" s="93"/>
      <c r="K138" s="58">
        <v>2844.8832570792697</v>
      </c>
      <c r="L138" s="96"/>
      <c r="Y138" s="93">
        <v>1.3257501091999999</v>
      </c>
      <c r="Z138" s="58">
        <v>4163.0680376678893</v>
      </c>
      <c r="AA138" s="96"/>
      <c r="AB138" t="str">
        <f t="shared" si="2"/>
        <v>NÃO</v>
      </c>
      <c r="AC138" s="53">
        <v>3599</v>
      </c>
      <c r="AD138" s="53" t="s">
        <v>163</v>
      </c>
      <c r="AE138" s="54" t="s">
        <v>212</v>
      </c>
      <c r="AF138" s="53">
        <v>1502954</v>
      </c>
      <c r="AG138" s="54" t="s">
        <v>315</v>
      </c>
      <c r="AH138" s="55">
        <v>41852</v>
      </c>
      <c r="AI138" s="56">
        <v>3140.1604335375223</v>
      </c>
      <c r="AJ138" s="39">
        <v>1503</v>
      </c>
      <c r="AK138" s="39" t="s">
        <v>26</v>
      </c>
      <c r="AL138" s="57">
        <v>1.3816589226</v>
      </c>
      <c r="AM138" s="58">
        <v>4338.6306813926021</v>
      </c>
    </row>
    <row r="139" spans="1:39" x14ac:dyDescent="0.35">
      <c r="A139" s="53">
        <v>3391</v>
      </c>
      <c r="B139" s="53">
        <v>1503</v>
      </c>
      <c r="C139" s="54" t="s">
        <v>26</v>
      </c>
      <c r="D139" s="53">
        <v>2978.3124449203283</v>
      </c>
      <c r="E139" s="54"/>
      <c r="F139" s="55"/>
      <c r="G139" s="56"/>
      <c r="H139" s="39"/>
      <c r="I139" s="38"/>
      <c r="J139" s="93"/>
      <c r="K139" s="58">
        <v>2978.3124449203283</v>
      </c>
      <c r="L139" s="96"/>
      <c r="Y139" s="93">
        <v>1.6098248338000001</v>
      </c>
      <c r="Z139" s="58">
        <v>1637.527691113678</v>
      </c>
      <c r="AA139" s="96"/>
      <c r="AB139" t="str">
        <f t="shared" si="2"/>
        <v>NÃO</v>
      </c>
      <c r="AC139" s="53">
        <v>3600</v>
      </c>
      <c r="AD139" s="53" t="s">
        <v>163</v>
      </c>
      <c r="AE139" s="54" t="s">
        <v>171</v>
      </c>
      <c r="AF139" s="53">
        <v>1504208</v>
      </c>
      <c r="AG139" s="54" t="s">
        <v>316</v>
      </c>
      <c r="AH139" s="55">
        <v>40634</v>
      </c>
      <c r="AI139" s="56">
        <v>1017.2086159512679</v>
      </c>
      <c r="AJ139" s="39">
        <v>1503</v>
      </c>
      <c r="AK139" s="39" t="s">
        <v>26</v>
      </c>
      <c r="AL139" s="57">
        <v>1.6777134922000001</v>
      </c>
      <c r="AM139" s="58">
        <v>1706.5846193635305</v>
      </c>
    </row>
    <row r="140" spans="1:39" x14ac:dyDescent="0.35">
      <c r="A140" s="53">
        <v>3763</v>
      </c>
      <c r="B140" s="53">
        <v>1503</v>
      </c>
      <c r="C140" s="54" t="s">
        <v>26</v>
      </c>
      <c r="D140" s="53">
        <v>3409.5712361449159</v>
      </c>
      <c r="E140" s="54"/>
      <c r="F140" s="55"/>
      <c r="G140" s="56"/>
      <c r="H140" s="39"/>
      <c r="I140" s="38"/>
      <c r="J140" s="93"/>
      <c r="K140" s="58">
        <v>3409.5712361449159</v>
      </c>
      <c r="L140" s="96"/>
      <c r="Y140" s="93">
        <v>1.5024579095999999</v>
      </c>
      <c r="Z140" s="58">
        <v>2459.7130094489098</v>
      </c>
      <c r="AA140" s="96"/>
      <c r="AB140" t="str">
        <f t="shared" si="2"/>
        <v>NÃO</v>
      </c>
      <c r="AC140" s="53">
        <v>3601</v>
      </c>
      <c r="AD140" s="53" t="s">
        <v>163</v>
      </c>
      <c r="AE140" s="54" t="s">
        <v>182</v>
      </c>
      <c r="AF140" s="53">
        <v>1502707</v>
      </c>
      <c r="AG140" s="54" t="s">
        <v>317</v>
      </c>
      <c r="AH140" s="55">
        <v>41122</v>
      </c>
      <c r="AI140" s="56">
        <v>1637.1260677137773</v>
      </c>
      <c r="AJ140" s="39">
        <v>1503</v>
      </c>
      <c r="AK140" s="39" t="s">
        <v>26</v>
      </c>
      <c r="AL140" s="57">
        <v>1.5658187483999999</v>
      </c>
      <c r="AM140" s="58">
        <v>2563.4426903206004</v>
      </c>
    </row>
    <row r="141" spans="1:39" x14ac:dyDescent="0.35">
      <c r="A141" s="53">
        <v>3767</v>
      </c>
      <c r="B141" s="53">
        <v>1503</v>
      </c>
      <c r="C141" s="54" t="s">
        <v>26</v>
      </c>
      <c r="D141" s="53">
        <v>3602.768484849973</v>
      </c>
      <c r="E141" s="54"/>
      <c r="F141" s="55"/>
      <c r="G141" s="56"/>
      <c r="H141" s="39"/>
      <c r="I141" s="38"/>
      <c r="J141" s="93"/>
      <c r="K141" s="58">
        <v>3602.768484849973</v>
      </c>
      <c r="L141" s="96"/>
      <c r="Y141" s="93">
        <v>1.4719042985999999</v>
      </c>
      <c r="Z141" s="58">
        <v>1678.8056133470936</v>
      </c>
      <c r="AA141" s="96"/>
      <c r="AB141" t="str">
        <f t="shared" si="2"/>
        <v>NÃO</v>
      </c>
      <c r="AC141" s="53">
        <v>3602</v>
      </c>
      <c r="AD141" s="53" t="s">
        <v>163</v>
      </c>
      <c r="AE141" s="54" t="s">
        <v>182</v>
      </c>
      <c r="AF141" s="53">
        <v>1502707</v>
      </c>
      <c r="AG141" s="54" t="s">
        <v>318</v>
      </c>
      <c r="AH141" s="55">
        <v>41244</v>
      </c>
      <c r="AI141" s="56">
        <v>1140.5670972928658</v>
      </c>
      <c r="AJ141" s="39">
        <v>1503</v>
      </c>
      <c r="AK141" s="39" t="s">
        <v>26</v>
      </c>
      <c r="AL141" s="57">
        <v>1.5339766471</v>
      </c>
      <c r="AM141" s="58">
        <v>1749.6032916978897</v>
      </c>
    </row>
    <row r="142" spans="1:39" x14ac:dyDescent="0.35">
      <c r="A142" s="53">
        <v>3774</v>
      </c>
      <c r="B142" s="53">
        <v>1503</v>
      </c>
      <c r="C142" s="54" t="s">
        <v>26</v>
      </c>
      <c r="D142" s="53">
        <v>3774.0547711263562</v>
      </c>
      <c r="E142" s="54"/>
      <c r="F142" s="55"/>
      <c r="G142" s="56"/>
      <c r="H142" s="39"/>
      <c r="I142" s="38"/>
      <c r="J142" s="93"/>
      <c r="K142" s="58">
        <v>3774.0547711263562</v>
      </c>
      <c r="L142" s="96"/>
      <c r="Y142" s="93">
        <v>1.3257501091999999</v>
      </c>
      <c r="Z142" s="58">
        <v>6932.0073111876036</v>
      </c>
      <c r="AA142" s="96"/>
      <c r="AB142" t="str">
        <f t="shared" si="2"/>
        <v>NÃO</v>
      </c>
      <c r="AC142" s="53">
        <v>3658</v>
      </c>
      <c r="AD142" s="53" t="s">
        <v>163</v>
      </c>
      <c r="AE142" s="54" t="s">
        <v>212</v>
      </c>
      <c r="AF142" s="53">
        <v>1502954</v>
      </c>
      <c r="AG142" s="54" t="s">
        <v>319</v>
      </c>
      <c r="AH142" s="55">
        <v>41852</v>
      </c>
      <c r="AI142" s="56">
        <v>5228.7435340062684</v>
      </c>
      <c r="AJ142" s="39">
        <v>1503</v>
      </c>
      <c r="AK142" s="39" t="s">
        <v>26</v>
      </c>
      <c r="AL142" s="57">
        <v>1.3816589226</v>
      </c>
      <c r="AM142" s="58">
        <v>7224.3401577468176</v>
      </c>
    </row>
    <row r="143" spans="1:39" x14ac:dyDescent="0.35">
      <c r="A143" s="53">
        <v>3186</v>
      </c>
      <c r="B143" s="53">
        <v>1503</v>
      </c>
      <c r="C143" s="54" t="s">
        <v>26</v>
      </c>
      <c r="D143" s="53">
        <v>3778.2316567423495</v>
      </c>
      <c r="E143" s="54"/>
      <c r="F143" s="55"/>
      <c r="G143" s="56"/>
      <c r="H143" s="39"/>
      <c r="I143" s="38"/>
      <c r="J143" s="93"/>
      <c r="K143" s="58">
        <v>3778.2316567423495</v>
      </c>
      <c r="L143" s="96"/>
      <c r="Y143" s="93">
        <v>1.5281685970000001</v>
      </c>
      <c r="Z143" s="58">
        <v>2954.564965108219</v>
      </c>
      <c r="AA143" s="96"/>
      <c r="AB143" t="str">
        <f t="shared" si="2"/>
        <v>NÃO</v>
      </c>
      <c r="AC143" s="53">
        <v>3763</v>
      </c>
      <c r="AD143" s="53" t="s">
        <v>163</v>
      </c>
      <c r="AE143" s="54" t="s">
        <v>190</v>
      </c>
      <c r="AF143" s="53">
        <v>1507508</v>
      </c>
      <c r="AG143" s="54" t="s">
        <v>320</v>
      </c>
      <c r="AH143" s="55">
        <v>40969</v>
      </c>
      <c r="AI143" s="56">
        <v>1933.402486419644</v>
      </c>
      <c r="AJ143" s="39">
        <v>1503</v>
      </c>
      <c r="AK143" s="39" t="s">
        <v>26</v>
      </c>
      <c r="AL143" s="57">
        <v>1.5926136929000001</v>
      </c>
      <c r="AM143" s="58">
        <v>3079.1632737588316</v>
      </c>
    </row>
    <row r="144" spans="1:39" x14ac:dyDescent="0.35">
      <c r="A144" s="53">
        <v>3201</v>
      </c>
      <c r="B144" s="53">
        <v>1503</v>
      </c>
      <c r="C144" s="54" t="s">
        <v>26</v>
      </c>
      <c r="D144" s="53">
        <v>4260.9137728215646</v>
      </c>
      <c r="E144" s="54"/>
      <c r="F144" s="55"/>
      <c r="G144" s="56"/>
      <c r="H144" s="39"/>
      <c r="I144" s="38"/>
      <c r="J144" s="93"/>
      <c r="K144" s="58">
        <v>4260.9137728215646</v>
      </c>
      <c r="L144" s="96"/>
      <c r="Y144" s="93">
        <v>1.4249933351999999</v>
      </c>
      <c r="Z144" s="58">
        <v>1562.3152220617881</v>
      </c>
      <c r="AA144" s="96"/>
      <c r="AB144" t="str">
        <f t="shared" si="2"/>
        <v>NÃO</v>
      </c>
      <c r="AC144" s="53">
        <v>3764</v>
      </c>
      <c r="AD144" s="53" t="s">
        <v>163</v>
      </c>
      <c r="AE144" s="54" t="s">
        <v>226</v>
      </c>
      <c r="AF144" s="53">
        <v>1506138</v>
      </c>
      <c r="AG144" s="54" t="s">
        <v>321</v>
      </c>
      <c r="AH144" s="55">
        <v>41395</v>
      </c>
      <c r="AI144" s="56">
        <v>1096.3666871063049</v>
      </c>
      <c r="AJ144" s="39">
        <v>1503</v>
      </c>
      <c r="AK144" s="39" t="s">
        <v>26</v>
      </c>
      <c r="AL144" s="57">
        <v>1.48508738</v>
      </c>
      <c r="AM144" s="58">
        <v>1628.200330873982</v>
      </c>
    </row>
    <row r="145" spans="1:39" x14ac:dyDescent="0.35">
      <c r="A145" s="53">
        <v>3773</v>
      </c>
      <c r="B145" s="53">
        <v>1503</v>
      </c>
      <c r="C145" s="54" t="s">
        <v>26</v>
      </c>
      <c r="D145" s="53">
        <v>4711.5535188229414</v>
      </c>
      <c r="E145" s="54"/>
      <c r="F145" s="55"/>
      <c r="G145" s="56"/>
      <c r="H145" s="39"/>
      <c r="I145" s="38"/>
      <c r="J145" s="93"/>
      <c r="K145" s="58">
        <v>4711.5535188229414</v>
      </c>
      <c r="L145" s="96"/>
      <c r="Y145" s="93">
        <v>1.3623244994999999</v>
      </c>
      <c r="Z145" s="58">
        <v>5758.3023295177809</v>
      </c>
      <c r="AA145" s="96"/>
      <c r="AB145" t="str">
        <f t="shared" si="2"/>
        <v>NÃO</v>
      </c>
      <c r="AC145" s="53">
        <v>3765</v>
      </c>
      <c r="AD145" s="53" t="s">
        <v>163</v>
      </c>
      <c r="AE145" s="54" t="s">
        <v>212</v>
      </c>
      <c r="AF145" s="53">
        <v>1502954</v>
      </c>
      <c r="AG145" s="54" t="s">
        <v>322</v>
      </c>
      <c r="AH145" s="55">
        <v>41699</v>
      </c>
      <c r="AI145" s="56">
        <v>4226.8213862638395</v>
      </c>
      <c r="AJ145" s="39">
        <v>1503</v>
      </c>
      <c r="AK145" s="39" t="s">
        <v>26</v>
      </c>
      <c r="AL145" s="57">
        <v>1.4197757082</v>
      </c>
      <c r="AM145" s="58">
        <v>6001.1383271176483</v>
      </c>
    </row>
    <row r="146" spans="1:39" x14ac:dyDescent="0.35">
      <c r="A146" s="53">
        <v>3599</v>
      </c>
      <c r="B146" s="53">
        <v>1503</v>
      </c>
      <c r="C146" s="54" t="s">
        <v>26</v>
      </c>
      <c r="D146" s="53">
        <v>4804.1851179491368</v>
      </c>
      <c r="E146" s="54"/>
      <c r="F146" s="55"/>
      <c r="G146" s="56"/>
      <c r="H146" s="39"/>
      <c r="I146" s="38"/>
      <c r="J146" s="93"/>
      <c r="K146" s="58">
        <v>4804.1851179491368</v>
      </c>
      <c r="L146" s="96"/>
      <c r="Y146" s="93">
        <v>1.3623244994999999</v>
      </c>
      <c r="Z146" s="58">
        <v>8772.5556684261337</v>
      </c>
      <c r="AA146" s="96"/>
      <c r="AB146" t="str">
        <f t="shared" si="2"/>
        <v>NÃO</v>
      </c>
      <c r="AC146" s="53">
        <v>3766</v>
      </c>
      <c r="AD146" s="53" t="s">
        <v>163</v>
      </c>
      <c r="AE146" s="54" t="s">
        <v>171</v>
      </c>
      <c r="AF146" s="53">
        <v>1504208</v>
      </c>
      <c r="AG146" s="54" t="s">
        <v>323</v>
      </c>
      <c r="AH146" s="55">
        <v>41699</v>
      </c>
      <c r="AI146" s="56">
        <v>6439.4024123076661</v>
      </c>
      <c r="AJ146" s="39">
        <v>1503</v>
      </c>
      <c r="AK146" s="39" t="s">
        <v>26</v>
      </c>
      <c r="AL146" s="57">
        <v>1.4197757082</v>
      </c>
      <c r="AM146" s="58">
        <v>9142.5071203189054</v>
      </c>
    </row>
    <row r="147" spans="1:39" x14ac:dyDescent="0.35">
      <c r="A147" s="53">
        <v>3202</v>
      </c>
      <c r="B147" s="53">
        <v>1503</v>
      </c>
      <c r="C147" s="54" t="s">
        <v>26</v>
      </c>
      <c r="D147" s="53">
        <v>4819.7087091769754</v>
      </c>
      <c r="E147" s="54"/>
      <c r="F147" s="55"/>
      <c r="G147" s="56"/>
      <c r="H147" s="39"/>
      <c r="I147" s="38"/>
      <c r="J147" s="93"/>
      <c r="K147" s="58">
        <v>4819.7087091769754</v>
      </c>
      <c r="L147" s="96"/>
      <c r="Y147" s="93">
        <v>1.3124537372</v>
      </c>
      <c r="Z147" s="58">
        <v>3121.9800980377963</v>
      </c>
      <c r="AA147" s="96"/>
      <c r="AB147" t="str">
        <f t="shared" si="2"/>
        <v>NÃO</v>
      </c>
      <c r="AC147" s="53">
        <v>3767</v>
      </c>
      <c r="AD147" s="53" t="s">
        <v>163</v>
      </c>
      <c r="AE147" s="54" t="s">
        <v>324</v>
      </c>
      <c r="AF147" s="53">
        <v>1503804</v>
      </c>
      <c r="AG147" s="54" t="s">
        <v>160</v>
      </c>
      <c r="AH147" s="55">
        <v>41944</v>
      </c>
      <c r="AI147" s="56">
        <v>2378.7353485679846</v>
      </c>
      <c r="AJ147" s="39">
        <v>1503</v>
      </c>
      <c r="AK147" s="39" t="s">
        <v>26</v>
      </c>
      <c r="AL147" s="57">
        <v>1.3678018233</v>
      </c>
      <c r="AM147" s="58">
        <v>3253.6385469194502</v>
      </c>
    </row>
    <row r="148" spans="1:39" x14ac:dyDescent="0.35">
      <c r="A148" s="53">
        <v>3180</v>
      </c>
      <c r="B148" s="53">
        <v>1503</v>
      </c>
      <c r="C148" s="54" t="s">
        <v>26</v>
      </c>
      <c r="D148" s="53">
        <v>4922.9242942511246</v>
      </c>
      <c r="E148" s="54"/>
      <c r="F148" s="55"/>
      <c r="G148" s="56"/>
      <c r="H148" s="39"/>
      <c r="I148" s="38"/>
      <c r="J148" s="93"/>
      <c r="K148" s="58">
        <v>4922.9242942511246</v>
      </c>
      <c r="L148" s="96"/>
      <c r="Y148" s="93">
        <v>1.3280038843999999</v>
      </c>
      <c r="Z148" s="58">
        <v>1369.0634499189639</v>
      </c>
      <c r="AA148" s="96"/>
      <c r="AB148" t="str">
        <f t="shared" si="2"/>
        <v>NÃO</v>
      </c>
      <c r="AC148" s="53">
        <v>3768</v>
      </c>
      <c r="AD148" s="53" t="s">
        <v>163</v>
      </c>
      <c r="AE148" s="54" t="s">
        <v>176</v>
      </c>
      <c r="AF148" s="53">
        <v>1503705</v>
      </c>
      <c r="AG148" s="54" t="s">
        <v>325</v>
      </c>
      <c r="AH148" s="55">
        <v>41821</v>
      </c>
      <c r="AI148" s="56">
        <v>1030.9182570934383</v>
      </c>
      <c r="AJ148" s="39">
        <v>1503</v>
      </c>
      <c r="AK148" s="39" t="s">
        <v>26</v>
      </c>
      <c r="AL148" s="57">
        <v>1.3840077427999999</v>
      </c>
      <c r="AM148" s="58">
        <v>1426.7988500111996</v>
      </c>
    </row>
    <row r="149" spans="1:39" x14ac:dyDescent="0.35">
      <c r="A149" s="53">
        <v>3765</v>
      </c>
      <c r="B149" s="53">
        <v>1503</v>
      </c>
      <c r="C149" s="54" t="s">
        <v>26</v>
      </c>
      <c r="D149" s="53">
        <v>6645.0872541819926</v>
      </c>
      <c r="E149" s="54"/>
      <c r="F149" s="55"/>
      <c r="G149" s="56"/>
      <c r="H149" s="39"/>
      <c r="I149" s="38"/>
      <c r="J149" s="93"/>
      <c r="K149" s="58">
        <v>6645.0872541819926</v>
      </c>
      <c r="L149" s="96"/>
      <c r="Y149" s="93">
        <v>1.3623244994999999</v>
      </c>
      <c r="Z149" s="58">
        <v>1737.487255629909</v>
      </c>
      <c r="AA149" s="96"/>
      <c r="AB149" t="str">
        <f t="shared" si="2"/>
        <v>NÃO</v>
      </c>
      <c r="AC149" s="53">
        <v>3769</v>
      </c>
      <c r="AD149" s="53" t="s">
        <v>163</v>
      </c>
      <c r="AE149" s="54" t="s">
        <v>326</v>
      </c>
      <c r="AF149" s="53">
        <v>1506187</v>
      </c>
      <c r="AG149" s="54" t="s">
        <v>327</v>
      </c>
      <c r="AH149" s="55">
        <v>41699</v>
      </c>
      <c r="AI149" s="56">
        <v>1275.384283456402</v>
      </c>
      <c r="AJ149" s="39">
        <v>1503</v>
      </c>
      <c r="AK149" s="39" t="s">
        <v>26</v>
      </c>
      <c r="AL149" s="57">
        <v>1.4197757082</v>
      </c>
      <c r="AM149" s="58">
        <v>1810.7596242714628</v>
      </c>
    </row>
    <row r="150" spans="1:39" x14ac:dyDescent="0.35">
      <c r="A150" s="53">
        <v>3658</v>
      </c>
      <c r="B150" s="53">
        <v>1503</v>
      </c>
      <c r="C150" s="54" t="s">
        <v>26</v>
      </c>
      <c r="D150" s="53">
        <v>7999.5441007920499</v>
      </c>
      <c r="E150" s="54"/>
      <c r="F150" s="55"/>
      <c r="G150" s="56"/>
      <c r="H150" s="39"/>
      <c r="I150" s="38"/>
      <c r="J150" s="93"/>
      <c r="K150" s="58">
        <v>7999.5441007920499</v>
      </c>
      <c r="L150" s="96"/>
      <c r="Y150" s="93">
        <v>1.3718607709999999</v>
      </c>
      <c r="Z150" s="58">
        <v>4082.7980982385334</v>
      </c>
      <c r="AA150" s="96"/>
      <c r="AB150" t="str">
        <f t="shared" si="2"/>
        <v>NÃO</v>
      </c>
      <c r="AC150" s="53">
        <v>3773</v>
      </c>
      <c r="AD150" s="53" t="s">
        <v>163</v>
      </c>
      <c r="AE150" s="54" t="s">
        <v>182</v>
      </c>
      <c r="AF150" s="53">
        <v>1502707</v>
      </c>
      <c r="AG150" s="54" t="s">
        <v>328</v>
      </c>
      <c r="AH150" s="55">
        <v>41671</v>
      </c>
      <c r="AI150" s="56">
        <v>2976.1023746326905</v>
      </c>
      <c r="AJ150" s="39">
        <v>1503</v>
      </c>
      <c r="AK150" s="39" t="s">
        <v>26</v>
      </c>
      <c r="AL150" s="57">
        <v>1.4297141381</v>
      </c>
      <c r="AM150" s="58">
        <v>4254.9756414453404</v>
      </c>
    </row>
    <row r="151" spans="1:39" x14ac:dyDescent="0.35">
      <c r="A151" s="53">
        <v>3766</v>
      </c>
      <c r="B151" s="53">
        <v>1503</v>
      </c>
      <c r="C151" s="54" t="s">
        <v>26</v>
      </c>
      <c r="D151" s="53">
        <v>10123.538939599626</v>
      </c>
      <c r="E151" s="54"/>
      <c r="F151" s="55"/>
      <c r="G151" s="56"/>
      <c r="H151" s="39"/>
      <c r="I151" s="38"/>
      <c r="J151" s="93"/>
      <c r="K151" s="58">
        <v>10123.538939599626</v>
      </c>
      <c r="L151" s="96"/>
      <c r="Y151" s="93">
        <v>1.2857935572000001</v>
      </c>
      <c r="Z151" s="58">
        <v>3270.4082803916181</v>
      </c>
      <c r="AA151" s="96"/>
      <c r="AB151" t="str">
        <f t="shared" si="2"/>
        <v>NÃO</v>
      </c>
      <c r="AC151" s="53">
        <v>3774</v>
      </c>
      <c r="AD151" s="53" t="s">
        <v>163</v>
      </c>
      <c r="AE151" s="54" t="s">
        <v>171</v>
      </c>
      <c r="AF151" s="53">
        <v>1504208</v>
      </c>
      <c r="AG151" s="54" t="s">
        <v>329</v>
      </c>
      <c r="AH151" s="55">
        <v>42036</v>
      </c>
      <c r="AI151" s="56">
        <v>2543.4940640964178</v>
      </c>
      <c r="AJ151" s="39">
        <v>1503</v>
      </c>
      <c r="AK151" s="39" t="s">
        <v>26</v>
      </c>
      <c r="AL151" s="57">
        <v>1.3400173446000001</v>
      </c>
      <c r="AM151" s="58">
        <v>3408.3261617763442</v>
      </c>
    </row>
    <row r="152" spans="1:39" ht="15" thickBot="1" x14ac:dyDescent="0.4">
      <c r="A152" s="53">
        <v>3811</v>
      </c>
      <c r="B152" s="53">
        <v>1503</v>
      </c>
      <c r="C152" s="54" t="s">
        <v>26</v>
      </c>
      <c r="D152" s="53">
        <v>10123.538939599626</v>
      </c>
      <c r="E152" s="54"/>
      <c r="F152" s="55"/>
      <c r="G152" s="56"/>
      <c r="H152" s="39"/>
      <c r="I152" s="38"/>
      <c r="J152" s="118"/>
      <c r="K152" s="119">
        <v>10123.538939599626</v>
      </c>
      <c r="L152" s="123"/>
      <c r="Y152" s="118">
        <v>1.3623244994999999</v>
      </c>
      <c r="Z152" s="119">
        <v>8772.5556684261337</v>
      </c>
      <c r="AA152" s="123"/>
      <c r="AB152" t="str">
        <f>IF(AC152=A152,"","NÃO")</f>
        <v/>
      </c>
      <c r="AC152" s="53">
        <v>3811</v>
      </c>
      <c r="AD152" s="53" t="s">
        <v>163</v>
      </c>
      <c r="AE152" s="54" t="s">
        <v>171</v>
      </c>
      <c r="AF152" s="53">
        <v>1504208</v>
      </c>
      <c r="AG152" s="54" t="s">
        <v>323</v>
      </c>
      <c r="AH152" s="55">
        <v>41699</v>
      </c>
      <c r="AI152" s="56">
        <v>6439.4024123076661</v>
      </c>
      <c r="AJ152" s="39">
        <v>1503</v>
      </c>
      <c r="AK152" s="39" t="s">
        <v>26</v>
      </c>
      <c r="AL152" s="57">
        <v>1.4197757082</v>
      </c>
      <c r="AM152" s="58">
        <v>9142.5071203189054</v>
      </c>
    </row>
  </sheetData>
  <sortState xmlns:xlrd2="http://schemas.microsoft.com/office/spreadsheetml/2017/richdata2" ref="A2:D152">
    <sortCondition ref="D2:D152"/>
  </sortState>
  <mergeCells count="1">
    <mergeCell ref="N1:V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8934-2532-4700-BA36-55F98B79AEBF}">
  <dimension ref="A1:E117"/>
  <sheetViews>
    <sheetView tabSelected="1" topLeftCell="A51" workbookViewId="0">
      <selection activeCell="K59" sqref="K59"/>
    </sheetView>
  </sheetViews>
  <sheetFormatPr defaultRowHeight="14.5" x14ac:dyDescent="0.35"/>
  <cols>
    <col min="2" max="2" width="69.54296875" bestFit="1" customWidth="1"/>
  </cols>
  <sheetData>
    <row r="1" spans="1:5" x14ac:dyDescent="0.35">
      <c r="A1" s="197" t="s">
        <v>343</v>
      </c>
      <c r="B1" s="198"/>
      <c r="C1" s="198"/>
      <c r="D1" s="198"/>
      <c r="E1" s="199"/>
    </row>
    <row r="2" spans="1:5" x14ac:dyDescent="0.35">
      <c r="A2" s="200" t="s">
        <v>109</v>
      </c>
      <c r="B2" s="201" t="s">
        <v>110</v>
      </c>
      <c r="C2" s="202" t="s">
        <v>1</v>
      </c>
      <c r="D2" s="202" t="s">
        <v>3</v>
      </c>
      <c r="E2" s="203" t="s">
        <v>6</v>
      </c>
    </row>
    <row r="3" spans="1:5" x14ac:dyDescent="0.35">
      <c r="A3" s="204">
        <v>2802</v>
      </c>
      <c r="B3" s="205" t="s">
        <v>10</v>
      </c>
      <c r="C3" s="206">
        <v>3146.0439997500002</v>
      </c>
      <c r="D3" s="206">
        <v>4194.7253330000003</v>
      </c>
      <c r="E3" s="207">
        <v>5243.4066662500009</v>
      </c>
    </row>
    <row r="4" spans="1:5" x14ac:dyDescent="0.35">
      <c r="A4" s="204">
        <v>2701</v>
      </c>
      <c r="B4" s="205" t="s">
        <v>11</v>
      </c>
      <c r="C4" s="206">
        <v>1432.49032425</v>
      </c>
      <c r="D4" s="206">
        <v>1909.9870989999999</v>
      </c>
      <c r="E4" s="207">
        <v>2387.4838737499999</v>
      </c>
    </row>
    <row r="5" spans="1:5" x14ac:dyDescent="0.35">
      <c r="A5" s="204">
        <v>2901</v>
      </c>
      <c r="B5" s="205" t="s">
        <v>12</v>
      </c>
      <c r="C5" s="206">
        <v>558.34508325000002</v>
      </c>
      <c r="D5" s="206">
        <v>744.46011099999998</v>
      </c>
      <c r="E5" s="207">
        <v>930.57513874999995</v>
      </c>
    </row>
    <row r="6" spans="1:5" x14ac:dyDescent="0.35">
      <c r="A6" s="204">
        <v>1401</v>
      </c>
      <c r="B6" s="205" t="s">
        <v>111</v>
      </c>
      <c r="C6" s="206">
        <v>817.13436144373782</v>
      </c>
      <c r="D6" s="206">
        <v>1089.5124819249838</v>
      </c>
      <c r="E6" s="207">
        <v>1361.8906024062298</v>
      </c>
    </row>
    <row r="7" spans="1:5" x14ac:dyDescent="0.35">
      <c r="A7" s="204">
        <v>2503</v>
      </c>
      <c r="B7" s="205" t="s">
        <v>13</v>
      </c>
      <c r="C7" s="206">
        <v>552.17480775000001</v>
      </c>
      <c r="D7" s="206">
        <v>736.23307699999998</v>
      </c>
      <c r="E7" s="207">
        <v>920.29134624999995</v>
      </c>
    </row>
    <row r="8" spans="1:5" x14ac:dyDescent="0.35">
      <c r="A8" s="204">
        <v>5002</v>
      </c>
      <c r="B8" s="205" t="s">
        <v>14</v>
      </c>
      <c r="C8" s="206">
        <v>5795.8245375000006</v>
      </c>
      <c r="D8" s="206">
        <v>7727.7660500000002</v>
      </c>
      <c r="E8" s="207">
        <v>9659.7075624999998</v>
      </c>
    </row>
    <row r="9" spans="1:5" x14ac:dyDescent="0.35">
      <c r="A9" s="204">
        <v>3301</v>
      </c>
      <c r="B9" s="205" t="s">
        <v>15</v>
      </c>
      <c r="C9" s="206">
        <v>3705.286251</v>
      </c>
      <c r="D9" s="206">
        <v>4940.381668</v>
      </c>
      <c r="E9" s="207">
        <v>6175.4770850000004</v>
      </c>
    </row>
    <row r="10" spans="1:5" x14ac:dyDescent="0.35">
      <c r="A10" s="204">
        <v>2603</v>
      </c>
      <c r="B10" s="205" t="s">
        <v>16</v>
      </c>
      <c r="C10" s="206">
        <v>1361.5364475000001</v>
      </c>
      <c r="D10" s="206">
        <v>1815.38193</v>
      </c>
      <c r="E10" s="207">
        <v>2269.2274124999999</v>
      </c>
    </row>
    <row r="11" spans="1:5" x14ac:dyDescent="0.35">
      <c r="A11" s="204">
        <v>4104</v>
      </c>
      <c r="B11" s="205" t="s">
        <v>17</v>
      </c>
      <c r="C11" s="206">
        <v>5497.7376346515366</v>
      </c>
      <c r="D11" s="206">
        <v>7330.3168462020485</v>
      </c>
      <c r="E11" s="207">
        <v>9162.8960577525613</v>
      </c>
    </row>
    <row r="12" spans="1:5" x14ac:dyDescent="0.35">
      <c r="A12" s="204">
        <v>4202</v>
      </c>
      <c r="B12" s="205" t="s">
        <v>18</v>
      </c>
      <c r="C12" s="206">
        <v>5316.0650909006163</v>
      </c>
      <c r="D12" s="206">
        <v>7088.0867878674881</v>
      </c>
      <c r="E12" s="207">
        <v>8860.1084848343598</v>
      </c>
    </row>
    <row r="13" spans="1:5" x14ac:dyDescent="0.35">
      <c r="A13" s="204">
        <v>4304</v>
      </c>
      <c r="B13" s="205" t="s">
        <v>112</v>
      </c>
      <c r="C13" s="206">
        <v>5656.8406770000001</v>
      </c>
      <c r="D13" s="206">
        <v>7542.4542359999996</v>
      </c>
      <c r="E13" s="207">
        <v>9428.067794999999</v>
      </c>
    </row>
    <row r="14" spans="1:5" x14ac:dyDescent="0.35">
      <c r="A14" s="204">
        <v>5103</v>
      </c>
      <c r="B14" s="205" t="s">
        <v>19</v>
      </c>
      <c r="C14" s="206">
        <v>1934.4278692499997</v>
      </c>
      <c r="D14" s="206">
        <v>2579.2371589999998</v>
      </c>
      <c r="E14" s="207">
        <v>3224.0464487499999</v>
      </c>
    </row>
    <row r="15" spans="1:5" x14ac:dyDescent="0.35">
      <c r="A15" s="204">
        <v>5004</v>
      </c>
      <c r="B15" s="205" t="s">
        <v>20</v>
      </c>
      <c r="C15" s="206">
        <v>3242.4946139999997</v>
      </c>
      <c r="D15" s="206">
        <v>4323.3261519999996</v>
      </c>
      <c r="E15" s="207">
        <v>5404.15769</v>
      </c>
    </row>
    <row r="16" spans="1:5" x14ac:dyDescent="0.35">
      <c r="A16" s="204">
        <v>4204</v>
      </c>
      <c r="B16" s="205" t="s">
        <v>21</v>
      </c>
      <c r="C16" s="206">
        <v>4361.28259875</v>
      </c>
      <c r="D16" s="206">
        <v>5815.0434649999997</v>
      </c>
      <c r="E16" s="207">
        <v>7268.8043312499994</v>
      </c>
    </row>
    <row r="17" spans="1:5" x14ac:dyDescent="0.35">
      <c r="A17" s="204">
        <v>2907</v>
      </c>
      <c r="B17" s="205" t="s">
        <v>22</v>
      </c>
      <c r="C17" s="206">
        <v>1253.78328225</v>
      </c>
      <c r="D17" s="206">
        <v>1671.711043</v>
      </c>
      <c r="E17" s="207">
        <v>2089.6388037500001</v>
      </c>
    </row>
    <row r="18" spans="1:5" x14ac:dyDescent="0.35">
      <c r="A18" s="204">
        <v>2303</v>
      </c>
      <c r="B18" s="205" t="s">
        <v>23</v>
      </c>
      <c r="C18" s="206">
        <v>252.46602074999998</v>
      </c>
      <c r="D18" s="206">
        <v>336.62136099999998</v>
      </c>
      <c r="E18" s="207">
        <v>420.77670124999997</v>
      </c>
    </row>
    <row r="19" spans="1:5" x14ac:dyDescent="0.35">
      <c r="A19" s="204">
        <v>3104</v>
      </c>
      <c r="B19" s="205" t="s">
        <v>24</v>
      </c>
      <c r="C19" s="206">
        <v>3462.5435714999999</v>
      </c>
      <c r="D19" s="206">
        <v>4616.7247619999998</v>
      </c>
      <c r="E19" s="207">
        <v>5770.9059524999993</v>
      </c>
    </row>
    <row r="20" spans="1:5" x14ac:dyDescent="0.35">
      <c r="A20" s="204">
        <v>1601</v>
      </c>
      <c r="B20" s="205" t="s">
        <v>113</v>
      </c>
      <c r="C20" s="206">
        <v>495.71250000000003</v>
      </c>
      <c r="D20" s="206">
        <v>660.95</v>
      </c>
      <c r="E20" s="207">
        <v>826.1875</v>
      </c>
    </row>
    <row r="21" spans="1:5" x14ac:dyDescent="0.35">
      <c r="A21" s="204">
        <v>2702</v>
      </c>
      <c r="B21" s="205" t="s">
        <v>25</v>
      </c>
      <c r="C21" s="206">
        <v>6223.2992699999995</v>
      </c>
      <c r="D21" s="206">
        <v>8297.73236</v>
      </c>
      <c r="E21" s="207">
        <v>10372.16545</v>
      </c>
    </row>
    <row r="22" spans="1:5" x14ac:dyDescent="0.35">
      <c r="A22" s="204">
        <v>1503</v>
      </c>
      <c r="B22" s="205" t="s">
        <v>26</v>
      </c>
      <c r="C22" s="206">
        <v>1042.0795150229378</v>
      </c>
      <c r="D22" s="206">
        <v>1389.4393533639172</v>
      </c>
      <c r="E22" s="207">
        <v>1736.7991917048967</v>
      </c>
    </row>
    <row r="23" spans="1:5" x14ac:dyDescent="0.35">
      <c r="A23" s="204">
        <v>3101</v>
      </c>
      <c r="B23" s="205" t="s">
        <v>27</v>
      </c>
      <c r="C23" s="206">
        <v>831.89241375000006</v>
      </c>
      <c r="D23" s="206">
        <v>1109.189885</v>
      </c>
      <c r="E23" s="207">
        <v>1386.4873562499999</v>
      </c>
    </row>
    <row r="24" spans="1:5" x14ac:dyDescent="0.35">
      <c r="A24" s="204">
        <v>2401</v>
      </c>
      <c r="B24" s="205" t="s">
        <v>28</v>
      </c>
      <c r="C24" s="206">
        <v>343.15842825000004</v>
      </c>
      <c r="D24" s="206">
        <v>457.54457100000002</v>
      </c>
      <c r="E24" s="207">
        <v>571.93071375</v>
      </c>
    </row>
    <row r="25" spans="1:5" x14ac:dyDescent="0.35">
      <c r="A25" s="204">
        <v>2403</v>
      </c>
      <c r="B25" s="205" t="s">
        <v>29</v>
      </c>
      <c r="C25" s="206">
        <v>793.79162924999991</v>
      </c>
      <c r="D25" s="206">
        <v>1058.388839</v>
      </c>
      <c r="E25" s="207">
        <v>1322.98604875</v>
      </c>
    </row>
    <row r="26" spans="1:5" x14ac:dyDescent="0.35">
      <c r="A26" s="204">
        <v>1702</v>
      </c>
      <c r="B26" s="205" t="s">
        <v>30</v>
      </c>
      <c r="C26" s="206">
        <v>1046.3720175000001</v>
      </c>
      <c r="D26" s="206">
        <v>1395.1626900000001</v>
      </c>
      <c r="E26" s="207">
        <v>1743.9533625000001</v>
      </c>
    </row>
    <row r="27" spans="1:5" x14ac:dyDescent="0.35">
      <c r="A27" s="204">
        <v>4302</v>
      </c>
      <c r="B27" s="205" t="s">
        <v>31</v>
      </c>
      <c r="C27" s="206">
        <v>5063.4037822499995</v>
      </c>
      <c r="D27" s="206">
        <v>6751.2050429999999</v>
      </c>
      <c r="E27" s="207">
        <v>8439.0063037500004</v>
      </c>
    </row>
    <row r="28" spans="1:5" x14ac:dyDescent="0.35">
      <c r="A28" s="204">
        <v>4305</v>
      </c>
      <c r="B28" s="205" t="s">
        <v>32</v>
      </c>
      <c r="C28" s="206">
        <v>2114.6486692500002</v>
      </c>
      <c r="D28" s="206">
        <v>2819.531559</v>
      </c>
      <c r="E28" s="207">
        <v>3524.4144487499998</v>
      </c>
    </row>
    <row r="29" spans="1:5" x14ac:dyDescent="0.35">
      <c r="A29" s="204">
        <v>2904</v>
      </c>
      <c r="B29" s="205" t="s">
        <v>33</v>
      </c>
      <c r="C29" s="206">
        <v>240.19589474999998</v>
      </c>
      <c r="D29" s="206">
        <v>320.26119299999999</v>
      </c>
      <c r="E29" s="207">
        <v>400.32649125</v>
      </c>
    </row>
    <row r="30" spans="1:5" x14ac:dyDescent="0.35">
      <c r="A30" s="204">
        <v>4103</v>
      </c>
      <c r="B30" s="205" t="s">
        <v>34</v>
      </c>
      <c r="C30" s="206">
        <v>3557.8839097499995</v>
      </c>
      <c r="D30" s="206">
        <v>4743.8452129999996</v>
      </c>
      <c r="E30" s="207">
        <v>5929.8065162499997</v>
      </c>
    </row>
    <row r="31" spans="1:5" x14ac:dyDescent="0.35">
      <c r="A31" s="204">
        <v>1101</v>
      </c>
      <c r="B31" s="205" t="s">
        <v>35</v>
      </c>
      <c r="C31" s="206">
        <v>2091.7934970000001</v>
      </c>
      <c r="D31" s="206">
        <v>2789.057996</v>
      </c>
      <c r="E31" s="207">
        <v>3486.3224949999999</v>
      </c>
    </row>
    <row r="32" spans="1:5" x14ac:dyDescent="0.35">
      <c r="A32" s="204">
        <v>3506</v>
      </c>
      <c r="B32" s="205" t="s">
        <v>36</v>
      </c>
      <c r="C32" s="206">
        <v>2760.8508847499998</v>
      </c>
      <c r="D32" s="206">
        <v>3681.134513</v>
      </c>
      <c r="E32" s="207">
        <v>4601.4181412500002</v>
      </c>
    </row>
    <row r="33" spans="1:5" x14ac:dyDescent="0.35">
      <c r="A33" s="204">
        <v>3502</v>
      </c>
      <c r="B33" s="205" t="s">
        <v>37</v>
      </c>
      <c r="C33" s="206">
        <v>17622.087084750001</v>
      </c>
      <c r="D33" s="206">
        <v>23496.116113</v>
      </c>
      <c r="E33" s="207">
        <v>29370.145141249999</v>
      </c>
    </row>
    <row r="34" spans="1:5" x14ac:dyDescent="0.35">
      <c r="A34" s="204">
        <v>1201</v>
      </c>
      <c r="B34" s="205" t="s">
        <v>38</v>
      </c>
      <c r="C34" s="206">
        <v>836.69500125000002</v>
      </c>
      <c r="D34" s="206">
        <v>1115.593335</v>
      </c>
      <c r="E34" s="207">
        <v>1394.4916687499999</v>
      </c>
    </row>
    <row r="35" spans="1:5" x14ac:dyDescent="0.35">
      <c r="A35" s="204">
        <v>4307</v>
      </c>
      <c r="B35" s="205" t="s">
        <v>39</v>
      </c>
      <c r="C35" s="206">
        <v>3799.43249775</v>
      </c>
      <c r="D35" s="206">
        <v>5065.9099969999997</v>
      </c>
      <c r="E35" s="207">
        <v>6332.3874962499995</v>
      </c>
    </row>
    <row r="36" spans="1:5" x14ac:dyDescent="0.35">
      <c r="A36" s="204">
        <v>1504</v>
      </c>
      <c r="B36" s="205" t="s">
        <v>40</v>
      </c>
      <c r="C36" s="206">
        <v>706.50073275</v>
      </c>
      <c r="D36" s="206">
        <v>942.00097700000003</v>
      </c>
      <c r="E36" s="207">
        <v>1177.5012212500001</v>
      </c>
    </row>
    <row r="37" spans="1:5" x14ac:dyDescent="0.35">
      <c r="A37" s="204">
        <v>3501</v>
      </c>
      <c r="B37" s="205" t="s">
        <v>41</v>
      </c>
      <c r="C37" s="206">
        <v>10908.56262825</v>
      </c>
      <c r="D37" s="206">
        <v>14544.750171</v>
      </c>
      <c r="E37" s="207">
        <v>18180.937713749998</v>
      </c>
    </row>
    <row r="38" spans="1:5" x14ac:dyDescent="0.35">
      <c r="A38" s="204">
        <v>3504</v>
      </c>
      <c r="B38" s="205" t="s">
        <v>42</v>
      </c>
      <c r="C38" s="206">
        <v>5175.0798937500003</v>
      </c>
      <c r="D38" s="206">
        <v>6900.1065250000001</v>
      </c>
      <c r="E38" s="207">
        <v>8625.13315625</v>
      </c>
    </row>
    <row r="39" spans="1:5" x14ac:dyDescent="0.35">
      <c r="A39" s="204">
        <v>2102</v>
      </c>
      <c r="B39" s="205" t="s">
        <v>43</v>
      </c>
      <c r="C39" s="206">
        <v>257.56095225000001</v>
      </c>
      <c r="D39" s="206">
        <v>343.414603</v>
      </c>
      <c r="E39" s="207">
        <v>429.26825374999999</v>
      </c>
    </row>
    <row r="40" spans="1:5" x14ac:dyDescent="0.35">
      <c r="A40" s="204">
        <v>2301</v>
      </c>
      <c r="B40" s="205" t="s">
        <v>44</v>
      </c>
      <c r="C40" s="206">
        <v>134.79760350000001</v>
      </c>
      <c r="D40" s="206">
        <v>179.73013800000001</v>
      </c>
      <c r="E40" s="207">
        <v>224.66267250000001</v>
      </c>
    </row>
    <row r="41" spans="1:5" x14ac:dyDescent="0.35">
      <c r="A41" s="204">
        <v>3102</v>
      </c>
      <c r="B41" s="205" t="s">
        <v>45</v>
      </c>
      <c r="C41" s="206">
        <v>1464.1508819999999</v>
      </c>
      <c r="D41" s="206">
        <v>1952.201176</v>
      </c>
      <c r="E41" s="207">
        <v>2440.2514700000002</v>
      </c>
    </row>
    <row r="42" spans="1:5" x14ac:dyDescent="0.35">
      <c r="A42" s="204">
        <v>2202</v>
      </c>
      <c r="B42" s="205" t="s">
        <v>46</v>
      </c>
      <c r="C42" s="206">
        <v>178.11366525</v>
      </c>
      <c r="D42" s="206">
        <v>237.48488699999999</v>
      </c>
      <c r="E42" s="207">
        <v>296.85610874999998</v>
      </c>
    </row>
    <row r="43" spans="1:5" x14ac:dyDescent="0.35">
      <c r="A43" s="204">
        <v>3106</v>
      </c>
      <c r="B43" s="205" t="s">
        <v>47</v>
      </c>
      <c r="C43" s="206">
        <v>4897.3335472500003</v>
      </c>
      <c r="D43" s="206">
        <v>6529.7780629999997</v>
      </c>
      <c r="E43" s="207">
        <v>8162.2225787499992</v>
      </c>
    </row>
    <row r="44" spans="1:5" x14ac:dyDescent="0.35">
      <c r="A44" s="204">
        <v>3201</v>
      </c>
      <c r="B44" s="205" t="s">
        <v>48</v>
      </c>
      <c r="C44" s="206">
        <v>3795.6815362499997</v>
      </c>
      <c r="D44" s="206">
        <v>5060.9087149999996</v>
      </c>
      <c r="E44" s="207">
        <v>6326.135893749999</v>
      </c>
    </row>
    <row r="45" spans="1:5" x14ac:dyDescent="0.35">
      <c r="A45" s="204">
        <v>2909</v>
      </c>
      <c r="B45" s="205" t="s">
        <v>49</v>
      </c>
      <c r="C45" s="206">
        <v>588.41311874999997</v>
      </c>
      <c r="D45" s="206">
        <v>784.55082500000003</v>
      </c>
      <c r="E45" s="207">
        <v>980.6885312500001</v>
      </c>
    </row>
    <row r="46" spans="1:5" x14ac:dyDescent="0.35">
      <c r="A46" s="204">
        <v>3503</v>
      </c>
      <c r="B46" s="205" t="s">
        <v>50</v>
      </c>
      <c r="C46" s="206">
        <v>9599.3093879999997</v>
      </c>
      <c r="D46" s="206">
        <v>12799.079184</v>
      </c>
      <c r="E46" s="207">
        <v>15998.848980000001</v>
      </c>
    </row>
    <row r="47" spans="1:5" x14ac:dyDescent="0.35">
      <c r="A47" s="204">
        <v>1502</v>
      </c>
      <c r="B47" s="205" t="s">
        <v>51</v>
      </c>
      <c r="C47" s="206">
        <v>562.52540550000003</v>
      </c>
      <c r="D47" s="206">
        <v>750.03387399999997</v>
      </c>
      <c r="E47" s="207">
        <v>937.5423424999999</v>
      </c>
    </row>
    <row r="48" spans="1:5" x14ac:dyDescent="0.35">
      <c r="A48" s="204">
        <v>3108</v>
      </c>
      <c r="B48" s="205" t="s">
        <v>52</v>
      </c>
      <c r="C48" s="206">
        <v>4773.1556625000003</v>
      </c>
      <c r="D48" s="206">
        <v>6364.2075500000001</v>
      </c>
      <c r="E48" s="207">
        <v>7955.2594374999999</v>
      </c>
    </row>
    <row r="49" spans="1:5" x14ac:dyDescent="0.35">
      <c r="A49" s="204">
        <v>4102</v>
      </c>
      <c r="B49" s="205" t="s">
        <v>53</v>
      </c>
      <c r="C49" s="206">
        <v>841.63802249999992</v>
      </c>
      <c r="D49" s="206">
        <v>1122.1840299999999</v>
      </c>
      <c r="E49" s="207">
        <v>1402.7300375</v>
      </c>
    </row>
    <row r="50" spans="1:5" x14ac:dyDescent="0.35">
      <c r="A50" s="204">
        <v>2302</v>
      </c>
      <c r="B50" s="205" t="s">
        <v>54</v>
      </c>
      <c r="C50" s="206">
        <v>179.99005349999999</v>
      </c>
      <c r="D50" s="206">
        <v>239.986738</v>
      </c>
      <c r="E50" s="207">
        <v>299.98342250000002</v>
      </c>
    </row>
    <row r="51" spans="1:5" x14ac:dyDescent="0.35">
      <c r="A51" s="204">
        <v>4303</v>
      </c>
      <c r="B51" s="205" t="s">
        <v>55</v>
      </c>
      <c r="C51" s="206">
        <v>6952.3987552500002</v>
      </c>
      <c r="D51" s="206">
        <v>9269.8650070000003</v>
      </c>
      <c r="E51" s="207">
        <v>11587.33125875</v>
      </c>
    </row>
    <row r="52" spans="1:5" x14ac:dyDescent="0.35">
      <c r="A52" s="204">
        <v>2604</v>
      </c>
      <c r="B52" s="205" t="s">
        <v>56</v>
      </c>
      <c r="C52" s="206">
        <v>1670.76553425</v>
      </c>
      <c r="D52" s="206">
        <v>2227.687379</v>
      </c>
      <c r="E52" s="207">
        <v>2784.6092237499997</v>
      </c>
    </row>
    <row r="53" spans="1:5" x14ac:dyDescent="0.35">
      <c r="A53" s="204">
        <v>2906</v>
      </c>
      <c r="B53" s="205" t="s">
        <v>57</v>
      </c>
      <c r="C53" s="206">
        <v>616.61049524999999</v>
      </c>
      <c r="D53" s="206">
        <v>822.14732700000002</v>
      </c>
      <c r="E53" s="207">
        <v>1027.6841587500001</v>
      </c>
    </row>
    <row r="54" spans="1:5" x14ac:dyDescent="0.35">
      <c r="A54" s="204">
        <v>5204</v>
      </c>
      <c r="B54" s="205" t="s">
        <v>58</v>
      </c>
      <c r="C54" s="206">
        <v>2660.3876999999998</v>
      </c>
      <c r="D54" s="206">
        <v>3547.1835999999998</v>
      </c>
      <c r="E54" s="207">
        <v>4433.9794999999995</v>
      </c>
    </row>
    <row r="55" spans="1:5" ht="15" thickBot="1" x14ac:dyDescent="0.4">
      <c r="A55" s="208">
        <v>3302</v>
      </c>
      <c r="B55" s="209" t="s">
        <v>59</v>
      </c>
      <c r="C55" s="210">
        <v>3203.7165487499997</v>
      </c>
      <c r="D55" s="210">
        <v>4271.6220649999996</v>
      </c>
      <c r="E55" s="211">
        <v>5339.5275812499995</v>
      </c>
    </row>
    <row r="56" spans="1:5" x14ac:dyDescent="0.35">
      <c r="A56" s="190"/>
      <c r="B56" s="191"/>
      <c r="C56" s="192"/>
      <c r="D56" s="192"/>
      <c r="E56" s="193"/>
    </row>
    <row r="57" spans="1:5" x14ac:dyDescent="0.35">
      <c r="A57" s="180"/>
      <c r="B57" s="181"/>
      <c r="C57" s="182"/>
      <c r="D57" s="182"/>
      <c r="E57" s="183"/>
    </row>
    <row r="58" spans="1:5" x14ac:dyDescent="0.35">
      <c r="A58" s="180"/>
      <c r="B58" s="181"/>
      <c r="C58" s="182"/>
      <c r="D58" s="182"/>
      <c r="E58" s="183"/>
    </row>
    <row r="59" spans="1:5" ht="15" thickBot="1" x14ac:dyDescent="0.4">
      <c r="A59" s="184"/>
      <c r="B59" s="185"/>
      <c r="C59" s="188"/>
      <c r="D59" s="188"/>
      <c r="E59" s="189"/>
    </row>
    <row r="60" spans="1:5" x14ac:dyDescent="0.35">
      <c r="A60" s="194" t="s">
        <v>343</v>
      </c>
      <c r="B60" s="195"/>
      <c r="C60" s="195"/>
      <c r="D60" s="195"/>
      <c r="E60" s="196"/>
    </row>
    <row r="61" spans="1:5" x14ac:dyDescent="0.35">
      <c r="A61" s="176" t="s">
        <v>109</v>
      </c>
      <c r="B61" s="177" t="s">
        <v>110</v>
      </c>
      <c r="C61" s="178" t="s">
        <v>1</v>
      </c>
      <c r="D61" s="178" t="s">
        <v>3</v>
      </c>
      <c r="E61" s="179" t="s">
        <v>6</v>
      </c>
    </row>
    <row r="62" spans="1:5" x14ac:dyDescent="0.35">
      <c r="A62" s="180">
        <v>1701</v>
      </c>
      <c r="B62" s="181" t="s">
        <v>60</v>
      </c>
      <c r="C62" s="182">
        <v>738.52449975000002</v>
      </c>
      <c r="D62" s="182">
        <v>984.69933300000002</v>
      </c>
      <c r="E62" s="183">
        <v>1230.8741662500001</v>
      </c>
    </row>
    <row r="63" spans="1:5" x14ac:dyDescent="0.35">
      <c r="A63" s="180">
        <v>3103</v>
      </c>
      <c r="B63" s="181" t="s">
        <v>61</v>
      </c>
      <c r="C63" s="182">
        <v>3124.7308102500001</v>
      </c>
      <c r="D63" s="182">
        <v>4166.3077469999998</v>
      </c>
      <c r="E63" s="183">
        <v>5207.8846837499996</v>
      </c>
    </row>
    <row r="64" spans="1:5" x14ac:dyDescent="0.35">
      <c r="A64" s="180">
        <v>3505</v>
      </c>
      <c r="B64" s="181" t="s">
        <v>62</v>
      </c>
      <c r="C64" s="182">
        <v>6068.5344930000001</v>
      </c>
      <c r="D64" s="182">
        <v>8091.3793240000005</v>
      </c>
      <c r="E64" s="183">
        <v>10114.224155</v>
      </c>
    </row>
    <row r="65" spans="1:5" x14ac:dyDescent="0.35">
      <c r="A65" s="180">
        <v>4101</v>
      </c>
      <c r="B65" s="181" t="s">
        <v>63</v>
      </c>
      <c r="C65" s="182">
        <v>4965.5256733279366</v>
      </c>
      <c r="D65" s="182">
        <v>6620.7008977705818</v>
      </c>
      <c r="E65" s="183">
        <v>8275.8761222132271</v>
      </c>
    </row>
    <row r="66" spans="1:5" x14ac:dyDescent="0.35">
      <c r="A66" s="180">
        <v>3105</v>
      </c>
      <c r="B66" s="181" t="s">
        <v>64</v>
      </c>
      <c r="C66" s="182">
        <v>7466.297404500001</v>
      </c>
      <c r="D66" s="182">
        <v>9955.0632060000007</v>
      </c>
      <c r="E66" s="183">
        <v>12443.8290075</v>
      </c>
    </row>
    <row r="67" spans="1:5" x14ac:dyDescent="0.35">
      <c r="A67" s="180">
        <v>5106</v>
      </c>
      <c r="B67" s="181" t="s">
        <v>65</v>
      </c>
      <c r="C67" s="182">
        <v>2893.0051537499999</v>
      </c>
      <c r="D67" s="182">
        <v>3857.340205</v>
      </c>
      <c r="E67" s="183">
        <v>4821.6752562499996</v>
      </c>
    </row>
    <row r="68" spans="1:5" x14ac:dyDescent="0.35">
      <c r="A68" s="180">
        <v>5203</v>
      </c>
      <c r="B68" s="181" t="s">
        <v>66</v>
      </c>
      <c r="C68" s="182">
        <v>1955.6570647500002</v>
      </c>
      <c r="D68" s="182">
        <v>2607.5427530000002</v>
      </c>
      <c r="E68" s="183">
        <v>3259.4284412500001</v>
      </c>
    </row>
    <row r="69" spans="1:5" x14ac:dyDescent="0.35">
      <c r="A69" s="180">
        <v>2801</v>
      </c>
      <c r="B69" s="181" t="s">
        <v>67</v>
      </c>
      <c r="C69" s="182">
        <v>1422.6465187499998</v>
      </c>
      <c r="D69" s="182">
        <v>1896.8620249999999</v>
      </c>
      <c r="E69" s="183">
        <v>2371.07753125</v>
      </c>
    </row>
    <row r="70" spans="1:5" x14ac:dyDescent="0.35">
      <c r="A70" s="180">
        <v>5205</v>
      </c>
      <c r="B70" s="181" t="s">
        <v>68</v>
      </c>
      <c r="C70" s="182">
        <v>2046.71546025</v>
      </c>
      <c r="D70" s="182">
        <v>2728.953947</v>
      </c>
      <c r="E70" s="183">
        <v>3411.19243375</v>
      </c>
    </row>
    <row r="71" spans="1:5" x14ac:dyDescent="0.35">
      <c r="A71" s="180">
        <v>2602</v>
      </c>
      <c r="B71" s="181" t="s">
        <v>69</v>
      </c>
      <c r="C71" s="182">
        <v>185.05518000000001</v>
      </c>
      <c r="D71" s="182">
        <v>246.74024</v>
      </c>
      <c r="E71" s="183">
        <v>308.42529999999999</v>
      </c>
    </row>
    <row r="72" spans="1:5" x14ac:dyDescent="0.35">
      <c r="A72" s="180">
        <v>5202</v>
      </c>
      <c r="B72" s="181" t="s">
        <v>70</v>
      </c>
      <c r="C72" s="182">
        <v>2785.3242255</v>
      </c>
      <c r="D72" s="182">
        <v>3713.7656339999999</v>
      </c>
      <c r="E72" s="183">
        <v>4642.2070425000002</v>
      </c>
    </row>
    <row r="73" spans="1:5" x14ac:dyDescent="0.35">
      <c r="A73" s="180">
        <v>4306</v>
      </c>
      <c r="B73" s="181" t="s">
        <v>71</v>
      </c>
      <c r="C73" s="182">
        <v>6927.264854250001</v>
      </c>
      <c r="D73" s="182">
        <v>9236.3531390000007</v>
      </c>
      <c r="E73" s="183">
        <v>11545.44142375</v>
      </c>
    </row>
    <row r="74" spans="1:5" x14ac:dyDescent="0.35">
      <c r="A74" s="180">
        <v>2105</v>
      </c>
      <c r="B74" s="181" t="s">
        <v>72</v>
      </c>
      <c r="C74" s="182">
        <v>561.13120724999999</v>
      </c>
      <c r="D74" s="182">
        <v>748.17494299999998</v>
      </c>
      <c r="E74" s="183">
        <v>935.21867874999998</v>
      </c>
    </row>
    <row r="75" spans="1:5" x14ac:dyDescent="0.35">
      <c r="A75" s="180">
        <v>5101</v>
      </c>
      <c r="B75" s="181" t="s">
        <v>73</v>
      </c>
      <c r="C75" s="182">
        <v>1651.1351677500002</v>
      </c>
      <c r="D75" s="182">
        <v>2201.5135570000002</v>
      </c>
      <c r="E75" s="183">
        <v>2751.8919462500003</v>
      </c>
    </row>
    <row r="76" spans="1:5" x14ac:dyDescent="0.35">
      <c r="A76" s="180">
        <v>2902</v>
      </c>
      <c r="B76" s="181" t="s">
        <v>74</v>
      </c>
      <c r="C76" s="182">
        <v>275.30964975000001</v>
      </c>
      <c r="D76" s="182">
        <v>367.07953300000003</v>
      </c>
      <c r="E76" s="183">
        <v>458.84941625000005</v>
      </c>
    </row>
    <row r="77" spans="1:5" x14ac:dyDescent="0.35">
      <c r="A77" s="180">
        <v>5104</v>
      </c>
      <c r="B77" s="181" t="s">
        <v>75</v>
      </c>
      <c r="C77" s="182">
        <v>1218.0096390000001</v>
      </c>
      <c r="D77" s="182">
        <v>1624.0128520000001</v>
      </c>
      <c r="E77" s="183">
        <v>2030.016065</v>
      </c>
    </row>
    <row r="78" spans="1:5" x14ac:dyDescent="0.35">
      <c r="A78" s="180">
        <v>2402</v>
      </c>
      <c r="B78" s="181" t="s">
        <v>76</v>
      </c>
      <c r="C78" s="182">
        <v>549.09665625000002</v>
      </c>
      <c r="D78" s="182">
        <v>732.12887499999999</v>
      </c>
      <c r="E78" s="183">
        <v>915.16109374999996</v>
      </c>
    </row>
    <row r="79" spans="1:5" x14ac:dyDescent="0.35">
      <c r="A79" s="180">
        <v>2103</v>
      </c>
      <c r="B79" s="181" t="s">
        <v>77</v>
      </c>
      <c r="C79" s="182">
        <v>791.07774225000003</v>
      </c>
      <c r="D79" s="182">
        <v>1054.770323</v>
      </c>
      <c r="E79" s="183">
        <v>1318.4629037499999</v>
      </c>
    </row>
    <row r="80" spans="1:5" x14ac:dyDescent="0.35">
      <c r="A80" s="180">
        <v>1202</v>
      </c>
      <c r="B80" s="181" t="s">
        <v>78</v>
      </c>
      <c r="C80" s="182">
        <v>202.91762624999998</v>
      </c>
      <c r="D80" s="182">
        <v>270.55683499999998</v>
      </c>
      <c r="E80" s="183">
        <v>338.19604374999994</v>
      </c>
    </row>
    <row r="81" spans="1:5" x14ac:dyDescent="0.35">
      <c r="A81" s="180">
        <v>2206</v>
      </c>
      <c r="B81" s="181" t="s">
        <v>79</v>
      </c>
      <c r="C81" s="182">
        <v>118.8439425</v>
      </c>
      <c r="D81" s="182">
        <v>158.45858999999999</v>
      </c>
      <c r="E81" s="183">
        <v>198.07323749999998</v>
      </c>
    </row>
    <row r="82" spans="1:5" x14ac:dyDescent="0.35">
      <c r="A82" s="180">
        <v>2910</v>
      </c>
      <c r="B82" s="181" t="s">
        <v>80</v>
      </c>
      <c r="C82" s="182">
        <v>446.06138175000001</v>
      </c>
      <c r="D82" s="182">
        <v>594.74850900000001</v>
      </c>
      <c r="E82" s="183">
        <v>743.43563625000002</v>
      </c>
    </row>
    <row r="83" spans="1:5" x14ac:dyDescent="0.35">
      <c r="A83" s="180">
        <v>2903</v>
      </c>
      <c r="B83" s="181" t="s">
        <v>81</v>
      </c>
      <c r="C83" s="182">
        <v>151.26211125</v>
      </c>
      <c r="D83" s="182">
        <v>201.68281500000001</v>
      </c>
      <c r="E83" s="183">
        <v>252.10351875000001</v>
      </c>
    </row>
    <row r="84" spans="1:5" x14ac:dyDescent="0.35">
      <c r="A84" s="180">
        <v>5206</v>
      </c>
      <c r="B84" s="181" t="s">
        <v>82</v>
      </c>
      <c r="C84" s="182">
        <v>5534.3598457500002</v>
      </c>
      <c r="D84" s="182">
        <v>7379.1464610000003</v>
      </c>
      <c r="E84" s="183">
        <v>9223.9330762499994</v>
      </c>
    </row>
    <row r="85" spans="1:5" x14ac:dyDescent="0.35">
      <c r="A85" s="180">
        <v>2201</v>
      </c>
      <c r="B85" s="181" t="s">
        <v>83</v>
      </c>
      <c r="C85" s="182">
        <v>189.97308749999999</v>
      </c>
      <c r="D85" s="182">
        <v>253.29745</v>
      </c>
      <c r="E85" s="183">
        <v>316.62181249999998</v>
      </c>
    </row>
    <row r="86" spans="1:5" x14ac:dyDescent="0.35">
      <c r="A86" s="180">
        <v>2502</v>
      </c>
      <c r="B86" s="181" t="s">
        <v>84</v>
      </c>
      <c r="C86" s="182">
        <v>259.20521625000003</v>
      </c>
      <c r="D86" s="182">
        <v>345.60695500000003</v>
      </c>
      <c r="E86" s="183">
        <v>432.00869375000002</v>
      </c>
    </row>
    <row r="87" spans="1:5" x14ac:dyDescent="0.35">
      <c r="A87" s="180">
        <v>3107</v>
      </c>
      <c r="B87" s="181" t="s">
        <v>85</v>
      </c>
      <c r="C87" s="182">
        <v>1668.9674669999999</v>
      </c>
      <c r="D87" s="182">
        <v>2225.2899560000001</v>
      </c>
      <c r="E87" s="183">
        <v>2781.6124450000002</v>
      </c>
    </row>
    <row r="88" spans="1:5" x14ac:dyDescent="0.35">
      <c r="A88" s="180">
        <v>2905</v>
      </c>
      <c r="B88" s="181" t="s">
        <v>86</v>
      </c>
      <c r="C88" s="182">
        <v>1166.8715992499999</v>
      </c>
      <c r="D88" s="182">
        <v>1555.8287989999999</v>
      </c>
      <c r="E88" s="183">
        <v>1944.7859987499999</v>
      </c>
    </row>
    <row r="89" spans="1:5" x14ac:dyDescent="0.35">
      <c r="A89" s="180">
        <v>2203</v>
      </c>
      <c r="B89" s="181" t="s">
        <v>87</v>
      </c>
      <c r="C89" s="182">
        <v>117.3705915</v>
      </c>
      <c r="D89" s="182">
        <v>156.494122</v>
      </c>
      <c r="E89" s="183">
        <v>195.61765250000002</v>
      </c>
    </row>
    <row r="90" spans="1:5" x14ac:dyDescent="0.35">
      <c r="A90" s="180">
        <v>5207</v>
      </c>
      <c r="B90" s="181" t="s">
        <v>88</v>
      </c>
      <c r="C90" s="182">
        <v>3568.0891762499996</v>
      </c>
      <c r="D90" s="182">
        <v>4757.4522349999997</v>
      </c>
      <c r="E90" s="183">
        <v>5946.8152937499999</v>
      </c>
    </row>
    <row r="91" spans="1:5" x14ac:dyDescent="0.35">
      <c r="A91" s="180">
        <v>5102</v>
      </c>
      <c r="B91" s="181" t="s">
        <v>89</v>
      </c>
      <c r="C91" s="182">
        <v>2018.8524075</v>
      </c>
      <c r="D91" s="182">
        <v>2691.80321</v>
      </c>
      <c r="E91" s="183">
        <v>3364.7540125</v>
      </c>
    </row>
    <row r="92" spans="1:5" x14ac:dyDescent="0.35">
      <c r="A92" s="180">
        <v>2101</v>
      </c>
      <c r="B92" s="181" t="s">
        <v>90</v>
      </c>
      <c r="C92" s="182">
        <v>380.75033099999996</v>
      </c>
      <c r="D92" s="182">
        <v>507.66710799999998</v>
      </c>
      <c r="E92" s="183">
        <v>634.58388500000001</v>
      </c>
    </row>
    <row r="93" spans="1:5" x14ac:dyDescent="0.35">
      <c r="A93" s="180">
        <v>4301</v>
      </c>
      <c r="B93" s="181" t="s">
        <v>91</v>
      </c>
      <c r="C93" s="182">
        <v>4906.4459879999995</v>
      </c>
      <c r="D93" s="182">
        <v>6541.9279839999999</v>
      </c>
      <c r="E93" s="183">
        <v>8177.4099800000004</v>
      </c>
    </row>
    <row r="94" spans="1:5" x14ac:dyDescent="0.35">
      <c r="A94" s="180">
        <v>4201</v>
      </c>
      <c r="B94" s="181" t="s">
        <v>114</v>
      </c>
      <c r="C94" s="182">
        <v>5292.4021692673841</v>
      </c>
      <c r="D94" s="182">
        <v>7056.5362256898452</v>
      </c>
      <c r="E94" s="183">
        <v>8820.6702821123072</v>
      </c>
    </row>
    <row r="95" spans="1:5" x14ac:dyDescent="0.35">
      <c r="A95" s="180">
        <v>2204</v>
      </c>
      <c r="B95" s="181" t="s">
        <v>92</v>
      </c>
      <c r="C95" s="182">
        <v>149.62545225000002</v>
      </c>
      <c r="D95" s="182">
        <v>199.50060300000001</v>
      </c>
      <c r="E95" s="183">
        <v>249.37575375</v>
      </c>
    </row>
    <row r="96" spans="1:5" x14ac:dyDescent="0.35">
      <c r="A96" s="180">
        <v>2601</v>
      </c>
      <c r="B96" s="181" t="s">
        <v>93</v>
      </c>
      <c r="C96" s="182">
        <v>138.67474425</v>
      </c>
      <c r="D96" s="182">
        <v>184.89965900000001</v>
      </c>
      <c r="E96" s="183">
        <v>231.12457375000002</v>
      </c>
    </row>
    <row r="97" spans="1:5" x14ac:dyDescent="0.35">
      <c r="A97" s="180">
        <v>5107</v>
      </c>
      <c r="B97" s="181" t="s">
        <v>94</v>
      </c>
      <c r="C97" s="182">
        <v>2146.1630460000001</v>
      </c>
      <c r="D97" s="182">
        <v>2861.5507280000002</v>
      </c>
      <c r="E97" s="183">
        <v>3576.9384100000002</v>
      </c>
    </row>
    <row r="98" spans="1:5" x14ac:dyDescent="0.35">
      <c r="A98" s="180">
        <v>1301</v>
      </c>
      <c r="B98" s="181" t="s">
        <v>115</v>
      </c>
      <c r="C98" s="182">
        <v>505.20229227976074</v>
      </c>
      <c r="D98" s="182">
        <v>673.60305637301428</v>
      </c>
      <c r="E98" s="183">
        <v>842.00382046626783</v>
      </c>
    </row>
    <row r="99" spans="1:5" x14ac:dyDescent="0.35">
      <c r="A99" s="180">
        <v>2908</v>
      </c>
      <c r="B99" s="181" t="s">
        <v>95</v>
      </c>
      <c r="C99" s="182">
        <v>3167.9149695000006</v>
      </c>
      <c r="D99" s="182">
        <v>4223.8866260000004</v>
      </c>
      <c r="E99" s="183">
        <v>5279.8582825000003</v>
      </c>
    </row>
    <row r="100" spans="1:5" x14ac:dyDescent="0.35">
      <c r="A100" s="180">
        <v>5105</v>
      </c>
      <c r="B100" s="181" t="s">
        <v>96</v>
      </c>
      <c r="C100" s="182">
        <v>889.18752374999997</v>
      </c>
      <c r="D100" s="182">
        <v>1185.583365</v>
      </c>
      <c r="E100" s="183">
        <v>1481.9792062500001</v>
      </c>
    </row>
    <row r="101" spans="1:5" x14ac:dyDescent="0.35">
      <c r="A101" s="180">
        <v>2106</v>
      </c>
      <c r="B101" s="181" t="s">
        <v>97</v>
      </c>
      <c r="C101" s="182">
        <v>392.46908174999999</v>
      </c>
      <c r="D101" s="182">
        <v>523.29210899999998</v>
      </c>
      <c r="E101" s="183">
        <v>654.11513624999998</v>
      </c>
    </row>
    <row r="102" spans="1:5" x14ac:dyDescent="0.35">
      <c r="A102" s="180">
        <v>1501</v>
      </c>
      <c r="B102" s="181" t="s">
        <v>98</v>
      </c>
      <c r="C102" s="182">
        <v>760.50490617590992</v>
      </c>
      <c r="D102" s="182">
        <v>1014.0065415678799</v>
      </c>
      <c r="E102" s="183">
        <v>1267.5081769598498</v>
      </c>
    </row>
    <row r="103" spans="1:5" x14ac:dyDescent="0.35">
      <c r="A103" s="180">
        <v>2605</v>
      </c>
      <c r="B103" s="181" t="s">
        <v>99</v>
      </c>
      <c r="C103" s="182">
        <v>258.65007000000003</v>
      </c>
      <c r="D103" s="182">
        <v>344.86676</v>
      </c>
      <c r="E103" s="183">
        <v>431.08344999999997</v>
      </c>
    </row>
    <row r="104" spans="1:5" x14ac:dyDescent="0.35">
      <c r="A104" s="180">
        <v>2205</v>
      </c>
      <c r="B104" s="181" t="s">
        <v>100</v>
      </c>
      <c r="C104" s="182">
        <v>255.61510950000002</v>
      </c>
      <c r="D104" s="182">
        <v>340.82014600000002</v>
      </c>
      <c r="E104" s="183">
        <v>426.02518250000003</v>
      </c>
    </row>
    <row r="105" spans="1:5" x14ac:dyDescent="0.35">
      <c r="A105" s="180">
        <v>5001</v>
      </c>
      <c r="B105" s="181" t="s">
        <v>101</v>
      </c>
      <c r="C105" s="182">
        <v>1934.2841827499999</v>
      </c>
      <c r="D105" s="182">
        <v>2579.0455769999999</v>
      </c>
      <c r="E105" s="183">
        <v>3223.8069712500001</v>
      </c>
    </row>
    <row r="106" spans="1:5" x14ac:dyDescent="0.35">
      <c r="A106" s="180">
        <v>1303</v>
      </c>
      <c r="B106" s="181" t="s">
        <v>102</v>
      </c>
      <c r="C106" s="182">
        <v>590.22006450000003</v>
      </c>
      <c r="D106" s="182">
        <v>786.96008600000005</v>
      </c>
      <c r="E106" s="183">
        <v>983.70010750000006</v>
      </c>
    </row>
    <row r="107" spans="1:5" x14ac:dyDescent="0.35">
      <c r="A107" s="180">
        <v>5201</v>
      </c>
      <c r="B107" s="181" t="s">
        <v>103</v>
      </c>
      <c r="C107" s="182">
        <v>3042.4144695</v>
      </c>
      <c r="D107" s="182">
        <v>4056.5526260000001</v>
      </c>
      <c r="E107" s="183">
        <v>5070.6907824999998</v>
      </c>
    </row>
    <row r="108" spans="1:5" x14ac:dyDescent="0.35">
      <c r="A108" s="180">
        <v>5003</v>
      </c>
      <c r="B108" s="181" t="s">
        <v>104</v>
      </c>
      <c r="C108" s="182">
        <v>4136.9951092499996</v>
      </c>
      <c r="D108" s="182">
        <v>5515.9934789999998</v>
      </c>
      <c r="E108" s="183">
        <v>6894.9918487499999</v>
      </c>
    </row>
    <row r="109" spans="1:5" x14ac:dyDescent="0.35">
      <c r="A109" s="180">
        <v>2104</v>
      </c>
      <c r="B109" s="181" t="s">
        <v>105</v>
      </c>
      <c r="C109" s="182">
        <v>361.73340224999998</v>
      </c>
      <c r="D109" s="182">
        <v>482.31120299999998</v>
      </c>
      <c r="E109" s="183">
        <v>602.88900375000003</v>
      </c>
    </row>
    <row r="110" spans="1:5" x14ac:dyDescent="0.35">
      <c r="A110" s="180">
        <v>2501</v>
      </c>
      <c r="B110" s="181" t="s">
        <v>106</v>
      </c>
      <c r="C110" s="182">
        <v>506.42799750000006</v>
      </c>
      <c r="D110" s="182">
        <v>675.23733000000004</v>
      </c>
      <c r="E110" s="183">
        <v>844.04666250000002</v>
      </c>
    </row>
    <row r="111" spans="1:5" x14ac:dyDescent="0.35">
      <c r="A111" s="180">
        <v>4203</v>
      </c>
      <c r="B111" s="181" t="s">
        <v>107</v>
      </c>
      <c r="C111" s="182">
        <v>3994.53725175</v>
      </c>
      <c r="D111" s="182">
        <v>5326.049669</v>
      </c>
      <c r="E111" s="183">
        <v>6657.56208625</v>
      </c>
    </row>
    <row r="112" spans="1:5" x14ac:dyDescent="0.35">
      <c r="A112" s="180">
        <v>1302</v>
      </c>
      <c r="B112" s="212" t="s">
        <v>116</v>
      </c>
      <c r="C112" s="212"/>
      <c r="D112" s="212"/>
      <c r="E112" s="214"/>
    </row>
    <row r="113" spans="1:5" x14ac:dyDescent="0.35">
      <c r="A113" s="187" t="s">
        <v>117</v>
      </c>
      <c r="B113" s="213" t="s">
        <v>118</v>
      </c>
      <c r="C113" s="178" t="s">
        <v>1</v>
      </c>
      <c r="D113" s="178" t="s">
        <v>3</v>
      </c>
      <c r="E113" s="179" t="s">
        <v>6</v>
      </c>
    </row>
    <row r="114" spans="1:5" x14ac:dyDescent="0.35">
      <c r="A114" s="180" t="s">
        <v>344</v>
      </c>
      <c r="B114" s="181" t="s">
        <v>119</v>
      </c>
      <c r="C114" s="182">
        <v>6381.3951027827097</v>
      </c>
      <c r="D114" s="182">
        <v>8508.5268037102796</v>
      </c>
      <c r="E114" s="183">
        <v>10635.65850463785</v>
      </c>
    </row>
    <row r="115" spans="1:5" x14ac:dyDescent="0.35">
      <c r="A115" s="180" t="s">
        <v>345</v>
      </c>
      <c r="B115" s="181" t="s">
        <v>120</v>
      </c>
      <c r="C115" s="182">
        <v>13770.801547625902</v>
      </c>
      <c r="D115" s="182">
        <v>18361.06873016787</v>
      </c>
      <c r="E115" s="183">
        <v>22951.335912709837</v>
      </c>
    </row>
    <row r="116" spans="1:5" x14ac:dyDescent="0.35">
      <c r="A116" s="180">
        <v>1302</v>
      </c>
      <c r="B116" s="181" t="s">
        <v>121</v>
      </c>
      <c r="C116" s="182">
        <v>722.46918608928218</v>
      </c>
      <c r="D116" s="182">
        <v>963.29224811904294</v>
      </c>
      <c r="E116" s="183">
        <v>1204.1153101488037</v>
      </c>
    </row>
    <row r="117" spans="1:5" ht="15" thickBot="1" x14ac:dyDescent="0.4">
      <c r="A117" s="215"/>
      <c r="B117" s="186" t="s">
        <v>346</v>
      </c>
      <c r="C117" s="216">
        <v>2567.256284368565</v>
      </c>
      <c r="D117" s="216">
        <v>3423.008379158086</v>
      </c>
      <c r="E117" s="217">
        <v>4278.7604739476055</v>
      </c>
    </row>
  </sheetData>
  <mergeCells count="3">
    <mergeCell ref="A1:E1"/>
    <mergeCell ref="B112:E112"/>
    <mergeCell ref="A60:E60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3" ma:contentTypeDescription="Crie um novo documento." ma:contentTypeScope="" ma:versionID="6475118f1cc7352d70fe8532dfa1d542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5f71c8b5e97ef6b46022b16c054c1346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EB0B6-4023-4BBB-BD37-C550A71CA06C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3231ad4-bbea-4080-93b2-76afccdc72c1"/>
    <ds:schemaRef ds:uri="39c24cbe-242e-4845-ac03-34ccbcb6d8f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9FD1F6-3173-4282-80E9-2736FAA15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C052A-148C-456C-A77D-A2279C60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resultado_ saneamento</vt:lpstr>
      <vt:lpstr>comparação_sem_ajustes</vt:lpstr>
      <vt:lpstr>pauta_pós_ajustes</vt:lpstr>
      <vt:lpstr>RR_sem_dados</vt:lpstr>
      <vt:lpstr>RR_cascavel</vt:lpstr>
      <vt:lpstr>RR_chapecó</vt:lpstr>
      <vt:lpstr>RR_maringa_e_londrina</vt:lpstr>
      <vt:lpstr>RR_marabá</vt:lpstr>
      <vt:lpstr>edição para relatorio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2020-03-17T23:59:59Z</dcterms:created>
  <dcterms:modified xsi:type="dcterms:W3CDTF">2022-03-24T14:19:50Z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