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weky\Documents\Pauta de Valores\Pauta de Valores 2020\Publicação_2020\Memoria_2020\"/>
    </mc:Choice>
  </mc:AlternateContent>
  <bookViews>
    <workbookView xWindow="0" yWindow="0" windowWidth="20490" windowHeight="7620" firstSheet="2" activeTab="2"/>
  </bookViews>
  <sheets>
    <sheet name="resultado_ saneamento" sheetId="1" r:id="rId1"/>
    <sheet name="comparação_sem_ajustes" sheetId="2" r:id="rId2"/>
    <sheet name="RR_sem_dados" sheetId="3" r:id="rId3"/>
    <sheet name="RR_cascavel" sheetId="4" r:id="rId4"/>
    <sheet name="RR_chapecó" sheetId="5" r:id="rId5"/>
    <sheet name="RR_maringa_e_londrina" sheetId="6" r:id="rId6"/>
    <sheet name="RR_marabá" sheetId="8" r:id="rId7"/>
    <sheet name="pauta_pós_ajustes" sheetId="7" r:id="rId8"/>
  </sheets>
  <definedNames>
    <definedName name="_xlnm._FilterDatabase" localSheetId="4" hidden="1">RR_chapecó!$A$2:$K$12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6" i="7" l="1"/>
  <c r="S107" i="7"/>
  <c r="S108" i="7"/>
  <c r="S109" i="7"/>
  <c r="S4" i="7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89" i="7"/>
  <c r="S90" i="7"/>
  <c r="S91" i="7"/>
  <c r="S92" i="7"/>
  <c r="S93" i="7"/>
  <c r="S94" i="7"/>
  <c r="S95" i="7"/>
  <c r="S96" i="7"/>
  <c r="S97" i="7"/>
  <c r="S98" i="7"/>
  <c r="S99" i="7"/>
  <c r="S100" i="7"/>
  <c r="S101" i="7"/>
  <c r="S102" i="7"/>
  <c r="S103" i="7"/>
  <c r="S104" i="7"/>
  <c r="S105" i="7"/>
  <c r="S3" i="7"/>
  <c r="G111" i="7" l="1"/>
  <c r="H110" i="7"/>
  <c r="H109" i="7"/>
  <c r="H108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3" i="7"/>
  <c r="B43" i="3"/>
  <c r="O14" i="8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3" i="7"/>
  <c r="Q108" i="7"/>
  <c r="Q109" i="7"/>
  <c r="Q107" i="7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3" i="7"/>
  <c r="O3" i="6"/>
  <c r="O4" i="6"/>
  <c r="O9" i="6"/>
  <c r="O5" i="6"/>
  <c r="O10" i="6"/>
  <c r="O12" i="6"/>
  <c r="B20" i="3"/>
  <c r="M21" i="5"/>
  <c r="K21" i="5"/>
  <c r="M17" i="5"/>
  <c r="K17" i="5"/>
  <c r="M16" i="5"/>
  <c r="K16" i="5"/>
  <c r="M15" i="5"/>
  <c r="M25" i="5" s="1"/>
  <c r="K15" i="5"/>
  <c r="K25" i="5" s="1"/>
  <c r="M41" i="4"/>
  <c r="N37" i="4"/>
  <c r="N38" i="4" s="1"/>
  <c r="M37" i="4"/>
  <c r="K37" i="4"/>
  <c r="K38" i="4" s="1"/>
  <c r="N33" i="4"/>
  <c r="M33" i="4"/>
  <c r="K33" i="4"/>
  <c r="K34" i="4" s="1"/>
  <c r="K35" i="4" s="1"/>
  <c r="N32" i="4"/>
  <c r="M32" i="4"/>
  <c r="K32" i="4"/>
  <c r="N31" i="4"/>
  <c r="N41" i="4" s="1"/>
  <c r="M31" i="4"/>
  <c r="M40" i="4" s="1"/>
  <c r="K31" i="4"/>
  <c r="K40" i="4" s="1"/>
  <c r="H111" i="7" l="1"/>
  <c r="O13" i="6"/>
  <c r="O6" i="6"/>
  <c r="O7" i="6" s="1"/>
  <c r="M18" i="5"/>
  <c r="M20" i="5" s="1"/>
  <c r="K24" i="5"/>
  <c r="M24" i="5"/>
  <c r="K18" i="5"/>
  <c r="K20" i="5" s="1"/>
  <c r="K22" i="5"/>
  <c r="M22" i="5"/>
  <c r="M34" i="4"/>
  <c r="M36" i="4" s="1"/>
  <c r="M38" i="4"/>
  <c r="N40" i="4"/>
  <c r="N34" i="4"/>
  <c r="N35" i="4" s="1"/>
  <c r="K36" i="4"/>
  <c r="K41" i="4"/>
  <c r="O8" i="6" l="1"/>
  <c r="M19" i="5"/>
  <c r="K19" i="5"/>
  <c r="M35" i="4"/>
  <c r="N36" i="4"/>
  <c r="F20" i="3" l="1"/>
  <c r="E8" i="3"/>
  <c r="B8" i="3"/>
  <c r="E3" i="3"/>
  <c r="D38" i="3" l="1"/>
  <c r="D37" i="3"/>
  <c r="D30" i="3"/>
  <c r="D29" i="3"/>
  <c r="D28" i="3"/>
  <c r="D36" i="3" l="1"/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H57" i="2" s="1"/>
  <c r="G58" i="2"/>
  <c r="G59" i="2"/>
  <c r="G60" i="2"/>
  <c r="G61" i="2"/>
  <c r="G62" i="2"/>
  <c r="G63" i="2"/>
  <c r="G64" i="2"/>
  <c r="G65" i="2"/>
  <c r="H65" i="2" s="1"/>
  <c r="G66" i="2"/>
  <c r="G67" i="2"/>
  <c r="H67" i="2" s="1"/>
  <c r="G68" i="2"/>
  <c r="G69" i="2"/>
  <c r="G70" i="2"/>
  <c r="G71" i="2"/>
  <c r="G72" i="2"/>
  <c r="G73" i="2"/>
  <c r="H73" i="2" s="1"/>
  <c r="G74" i="2"/>
  <c r="G75" i="2"/>
  <c r="H75" i="2" s="1"/>
  <c r="G76" i="2"/>
  <c r="G77" i="2"/>
  <c r="G78" i="2"/>
  <c r="G79" i="2"/>
  <c r="G80" i="2"/>
  <c r="G81" i="2"/>
  <c r="H81" i="2" s="1"/>
  <c r="G82" i="2"/>
  <c r="G83" i="2"/>
  <c r="H83" i="2" s="1"/>
  <c r="G84" i="2"/>
  <c r="H84" i="2" s="1"/>
  <c r="G85" i="2"/>
  <c r="G86" i="2"/>
  <c r="G87" i="2"/>
  <c r="G88" i="2"/>
  <c r="G89" i="2"/>
  <c r="H89" i="2" s="1"/>
  <c r="G90" i="2"/>
  <c r="G91" i="2"/>
  <c r="H91" i="2" s="1"/>
  <c r="G92" i="2"/>
  <c r="H92" i="2" s="1"/>
  <c r="G93" i="2"/>
  <c r="G94" i="2"/>
  <c r="G95" i="2"/>
  <c r="G96" i="2"/>
  <c r="G97" i="2"/>
  <c r="H97" i="2" s="1"/>
  <c r="G98" i="2"/>
  <c r="G99" i="2"/>
  <c r="H99" i="2" s="1"/>
  <c r="G100" i="2"/>
  <c r="H100" i="2" s="1"/>
  <c r="G101" i="2"/>
  <c r="G102" i="2"/>
  <c r="H102" i="2" s="1"/>
  <c r="G103" i="2"/>
  <c r="G104" i="2"/>
  <c r="H104" i="2" s="1"/>
  <c r="G105" i="2"/>
  <c r="H105" i="2" s="1"/>
  <c r="G3" i="2"/>
  <c r="H3" i="2" s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3" i="2"/>
  <c r="H103" i="2"/>
  <c r="H101" i="2"/>
  <c r="H98" i="2"/>
  <c r="H96" i="2"/>
  <c r="H95" i="2"/>
  <c r="H94" i="2"/>
  <c r="H93" i="2"/>
  <c r="H90" i="2"/>
  <c r="H88" i="2"/>
  <c r="H87" i="2"/>
  <c r="H86" i="2"/>
  <c r="H85" i="2"/>
  <c r="H82" i="2"/>
  <c r="H80" i="2"/>
  <c r="H79" i="2"/>
  <c r="H78" i="2"/>
  <c r="H77" i="2"/>
  <c r="H76" i="2"/>
  <c r="H74" i="2"/>
  <c r="H72" i="2"/>
  <c r="H71" i="2"/>
  <c r="H70" i="2"/>
  <c r="H69" i="2"/>
  <c r="H68" i="2"/>
  <c r="H66" i="2"/>
  <c r="H64" i="2"/>
  <c r="H63" i="2"/>
  <c r="H62" i="2"/>
  <c r="H61" i="2"/>
  <c r="H60" i="2"/>
  <c r="H59" i="2"/>
  <c r="H58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2" i="1"/>
  <c r="A14" i="3"/>
</calcChain>
</file>

<file path=xl/sharedStrings.xml><?xml version="1.0" encoding="utf-8"?>
<sst xmlns="http://schemas.openxmlformats.org/spreadsheetml/2006/main" count="1770" uniqueCount="478">
  <si>
    <t>Fator</t>
  </si>
  <si>
    <t>Mínimo</t>
  </si>
  <si>
    <t>1º Quartil</t>
  </si>
  <si>
    <t>Média</t>
  </si>
  <si>
    <t>Mediana</t>
  </si>
  <si>
    <t>3º Quartil</t>
  </si>
  <si>
    <t>Máximo</t>
  </si>
  <si>
    <t>Desvio Padrão da Média</t>
  </si>
  <si>
    <t>Desvio Padrão</t>
  </si>
  <si>
    <t>Freqüência</t>
  </si>
  <si>
    <t>Região Rural da Capital Regional de Aracaju</t>
  </si>
  <si>
    <t>Região Rural da Capital Regional de Arapiraca</t>
  </si>
  <si>
    <t>Região Rural da Capital Regional de Barreiras</t>
  </si>
  <si>
    <t>Região Rural da Capital Regional de Campina Grande</t>
  </si>
  <si>
    <t>Região Rural da Capital Regional de Campo Grande</t>
  </si>
  <si>
    <t>Região Rural da Capital Regional de Campos dos Goytacazes</t>
  </si>
  <si>
    <t>Região Rural da Capital Regional de Caruaru</t>
  </si>
  <si>
    <t>Região Rural da Capital Regional de Cascavel</t>
  </si>
  <si>
    <t>Região Rural da Capital Regional de Chapecó</t>
  </si>
  <si>
    <t>Região Rural da Capital Regional de Cuiabá</t>
  </si>
  <si>
    <t>Região Rural da Capital Regional de Dourados</t>
  </si>
  <si>
    <t>Região Rural da Capital Regional de Florianópolis</t>
  </si>
  <si>
    <t>Região Rural da Capital Regional de Ilhéus</t>
  </si>
  <si>
    <t>Região Rural da Capital Regional de Juazeiro do Norte</t>
  </si>
  <si>
    <t>Região Rural da Capital Regional de Juiz de Fora</t>
  </si>
  <si>
    <t>Região Rural da Capital Regional de Maceió</t>
  </si>
  <si>
    <t>Região Rural da Capital Regional de Marabá</t>
  </si>
  <si>
    <t>Região Rural da Capital Regional de Montes Claros</t>
  </si>
  <si>
    <t>Região Rural da Capital Regional de Mossoró</t>
  </si>
  <si>
    <t>Região Rural da Capital Regional de Natal</t>
  </si>
  <si>
    <t>Região Rural da Capital Regional de Palmas</t>
  </si>
  <si>
    <t>Região Rural da Capital Regional de Passo Fundo</t>
  </si>
  <si>
    <t>Região Rural da Capital Regional de Pelotas</t>
  </si>
  <si>
    <t>Região Rural da Capital Regional de Petrolina-Juazeiro</t>
  </si>
  <si>
    <t>Região Rural da Capital Regional de Ponta Grossa</t>
  </si>
  <si>
    <t>Região Rural da Capital Regional de Porto Velho</t>
  </si>
  <si>
    <t>Região Rural da Capital Regional de Presidente Prudente</t>
  </si>
  <si>
    <t>Região Rural da Capital Regional de Ribeirão Preto</t>
  </si>
  <si>
    <t>Região Rural da Capital Regional de Rio Branco</t>
  </si>
  <si>
    <t>Região Rural da Capital Regional de Santa Maria</t>
  </si>
  <si>
    <t>Região Rural da Capital Regional de Santarém</t>
  </si>
  <si>
    <t>Região Rural da Capital Regional de São José do Rio Preto</t>
  </si>
  <si>
    <t>Região Rural da Capital Regional de São José dos Campos</t>
  </si>
  <si>
    <t>Região Rural da Capital Regional de São Luís</t>
  </si>
  <si>
    <t>Região Rural da Capital Regional de Sobral</t>
  </si>
  <si>
    <t>Região Rural da Capital Regional de Teófilo Otoni</t>
  </si>
  <si>
    <t>Região Rural da Capital Regional de Teresina</t>
  </si>
  <si>
    <t>Região Rural da Capital Regional de Uberlândia</t>
  </si>
  <si>
    <t>Região Rural da Capital Regional de Vitória</t>
  </si>
  <si>
    <t>Região Rural da Capital Regional de Vitória da Conquista</t>
  </si>
  <si>
    <t>Região Rural da Grande Metrópole Nacional de São Paulo</t>
  </si>
  <si>
    <t>Região Rural da Metrópole de Belém</t>
  </si>
  <si>
    <t>Região Rural da Metrópole de Belo Horizonte</t>
  </si>
  <si>
    <t>Região Rural da Metrópole de Curitiba</t>
  </si>
  <si>
    <t>Região Rural da Metrópole de Fortaleza</t>
  </si>
  <si>
    <t>Região Rural da Metrópole de Porto Alegre</t>
  </si>
  <si>
    <t>Região Rural da Metrópole de Recife</t>
  </si>
  <si>
    <t>Região Rural da Metrópole de Salvador</t>
  </si>
  <si>
    <t>Região Rural da Metrópole Nacional de Brasília</t>
  </si>
  <si>
    <t>Região Rural da Metrópole Nacional de Rio de Janeiro</t>
  </si>
  <si>
    <t>Região Rural das Capitais Regionais de Araguaína e Imperatriz</t>
  </si>
  <si>
    <t>Região Rural das Capitais Regionais de Ipatinga e Governador Valadares</t>
  </si>
  <si>
    <t>Região Rural das Capitais Regionais de Marília e Bauru</t>
  </si>
  <si>
    <t>Região Rural das Capitais Regionais de Maringá e Londrina</t>
  </si>
  <si>
    <t>Região Rural das Capitais Regionais de Pouso Alegre e Varginha</t>
  </si>
  <si>
    <t>Região Rural do Centro de Zona de Alta Floresta</t>
  </si>
  <si>
    <t>Região Rural do Centro de Zona de Campos Belos</t>
  </si>
  <si>
    <t>Região Rural do Centro de Zona de Nossa Senhora da Glória</t>
  </si>
  <si>
    <t>Região Rural do Centro de Zona de Unaí</t>
  </si>
  <si>
    <t>Região Rural do Centro Sub-regional de Afogados da Ingazeira</t>
  </si>
  <si>
    <t>Região Rural do Centro Sub-regional de Anápolis</t>
  </si>
  <si>
    <t>Região Rural do Centro Sub-regional de Bagé</t>
  </si>
  <si>
    <t>Região Rural do Centro Sub-regional de Balsas</t>
  </si>
  <si>
    <t>Região Rural do Centro Sub-regional de Barra do Garças</t>
  </si>
  <si>
    <t>Região Rural do Centro Sub-regional de Bom Jesus da Lapa</t>
  </si>
  <si>
    <t>Região Rural do Centro Sub-regional de Cáceres</t>
  </si>
  <si>
    <t>Região Rural do Centro Sub-regional de Caicó</t>
  </si>
  <si>
    <t>Região Rural do Centro Sub-regional de Chapadinha</t>
  </si>
  <si>
    <t>Região Rural do Centro Sub-regional de Cruzeiro do Sul</t>
  </si>
  <si>
    <t>Região Rural do Centro Sub-regional de Floriano</t>
  </si>
  <si>
    <t>Região Rural do Centro Sub-regional de Guanambi</t>
  </si>
  <si>
    <t>Região Rural do Centro Sub-regional de Irecê</t>
  </si>
  <si>
    <t>Região Rural do Centro Sub-regional de Itumbiara</t>
  </si>
  <si>
    <t>Região Rural do Centro Sub-regional de Parnaíba</t>
  </si>
  <si>
    <t>Região Rural do Centro Sub-regional de Patos</t>
  </si>
  <si>
    <t>Região Rural do Centro Sub-regional de Patos de Minas</t>
  </si>
  <si>
    <t>Região Rural do Centro Sub-regional de Paulo Afonso</t>
  </si>
  <si>
    <t>Região Rural do Centro Sub-regional de Picos</t>
  </si>
  <si>
    <t>Região Rural do Centro Sub-regional de Rio Verde</t>
  </si>
  <si>
    <t>Região Rural do Centro Sub-regional de Rondonópolis</t>
  </si>
  <si>
    <t>Região Rural do Centro Sub-regional de Santa Inês</t>
  </si>
  <si>
    <t>Região Rural do Centro Sub-regional de Santa Rosa</t>
  </si>
  <si>
    <t>Região Rural do Centro Sub-regional de São Raimundo Nonato</t>
  </si>
  <si>
    <t>Região Rural do Centro Sub-regional de Serra Talhada</t>
  </si>
  <si>
    <t>Região Rural do Centro Sub-regional de Sinop</t>
  </si>
  <si>
    <t>Região Rural do Centro Sub-regional de Teixeira de Freitas</t>
  </si>
  <si>
    <t>Região Rural do Centro Sub-regional de Vilhena (RO) e Cacoal (RO)</t>
  </si>
  <si>
    <t>Região Rural dos Centros de Zona de Açailândia e Barra do Corda</t>
  </si>
  <si>
    <t>Região Rural dos Centros de Zona de Almeirim e Monte Alegre</t>
  </si>
  <si>
    <t>Região Rural dos Centros de Zona de Belém de São Francisco e Floresta</t>
  </si>
  <si>
    <t>Região Rural dos Centros de Zona de Corrente e Bom Jesus</t>
  </si>
  <si>
    <t>Região Rural dos Centros de Zona de Corumbá e Aquidauana</t>
  </si>
  <si>
    <t>Região Rural dos Centros de Zona de Eirunepé e Lábrea</t>
  </si>
  <si>
    <t>Região Rural dos Centros de Zona de Iporá, Goiás, São Luís de Montes Belos e Porangatu</t>
  </si>
  <si>
    <t>Região Rural dos Centros de Zona de Nova Andradina e Três Lagoas</t>
  </si>
  <si>
    <t>Região Rural dos Centros Sub-regionais de Bacabal e Caxias</t>
  </si>
  <si>
    <t>Região Rural dos Centros Sub-regionais de Cajazeiras e Sousa</t>
  </si>
  <si>
    <t>Região Rural dos Centros Sub-regionais de Concórdia e Videira</t>
  </si>
  <si>
    <t xml:space="preserve">Variância </t>
  </si>
  <si>
    <t>Cod RR</t>
  </si>
  <si>
    <t xml:space="preserve">Regiões Rurais </t>
  </si>
  <si>
    <t>(2019/2018)</t>
  </si>
  <si>
    <t>Região Rural da Capital Regional de Boa Vista</t>
  </si>
  <si>
    <t>Região Rural da Capital Regional de Criciúma (SC)</t>
  </si>
  <si>
    <t>Região Rural da Capital Regional de Macapá</t>
  </si>
  <si>
    <t>Região Rural do Centro Sub-regional de São Miguel do Oeste</t>
  </si>
  <si>
    <t>Região Rural do Centro Sub-regional de Tefé</t>
  </si>
  <si>
    <t>subdivisão da Região Rural da Metrópole de Manaus</t>
  </si>
  <si>
    <t>Cod</t>
  </si>
  <si>
    <t>Municipio</t>
  </si>
  <si>
    <t xml:space="preserve">Manaus, Itaquatiara e Presidente Figueiredo </t>
  </si>
  <si>
    <t>Iranduba</t>
  </si>
  <si>
    <t xml:space="preserve">demais municipios </t>
  </si>
  <si>
    <t>Pauta de Valores de Terra Nua (2019)</t>
  </si>
  <si>
    <t>(2020/2019)</t>
  </si>
  <si>
    <t>VTN/há medio</t>
  </si>
  <si>
    <t>Adotou-se o valor para pecuária não titulado do MRT 1 da PPR da SR25 (2018)</t>
  </si>
  <si>
    <t>iterpolação</t>
  </si>
  <si>
    <t>fator</t>
  </si>
  <si>
    <t>VTN/há corrigido</t>
  </si>
  <si>
    <t>adotou-se os valores de floresta dos respectivos MRT das PPR da SR15</t>
  </si>
  <si>
    <t>VTN/há médio</t>
  </si>
  <si>
    <t>fator (dez/2016)</t>
  </si>
  <si>
    <t>MRT Monte Alegre (Tipologia Uso indefinido)</t>
  </si>
  <si>
    <t>MRT Obidos (Tipologia Uso Indefinido)</t>
  </si>
  <si>
    <t>adotou-se os valores de uso indefinido dos  MRT Mote Alegre e Obitos da PPR da SR30</t>
  </si>
  <si>
    <t>interpolaçao</t>
  </si>
  <si>
    <t>corrigido*</t>
  </si>
  <si>
    <t>valro 2018</t>
  </si>
  <si>
    <t>corr. dez. 2019</t>
  </si>
  <si>
    <t>Adotou-se o valor para cerrado do MRT 1 da PPR da SR21 (2019)</t>
  </si>
  <si>
    <t>Item</t>
  </si>
  <si>
    <t>Sigla SR</t>
  </si>
  <si>
    <t>MUNICÍPIO</t>
  </si>
  <si>
    <t>IBGE</t>
  </si>
  <si>
    <t>DENOMINAÇÃO DO IMÓVEL</t>
  </si>
  <si>
    <t>DT/Avaliação</t>
  </si>
  <si>
    <t>VTN/há</t>
  </si>
  <si>
    <t>cod_RR</t>
  </si>
  <si>
    <t>RR</t>
  </si>
  <si>
    <t>fator correção</t>
  </si>
  <si>
    <t>VTN/ha corrigido</t>
  </si>
  <si>
    <t>PR</t>
  </si>
  <si>
    <t>SANTA TEREZA DO OESTE</t>
  </si>
  <si>
    <t>FAZENDA BOI PRETO</t>
  </si>
  <si>
    <t>RENASCENÇA</t>
  </si>
  <si>
    <t>FAZENDA JACIRETÃ</t>
  </si>
  <si>
    <t>MANGUEIRINHA</t>
  </si>
  <si>
    <t>BOA SORTE / NOSSA SENHORA APARECIDA</t>
  </si>
  <si>
    <t>MARMELEIRO</t>
  </si>
  <si>
    <t>FAZENDA PERSEVERANÇA GLEBAS II E II-A</t>
  </si>
  <si>
    <t>FAROL</t>
  </si>
  <si>
    <t>FAZENDA PARANÁ</t>
  </si>
  <si>
    <t>BARRACÃO</t>
  </si>
  <si>
    <t>FLORES E CONCEIÇÃO (DT/AV-E)</t>
  </si>
  <si>
    <t>NOVA LARANJEIRAS</t>
  </si>
  <si>
    <t>PINHAL RALO SETOR RIO CACHOEIRA</t>
  </si>
  <si>
    <t>SÃO PEDRO DO IGUAÇU</t>
  </si>
  <si>
    <t>COLÔNIA SÃO PEDRO</t>
  </si>
  <si>
    <t>LARANJAL</t>
  </si>
  <si>
    <t>PARTE DA FAZENDA CHAPADÃO - LT. O5</t>
  </si>
  <si>
    <t>PARTE FAZENDA CHAPADÃO -LT 255 G1.16</t>
  </si>
  <si>
    <t>LINDOESTE</t>
  </si>
  <si>
    <t>FAZENDA SANTA IZABEL</t>
  </si>
  <si>
    <t>CASCAVEL</t>
  </si>
  <si>
    <t>FAZENDA JANGADINHA (COLÔNIA RIO DA PAZ) (DT/AV-E)</t>
  </si>
  <si>
    <t>NOVA CANTU</t>
  </si>
  <si>
    <t>FAZENDA SÃO JORGE E BOA VISTA</t>
  </si>
  <si>
    <t>ALTAMIRA DO PARANÁ</t>
  </si>
  <si>
    <t>OURO VERDE</t>
  </si>
  <si>
    <t>LOTE 207, GLEBA 16, 1ª PARTE DA COLÔNIA PIQUIRI</t>
  </si>
  <si>
    <t>LOTE 208 DA GLEBA 07 DA COLÔNIA GOIO-ERÊ</t>
  </si>
  <si>
    <t>FAZENDA JERUSALÉM</t>
  </si>
  <si>
    <t>HONÓRIO SERPA</t>
  </si>
  <si>
    <t>CHOPIM - 04 (TUPY)</t>
  </si>
  <si>
    <t>FAZENDA MARAMBAIA</t>
  </si>
  <si>
    <t>FAZENDA BOM RETIRO I</t>
  </si>
  <si>
    <t>FAZENDA BOM RETIRO II</t>
  </si>
  <si>
    <t>FAZENDA LEGENDÁRIA II</t>
  </si>
  <si>
    <t>SÃO DOMINGOS OU CAJATI</t>
  </si>
  <si>
    <t>FAZENDA SÃO DOMINGOS - LOTE 80-C</t>
  </si>
  <si>
    <t>FAZENDA SÃO DOMINGOS - LOTE 281-1</t>
  </si>
  <si>
    <t>FAZENDA ÁGUA DO BUGRE</t>
  </si>
  <si>
    <t xml:space="preserve">Média </t>
  </si>
  <si>
    <t>1 quartil</t>
  </si>
  <si>
    <t>3 quartil</t>
  </si>
  <si>
    <t>q3-q1</t>
  </si>
  <si>
    <t>limite inf expurgo</t>
  </si>
  <si>
    <t>limite sup expurto</t>
  </si>
  <si>
    <t>desvio</t>
  </si>
  <si>
    <t>CV</t>
  </si>
  <si>
    <t>Minimo(25%)</t>
  </si>
  <si>
    <t>Maximo(25%)</t>
  </si>
  <si>
    <t>Boxplot</t>
  </si>
  <si>
    <t>2&lt;X&gt;2</t>
  </si>
  <si>
    <t>Região Rural da Capital Regional de Cascavel – se optará por não proceder expurgos pelo Boxplot haja vista a estimativa não restar coerente. Procedeu-se o expurgo dos 4 elementos extremos. Dois abaixo dois acima.</t>
  </si>
  <si>
    <t>Região Rural da Capital Regional de Chapecó – se optará por não se proceder expurgos. O resultado após expurgo pelo gráfico Boxplot não resta coerente.</t>
  </si>
  <si>
    <t>PALMAS</t>
  </si>
  <si>
    <t>SÃO LOURENÇO - LOTE VI</t>
  </si>
  <si>
    <t>SC</t>
  </si>
  <si>
    <t>XANXERÊ</t>
  </si>
  <si>
    <t>SOSSEGO QUIGUAY</t>
  </si>
  <si>
    <t>ABELARDO LUZ</t>
  </si>
  <si>
    <t>GLEBA TIMBAÚBA E GLEBA ITANHANGÁ</t>
  </si>
  <si>
    <t>RESTINGA DOS PAIÓIS</t>
  </si>
  <si>
    <t>INVERNADA DA COCHILA</t>
  </si>
  <si>
    <t>SÃO JOÃO DO CERRO AGUDO</t>
  </si>
  <si>
    <t>PARTES DAS FAZENDAS ESPERANÇA E OUTRA</t>
  </si>
  <si>
    <t>FAZENDA GUARITA</t>
  </si>
  <si>
    <t>CHAPECÓ</t>
  </si>
  <si>
    <t>FAZENDA SERINGA</t>
  </si>
  <si>
    <t>CAMPO ERÊ</t>
  </si>
  <si>
    <t>LOTE 150 L</t>
  </si>
  <si>
    <t>boxpot</t>
  </si>
  <si>
    <t>FAXINAL</t>
  </si>
  <si>
    <t>FAZENDA LUIZ III, II E I</t>
  </si>
  <si>
    <t>TAMARANA</t>
  </si>
  <si>
    <t>FAZENDA CACIQUE</t>
  </si>
  <si>
    <t>FAZENDA SANTA MARIA</t>
  </si>
  <si>
    <t>FAZENDA RIO CLARO</t>
  </si>
  <si>
    <t>SANTA CRUZ DE MONTE CASTELO</t>
  </si>
  <si>
    <t>FAZENDA PARAÍSO</t>
  </si>
  <si>
    <t>LUIZIANA</t>
  </si>
  <si>
    <t>FAZENDA SÃO VICENTE</t>
  </si>
  <si>
    <t>PEABIRU</t>
  </si>
  <si>
    <t>FAZENDA MONTE ALTO</t>
  </si>
  <si>
    <t>FAZENDA TESOURO - PARTE A</t>
  </si>
  <si>
    <t>SANTO INÁCIO</t>
  </si>
  <si>
    <t>FAZ. SANTO ANTÔNIO</t>
  </si>
  <si>
    <t>MARILENA</t>
  </si>
  <si>
    <t>FAZENDA TRÊS IRMÃOS</t>
  </si>
  <si>
    <t>JARDIM OLINDA</t>
  </si>
  <si>
    <t>FAZENDA MÃE DE DEUS</t>
  </si>
  <si>
    <t>FAZENDA SANTO ANGELO</t>
  </si>
  <si>
    <t>MIRADOR</t>
  </si>
  <si>
    <t>FAZENDA RANCHO ALEGRE</t>
  </si>
  <si>
    <t>QUERÊNCIA DO NORTE</t>
  </si>
  <si>
    <t>FAZENDA ÁGUA DA PRATA</t>
  </si>
  <si>
    <t>ITAGUAJÉ</t>
  </si>
  <si>
    <t>FAZENDA SANTA EMÍLIA</t>
  </si>
  <si>
    <t>FAZENDA SANTA IVONE</t>
  </si>
  <si>
    <t>FAZ. BOA SORTE</t>
  </si>
  <si>
    <t>FAZ. SANTA ADÉLIA</t>
  </si>
  <si>
    <t>FAZENDA BELA VISTA</t>
  </si>
  <si>
    <t>FAZENDA SÃO LUIZ</t>
  </si>
  <si>
    <t>APUCARANA</t>
  </si>
  <si>
    <t>FAZ. CAMPANINI/FAZ. AGUA BRANCA</t>
  </si>
  <si>
    <t>FAZENDA TRÊS PONTES (DT/AV-E)</t>
  </si>
  <si>
    <t>PARANAVAÍ</t>
  </si>
  <si>
    <t>FAZENDA NOVO HORIZONTE (DT/AV-E)</t>
  </si>
  <si>
    <t>FAZENDA SANTA ANA</t>
  </si>
  <si>
    <t>CRUZEIRO DO SUL</t>
  </si>
  <si>
    <t>FAZENDA DORA LÚCIA</t>
  </si>
  <si>
    <t>TERRA RICA</t>
  </si>
  <si>
    <t>FAZENDA STO ANTÔNIO DAS ÁGUAS DO CORVO I</t>
  </si>
  <si>
    <t>MAUÁ DA SERRA</t>
  </si>
  <si>
    <t>FAZENDA MAUÁ</t>
  </si>
  <si>
    <t>IRETAMA</t>
  </si>
  <si>
    <t>FAZENDA ARIZONA</t>
  </si>
  <si>
    <t>FAZENDA MONTE AZUL</t>
  </si>
  <si>
    <t>ALVORADA DO SUL</t>
  </si>
  <si>
    <t>FAZENDA INGÁ</t>
  </si>
  <si>
    <t>FAZENDA NATA</t>
  </si>
  <si>
    <t>FAZENDA SANTA LÚCIA</t>
  </si>
  <si>
    <t>FAZENDA SÃO PAULO</t>
  </si>
  <si>
    <t>FAZENDA NOSSA SENHORA DA PENHA</t>
  </si>
  <si>
    <t>FAZENDA SÃO PEDRO</t>
  </si>
  <si>
    <t>PLANALTINA DO PARANÁ</t>
  </si>
  <si>
    <t>FAZENDA SUMATRA</t>
  </si>
  <si>
    <t>GUAIRAÇÁ</t>
  </si>
  <si>
    <t>FAZENDA SANTA FILOMENA</t>
  </si>
  <si>
    <t>COLORADO</t>
  </si>
  <si>
    <t>FAZENDA MARÍLIA</t>
  </si>
  <si>
    <t>NOVA LONDRINA</t>
  </si>
  <si>
    <t>FAZENDA BRIZANTA</t>
  </si>
  <si>
    <t>ICARAÍMA</t>
  </si>
  <si>
    <t>FAZENDA CENTRAL I</t>
  </si>
  <si>
    <t>FAZENDA CENTRAL III</t>
  </si>
  <si>
    <t>BANDEIRANTES</t>
  </si>
  <si>
    <t>FAZENDA NOSSA SENHORA APARECIDA</t>
  </si>
  <si>
    <t>FLORESTÓPOLIS</t>
  </si>
  <si>
    <t>FAZ. FLORESTA, CASCAVEL I E OUTRAS</t>
  </si>
  <si>
    <t>PRIMEIRO DE MAIO</t>
  </si>
  <si>
    <t>FAZENDA PORANGABA II</t>
  </si>
  <si>
    <t>FAZENDA VIDEIRA</t>
  </si>
  <si>
    <t>FAZENDA RIO LARANJEIRAS</t>
  </si>
  <si>
    <t>XAMBRÊ</t>
  </si>
  <si>
    <t>RANCHO BARALDI</t>
  </si>
  <si>
    <t>AMAPORÃ</t>
  </si>
  <si>
    <t>FAZENDA SÃO JOSÉ DO AMAPORÃ</t>
  </si>
  <si>
    <t>CENTENÁRIO DO SUL</t>
  </si>
  <si>
    <t>FAZENDA QUEM SABE</t>
  </si>
  <si>
    <t>FAZENDA SÃO FRANCISCO</t>
  </si>
  <si>
    <t>SÃO JOÃO DO CAIUÁ</t>
  </si>
  <si>
    <t>FAZENDA TAPERIVÁ</t>
  </si>
  <si>
    <t>MARILÂNDIA DO SUL</t>
  </si>
  <si>
    <t>FAZENDA SALTO GRANDE</t>
  </si>
  <si>
    <t>Região Rural das Capitais Regionais de Maringá e Londrina se – optará por não se pro-ceder expurgos. O resultado após expurgo pelo gráfico Boxplot não resta coerente.</t>
  </si>
  <si>
    <t>Pauta de Valores de Terra Nua (2020)</t>
  </si>
  <si>
    <t>MB</t>
  </si>
  <si>
    <t>SÃO GERALDO DO ARAGUAIA</t>
  </si>
  <si>
    <t>FAZENDA TIRA CATINGA</t>
  </si>
  <si>
    <t>FAZENDA BOQUEIRÃO</t>
  </si>
  <si>
    <t>SÃO DOMINGOS DO ARAGUAIA</t>
  </si>
  <si>
    <t>CASTANHAL BELO HORIZONTE</t>
  </si>
  <si>
    <t>SANTA MARIA DAS BARREIRAS</t>
  </si>
  <si>
    <t>FAZENDA AGROPECUS - PARTE II</t>
  </si>
  <si>
    <t>MARABÁ</t>
  </si>
  <si>
    <t>FAZENDA NOVA ITAPERUNA</t>
  </si>
  <si>
    <t>FAZENDA NOVO MUNDO (DT/AV-E)</t>
  </si>
  <si>
    <t>NOVO REPARTIMENTO</t>
  </si>
  <si>
    <t>FAZENDA PAJEÚ</t>
  </si>
  <si>
    <t>ITUPIRANGA</t>
  </si>
  <si>
    <t>FAZENDA RANCHARIA</t>
  </si>
  <si>
    <t>RIO MARIA</t>
  </si>
  <si>
    <t>FAZENDA VALE DA SERRA</t>
  </si>
  <si>
    <t>FLORESTA DO ARAGUAIA</t>
  </si>
  <si>
    <t>FAZENDA TRAVESSÃO(GLEBA ITAIPAVA)</t>
  </si>
  <si>
    <t>CONCEIÇÃO DO ARAGUAIA</t>
  </si>
  <si>
    <t>FAZENDA SANTA CRUZ</t>
  </si>
  <si>
    <t>CASTANHAL E FAZENDA BETH</t>
  </si>
  <si>
    <t>FAZENDA SANTA EUDÓXIA</t>
  </si>
  <si>
    <t>FAZENDA CASTANHAL RAINHA</t>
  </si>
  <si>
    <t>BREJO GRANDE DO ARAGUAIA</t>
  </si>
  <si>
    <t>FAZENDA CASTANHEIRA</t>
  </si>
  <si>
    <t>FAZENDA PRINCESA</t>
  </si>
  <si>
    <t>SÃO JOÃO DO ARAGUAIA</t>
  </si>
  <si>
    <t>FAZENDA PRIMAVERA/PONTA DE PEDRA E OUTRA</t>
  </si>
  <si>
    <t>FAZENDA BOA ESPERANÇA</t>
  </si>
  <si>
    <t xml:space="preserve">BANNACH </t>
  </si>
  <si>
    <t>FAZENDA BANNACH LT. 15 - MURIÇOCA</t>
  </si>
  <si>
    <t>PAU D'ARCO</t>
  </si>
  <si>
    <t>FAZENDA ARAXÁ</t>
  </si>
  <si>
    <t>FAZENDA SERRA AZUL</t>
  </si>
  <si>
    <t>FAZENDA LTE 79 DO LT. ITAIPAVA</t>
  </si>
  <si>
    <t>FAZENDA ENTRE RIOS - LT 76-ITAIPAVAS</t>
  </si>
  <si>
    <t>FAZENDA CONQUISTA</t>
  </si>
  <si>
    <t>FAZENDA SANTA IZABEL (DT/AV-E)</t>
  </si>
  <si>
    <t>FAZENDA 2 HJOTA CONH. FAZ. OITO BARRACAS</t>
  </si>
  <si>
    <t>FAZENDA SANTA AMÉLIA</t>
  </si>
  <si>
    <t>FAZENDA CIGANA</t>
  </si>
  <si>
    <t>FAZENDA SERRA QUEBRADA</t>
  </si>
  <si>
    <t>FAZENDA CASTANHAL TARTARUGA</t>
  </si>
  <si>
    <t>FAZENDA SÃO GABRIEL</t>
  </si>
  <si>
    <t>PALESTINA DO PARÁ</t>
  </si>
  <si>
    <t>FAZENDA RIO MAR</t>
  </si>
  <si>
    <t>FAZENDA MURAJUBA</t>
  </si>
  <si>
    <t>FAZENDA SANTA MARIA LOTE 138</t>
  </si>
  <si>
    <t>ELDORADO DO CARAJÁS</t>
  </si>
  <si>
    <t>FAZENDA NOSSA SENHORA DO P. SOCORRO</t>
  </si>
  <si>
    <t>FAZENDA BELO MIRAR</t>
  </si>
  <si>
    <t>FAZENDA E CASTANHAL ALTO BONITO</t>
  </si>
  <si>
    <t>PARAUAPEBAS</t>
  </si>
  <si>
    <t>FAZENDA BOCA DO LAGO</t>
  </si>
  <si>
    <t>BOM JESUS DO TOCANTINS</t>
  </si>
  <si>
    <t>MÃE MARIA</t>
  </si>
  <si>
    <t>FAZENDA CARIMÃ</t>
  </si>
  <si>
    <t>FAZENDA BORRACHEIRA</t>
  </si>
  <si>
    <t>FAZENDA DA ESTÂNCIA</t>
  </si>
  <si>
    <t>FAZENDA CAPSS</t>
  </si>
  <si>
    <t>XINGUARA</t>
  </si>
  <si>
    <t>FAZENDA MARINGÁ</t>
  </si>
  <si>
    <t>REDENÇÃO</t>
  </si>
  <si>
    <t>FAZENDA FENIX LOTE 04 - A</t>
  </si>
  <si>
    <t>FAZENDA CAJARANA (GLEBA CARAJÁS)</t>
  </si>
  <si>
    <t>FAZENDA CENTRO DA MATA</t>
  </si>
  <si>
    <t>CASTANHAL E FAZENDA SÃO RAIMUNDO</t>
  </si>
  <si>
    <t>FAZENDA SANTA MARIA II</t>
  </si>
  <si>
    <t>FAZENDA PEDRA PRETA</t>
  </si>
  <si>
    <t>FAZENDA ITACAIÚNAS</t>
  </si>
  <si>
    <t>FAZENDA SANTA FÉ</t>
  </si>
  <si>
    <t>FAZENDA CHIBIL</t>
  </si>
  <si>
    <t>FAZENDA NICOBRAN</t>
  </si>
  <si>
    <t>FAZENDA CODESPAR</t>
  </si>
  <si>
    <t>FAZENDA MOÇA BONITA</t>
  </si>
  <si>
    <t>FAZENDA DIUTÁ</t>
  </si>
  <si>
    <t>FAZENDA INDIAPORÃ</t>
  </si>
  <si>
    <t>CURIONÓPOLIS</t>
  </si>
  <si>
    <t>FAZENDA BARRA/CEDRO</t>
  </si>
  <si>
    <t>AGROPECUÁRIA SÃO JOSÉ DO ARAGUAIA S/A.</t>
  </si>
  <si>
    <t>FAZENDA BREJO DO MEIO/FAZENDA IGUAÇU</t>
  </si>
  <si>
    <t>FAZENDA SANTO ANTONIO</t>
  </si>
  <si>
    <t>FAZENDA JARDIM</t>
  </si>
  <si>
    <t>NOVA IPIXUNA</t>
  </si>
  <si>
    <t>FAZENDA LAGO AZUL</t>
  </si>
  <si>
    <t>FAZENDA AGROINDUSTRIAL ARCO VERDE</t>
  </si>
  <si>
    <t>FAZENDA GROTÃO DO SEVERINO</t>
  </si>
  <si>
    <t>FAZENDA CONSPEL</t>
  </si>
  <si>
    <t>ÁGUA AZUL DO NORTE</t>
  </si>
  <si>
    <t>FAZENDA ARICÁ</t>
  </si>
  <si>
    <t>FAZENDA REMA</t>
  </si>
  <si>
    <t>FAZENDA BACURI</t>
  </si>
  <si>
    <t>FAZENDA CUXIÚ II</t>
  </si>
  <si>
    <t>FAZENDA CUXIÚ I</t>
  </si>
  <si>
    <t>FAZENDA INAJÁ</t>
  </si>
  <si>
    <t>FAZENDA ENTRE RIOS L.80 DO LT. ITAIPAVA</t>
  </si>
  <si>
    <t>CASTANHAL CRISTO REI (DT/AV-E)</t>
  </si>
  <si>
    <t>FAZENDA ENTRE RIOS</t>
  </si>
  <si>
    <t>FAZENDA CARAJÁS</t>
  </si>
  <si>
    <t>FAZENDA SABINA/SÃO PEDRO</t>
  </si>
  <si>
    <t>FAZENDA CONSOLAÇÃO</t>
  </si>
  <si>
    <t>FAZENDA SANTA MARIANA I E II</t>
  </si>
  <si>
    <t>FAZENDA BATENTE</t>
  </si>
  <si>
    <t>FAZENDA PROGRESSO</t>
  </si>
  <si>
    <t>FAZENDA DIBENS</t>
  </si>
  <si>
    <t>FAZENDA ÁGUA AZUL / CAMPO ALEGRE</t>
  </si>
  <si>
    <t>TUCURUÍ</t>
  </si>
  <si>
    <t>FAZENDA BELO HORIZONTE</t>
  </si>
  <si>
    <t>FZENDA COCALANDIA</t>
  </si>
  <si>
    <t>FAZENDA REUNIDAS ELDORADO LTDA</t>
  </si>
  <si>
    <t>FAZENDA RIBEIRÃO DAS PEDRAS</t>
  </si>
  <si>
    <t>FAZENDA REUNIDAS</t>
  </si>
  <si>
    <t>FAZENDA PEDRA DE AMOLAR</t>
  </si>
  <si>
    <t>FAZENDA BOM JESUS</t>
  </si>
  <si>
    <t>FAZ.NOSSA SENHORA DA GUIA E SALINAS</t>
  </si>
  <si>
    <t>FAZENDA BOCA DE FOGO</t>
  </si>
  <si>
    <t>FAZENDA BOA SORTE</t>
  </si>
  <si>
    <t>FAZENDA RESPLANDE</t>
  </si>
  <si>
    <t>FAZENDA NOVA UNIÃO</t>
  </si>
  <si>
    <t>CASTANHAL BOM PRINCÍPIO</t>
  </si>
  <si>
    <t>FAZENDA JAHÚ</t>
  </si>
  <si>
    <t>FAZENDA OURO VERDE</t>
  </si>
  <si>
    <t>FAZENDA ÁGUA FRIA DOS MENDES</t>
  </si>
  <si>
    <t>FAZENDA COSIPAR</t>
  </si>
  <si>
    <t>FAZENDA SANTA LUCIA</t>
  </si>
  <si>
    <t>FAZENDA CAFUNDÓ E FAZENDA NOVA</t>
  </si>
  <si>
    <t>FAZENDA SERTÃO BONITO</t>
  </si>
  <si>
    <t>FAZENDA SANTA RITA I E II</t>
  </si>
  <si>
    <t>FAZENDA BACURYZINHO</t>
  </si>
  <si>
    <t>FAZENDA VALE DO SOL</t>
  </si>
  <si>
    <t>FAZENDA BELO VALE</t>
  </si>
  <si>
    <t>FAZENDA SÃO JOSÉ DA ÁGUA BONITA</t>
  </si>
  <si>
    <t>FAZENDA SÃO GERALDO</t>
  </si>
  <si>
    <t>FAZENDA ÁGUA DA SAÚDE</t>
  </si>
  <si>
    <t>FAZENDA ESCALADA DO NORTE OU JULIANA</t>
  </si>
  <si>
    <t>FAZENDA UNIÃO</t>
  </si>
  <si>
    <t>FAZENDA COCALINHO</t>
  </si>
  <si>
    <t>FAZENDA CASTANHAL CABACEIRAS</t>
  </si>
  <si>
    <t>FAZENDA BELO HORIZONTE II</t>
  </si>
  <si>
    <t>FAZENDA BRASIL</t>
  </si>
  <si>
    <t>FAZENDA TRES PODERES</t>
  </si>
  <si>
    <t>FAZENDA AMAZÔNIA</t>
  </si>
  <si>
    <t>FAZENDA PRATA</t>
  </si>
  <si>
    <t>FAZENDA SANTA ELIZA</t>
  </si>
  <si>
    <t>FAZENDA PANORAMA II</t>
  </si>
  <si>
    <t>FAZENDA CASTANHAL LAJEDO</t>
  </si>
  <si>
    <t>FAZENDA JERUSALEM</t>
  </si>
  <si>
    <t>GLEBA NOVA GLÓRIA LOTES 228, 229, 230, 270, 271, 273 E 274</t>
  </si>
  <si>
    <t>FAZENDA NOSSA SENHORA DE NAZARÉ OU TIBIRIÇÁ</t>
  </si>
  <si>
    <t>FAZENDA ITACAIUNAS</t>
  </si>
  <si>
    <t>FAZENDA CÉU E MAR</t>
  </si>
  <si>
    <t>PROTEÇÃO DIVINA</t>
  </si>
  <si>
    <t>FAZENDA SANTO ANTÔNIO OU CABO DE AÇO</t>
  </si>
  <si>
    <t>FAZENDA ESTIVA</t>
  </si>
  <si>
    <t>FAZENDA CRISTO REI</t>
  </si>
  <si>
    <t>ABÓBORAS OU PERUANO E CIGANAS</t>
  </si>
  <si>
    <t>FAZENDA ARAGUAIA</t>
  </si>
  <si>
    <t>FAZENDA CABECEIRA</t>
  </si>
  <si>
    <t>FAZENDA MARIA BONITA</t>
  </si>
  <si>
    <t>COMPLEXO FAZENDA CEDRO/RIO PARDO</t>
  </si>
  <si>
    <t>JACUNDÁ</t>
  </si>
  <si>
    <t>FAZENDA SANTO ANTÔNIO</t>
  </si>
  <si>
    <t>RONDON DO PARÁ</t>
  </si>
  <si>
    <t>FAZENDA RONDÔNIA</t>
  </si>
  <si>
    <t>FAZENDA CAPIVARA</t>
  </si>
  <si>
    <t>FAZENDA BOM FUTURO</t>
  </si>
  <si>
    <t>Região Rural da Capital Regional de Marabá – optou-se por não se proceder o saneamento para se obter um resultado representativo do valor histórico dos imóveis avaliados para reforma agrária além de totalizar uma amostra de 151 elementos, base por demais robusta.</t>
  </si>
  <si>
    <t>Região Rural da Metrópole de Manaus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</si>
</sst>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14" x14ac:knownFonts="1">
    <font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charset val="1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114">
    <xf numFmtId="0" fontId="0" fillId="0" borderId="0" xfId="0"/>
    <xf numFmtId="4" fontId="2" fillId="0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4" fontId="2" fillId="0" borderId="8" xfId="0" applyNumberFormat="1" applyFont="1" applyFill="1" applyBorder="1" applyAlignment="1">
      <alignment horizontal="right"/>
    </xf>
    <xf numFmtId="4" fontId="3" fillId="0" borderId="8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/>
    </xf>
    <xf numFmtId="10" fontId="1" fillId="0" borderId="4" xfId="0" applyNumberFormat="1" applyFont="1" applyFill="1" applyBorder="1" applyAlignment="1">
      <alignment horizontal="center"/>
    </xf>
    <xf numFmtId="10" fontId="0" fillId="0" borderId="6" xfId="0" applyNumberFormat="1" applyBorder="1"/>
    <xf numFmtId="10" fontId="0" fillId="0" borderId="9" xfId="0" applyNumberFormat="1" applyBorder="1"/>
    <xf numFmtId="10" fontId="0" fillId="0" borderId="0" xfId="0" applyNumberFormat="1"/>
    <xf numFmtId="1" fontId="4" fillId="0" borderId="1" xfId="0" applyNumberFormat="1" applyFont="1" applyFill="1" applyBorder="1" applyAlignment="1"/>
    <xf numFmtId="4" fontId="4" fillId="0" borderId="1" xfId="0" applyNumberFormat="1" applyFont="1" applyFill="1" applyBorder="1" applyAlignment="1"/>
    <xf numFmtId="0" fontId="5" fillId="0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1" fontId="7" fillId="0" borderId="1" xfId="0" applyNumberFormat="1" applyFont="1" applyFill="1" applyBorder="1"/>
    <xf numFmtId="1" fontId="6" fillId="0" borderId="1" xfId="0" applyNumberFormat="1" applyFont="1" applyFill="1" applyBorder="1" applyAlignment="1">
      <alignment horizontal="right"/>
    </xf>
    <xf numFmtId="1" fontId="7" fillId="0" borderId="6" xfId="0" applyNumberFormat="1" applyFont="1" applyFill="1" applyBorder="1"/>
    <xf numFmtId="1" fontId="5" fillId="0" borderId="1" xfId="0" applyNumberFormat="1" applyFont="1" applyFill="1" applyBorder="1" applyAlignment="1">
      <alignment horizontal="right"/>
    </xf>
    <xf numFmtId="10" fontId="6" fillId="0" borderId="1" xfId="0" applyNumberFormat="1" applyFont="1" applyFill="1" applyBorder="1" applyAlignment="1">
      <alignment horizontal="right"/>
    </xf>
    <xf numFmtId="10" fontId="6" fillId="0" borderId="10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/>
    </xf>
    <xf numFmtId="1" fontId="7" fillId="0" borderId="12" xfId="0" applyNumberFormat="1" applyFont="1" applyFill="1" applyBorder="1"/>
    <xf numFmtId="1" fontId="6" fillId="0" borderId="12" xfId="0" applyNumberFormat="1" applyFont="1" applyFill="1" applyBorder="1" applyAlignment="1">
      <alignment horizontal="right"/>
    </xf>
    <xf numFmtId="1" fontId="7" fillId="0" borderId="13" xfId="0" applyNumberFormat="1" applyFont="1" applyFill="1" applyBorder="1"/>
    <xf numFmtId="0" fontId="6" fillId="0" borderId="2" xfId="0" applyFont="1" applyFill="1" applyBorder="1" applyAlignment="1">
      <alignment horizontal="center"/>
    </xf>
    <xf numFmtId="1" fontId="0" fillId="0" borderId="0" xfId="0" applyNumberFormat="1"/>
    <xf numFmtId="0" fontId="5" fillId="0" borderId="5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1" fontId="7" fillId="0" borderId="8" xfId="0" applyNumberFormat="1" applyFont="1" applyFill="1" applyBorder="1"/>
    <xf numFmtId="1" fontId="6" fillId="0" borderId="8" xfId="0" applyNumberFormat="1" applyFont="1" applyFill="1" applyBorder="1" applyAlignment="1">
      <alignment horizontal="right"/>
    </xf>
    <xf numFmtId="1" fontId="7" fillId="0" borderId="9" xfId="0" applyNumberFormat="1" applyFont="1" applyFill="1" applyBorder="1"/>
    <xf numFmtId="0" fontId="7" fillId="0" borderId="0" xfId="0" applyFont="1" applyFill="1"/>
    <xf numFmtId="1" fontId="7" fillId="0" borderId="0" xfId="0" applyNumberFormat="1" applyFont="1" applyFill="1"/>
    <xf numFmtId="4" fontId="4" fillId="0" borderId="2" xfId="0" applyNumberFormat="1" applyFont="1" applyFill="1" applyBorder="1" applyAlignment="1"/>
    <xf numFmtId="4" fontId="4" fillId="0" borderId="3" xfId="0" applyNumberFormat="1" applyFont="1" applyFill="1" applyBorder="1" applyAlignment="1"/>
    <xf numFmtId="10" fontId="6" fillId="2" borderId="10" xfId="0" applyNumberFormat="1" applyFont="1" applyFill="1" applyBorder="1" applyAlignment="1">
      <alignment horizontal="right"/>
    </xf>
    <xf numFmtId="0" fontId="0" fillId="0" borderId="1" xfId="0" applyFont="1" applyBorder="1"/>
    <xf numFmtId="3" fontId="0" fillId="0" borderId="1" xfId="0" applyNumberFormat="1" applyFont="1" applyBorder="1"/>
    <xf numFmtId="0" fontId="2" fillId="2" borderId="1" xfId="0" applyFont="1" applyFill="1" applyBorder="1" applyAlignment="1">
      <alignment horizontal="left"/>
    </xf>
    <xf numFmtId="3" fontId="0" fillId="2" borderId="1" xfId="0" applyNumberFormat="1" applyFont="1" applyFill="1" applyBorder="1"/>
    <xf numFmtId="0" fontId="0" fillId="0" borderId="0" xfId="0" applyFont="1"/>
    <xf numFmtId="3" fontId="0" fillId="0" borderId="0" xfId="0" applyNumberFormat="1" applyFont="1"/>
    <xf numFmtId="0" fontId="0" fillId="0" borderId="14" xfId="0" applyBorder="1"/>
    <xf numFmtId="0" fontId="0" fillId="0" borderId="1" xfId="0" applyBorder="1"/>
    <xf numFmtId="0" fontId="0" fillId="2" borderId="0" xfId="0" applyFill="1"/>
    <xf numFmtId="0" fontId="0" fillId="0" borderId="0" xfId="0" applyFill="1"/>
    <xf numFmtId="0" fontId="0" fillId="2" borderId="1" xfId="0" applyFont="1" applyFill="1" applyBorder="1"/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" fontId="0" fillId="0" borderId="1" xfId="0" applyNumberFormat="1" applyBorder="1"/>
    <xf numFmtId="3" fontId="0" fillId="0" borderId="1" xfId="0" applyNumberFormat="1" applyFont="1" applyFill="1" applyBorder="1"/>
    <xf numFmtId="1" fontId="0" fillId="2" borderId="1" xfId="0" applyNumberFormat="1" applyFill="1" applyBorder="1"/>
    <xf numFmtId="3" fontId="9" fillId="0" borderId="1" xfId="0" applyNumberFormat="1" applyFont="1" applyBorder="1"/>
    <xf numFmtId="0" fontId="9" fillId="0" borderId="1" xfId="0" applyFont="1" applyBorder="1"/>
    <xf numFmtId="0" fontId="0" fillId="2" borderId="1" xfId="0" applyFill="1" applyBorder="1"/>
    <xf numFmtId="1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vertical="center"/>
    </xf>
    <xf numFmtId="0" fontId="0" fillId="0" borderId="1" xfId="0" applyBorder="1" applyAlignment="1"/>
    <xf numFmtId="3" fontId="0" fillId="2" borderId="0" xfId="0" applyNumberFormat="1" applyFont="1" applyFill="1"/>
    <xf numFmtId="3" fontId="2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right"/>
    </xf>
    <xf numFmtId="2" fontId="10" fillId="0" borderId="16" xfId="0" applyNumberFormat="1" applyFont="1" applyBorder="1" applyAlignment="1">
      <alignment horizontal="right" vertical="center"/>
    </xf>
    <xf numFmtId="0" fontId="12" fillId="0" borderId="1" xfId="1" applyFont="1" applyFill="1" applyBorder="1" applyAlignment="1">
      <alignment horizontal="center" vertical="center"/>
    </xf>
    <xf numFmtId="4" fontId="12" fillId="0" borderId="1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vertical="center"/>
    </xf>
    <xf numFmtId="17" fontId="8" fillId="0" borderId="1" xfId="0" applyNumberFormat="1" applyFont="1" applyBorder="1"/>
    <xf numFmtId="4" fontId="8" fillId="0" borderId="1" xfId="0" applyNumberFormat="1" applyFont="1" applyBorder="1"/>
    <xf numFmtId="164" fontId="8" fillId="0" borderId="1" xfId="0" applyNumberFormat="1" applyFont="1" applyBorder="1"/>
    <xf numFmtId="4" fontId="0" fillId="0" borderId="1" xfId="0" applyNumberFormat="1" applyBorder="1"/>
    <xf numFmtId="4" fontId="9" fillId="2" borderId="1" xfId="0" applyNumberFormat="1" applyFont="1" applyFill="1" applyBorder="1"/>
    <xf numFmtId="4" fontId="0" fillId="0" borderId="0" xfId="0" applyNumberFormat="1"/>
    <xf numFmtId="10" fontId="0" fillId="0" borderId="1" xfId="0" applyNumberFormat="1" applyBorder="1"/>
    <xf numFmtId="0" fontId="9" fillId="2" borderId="1" xfId="0" applyFont="1" applyFill="1" applyBorder="1"/>
    <xf numFmtId="4" fontId="0" fillId="2" borderId="1" xfId="0" applyNumberFormat="1" applyFill="1" applyBorder="1"/>
    <xf numFmtId="0" fontId="7" fillId="0" borderId="17" xfId="0" applyFont="1" applyBorder="1" applyAlignment="1"/>
    <xf numFmtId="4" fontId="9" fillId="2" borderId="14" xfId="0" applyNumberFormat="1" applyFont="1" applyFill="1" applyBorder="1"/>
    <xf numFmtId="4" fontId="0" fillId="0" borderId="14" xfId="0" applyNumberFormat="1" applyBorder="1"/>
    <xf numFmtId="10" fontId="0" fillId="0" borderId="14" xfId="0" applyNumberFormat="1" applyBorder="1"/>
    <xf numFmtId="0" fontId="9" fillId="0" borderId="0" xfId="0" applyFont="1"/>
    <xf numFmtId="0" fontId="3" fillId="0" borderId="0" xfId="0" applyFont="1" applyFill="1" applyBorder="1" applyAlignment="1">
      <alignment horizontal="left"/>
    </xf>
    <xf numFmtId="0" fontId="7" fillId="0" borderId="18" xfId="0" applyFont="1" applyBorder="1" applyAlignment="1"/>
    <xf numFmtId="1" fontId="5" fillId="0" borderId="8" xfId="0" applyNumberFormat="1" applyFont="1" applyFill="1" applyBorder="1" applyAlignment="1">
      <alignment horizontal="right"/>
    </xf>
    <xf numFmtId="17" fontId="0" fillId="0" borderId="0" xfId="0" applyNumberFormat="1"/>
    <xf numFmtId="0" fontId="3" fillId="0" borderId="15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9" fontId="0" fillId="0" borderId="0" xfId="0" applyNumberFormat="1"/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4" fontId="4" fillId="0" borderId="2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</cellXfs>
  <cellStyles count="3">
    <cellStyle name="Normal" xfId="0" builtinId="0"/>
    <cellStyle name="Normal_Plan1" xfId="1"/>
    <cellStyle name="Normal_Plan-gera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workbookViewId="0">
      <selection activeCell="M5" sqref="M5"/>
    </sheetView>
  </sheetViews>
  <sheetFormatPr defaultRowHeight="15" x14ac:dyDescent="0.25"/>
  <cols>
    <col min="1" max="1" width="80.28515625" bestFit="1" customWidth="1"/>
    <col min="2" max="2" width="8.140625" bestFit="1" customWidth="1"/>
    <col min="3" max="3" width="9.42578125" bestFit="1" customWidth="1"/>
    <col min="6" max="6" width="9.42578125" bestFit="1" customWidth="1"/>
    <col min="8" max="8" width="13.42578125" customWidth="1"/>
    <col min="9" max="9" width="12.7109375" bestFit="1" customWidth="1"/>
    <col min="11" max="11" width="9.140625" style="14"/>
  </cols>
  <sheetData>
    <row r="1" spans="1:11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11" t="s">
        <v>108</v>
      </c>
    </row>
    <row r="2" spans="1:11" x14ac:dyDescent="0.25">
      <c r="A2" s="6" t="s">
        <v>10</v>
      </c>
      <c r="B2" s="1">
        <v>168.41472200000001</v>
      </c>
      <c r="C2" s="1">
        <v>1494.887502</v>
      </c>
      <c r="D2" s="2">
        <v>3634.936162</v>
      </c>
      <c r="E2" s="1">
        <v>3172.3541049999999</v>
      </c>
      <c r="F2" s="1">
        <v>5630.9020970000001</v>
      </c>
      <c r="G2" s="1">
        <v>9748.5370180000009</v>
      </c>
      <c r="H2" s="1">
        <v>251.719471</v>
      </c>
      <c r="I2" s="1">
        <v>2440.510816</v>
      </c>
      <c r="J2" s="3">
        <v>94</v>
      </c>
      <c r="K2" s="12">
        <f>I2/D2</f>
        <v>0.67140403771415669</v>
      </c>
    </row>
    <row r="3" spans="1:11" x14ac:dyDescent="0.25">
      <c r="A3" s="6" t="s">
        <v>11</v>
      </c>
      <c r="B3" s="1">
        <v>790.04981699999996</v>
      </c>
      <c r="C3" s="1">
        <v>1163.6089870000001</v>
      </c>
      <c r="D3" s="2">
        <v>1655.094204</v>
      </c>
      <c r="E3" s="1">
        <v>1487.6489340000001</v>
      </c>
      <c r="F3" s="1">
        <v>2224.1323630000002</v>
      </c>
      <c r="G3" s="1">
        <v>3503.129379</v>
      </c>
      <c r="H3" s="1">
        <v>124.50485999999999</v>
      </c>
      <c r="I3" s="1">
        <v>634.852712</v>
      </c>
      <c r="J3" s="3">
        <v>26</v>
      </c>
      <c r="K3" s="12">
        <f t="shared" ref="K3:K66" si="0">I3/D3</f>
        <v>0.38357497142198921</v>
      </c>
    </row>
    <row r="4" spans="1:11" x14ac:dyDescent="0.25">
      <c r="A4" s="6" t="s">
        <v>12</v>
      </c>
      <c r="B4" s="1">
        <v>62.213028000000001</v>
      </c>
      <c r="C4" s="1">
        <v>250.816622</v>
      </c>
      <c r="D4" s="2">
        <v>645.11079299999994</v>
      </c>
      <c r="E4" s="1">
        <v>443.78734400000002</v>
      </c>
      <c r="F4" s="1">
        <v>931.66810099999998</v>
      </c>
      <c r="G4" s="1">
        <v>1917.8679159999999</v>
      </c>
      <c r="H4" s="1">
        <v>87.889996999999994</v>
      </c>
      <c r="I4" s="1">
        <v>504.88959499999999</v>
      </c>
      <c r="J4" s="3">
        <v>33</v>
      </c>
      <c r="K4" s="12">
        <f t="shared" si="0"/>
        <v>0.78264013015823164</v>
      </c>
    </row>
    <row r="5" spans="1:11" x14ac:dyDescent="0.25">
      <c r="A5" s="6" t="s">
        <v>13</v>
      </c>
      <c r="B5" s="1">
        <v>98.248333000000002</v>
      </c>
      <c r="C5" s="1">
        <v>361.854378</v>
      </c>
      <c r="D5" s="2">
        <v>637.97787500000004</v>
      </c>
      <c r="E5" s="1">
        <v>588.85859900000003</v>
      </c>
      <c r="F5" s="1">
        <v>835.75294899999994</v>
      </c>
      <c r="G5" s="1">
        <v>1567.9242750000001</v>
      </c>
      <c r="H5" s="1">
        <v>39.286822000000001</v>
      </c>
      <c r="I5" s="1">
        <v>362.20660600000002</v>
      </c>
      <c r="J5" s="3">
        <v>85</v>
      </c>
      <c r="K5" s="12">
        <f t="shared" si="0"/>
        <v>0.56774164151068718</v>
      </c>
    </row>
    <row r="6" spans="1:11" x14ac:dyDescent="0.25">
      <c r="A6" s="6" t="s">
        <v>14</v>
      </c>
      <c r="B6" s="1">
        <v>1510.0562090000001</v>
      </c>
      <c r="C6" s="1">
        <v>5457.6747670000004</v>
      </c>
      <c r="D6" s="2">
        <v>6696.4945079999998</v>
      </c>
      <c r="E6" s="1">
        <v>6920.1342139999997</v>
      </c>
      <c r="F6" s="1">
        <v>8705.3330889999997</v>
      </c>
      <c r="G6" s="1">
        <v>10630.459419000001</v>
      </c>
      <c r="H6" s="1">
        <v>325.36870699999997</v>
      </c>
      <c r="I6" s="1">
        <v>2456.4798700000001</v>
      </c>
      <c r="J6" s="3">
        <v>57</v>
      </c>
      <c r="K6" s="12">
        <f t="shared" si="0"/>
        <v>0.36683071524442445</v>
      </c>
    </row>
    <row r="7" spans="1:11" x14ac:dyDescent="0.25">
      <c r="A7" s="6" t="s">
        <v>15</v>
      </c>
      <c r="B7" s="1">
        <v>1462.3616</v>
      </c>
      <c r="C7" s="1">
        <v>3211.8398080000002</v>
      </c>
      <c r="D7" s="2">
        <v>4281.076771</v>
      </c>
      <c r="E7" s="1">
        <v>4238.0626590000002</v>
      </c>
      <c r="F7" s="1">
        <v>5123.5095369999999</v>
      </c>
      <c r="G7" s="1">
        <v>7180.5155919999997</v>
      </c>
      <c r="H7" s="1">
        <v>347.883871</v>
      </c>
      <c r="I7" s="1">
        <v>1434.361944</v>
      </c>
      <c r="J7" s="3">
        <v>17</v>
      </c>
      <c r="K7" s="12">
        <f t="shared" si="0"/>
        <v>0.33504700352872974</v>
      </c>
    </row>
    <row r="8" spans="1:11" x14ac:dyDescent="0.25">
      <c r="A8" s="6" t="s">
        <v>16</v>
      </c>
      <c r="B8" s="1">
        <v>112.283878</v>
      </c>
      <c r="C8" s="1">
        <v>585.95497399999999</v>
      </c>
      <c r="D8" s="2">
        <v>1573.116419</v>
      </c>
      <c r="E8" s="1">
        <v>1073.3123760000001</v>
      </c>
      <c r="F8" s="1">
        <v>2573.7549119999999</v>
      </c>
      <c r="G8" s="1">
        <v>5590.5473929999998</v>
      </c>
      <c r="H8" s="1">
        <v>132.94136800000001</v>
      </c>
      <c r="I8" s="1">
        <v>1239.9945310000001</v>
      </c>
      <c r="J8" s="3">
        <v>87</v>
      </c>
      <c r="K8" s="12">
        <f t="shared" si="0"/>
        <v>0.78824079135112002</v>
      </c>
    </row>
    <row r="9" spans="1:11" x14ac:dyDescent="0.25">
      <c r="A9" s="6" t="s">
        <v>17</v>
      </c>
      <c r="B9" s="1">
        <v>289.159381</v>
      </c>
      <c r="C9" s="1">
        <v>3035.5210520000001</v>
      </c>
      <c r="D9" s="2">
        <v>5197.3829839999999</v>
      </c>
      <c r="E9" s="1">
        <v>4241.5001430000002</v>
      </c>
      <c r="F9" s="1">
        <v>8737.4592429999993</v>
      </c>
      <c r="G9" s="1">
        <v>12194.430243000001</v>
      </c>
      <c r="H9" s="1">
        <v>700.39225399999998</v>
      </c>
      <c r="I9" s="1">
        <v>3358.9632529999999</v>
      </c>
      <c r="J9" s="3">
        <v>23</v>
      </c>
      <c r="K9" s="12">
        <f t="shared" si="0"/>
        <v>0.64627972642009945</v>
      </c>
    </row>
    <row r="10" spans="1:11" x14ac:dyDescent="0.25">
      <c r="A10" s="6" t="s">
        <v>18</v>
      </c>
      <c r="B10" s="1">
        <v>567.43006400000002</v>
      </c>
      <c r="C10" s="1">
        <v>1033.2092339999999</v>
      </c>
      <c r="D10" s="2">
        <v>3567.7677800000001</v>
      </c>
      <c r="E10" s="1">
        <v>4088.9137959999998</v>
      </c>
      <c r="F10" s="1">
        <v>5830.5862139999999</v>
      </c>
      <c r="G10" s="1">
        <v>6564.59548</v>
      </c>
      <c r="H10" s="1">
        <v>841.06936499999995</v>
      </c>
      <c r="I10" s="1">
        <v>2378.9034069999998</v>
      </c>
      <c r="J10" s="3">
        <v>8</v>
      </c>
      <c r="K10" s="12">
        <f t="shared" si="0"/>
        <v>0.66677641418691203</v>
      </c>
    </row>
    <row r="11" spans="1:11" x14ac:dyDescent="0.25">
      <c r="A11" s="6" t="s">
        <v>19</v>
      </c>
      <c r="B11" s="1">
        <v>426.929867</v>
      </c>
      <c r="C11" s="1">
        <v>931.263372</v>
      </c>
      <c r="D11" s="2">
        <v>2235.026793</v>
      </c>
      <c r="E11" s="1">
        <v>1796.908811</v>
      </c>
      <c r="F11" s="1">
        <v>3469.1362869999998</v>
      </c>
      <c r="G11" s="1">
        <v>5375.7631929999998</v>
      </c>
      <c r="H11" s="1">
        <v>238.64261099999999</v>
      </c>
      <c r="I11" s="1">
        <v>1509.3083919999999</v>
      </c>
      <c r="J11" s="3">
        <v>40</v>
      </c>
      <c r="K11" s="12">
        <f t="shared" si="0"/>
        <v>0.6752976728185468</v>
      </c>
    </row>
    <row r="12" spans="1:11" x14ac:dyDescent="0.25">
      <c r="A12" s="6" t="s">
        <v>20</v>
      </c>
      <c r="B12" s="1">
        <v>1467.9843550000001</v>
      </c>
      <c r="C12" s="1">
        <v>2247.0588200000002</v>
      </c>
      <c r="D12" s="2">
        <v>3746.3458919999998</v>
      </c>
      <c r="E12" s="1">
        <v>2603.3661269999998</v>
      </c>
      <c r="F12" s="1">
        <v>5582.0219040000002</v>
      </c>
      <c r="G12" s="1">
        <v>10674.524877</v>
      </c>
      <c r="H12" s="1">
        <v>308.79961100000003</v>
      </c>
      <c r="I12" s="1">
        <v>2371.9348199999999</v>
      </c>
      <c r="J12" s="3">
        <v>59</v>
      </c>
      <c r="K12" s="12">
        <f t="shared" si="0"/>
        <v>0.63313289492704428</v>
      </c>
    </row>
    <row r="13" spans="1:11" x14ac:dyDescent="0.25">
      <c r="A13" s="6" t="s">
        <v>21</v>
      </c>
      <c r="B13" s="1">
        <v>1583.4221319999999</v>
      </c>
      <c r="C13" s="1">
        <v>1665.1321909999999</v>
      </c>
      <c r="D13" s="2">
        <v>5039.0111299999999</v>
      </c>
      <c r="E13" s="1">
        <v>5060.115922</v>
      </c>
      <c r="F13" s="1">
        <v>8391.7852779999994</v>
      </c>
      <c r="G13" s="1">
        <v>8452.3905450000002</v>
      </c>
      <c r="H13" s="1">
        <v>1902.5487290000001</v>
      </c>
      <c r="I13" s="1">
        <v>3805.0974580000002</v>
      </c>
      <c r="J13" s="3">
        <v>4</v>
      </c>
      <c r="K13" s="12">
        <f t="shared" si="0"/>
        <v>0.75512781373832771</v>
      </c>
    </row>
    <row r="14" spans="1:11" x14ac:dyDescent="0.25">
      <c r="A14" s="6" t="s">
        <v>22</v>
      </c>
      <c r="B14" s="1">
        <v>513.24975700000005</v>
      </c>
      <c r="C14" s="1">
        <v>799.32067900000004</v>
      </c>
      <c r="D14" s="2">
        <v>1448.6149479999999</v>
      </c>
      <c r="E14" s="1">
        <v>1054.211544</v>
      </c>
      <c r="F14" s="1">
        <v>2050.725171</v>
      </c>
      <c r="G14" s="1">
        <v>3864.291952</v>
      </c>
      <c r="H14" s="1">
        <v>112.709609</v>
      </c>
      <c r="I14" s="1">
        <v>887.47634800000003</v>
      </c>
      <c r="J14" s="3">
        <v>62</v>
      </c>
      <c r="K14" s="12">
        <f t="shared" si="0"/>
        <v>0.61263785053804376</v>
      </c>
    </row>
    <row r="15" spans="1:11" x14ac:dyDescent="0.25">
      <c r="A15" s="6" t="s">
        <v>23</v>
      </c>
      <c r="B15" s="1">
        <v>174.152841</v>
      </c>
      <c r="C15" s="1">
        <v>174.152841</v>
      </c>
      <c r="D15" s="2">
        <v>291.69845600000002</v>
      </c>
      <c r="E15" s="1">
        <v>291.69845600000002</v>
      </c>
      <c r="F15" s="1">
        <v>409.24407100000002</v>
      </c>
      <c r="G15" s="1">
        <v>409.24407100000002</v>
      </c>
      <c r="H15" s="1">
        <v>117.545615</v>
      </c>
      <c r="I15" s="1">
        <v>166.23460299999999</v>
      </c>
      <c r="J15" s="3">
        <v>2</v>
      </c>
      <c r="K15" s="12">
        <f t="shared" si="0"/>
        <v>0.5698850973691818</v>
      </c>
    </row>
    <row r="16" spans="1:11" x14ac:dyDescent="0.25">
      <c r="A16" s="6" t="s">
        <v>24</v>
      </c>
      <c r="B16" s="1">
        <v>2540.6790550000001</v>
      </c>
      <c r="C16" s="1">
        <v>2889.7440339999998</v>
      </c>
      <c r="D16" s="2">
        <v>4000.6242109999998</v>
      </c>
      <c r="E16" s="1">
        <v>3882.8529229999999</v>
      </c>
      <c r="F16" s="1">
        <v>5170.3900329999997</v>
      </c>
      <c r="G16" s="1">
        <v>5241.2271179999998</v>
      </c>
      <c r="H16" s="1">
        <v>523.08757700000001</v>
      </c>
      <c r="I16" s="1">
        <v>1169.6593809999999</v>
      </c>
      <c r="J16" s="3">
        <v>5</v>
      </c>
      <c r="K16" s="12">
        <f t="shared" si="0"/>
        <v>0.29236922022916789</v>
      </c>
    </row>
    <row r="17" spans="1:11" x14ac:dyDescent="0.25">
      <c r="A17" s="6" t="s">
        <v>25</v>
      </c>
      <c r="B17" s="1">
        <v>1036.9162389999999</v>
      </c>
      <c r="C17" s="1">
        <v>2162.5749139999998</v>
      </c>
      <c r="D17" s="2">
        <v>7190.3943959999997</v>
      </c>
      <c r="E17" s="1">
        <v>7269.9010239999998</v>
      </c>
      <c r="F17" s="1">
        <v>10657.864688</v>
      </c>
      <c r="G17" s="1">
        <v>16129.502906</v>
      </c>
      <c r="H17" s="1">
        <v>599.08942200000001</v>
      </c>
      <c r="I17" s="1">
        <v>4361.4368290000002</v>
      </c>
      <c r="J17" s="3">
        <v>53</v>
      </c>
      <c r="K17" s="12">
        <f t="shared" si="0"/>
        <v>0.60656433970106816</v>
      </c>
    </row>
    <row r="18" spans="1:11" x14ac:dyDescent="0.25">
      <c r="A18" s="6" t="s">
        <v>26</v>
      </c>
      <c r="B18" s="1">
        <v>153.65953999999999</v>
      </c>
      <c r="C18" s="1">
        <v>493.38939599999998</v>
      </c>
      <c r="D18" s="2">
        <v>807.36643200000003</v>
      </c>
      <c r="E18" s="1">
        <v>653.30476499999997</v>
      </c>
      <c r="F18" s="1">
        <v>1033.8051579999999</v>
      </c>
      <c r="G18" s="1">
        <v>2396.3677929999999</v>
      </c>
      <c r="H18" s="1">
        <v>41.925981999999998</v>
      </c>
      <c r="I18" s="1">
        <v>487.13588800000002</v>
      </c>
      <c r="J18" s="3">
        <v>135</v>
      </c>
      <c r="K18" s="12">
        <f t="shared" si="0"/>
        <v>0.60336405960459849</v>
      </c>
    </row>
    <row r="19" spans="1:11" x14ac:dyDescent="0.25">
      <c r="A19" s="6" t="s">
        <v>27</v>
      </c>
      <c r="B19" s="1">
        <v>0.71126299999999998</v>
      </c>
      <c r="C19" s="1">
        <v>530.80902300000002</v>
      </c>
      <c r="D19" s="2">
        <v>961.161564</v>
      </c>
      <c r="E19" s="1">
        <v>780.51767099999995</v>
      </c>
      <c r="F19" s="1">
        <v>1242.1899510000001</v>
      </c>
      <c r="G19" s="1">
        <v>2611.875939</v>
      </c>
      <c r="H19" s="1">
        <v>70.017983000000001</v>
      </c>
      <c r="I19" s="1">
        <v>594.12228600000003</v>
      </c>
      <c r="J19" s="3">
        <v>72</v>
      </c>
      <c r="K19" s="12">
        <f t="shared" si="0"/>
        <v>0.6181294677738487</v>
      </c>
    </row>
    <row r="20" spans="1:11" x14ac:dyDescent="0.25">
      <c r="A20" s="6" t="s">
        <v>28</v>
      </c>
      <c r="B20" s="1">
        <v>109.870802</v>
      </c>
      <c r="C20" s="1">
        <v>246.94011599999999</v>
      </c>
      <c r="D20" s="2">
        <v>396.48041999999998</v>
      </c>
      <c r="E20" s="1">
        <v>358.21194300000002</v>
      </c>
      <c r="F20" s="1">
        <v>535.22041999999999</v>
      </c>
      <c r="G20" s="1">
        <v>993.49277400000005</v>
      </c>
      <c r="H20" s="1">
        <v>19.335547999999999</v>
      </c>
      <c r="I20" s="1">
        <v>171.85811100000001</v>
      </c>
      <c r="J20" s="3">
        <v>79</v>
      </c>
      <c r="K20" s="12">
        <f t="shared" si="0"/>
        <v>0.433459263890005</v>
      </c>
    </row>
    <row r="21" spans="1:11" x14ac:dyDescent="0.25">
      <c r="A21" s="6" t="s">
        <v>29</v>
      </c>
      <c r="B21" s="1">
        <v>256.05181399999998</v>
      </c>
      <c r="C21" s="1">
        <v>544.967983</v>
      </c>
      <c r="D21" s="2">
        <v>917.13558599999999</v>
      </c>
      <c r="E21" s="1">
        <v>747.27211199999999</v>
      </c>
      <c r="F21" s="1">
        <v>1352.5486100000001</v>
      </c>
      <c r="G21" s="1">
        <v>2566.726694</v>
      </c>
      <c r="H21" s="1">
        <v>62.616326000000001</v>
      </c>
      <c r="I21" s="1">
        <v>497.00167599999997</v>
      </c>
      <c r="J21" s="3">
        <v>63</v>
      </c>
      <c r="K21" s="12">
        <f t="shared" si="0"/>
        <v>0.54190643519528636</v>
      </c>
    </row>
    <row r="22" spans="1:11" x14ac:dyDescent="0.25">
      <c r="A22" s="6" t="s">
        <v>30</v>
      </c>
      <c r="B22" s="1">
        <v>211.08372600000001</v>
      </c>
      <c r="C22" s="1">
        <v>411.082335</v>
      </c>
      <c r="D22" s="2">
        <v>1208.976296</v>
      </c>
      <c r="E22" s="1">
        <v>1272.2030830000001</v>
      </c>
      <c r="F22" s="1">
        <v>1753.9389639999999</v>
      </c>
      <c r="G22" s="1">
        <v>3337.8307060000002</v>
      </c>
      <c r="H22" s="1">
        <v>77.172414000000003</v>
      </c>
      <c r="I22" s="1">
        <v>752.18364399999996</v>
      </c>
      <c r="J22" s="3">
        <v>95</v>
      </c>
      <c r="K22" s="12">
        <f t="shared" si="0"/>
        <v>0.62216575005536745</v>
      </c>
    </row>
    <row r="23" spans="1:11" x14ac:dyDescent="0.25">
      <c r="A23" s="6" t="s">
        <v>31</v>
      </c>
      <c r="B23" s="1">
        <v>3218.0558810000002</v>
      </c>
      <c r="C23" s="1">
        <v>4848.028311</v>
      </c>
      <c r="D23" s="2">
        <v>5850.1353239999999</v>
      </c>
      <c r="E23" s="1">
        <v>6419.5243220000002</v>
      </c>
      <c r="F23" s="1">
        <v>6959.53226</v>
      </c>
      <c r="G23" s="1">
        <v>7443.565208</v>
      </c>
      <c r="H23" s="1">
        <v>559.08213000000001</v>
      </c>
      <c r="I23" s="1">
        <v>1479.1922790000001</v>
      </c>
      <c r="J23" s="3">
        <v>7</v>
      </c>
      <c r="K23" s="12">
        <f t="shared" si="0"/>
        <v>0.25284753207872979</v>
      </c>
    </row>
    <row r="24" spans="1:11" x14ac:dyDescent="0.25">
      <c r="A24" s="6" t="s">
        <v>32</v>
      </c>
      <c r="B24" s="1">
        <v>1790.4207060000001</v>
      </c>
      <c r="C24" s="1">
        <v>2137.3506160000002</v>
      </c>
      <c r="D24" s="2">
        <v>2443.2169669999998</v>
      </c>
      <c r="E24" s="1">
        <v>2430.5043879999998</v>
      </c>
      <c r="F24" s="1">
        <v>2707.257036</v>
      </c>
      <c r="G24" s="1">
        <v>3299.0357800000002</v>
      </c>
      <c r="H24" s="1">
        <v>95.361752999999993</v>
      </c>
      <c r="I24" s="1">
        <v>393.18658099999999</v>
      </c>
      <c r="J24" s="3">
        <v>17</v>
      </c>
      <c r="K24" s="12">
        <f t="shared" si="0"/>
        <v>0.16092986677429211</v>
      </c>
    </row>
    <row r="25" spans="1:11" x14ac:dyDescent="0.25">
      <c r="A25" s="6" t="s">
        <v>33</v>
      </c>
      <c r="B25" s="1">
        <v>8.3533469999999994</v>
      </c>
      <c r="C25" s="1">
        <v>102.086007</v>
      </c>
      <c r="D25" s="2">
        <v>277.52162800000002</v>
      </c>
      <c r="E25" s="1">
        <v>128.13701800000001</v>
      </c>
      <c r="F25" s="1">
        <v>335.62134200000003</v>
      </c>
      <c r="G25" s="1">
        <v>1145.2190009999999</v>
      </c>
      <c r="H25" s="1">
        <v>33.803682999999999</v>
      </c>
      <c r="I25" s="1">
        <v>282.82190100000003</v>
      </c>
      <c r="J25" s="3">
        <v>70</v>
      </c>
      <c r="K25" s="12">
        <f t="shared" si="0"/>
        <v>1.0190985943625266</v>
      </c>
    </row>
    <row r="26" spans="1:11" x14ac:dyDescent="0.25">
      <c r="A26" s="6" t="s">
        <v>34</v>
      </c>
      <c r="B26" s="1">
        <v>158.118887</v>
      </c>
      <c r="C26" s="1">
        <v>1343.5221529999999</v>
      </c>
      <c r="D26" s="2">
        <v>4110.7323479999995</v>
      </c>
      <c r="E26" s="1">
        <v>3609.1275260000002</v>
      </c>
      <c r="F26" s="1">
        <v>5393.3373879999999</v>
      </c>
      <c r="G26" s="1">
        <v>12917.641249</v>
      </c>
      <c r="H26" s="1">
        <v>476.82220100000001</v>
      </c>
      <c r="I26" s="1">
        <v>3233.9655120000002</v>
      </c>
      <c r="J26" s="3">
        <v>46</v>
      </c>
      <c r="K26" s="12">
        <f t="shared" si="0"/>
        <v>0.78671274075370679</v>
      </c>
    </row>
    <row r="27" spans="1:11" x14ac:dyDescent="0.25">
      <c r="A27" s="6" t="s">
        <v>35</v>
      </c>
      <c r="B27" s="1">
        <v>506.78748300000001</v>
      </c>
      <c r="C27" s="1">
        <v>753.22101599999996</v>
      </c>
      <c r="D27" s="2">
        <v>2416.8523180000002</v>
      </c>
      <c r="E27" s="1">
        <v>904.94967699999995</v>
      </c>
      <c r="F27" s="1">
        <v>4050.699685</v>
      </c>
      <c r="G27" s="1">
        <v>5847.452037</v>
      </c>
      <c r="H27" s="1">
        <v>528.91007200000001</v>
      </c>
      <c r="I27" s="1">
        <v>2048.459899</v>
      </c>
      <c r="J27" s="3">
        <v>15</v>
      </c>
      <c r="K27" s="12">
        <f t="shared" si="0"/>
        <v>0.84757346725063731</v>
      </c>
    </row>
    <row r="28" spans="1:11" x14ac:dyDescent="0.25">
      <c r="A28" s="6" t="s">
        <v>36</v>
      </c>
      <c r="B28" s="1">
        <v>1814.12565</v>
      </c>
      <c r="C28" s="1">
        <v>2387.8338910000002</v>
      </c>
      <c r="D28" s="2">
        <v>3189.8336399999998</v>
      </c>
      <c r="E28" s="1">
        <v>3206.8309730000001</v>
      </c>
      <c r="F28" s="1">
        <v>4268.8966</v>
      </c>
      <c r="G28" s="1">
        <v>4688.1754389999996</v>
      </c>
      <c r="H28" s="1">
        <v>243.20285999999999</v>
      </c>
      <c r="I28" s="1">
        <v>972.81143899999995</v>
      </c>
      <c r="J28" s="3">
        <v>16</v>
      </c>
      <c r="K28" s="12">
        <f t="shared" si="0"/>
        <v>0.30497246840747472</v>
      </c>
    </row>
    <row r="29" spans="1:11" x14ac:dyDescent="0.25">
      <c r="A29" s="6" t="s">
        <v>37</v>
      </c>
      <c r="B29" s="1">
        <v>6250.5531259999998</v>
      </c>
      <c r="C29" s="1">
        <v>13982.731037</v>
      </c>
      <c r="D29" s="2">
        <v>20360.566381000001</v>
      </c>
      <c r="E29" s="1">
        <v>18040.014874</v>
      </c>
      <c r="F29" s="1">
        <v>31243.607102000002</v>
      </c>
      <c r="G29" s="1">
        <v>32421.823407</v>
      </c>
      <c r="H29" s="1">
        <v>4000.9491189999999</v>
      </c>
      <c r="I29" s="1">
        <v>9800.283829</v>
      </c>
      <c r="J29" s="3">
        <v>6</v>
      </c>
      <c r="K29" s="12">
        <f t="shared" si="0"/>
        <v>0.48133650339635903</v>
      </c>
    </row>
    <row r="30" spans="1:11" x14ac:dyDescent="0.25">
      <c r="A30" s="6" t="s">
        <v>38</v>
      </c>
      <c r="B30" s="1">
        <v>12.50515</v>
      </c>
      <c r="C30" s="1">
        <v>124.819997</v>
      </c>
      <c r="D30" s="2">
        <v>966.71707700000002</v>
      </c>
      <c r="E30" s="1">
        <v>560.67872699999998</v>
      </c>
      <c r="F30" s="1">
        <v>2092.89239</v>
      </c>
      <c r="G30" s="1">
        <v>3278.183</v>
      </c>
      <c r="H30" s="1">
        <v>235.80797100000001</v>
      </c>
      <c r="I30" s="1">
        <v>1080.6078769999999</v>
      </c>
      <c r="J30" s="3">
        <v>21</v>
      </c>
      <c r="K30" s="12">
        <f t="shared" si="0"/>
        <v>1.1178119252361154</v>
      </c>
    </row>
    <row r="31" spans="1:11" x14ac:dyDescent="0.25">
      <c r="A31" s="6" t="s">
        <v>39</v>
      </c>
      <c r="B31" s="1">
        <v>2394.1885000000002</v>
      </c>
      <c r="C31" s="1">
        <v>2601.7774359999999</v>
      </c>
      <c r="D31" s="2">
        <v>4389.8134799999998</v>
      </c>
      <c r="E31" s="1">
        <v>2867.0999029999998</v>
      </c>
      <c r="F31" s="1">
        <v>6941.6992280000004</v>
      </c>
      <c r="G31" s="1">
        <v>7903.3523439999999</v>
      </c>
      <c r="H31" s="1">
        <v>875.31821100000002</v>
      </c>
      <c r="I31" s="1">
        <v>2315.8743049999998</v>
      </c>
      <c r="J31" s="3">
        <v>7</v>
      </c>
      <c r="K31" s="12">
        <f t="shared" si="0"/>
        <v>0.52755642478914611</v>
      </c>
    </row>
    <row r="32" spans="1:11" x14ac:dyDescent="0.25">
      <c r="A32" s="6" t="s">
        <v>40</v>
      </c>
      <c r="B32" s="1">
        <v>124.708144</v>
      </c>
      <c r="C32" s="1">
        <v>228.59332499999999</v>
      </c>
      <c r="D32" s="2">
        <v>816.28713500000003</v>
      </c>
      <c r="E32" s="1">
        <v>293.46802200000002</v>
      </c>
      <c r="F32" s="1">
        <v>1424.347094</v>
      </c>
      <c r="G32" s="1">
        <v>3068.0775749999998</v>
      </c>
      <c r="H32" s="1">
        <v>258.64206100000001</v>
      </c>
      <c r="I32" s="1">
        <v>1001.716397</v>
      </c>
      <c r="J32" s="3">
        <v>15</v>
      </c>
      <c r="K32" s="12">
        <f t="shared" si="0"/>
        <v>1.2271618086937019</v>
      </c>
    </row>
    <row r="33" spans="1:11" x14ac:dyDescent="0.25">
      <c r="A33" s="6" t="s">
        <v>41</v>
      </c>
      <c r="B33" s="1">
        <v>4122.1799019999999</v>
      </c>
      <c r="C33" s="1">
        <v>10427.416687999999</v>
      </c>
      <c r="D33" s="2">
        <v>12603.743214</v>
      </c>
      <c r="E33" s="1">
        <v>12147.569584000001</v>
      </c>
      <c r="F33" s="1">
        <v>16472.309061</v>
      </c>
      <c r="G33" s="1">
        <v>19599.48516</v>
      </c>
      <c r="H33" s="1">
        <v>526.97467600000004</v>
      </c>
      <c r="I33" s="1">
        <v>4248.6056660000004</v>
      </c>
      <c r="J33" s="3">
        <v>65</v>
      </c>
      <c r="K33" s="12">
        <f t="shared" si="0"/>
        <v>0.3370907827827474</v>
      </c>
    </row>
    <row r="34" spans="1:11" x14ac:dyDescent="0.25">
      <c r="A34" s="6" t="s">
        <v>42</v>
      </c>
      <c r="B34" s="1">
        <v>4559.1237209999999</v>
      </c>
      <c r="C34" s="1">
        <v>4601.2441040000003</v>
      </c>
      <c r="D34" s="2">
        <v>5979.2893539999995</v>
      </c>
      <c r="E34" s="1">
        <v>5447.0055259999999</v>
      </c>
      <c r="F34" s="1">
        <v>7889.6184320000002</v>
      </c>
      <c r="G34" s="1">
        <v>8464.0226440000006</v>
      </c>
      <c r="H34" s="1">
        <v>903.35004300000003</v>
      </c>
      <c r="I34" s="1">
        <v>1806.7000849999999</v>
      </c>
      <c r="J34" s="3">
        <v>4</v>
      </c>
      <c r="K34" s="12">
        <f t="shared" si="0"/>
        <v>0.30215966781928044</v>
      </c>
    </row>
    <row r="35" spans="1:11" x14ac:dyDescent="0.25">
      <c r="A35" s="6" t="s">
        <v>43</v>
      </c>
      <c r="B35" s="1">
        <v>56.365040999999998</v>
      </c>
      <c r="C35" s="1">
        <v>205.75338600000001</v>
      </c>
      <c r="D35" s="2">
        <v>297.58383600000002</v>
      </c>
      <c r="E35" s="1">
        <v>254.73213000000001</v>
      </c>
      <c r="F35" s="1">
        <v>361.98357099999998</v>
      </c>
      <c r="G35" s="1">
        <v>791.03881000000001</v>
      </c>
      <c r="H35" s="1">
        <v>19.224081000000002</v>
      </c>
      <c r="I35" s="1">
        <v>157.355885</v>
      </c>
      <c r="J35" s="3">
        <v>67</v>
      </c>
      <c r="K35" s="12">
        <f t="shared" si="0"/>
        <v>0.52877833391461493</v>
      </c>
    </row>
    <row r="36" spans="1:11" x14ac:dyDescent="0.25">
      <c r="A36" s="6" t="s">
        <v>44</v>
      </c>
      <c r="B36" s="1">
        <v>67.413016999999996</v>
      </c>
      <c r="C36" s="1">
        <v>113.808218</v>
      </c>
      <c r="D36" s="2">
        <v>155.74336600000001</v>
      </c>
      <c r="E36" s="1">
        <v>160.80030199999999</v>
      </c>
      <c r="F36" s="1">
        <v>189.369981</v>
      </c>
      <c r="G36" s="1">
        <v>291.74291599999998</v>
      </c>
      <c r="H36" s="1">
        <v>6.3608560000000001</v>
      </c>
      <c r="I36" s="1">
        <v>50.085428</v>
      </c>
      <c r="J36" s="3">
        <v>62</v>
      </c>
      <c r="K36" s="12">
        <f t="shared" si="0"/>
        <v>0.32158947945172828</v>
      </c>
    </row>
    <row r="37" spans="1:11" x14ac:dyDescent="0.25">
      <c r="A37" s="6" t="s">
        <v>45</v>
      </c>
      <c r="B37" s="1">
        <v>6.8972959999999999</v>
      </c>
      <c r="C37" s="1">
        <v>812.30891899999995</v>
      </c>
      <c r="D37" s="2">
        <v>1691.676189</v>
      </c>
      <c r="E37" s="1">
        <v>1606.310898</v>
      </c>
      <c r="F37" s="1">
        <v>2283.7424019999999</v>
      </c>
      <c r="G37" s="1">
        <v>4120.11744</v>
      </c>
      <c r="H37" s="1">
        <v>216.642706</v>
      </c>
      <c r="I37" s="1">
        <v>1016.144364</v>
      </c>
      <c r="J37" s="3">
        <v>22</v>
      </c>
      <c r="K37" s="12">
        <f t="shared" si="0"/>
        <v>0.6006730901619376</v>
      </c>
    </row>
    <row r="38" spans="1:11" x14ac:dyDescent="0.25">
      <c r="A38" s="6" t="s">
        <v>46</v>
      </c>
      <c r="B38" s="1">
        <v>46.060966000000001</v>
      </c>
      <c r="C38" s="1">
        <v>131.59687400000001</v>
      </c>
      <c r="D38" s="2">
        <v>205.792157</v>
      </c>
      <c r="E38" s="1">
        <v>163.98068599999999</v>
      </c>
      <c r="F38" s="1">
        <v>271.23997800000001</v>
      </c>
      <c r="G38" s="1">
        <v>559.23341100000005</v>
      </c>
      <c r="H38" s="1">
        <v>14.893374</v>
      </c>
      <c r="I38" s="1">
        <v>116.320972</v>
      </c>
      <c r="J38" s="3">
        <v>61</v>
      </c>
      <c r="K38" s="12">
        <f t="shared" si="0"/>
        <v>0.56523520476050015</v>
      </c>
    </row>
    <row r="39" spans="1:11" x14ac:dyDescent="0.25">
      <c r="A39" s="6" t="s">
        <v>47</v>
      </c>
      <c r="B39" s="1">
        <v>271.75934100000001</v>
      </c>
      <c r="C39" s="1">
        <v>2419.2386160000001</v>
      </c>
      <c r="D39" s="2">
        <v>5658.361562</v>
      </c>
      <c r="E39" s="1">
        <v>6356.789385</v>
      </c>
      <c r="F39" s="1">
        <v>8182.4180649999998</v>
      </c>
      <c r="G39" s="1">
        <v>11006.141003000001</v>
      </c>
      <c r="H39" s="1">
        <v>386.64058199999999</v>
      </c>
      <c r="I39" s="1">
        <v>3068.864482</v>
      </c>
      <c r="J39" s="3">
        <v>63</v>
      </c>
      <c r="K39" s="12">
        <f t="shared" si="0"/>
        <v>0.54235920564172668</v>
      </c>
    </row>
    <row r="40" spans="1:11" x14ac:dyDescent="0.25">
      <c r="A40" s="6" t="s">
        <v>48</v>
      </c>
      <c r="B40" s="1">
        <v>395.82700999999997</v>
      </c>
      <c r="C40" s="1">
        <v>2128.5374430000002</v>
      </c>
      <c r="D40" s="2">
        <v>4385.5224260000005</v>
      </c>
      <c r="E40" s="1">
        <v>3790.7672029999999</v>
      </c>
      <c r="F40" s="1">
        <v>6039.559096</v>
      </c>
      <c r="G40" s="1">
        <v>10514.417056</v>
      </c>
      <c r="H40" s="1">
        <v>512.95851700000003</v>
      </c>
      <c r="I40" s="1">
        <v>2809.5895070000001</v>
      </c>
      <c r="J40" s="3">
        <v>30</v>
      </c>
      <c r="K40" s="12">
        <f t="shared" si="0"/>
        <v>0.64065104087555746</v>
      </c>
    </row>
    <row r="41" spans="1:11" x14ac:dyDescent="0.25">
      <c r="A41" s="6" t="s">
        <v>49</v>
      </c>
      <c r="B41" s="1">
        <v>195.315214</v>
      </c>
      <c r="C41" s="1">
        <v>427.62967300000003</v>
      </c>
      <c r="D41" s="2">
        <v>679.85019799999998</v>
      </c>
      <c r="E41" s="1">
        <v>660.17450099999996</v>
      </c>
      <c r="F41" s="1">
        <v>928.12449000000004</v>
      </c>
      <c r="G41" s="1">
        <v>1655.83464</v>
      </c>
      <c r="H41" s="1">
        <v>47.158023999999997</v>
      </c>
      <c r="I41" s="1">
        <v>326.72037699999998</v>
      </c>
      <c r="J41" s="3">
        <v>48</v>
      </c>
      <c r="K41" s="12">
        <f t="shared" si="0"/>
        <v>0.48057701234941758</v>
      </c>
    </row>
    <row r="42" spans="1:11" x14ac:dyDescent="0.25">
      <c r="A42" s="6" t="s">
        <v>50</v>
      </c>
      <c r="B42" s="1">
        <v>894.67271800000003</v>
      </c>
      <c r="C42" s="1">
        <v>5609.3730729999997</v>
      </c>
      <c r="D42" s="2">
        <v>11091.029092999999</v>
      </c>
      <c r="E42" s="1">
        <v>7781.3402589999996</v>
      </c>
      <c r="F42" s="1">
        <v>18032.303143000001</v>
      </c>
      <c r="G42" s="1">
        <v>26223.431350999999</v>
      </c>
      <c r="H42" s="1">
        <v>2272.818565</v>
      </c>
      <c r="I42" s="1">
        <v>7873.2744629999997</v>
      </c>
      <c r="J42" s="3">
        <v>12</v>
      </c>
      <c r="K42" s="12">
        <f t="shared" si="0"/>
        <v>0.70987772162360874</v>
      </c>
    </row>
    <row r="43" spans="1:11" x14ac:dyDescent="0.25">
      <c r="A43" s="6" t="s">
        <v>51</v>
      </c>
      <c r="B43" s="1">
        <v>220.85902200000001</v>
      </c>
      <c r="C43" s="1">
        <v>371.03720600000003</v>
      </c>
      <c r="D43" s="2">
        <v>649.93897900000002</v>
      </c>
      <c r="E43" s="1">
        <v>557.24856699999998</v>
      </c>
      <c r="F43" s="1">
        <v>856.65193199999999</v>
      </c>
      <c r="G43" s="1">
        <v>1446.884734</v>
      </c>
      <c r="H43" s="1">
        <v>58.725861000000002</v>
      </c>
      <c r="I43" s="1">
        <v>357.215464</v>
      </c>
      <c r="J43" s="3">
        <v>37</v>
      </c>
      <c r="K43" s="12">
        <f t="shared" si="0"/>
        <v>0.54961384921029643</v>
      </c>
    </row>
    <row r="44" spans="1:11" x14ac:dyDescent="0.25">
      <c r="A44" s="6" t="s">
        <v>52</v>
      </c>
      <c r="B44" s="1">
        <v>1842.118864</v>
      </c>
      <c r="C44" s="1">
        <v>3742.6707660000002</v>
      </c>
      <c r="D44" s="2">
        <v>5514.8930389999996</v>
      </c>
      <c r="E44" s="1">
        <v>5347.7677430000003</v>
      </c>
      <c r="F44" s="1">
        <v>6813.3471820000004</v>
      </c>
      <c r="G44" s="1">
        <v>9527.6829269999998</v>
      </c>
      <c r="H44" s="1">
        <v>564.22243900000001</v>
      </c>
      <c r="I44" s="1">
        <v>2185.2241090000002</v>
      </c>
      <c r="J44" s="3">
        <v>15</v>
      </c>
      <c r="K44" s="12">
        <f t="shared" si="0"/>
        <v>0.39624052425797202</v>
      </c>
    </row>
    <row r="45" spans="1:11" x14ac:dyDescent="0.25">
      <c r="A45" s="6" t="s">
        <v>53</v>
      </c>
      <c r="B45" s="1">
        <v>141.30752200000001</v>
      </c>
      <c r="C45" s="1">
        <v>254.70097699999999</v>
      </c>
      <c r="D45" s="2">
        <v>972.42890299999999</v>
      </c>
      <c r="E45" s="1">
        <v>901.08108600000003</v>
      </c>
      <c r="F45" s="1">
        <v>1761.504647</v>
      </c>
      <c r="G45" s="1">
        <v>1946.245921</v>
      </c>
      <c r="H45" s="1">
        <v>391.23521499999998</v>
      </c>
      <c r="I45" s="1">
        <v>782.47042999999996</v>
      </c>
      <c r="J45" s="3">
        <v>4</v>
      </c>
      <c r="K45" s="12">
        <f t="shared" si="0"/>
        <v>0.80465566951582057</v>
      </c>
    </row>
    <row r="46" spans="1:11" x14ac:dyDescent="0.25">
      <c r="A46" s="6" t="s">
        <v>54</v>
      </c>
      <c r="B46" s="1">
        <v>78.009269000000003</v>
      </c>
      <c r="C46" s="1">
        <v>155.37610599999999</v>
      </c>
      <c r="D46" s="2">
        <v>207.957956</v>
      </c>
      <c r="E46" s="1">
        <v>189.54958999999999</v>
      </c>
      <c r="F46" s="1">
        <v>240.78962899999999</v>
      </c>
      <c r="G46" s="1">
        <v>427.18455999999998</v>
      </c>
      <c r="H46" s="1">
        <v>8.9769450000000006</v>
      </c>
      <c r="I46" s="1">
        <v>79.788830000000004</v>
      </c>
      <c r="J46" s="3">
        <v>79</v>
      </c>
      <c r="K46" s="12">
        <f t="shared" si="0"/>
        <v>0.38367769877484276</v>
      </c>
    </row>
    <row r="47" spans="1:11" x14ac:dyDescent="0.25">
      <c r="A47" s="6" t="s">
        <v>55</v>
      </c>
      <c r="B47" s="1">
        <v>1317.097902</v>
      </c>
      <c r="C47" s="1">
        <v>5219.2565910000003</v>
      </c>
      <c r="D47" s="2">
        <v>8032.7903050000004</v>
      </c>
      <c r="E47" s="1">
        <v>6571.0766880000001</v>
      </c>
      <c r="F47" s="1">
        <v>12660.089</v>
      </c>
      <c r="G47" s="1">
        <v>16094.290217</v>
      </c>
      <c r="H47" s="1">
        <v>1858.2326430000001</v>
      </c>
      <c r="I47" s="1">
        <v>4916.4214529999999</v>
      </c>
      <c r="J47" s="3">
        <v>7</v>
      </c>
      <c r="K47" s="12">
        <f t="shared" si="0"/>
        <v>0.61204404277051516</v>
      </c>
    </row>
    <row r="48" spans="1:11" x14ac:dyDescent="0.25">
      <c r="A48" s="6" t="s">
        <v>56</v>
      </c>
      <c r="B48" s="1">
        <v>205.42576299999999</v>
      </c>
      <c r="C48" s="1">
        <v>1444.500818</v>
      </c>
      <c r="D48" s="2">
        <v>1930.3869340000001</v>
      </c>
      <c r="E48" s="1">
        <v>1811.37637</v>
      </c>
      <c r="F48" s="1">
        <v>2420.5047730000001</v>
      </c>
      <c r="G48" s="1">
        <v>3922.5835189999998</v>
      </c>
      <c r="H48" s="1">
        <v>72.727293000000003</v>
      </c>
      <c r="I48" s="1">
        <v>738.10140999999999</v>
      </c>
      <c r="J48" s="3">
        <v>103</v>
      </c>
      <c r="K48" s="12">
        <f t="shared" si="0"/>
        <v>0.38235930683107283</v>
      </c>
    </row>
    <row r="49" spans="1:11" x14ac:dyDescent="0.25">
      <c r="A49" s="6" t="s">
        <v>57</v>
      </c>
      <c r="B49" s="1">
        <v>56.769449000000002</v>
      </c>
      <c r="C49" s="1">
        <v>456.71943399999998</v>
      </c>
      <c r="D49" s="2">
        <v>712.429441</v>
      </c>
      <c r="E49" s="1">
        <v>596.14915699999995</v>
      </c>
      <c r="F49" s="1">
        <v>1010.665451</v>
      </c>
      <c r="G49" s="1">
        <v>1956.3645140000001</v>
      </c>
      <c r="H49" s="1">
        <v>41.337367999999998</v>
      </c>
      <c r="I49" s="1">
        <v>417.48694899999998</v>
      </c>
      <c r="J49" s="3">
        <v>102</v>
      </c>
      <c r="K49" s="12">
        <f t="shared" si="0"/>
        <v>0.58600462722876157</v>
      </c>
    </row>
    <row r="50" spans="1:11" x14ac:dyDescent="0.25">
      <c r="A50" s="6" t="s">
        <v>58</v>
      </c>
      <c r="B50" s="1">
        <v>660.22484499999996</v>
      </c>
      <c r="C50" s="1">
        <v>1334.7916339999999</v>
      </c>
      <c r="D50" s="2">
        <v>3073.798785</v>
      </c>
      <c r="E50" s="1">
        <v>3499.8871119999999</v>
      </c>
      <c r="F50" s="1">
        <v>4455.8650690000004</v>
      </c>
      <c r="G50" s="1">
        <v>6900.8074880000004</v>
      </c>
      <c r="H50" s="1">
        <v>265.16620599999999</v>
      </c>
      <c r="I50" s="1">
        <v>1837.1253650000001</v>
      </c>
      <c r="J50" s="3">
        <v>48</v>
      </c>
      <c r="K50" s="12">
        <f t="shared" si="0"/>
        <v>0.59767261733757249</v>
      </c>
    </row>
    <row r="51" spans="1:11" x14ac:dyDescent="0.25">
      <c r="A51" s="6" t="s">
        <v>59</v>
      </c>
      <c r="B51" s="1">
        <v>1658.0573899999999</v>
      </c>
      <c r="C51" s="1">
        <v>3186.341011</v>
      </c>
      <c r="D51" s="2">
        <v>3701.554971</v>
      </c>
      <c r="E51" s="1">
        <v>3551.3298570000002</v>
      </c>
      <c r="F51" s="1">
        <v>4199.5849989999997</v>
      </c>
      <c r="G51" s="1">
        <v>5759.6591280000002</v>
      </c>
      <c r="H51" s="1">
        <v>275.895375</v>
      </c>
      <c r="I51" s="1">
        <v>994.75492099999997</v>
      </c>
      <c r="J51" s="3">
        <v>13</v>
      </c>
      <c r="K51" s="12">
        <f t="shared" si="0"/>
        <v>0.26873974013447116</v>
      </c>
    </row>
    <row r="52" spans="1:11" x14ac:dyDescent="0.25">
      <c r="A52" s="6" t="s">
        <v>60</v>
      </c>
      <c r="B52" s="1">
        <v>83.921993999999998</v>
      </c>
      <c r="C52" s="1">
        <v>414.13908099999998</v>
      </c>
      <c r="D52" s="2">
        <v>853.28440000000001</v>
      </c>
      <c r="E52" s="1">
        <v>615.78023599999995</v>
      </c>
      <c r="F52" s="1">
        <v>1248.5837309999999</v>
      </c>
      <c r="G52" s="1">
        <v>2881.3328900000001</v>
      </c>
      <c r="H52" s="1">
        <v>58.658605999999999</v>
      </c>
      <c r="I52" s="1">
        <v>612.41382299999998</v>
      </c>
      <c r="J52" s="3">
        <v>109</v>
      </c>
      <c r="K52" s="12">
        <f t="shared" si="0"/>
        <v>0.71771360521767413</v>
      </c>
    </row>
    <row r="53" spans="1:11" x14ac:dyDescent="0.25">
      <c r="A53" s="6" t="s">
        <v>61</v>
      </c>
      <c r="B53" s="1">
        <v>1211.8957820000001</v>
      </c>
      <c r="C53" s="1">
        <v>2352.4449730000001</v>
      </c>
      <c r="D53" s="2">
        <v>3610.306403</v>
      </c>
      <c r="E53" s="1">
        <v>3334.0514979999998</v>
      </c>
      <c r="F53" s="1">
        <v>4797.8341899999996</v>
      </c>
      <c r="G53" s="1">
        <v>7737.5518810000003</v>
      </c>
      <c r="H53" s="1">
        <v>266.17574999999999</v>
      </c>
      <c r="I53" s="1">
        <v>1574.7169719999999</v>
      </c>
      <c r="J53" s="3">
        <v>35</v>
      </c>
      <c r="K53" s="12">
        <f t="shared" si="0"/>
        <v>0.43617266686602607</v>
      </c>
    </row>
    <row r="54" spans="1:11" x14ac:dyDescent="0.25">
      <c r="A54" s="6" t="s">
        <v>62</v>
      </c>
      <c r="B54" s="1">
        <v>466.709384</v>
      </c>
      <c r="C54" s="1">
        <v>1508.862877</v>
      </c>
      <c r="D54" s="2">
        <v>7011.5525299999999</v>
      </c>
      <c r="E54" s="1">
        <v>5042.9374390000003</v>
      </c>
      <c r="F54" s="1">
        <v>12730.205540999999</v>
      </c>
      <c r="G54" s="1">
        <v>19053.151782000001</v>
      </c>
      <c r="H54" s="1">
        <v>828.03299300000003</v>
      </c>
      <c r="I54" s="1">
        <v>5366.2671200000004</v>
      </c>
      <c r="J54" s="3">
        <v>42</v>
      </c>
      <c r="K54" s="12">
        <f t="shared" si="0"/>
        <v>0.76534649024443668</v>
      </c>
    </row>
    <row r="55" spans="1:11" x14ac:dyDescent="0.25">
      <c r="A55" s="6" t="s">
        <v>63</v>
      </c>
      <c r="B55" s="1">
        <v>1077.212481</v>
      </c>
      <c r="C55" s="1">
        <v>3603.4773140000002</v>
      </c>
      <c r="D55" s="2">
        <v>4003.2896070000002</v>
      </c>
      <c r="E55" s="1">
        <v>4072.744326</v>
      </c>
      <c r="F55" s="1">
        <v>4422.8078599999999</v>
      </c>
      <c r="G55" s="1">
        <v>7310.808634</v>
      </c>
      <c r="H55" s="1">
        <v>184.02829600000001</v>
      </c>
      <c r="I55" s="1">
        <v>1248.1406320000001</v>
      </c>
      <c r="J55" s="3">
        <v>46</v>
      </c>
      <c r="K55" s="12">
        <f t="shared" si="0"/>
        <v>0.31177875060988564</v>
      </c>
    </row>
    <row r="56" spans="1:11" x14ac:dyDescent="0.25">
      <c r="A56" s="6" t="s">
        <v>64</v>
      </c>
      <c r="B56" s="1">
        <v>3105.189398</v>
      </c>
      <c r="C56" s="1">
        <v>3433.0050230000002</v>
      </c>
      <c r="D56" s="2">
        <v>8626.5629709999994</v>
      </c>
      <c r="E56" s="1">
        <v>8572.1447119999993</v>
      </c>
      <c r="F56" s="1">
        <v>13874.539178000001</v>
      </c>
      <c r="G56" s="1">
        <v>14256.773061</v>
      </c>
      <c r="H56" s="1">
        <v>2839.1653710000001</v>
      </c>
      <c r="I56" s="1">
        <v>5678.3307420000001</v>
      </c>
      <c r="J56" s="3">
        <v>4</v>
      </c>
      <c r="K56" s="12">
        <f t="shared" si="0"/>
        <v>0.65823790553536787</v>
      </c>
    </row>
    <row r="57" spans="1:11" x14ac:dyDescent="0.25">
      <c r="A57" s="6" t="s">
        <v>65</v>
      </c>
      <c r="B57" s="1">
        <v>292.66216200000002</v>
      </c>
      <c r="C57" s="1">
        <v>539.52232300000003</v>
      </c>
      <c r="D57" s="2">
        <v>3342.576857</v>
      </c>
      <c r="E57" s="1">
        <v>5023.9373089999999</v>
      </c>
      <c r="F57" s="1">
        <v>5772.6450619999996</v>
      </c>
      <c r="G57" s="1">
        <v>5966.6668040000004</v>
      </c>
      <c r="H57" s="1">
        <v>450.71660600000001</v>
      </c>
      <c r="I57" s="1">
        <v>2509.4838589999999</v>
      </c>
      <c r="J57" s="3">
        <v>31</v>
      </c>
      <c r="K57" s="12">
        <f t="shared" si="0"/>
        <v>0.75076324834376129</v>
      </c>
    </row>
    <row r="58" spans="1:11" x14ac:dyDescent="0.25">
      <c r="A58" s="6" t="s">
        <v>66</v>
      </c>
      <c r="B58" s="1">
        <v>622.14572899999996</v>
      </c>
      <c r="C58" s="1">
        <v>870.48927200000003</v>
      </c>
      <c r="D58" s="2">
        <v>2259.5623860000001</v>
      </c>
      <c r="E58" s="1">
        <v>2044.215115</v>
      </c>
      <c r="F58" s="1">
        <v>3369.8194950000002</v>
      </c>
      <c r="G58" s="1">
        <v>5126.411897</v>
      </c>
      <c r="H58" s="1">
        <v>182.99381199999999</v>
      </c>
      <c r="I58" s="1">
        <v>1319.5871440000001</v>
      </c>
      <c r="J58" s="3">
        <v>52</v>
      </c>
      <c r="K58" s="12">
        <f t="shared" si="0"/>
        <v>0.58400119960219588</v>
      </c>
    </row>
    <row r="59" spans="1:11" x14ac:dyDescent="0.25">
      <c r="A59" s="6" t="s">
        <v>67</v>
      </c>
      <c r="B59" s="1">
        <v>370.13159899999999</v>
      </c>
      <c r="C59" s="1">
        <v>725.74870399999998</v>
      </c>
      <c r="D59" s="2">
        <v>1643.7218760000001</v>
      </c>
      <c r="E59" s="1">
        <v>1134.4957019999999</v>
      </c>
      <c r="F59" s="1">
        <v>2275.8714209999998</v>
      </c>
      <c r="G59" s="1">
        <v>5240.0050529999999</v>
      </c>
      <c r="H59" s="1">
        <v>162.72015300000001</v>
      </c>
      <c r="I59" s="1">
        <v>1270.8850259999999</v>
      </c>
      <c r="J59" s="3">
        <v>61</v>
      </c>
      <c r="K59" s="12">
        <f t="shared" si="0"/>
        <v>0.77317522176726194</v>
      </c>
    </row>
    <row r="60" spans="1:11" x14ac:dyDescent="0.25">
      <c r="A60" s="6" t="s">
        <v>68</v>
      </c>
      <c r="B60" s="1">
        <v>410.16601300000002</v>
      </c>
      <c r="C60" s="1">
        <v>1159.631936</v>
      </c>
      <c r="D60" s="2">
        <v>2364.7653300000002</v>
      </c>
      <c r="E60" s="1">
        <v>1581.7931590000001</v>
      </c>
      <c r="F60" s="1">
        <v>3565.7294820000002</v>
      </c>
      <c r="G60" s="1">
        <v>6156.8721859999996</v>
      </c>
      <c r="H60" s="1">
        <v>218.54336499999999</v>
      </c>
      <c r="I60" s="1">
        <v>1575.938617</v>
      </c>
      <c r="J60" s="3">
        <v>52</v>
      </c>
      <c r="K60" s="12">
        <f t="shared" si="0"/>
        <v>0.66642495008162184</v>
      </c>
    </row>
    <row r="61" spans="1:11" x14ac:dyDescent="0.25">
      <c r="A61" s="6" t="s">
        <v>69</v>
      </c>
      <c r="B61" s="1">
        <v>66.518090000000001</v>
      </c>
      <c r="C61" s="1">
        <v>117.52913700000001</v>
      </c>
      <c r="D61" s="2">
        <v>213.81270799999999</v>
      </c>
      <c r="E61" s="1">
        <v>234.671289</v>
      </c>
      <c r="F61" s="1">
        <v>294.766391</v>
      </c>
      <c r="G61" s="1">
        <v>332.92183899999998</v>
      </c>
      <c r="H61" s="1">
        <v>21.450277</v>
      </c>
      <c r="I61" s="1">
        <v>91.00582</v>
      </c>
      <c r="J61" s="3">
        <v>18</v>
      </c>
      <c r="K61" s="12">
        <f t="shared" si="0"/>
        <v>0.42563335384162482</v>
      </c>
    </row>
    <row r="62" spans="1:11" x14ac:dyDescent="0.25">
      <c r="A62" s="6" t="s">
        <v>70</v>
      </c>
      <c r="B62" s="1">
        <v>382.97987999999998</v>
      </c>
      <c r="C62" s="1">
        <v>2076.2107719999999</v>
      </c>
      <c r="D62" s="2">
        <v>3218.1550940000002</v>
      </c>
      <c r="E62" s="1">
        <v>3100.9002730000002</v>
      </c>
      <c r="F62" s="1">
        <v>4192.6563189999997</v>
      </c>
      <c r="G62" s="1">
        <v>6889.9426709999998</v>
      </c>
      <c r="H62" s="1">
        <v>247.51795899999999</v>
      </c>
      <c r="I62" s="1">
        <v>1678.7484770000001</v>
      </c>
      <c r="J62" s="3">
        <v>46</v>
      </c>
      <c r="K62" s="12">
        <f t="shared" si="0"/>
        <v>0.52164933881834841</v>
      </c>
    </row>
    <row r="63" spans="1:11" x14ac:dyDescent="0.25">
      <c r="A63" s="6" t="s">
        <v>71</v>
      </c>
      <c r="B63" s="1">
        <v>2221.657134</v>
      </c>
      <c r="C63" s="1">
        <v>2281.1963580000001</v>
      </c>
      <c r="D63" s="2">
        <v>8003.7535079999998</v>
      </c>
      <c r="E63" s="1">
        <v>10014.667003</v>
      </c>
      <c r="F63" s="1">
        <v>11215.436726</v>
      </c>
      <c r="G63" s="1">
        <v>12206.665488000001</v>
      </c>
      <c r="H63" s="1">
        <v>1453.1090320000001</v>
      </c>
      <c r="I63" s="1">
        <v>4359.327096</v>
      </c>
      <c r="J63" s="3">
        <v>9</v>
      </c>
      <c r="K63" s="12">
        <f t="shared" si="0"/>
        <v>0.54466033863270746</v>
      </c>
    </row>
    <row r="64" spans="1:11" x14ac:dyDescent="0.25">
      <c r="A64" s="6" t="s">
        <v>72</v>
      </c>
      <c r="B64" s="1">
        <v>113.59572199999999</v>
      </c>
      <c r="C64" s="1">
        <v>168.49882500000001</v>
      </c>
      <c r="D64" s="2">
        <v>648.33055200000001</v>
      </c>
      <c r="E64" s="1">
        <v>553.04413899999997</v>
      </c>
      <c r="F64" s="1">
        <v>968.714608</v>
      </c>
      <c r="G64" s="1">
        <v>1702.3760480000001</v>
      </c>
      <c r="H64" s="1">
        <v>172.82288199999999</v>
      </c>
      <c r="I64" s="1">
        <v>518.46864500000004</v>
      </c>
      <c r="J64" s="3">
        <v>9</v>
      </c>
      <c r="K64" s="12">
        <f t="shared" si="0"/>
        <v>0.79969799880725045</v>
      </c>
    </row>
    <row r="65" spans="1:11" x14ac:dyDescent="0.25">
      <c r="A65" s="6" t="s">
        <v>73</v>
      </c>
      <c r="B65" s="1">
        <v>192.72594799999999</v>
      </c>
      <c r="C65" s="1">
        <v>368.06591200000003</v>
      </c>
      <c r="D65" s="2">
        <v>1907.7183279999999</v>
      </c>
      <c r="E65" s="1">
        <v>1044.725651</v>
      </c>
      <c r="F65" s="1">
        <v>3588.3073049999998</v>
      </c>
      <c r="G65" s="1">
        <v>5374.781097</v>
      </c>
      <c r="H65" s="1">
        <v>311.98162300000001</v>
      </c>
      <c r="I65" s="1">
        <v>1819.149838</v>
      </c>
      <c r="J65" s="3">
        <v>34</v>
      </c>
      <c r="K65" s="12">
        <f t="shared" si="0"/>
        <v>0.95357360219270282</v>
      </c>
    </row>
    <row r="66" spans="1:11" x14ac:dyDescent="0.25">
      <c r="A66" s="6" t="s">
        <v>74</v>
      </c>
      <c r="B66" s="1">
        <v>0</v>
      </c>
      <c r="C66" s="1">
        <v>150.49529899999999</v>
      </c>
      <c r="D66" s="2">
        <v>318.08926700000001</v>
      </c>
      <c r="E66" s="1">
        <v>289.71006899999998</v>
      </c>
      <c r="F66" s="1">
        <v>410.136844</v>
      </c>
      <c r="G66" s="1">
        <v>716.63975300000004</v>
      </c>
      <c r="H66" s="1">
        <v>28.726161000000001</v>
      </c>
      <c r="I66" s="1">
        <v>183.93717699999999</v>
      </c>
      <c r="J66" s="3">
        <v>41</v>
      </c>
      <c r="K66" s="12">
        <f t="shared" si="0"/>
        <v>0.57825647100504018</v>
      </c>
    </row>
    <row r="67" spans="1:11" x14ac:dyDescent="0.25">
      <c r="A67" s="6" t="s">
        <v>75</v>
      </c>
      <c r="B67" s="1">
        <v>0</v>
      </c>
      <c r="C67" s="1">
        <v>818.05125799999996</v>
      </c>
      <c r="D67" s="2">
        <v>1407.2755560000001</v>
      </c>
      <c r="E67" s="1">
        <v>1332.0840619999999</v>
      </c>
      <c r="F67" s="1">
        <v>1765.093695</v>
      </c>
      <c r="G67" s="1">
        <v>2981.303359</v>
      </c>
      <c r="H67" s="1">
        <v>165.15354600000001</v>
      </c>
      <c r="I67" s="1">
        <v>792.04858100000001</v>
      </c>
      <c r="J67" s="3">
        <v>23</v>
      </c>
      <c r="K67" s="12">
        <f t="shared" ref="K67:K99" si="1">I67/D67</f>
        <v>0.56282408773680137</v>
      </c>
    </row>
    <row r="68" spans="1:11" x14ac:dyDescent="0.25">
      <c r="A68" s="6" t="s">
        <v>76</v>
      </c>
      <c r="B68" s="1">
        <v>229.703845</v>
      </c>
      <c r="C68" s="1">
        <v>366.44274200000001</v>
      </c>
      <c r="D68" s="2">
        <v>634.41190500000005</v>
      </c>
      <c r="E68" s="1">
        <v>593.71444099999997</v>
      </c>
      <c r="F68" s="1">
        <v>957.72101999999995</v>
      </c>
      <c r="G68" s="1">
        <v>1024.767576</v>
      </c>
      <c r="H68" s="1">
        <v>69.509288999999995</v>
      </c>
      <c r="I68" s="1">
        <v>278.03715399999999</v>
      </c>
      <c r="J68" s="3">
        <v>16</v>
      </c>
      <c r="K68" s="12">
        <f t="shared" si="1"/>
        <v>0.43825967294860263</v>
      </c>
    </row>
    <row r="69" spans="1:11" x14ac:dyDescent="0.25">
      <c r="A69" s="6" t="s">
        <v>77</v>
      </c>
      <c r="B69" s="1">
        <v>139.42326800000001</v>
      </c>
      <c r="C69" s="1">
        <v>337.02112099999999</v>
      </c>
      <c r="D69" s="2">
        <v>914.01113199999998</v>
      </c>
      <c r="E69" s="1">
        <v>1177.6128659999999</v>
      </c>
      <c r="F69" s="1">
        <v>1308.4822369999999</v>
      </c>
      <c r="G69" s="1">
        <v>1815.487198</v>
      </c>
      <c r="H69" s="1">
        <v>80.134754000000001</v>
      </c>
      <c r="I69" s="1">
        <v>519.33256300000005</v>
      </c>
      <c r="J69" s="3">
        <v>42</v>
      </c>
      <c r="K69" s="12">
        <f t="shared" si="1"/>
        <v>0.56819063227776978</v>
      </c>
    </row>
    <row r="70" spans="1:11" x14ac:dyDescent="0.25">
      <c r="A70" s="6" t="s">
        <v>78</v>
      </c>
      <c r="B70" s="1">
        <v>75.566834999999998</v>
      </c>
      <c r="C70" s="1">
        <v>147.54693599999999</v>
      </c>
      <c r="D70" s="2">
        <v>234.450928</v>
      </c>
      <c r="E70" s="1">
        <v>196.73487700000001</v>
      </c>
      <c r="F70" s="1">
        <v>342.00093500000003</v>
      </c>
      <c r="G70" s="1">
        <v>439.841926</v>
      </c>
      <c r="H70" s="1">
        <v>44.191581999999997</v>
      </c>
      <c r="I70" s="1">
        <v>124.99266799999999</v>
      </c>
      <c r="J70" s="3">
        <v>8</v>
      </c>
      <c r="K70" s="12">
        <f t="shared" si="1"/>
        <v>0.53312933783738314</v>
      </c>
    </row>
    <row r="71" spans="1:11" x14ac:dyDescent="0.25">
      <c r="A71" s="6" t="s">
        <v>79</v>
      </c>
      <c r="B71" s="1">
        <v>32.229911000000001</v>
      </c>
      <c r="C71" s="1">
        <v>95.467825000000005</v>
      </c>
      <c r="D71" s="2">
        <v>137.31160199999999</v>
      </c>
      <c r="E71" s="1">
        <v>130.126521</v>
      </c>
      <c r="F71" s="1">
        <v>179.34364600000001</v>
      </c>
      <c r="G71" s="1">
        <v>293.12864200000001</v>
      </c>
      <c r="H71" s="1">
        <v>12.521559999999999</v>
      </c>
      <c r="I71" s="1">
        <v>66.257867000000005</v>
      </c>
      <c r="J71" s="3">
        <v>28</v>
      </c>
      <c r="K71" s="12">
        <f t="shared" si="1"/>
        <v>0.48253655215529428</v>
      </c>
    </row>
    <row r="72" spans="1:11" x14ac:dyDescent="0.25">
      <c r="A72" s="6" t="s">
        <v>80</v>
      </c>
      <c r="B72" s="1">
        <v>188.128635</v>
      </c>
      <c r="C72" s="1">
        <v>188.128635</v>
      </c>
      <c r="D72" s="2">
        <v>515.37949700000001</v>
      </c>
      <c r="E72" s="1">
        <v>515.37949700000001</v>
      </c>
      <c r="F72" s="1">
        <v>842.630358</v>
      </c>
      <c r="G72" s="1">
        <v>842.630358</v>
      </c>
      <c r="H72" s="1">
        <v>327.25086099999999</v>
      </c>
      <c r="I72" s="1">
        <v>462.80260700000002</v>
      </c>
      <c r="J72" s="3">
        <v>2</v>
      </c>
      <c r="K72" s="12">
        <f t="shared" si="1"/>
        <v>0.89798412566652808</v>
      </c>
    </row>
    <row r="73" spans="1:11" x14ac:dyDescent="0.25">
      <c r="A73" s="6" t="s">
        <v>81</v>
      </c>
      <c r="B73" s="1">
        <v>41.317512000000001</v>
      </c>
      <c r="C73" s="1">
        <v>150.683617</v>
      </c>
      <c r="D73" s="2">
        <v>174.768303</v>
      </c>
      <c r="E73" s="1">
        <v>187.256092</v>
      </c>
      <c r="F73" s="1">
        <v>224.91136299999999</v>
      </c>
      <c r="G73" s="1">
        <v>231.24878699999999</v>
      </c>
      <c r="H73" s="1">
        <v>22.418336</v>
      </c>
      <c r="I73" s="1">
        <v>63.408630000000002</v>
      </c>
      <c r="J73" s="3">
        <v>8</v>
      </c>
      <c r="K73" s="12">
        <f t="shared" si="1"/>
        <v>0.36281538992800083</v>
      </c>
    </row>
    <row r="74" spans="1:11" x14ac:dyDescent="0.25">
      <c r="A74" s="6" t="s">
        <v>82</v>
      </c>
      <c r="B74" s="1">
        <v>1830.2701999999999</v>
      </c>
      <c r="C74" s="1">
        <v>2220.5871830000001</v>
      </c>
      <c r="D74" s="2">
        <v>6394.3438910000004</v>
      </c>
      <c r="E74" s="1">
        <v>4438.1877510000004</v>
      </c>
      <c r="F74" s="1">
        <v>11546.178668</v>
      </c>
      <c r="G74" s="1">
        <v>14601.769243999999</v>
      </c>
      <c r="H74" s="1">
        <v>2352.9534880000001</v>
      </c>
      <c r="I74" s="1">
        <v>5261.3639469999998</v>
      </c>
      <c r="J74" s="3">
        <v>5</v>
      </c>
      <c r="K74" s="12">
        <f t="shared" si="1"/>
        <v>0.82281529374817286</v>
      </c>
    </row>
    <row r="75" spans="1:11" x14ac:dyDescent="0.25">
      <c r="A75" s="6" t="s">
        <v>83</v>
      </c>
      <c r="B75" s="1">
        <v>1.4558040000000001</v>
      </c>
      <c r="C75" s="1">
        <v>126.405389</v>
      </c>
      <c r="D75" s="2">
        <v>219.493718</v>
      </c>
      <c r="E75" s="1">
        <v>211.498411</v>
      </c>
      <c r="F75" s="1">
        <v>297.27272399999998</v>
      </c>
      <c r="G75" s="1">
        <v>544.18528300000003</v>
      </c>
      <c r="H75" s="1">
        <v>15.341416000000001</v>
      </c>
      <c r="I75" s="1">
        <v>107.389911</v>
      </c>
      <c r="J75" s="3">
        <v>49</v>
      </c>
      <c r="K75" s="12">
        <f t="shared" si="1"/>
        <v>0.48926188857942621</v>
      </c>
    </row>
    <row r="76" spans="1:11" x14ac:dyDescent="0.25">
      <c r="A76" s="6" t="s">
        <v>84</v>
      </c>
      <c r="B76" s="1">
        <v>65.673332000000002</v>
      </c>
      <c r="C76" s="1">
        <v>148.72955099999999</v>
      </c>
      <c r="D76" s="2">
        <v>299.48551300000003</v>
      </c>
      <c r="E76" s="1">
        <v>299.31100199999997</v>
      </c>
      <c r="F76" s="1">
        <v>397.81557800000002</v>
      </c>
      <c r="G76" s="1">
        <v>592.29494199999999</v>
      </c>
      <c r="H76" s="1">
        <v>30.893041</v>
      </c>
      <c r="I76" s="1">
        <v>148.15781799999999</v>
      </c>
      <c r="J76" s="3">
        <v>23</v>
      </c>
      <c r="K76" s="12">
        <f t="shared" si="1"/>
        <v>0.4947077957657337</v>
      </c>
    </row>
    <row r="77" spans="1:11" x14ac:dyDescent="0.25">
      <c r="A77" s="6" t="s">
        <v>85</v>
      </c>
      <c r="B77" s="1">
        <v>152.34904800000001</v>
      </c>
      <c r="C77" s="1">
        <v>1200.661384</v>
      </c>
      <c r="D77" s="2">
        <v>1928.3094390000001</v>
      </c>
      <c r="E77" s="1">
        <v>1945.50091</v>
      </c>
      <c r="F77" s="1">
        <v>2403.6640149999998</v>
      </c>
      <c r="G77" s="1">
        <v>3850.2242879999999</v>
      </c>
      <c r="H77" s="1">
        <v>168.592816</v>
      </c>
      <c r="I77" s="1">
        <v>859.65806099999998</v>
      </c>
      <c r="J77" s="3">
        <v>26</v>
      </c>
      <c r="K77" s="12">
        <f t="shared" si="1"/>
        <v>0.44580918581501583</v>
      </c>
    </row>
    <row r="78" spans="1:11" x14ac:dyDescent="0.25">
      <c r="A78" s="6" t="s">
        <v>86</v>
      </c>
      <c r="B78" s="1">
        <v>66.124547000000007</v>
      </c>
      <c r="C78" s="1">
        <v>625.26326800000004</v>
      </c>
      <c r="D78" s="2">
        <v>1348.2032449999999</v>
      </c>
      <c r="E78" s="1">
        <v>1307.534371</v>
      </c>
      <c r="F78" s="1">
        <v>2296.541498</v>
      </c>
      <c r="G78" s="1">
        <v>2922.3607270000002</v>
      </c>
      <c r="H78" s="1">
        <v>151.66697600000001</v>
      </c>
      <c r="I78" s="1">
        <v>884.362842</v>
      </c>
      <c r="J78" s="3">
        <v>34</v>
      </c>
      <c r="K78" s="12">
        <f t="shared" si="1"/>
        <v>0.65595661876633449</v>
      </c>
    </row>
    <row r="79" spans="1:11" x14ac:dyDescent="0.25">
      <c r="A79" s="6" t="s">
        <v>87</v>
      </c>
      <c r="B79" s="1">
        <v>56.799463000000003</v>
      </c>
      <c r="C79" s="1">
        <v>91.806348999999997</v>
      </c>
      <c r="D79" s="2">
        <v>135.609915</v>
      </c>
      <c r="E79" s="1">
        <v>150.03962200000001</v>
      </c>
      <c r="F79" s="1">
        <v>172.19862900000001</v>
      </c>
      <c r="G79" s="1">
        <v>191.16803999999999</v>
      </c>
      <c r="H79" s="1">
        <v>22.241662000000002</v>
      </c>
      <c r="I79" s="1">
        <v>49.733868000000001</v>
      </c>
      <c r="J79" s="3">
        <v>5</v>
      </c>
      <c r="K79" s="12">
        <f t="shared" si="1"/>
        <v>0.36674212206386236</v>
      </c>
    </row>
    <row r="80" spans="1:11" x14ac:dyDescent="0.25">
      <c r="A80" s="6" t="s">
        <v>88</v>
      </c>
      <c r="B80" s="1">
        <v>1.4630000000000001</v>
      </c>
      <c r="C80" s="1">
        <v>2889.3552140000002</v>
      </c>
      <c r="D80" s="2">
        <v>4122.5516289999996</v>
      </c>
      <c r="E80" s="1">
        <v>3936.1564279999998</v>
      </c>
      <c r="F80" s="1">
        <v>5212.302944</v>
      </c>
      <c r="G80" s="1">
        <v>8586.0540540000002</v>
      </c>
      <c r="H80" s="1">
        <v>279.386887</v>
      </c>
      <c r="I80" s="1">
        <v>1975.563627</v>
      </c>
      <c r="J80" s="3">
        <v>50</v>
      </c>
      <c r="K80" s="12">
        <f t="shared" si="1"/>
        <v>0.4792089474642211</v>
      </c>
    </row>
    <row r="81" spans="1:11" x14ac:dyDescent="0.25">
      <c r="A81" s="6" t="s">
        <v>89</v>
      </c>
      <c r="B81" s="1">
        <v>831.70813499999997</v>
      </c>
      <c r="C81" s="1">
        <v>1549.0858330000001</v>
      </c>
      <c r="D81" s="2">
        <v>2332.5590390000002</v>
      </c>
      <c r="E81" s="1">
        <v>2216.052768</v>
      </c>
      <c r="F81" s="1">
        <v>2928.7348689999999</v>
      </c>
      <c r="G81" s="1">
        <v>4475.135096</v>
      </c>
      <c r="H81" s="1">
        <v>158.09545</v>
      </c>
      <c r="I81" s="1">
        <v>908.18921599999999</v>
      </c>
      <c r="J81" s="3">
        <v>33</v>
      </c>
      <c r="K81" s="12">
        <f t="shared" si="1"/>
        <v>0.38935315283138688</v>
      </c>
    </row>
    <row r="82" spans="1:11" x14ac:dyDescent="0.25">
      <c r="A82" s="6" t="s">
        <v>90</v>
      </c>
      <c r="B82" s="1">
        <v>190.27524199999999</v>
      </c>
      <c r="C82" s="1">
        <v>308.92996099999999</v>
      </c>
      <c r="D82" s="2">
        <v>439.91506099999998</v>
      </c>
      <c r="E82" s="1">
        <v>384.846701</v>
      </c>
      <c r="F82" s="1">
        <v>591.89636299999995</v>
      </c>
      <c r="G82" s="1">
        <v>891.70412099999999</v>
      </c>
      <c r="H82" s="1">
        <v>30.511673999999999</v>
      </c>
      <c r="I82" s="1">
        <v>185.59526500000001</v>
      </c>
      <c r="J82" s="3">
        <v>37</v>
      </c>
      <c r="K82" s="12">
        <f t="shared" si="1"/>
        <v>0.42188886322307573</v>
      </c>
    </row>
    <row r="83" spans="1:11" x14ac:dyDescent="0.25">
      <c r="A83" s="6" t="s">
        <v>91</v>
      </c>
      <c r="B83" s="1">
        <v>4413.5614889999997</v>
      </c>
      <c r="C83" s="1">
        <v>4948.7863390000002</v>
      </c>
      <c r="D83" s="2">
        <v>5668.7635710000004</v>
      </c>
      <c r="E83" s="1">
        <v>5139.6245710000003</v>
      </c>
      <c r="F83" s="1">
        <v>6772.4434629999996</v>
      </c>
      <c r="G83" s="1">
        <v>7469.4562720000004</v>
      </c>
      <c r="H83" s="1">
        <v>417.056288</v>
      </c>
      <c r="I83" s="1">
        <v>1103.42722</v>
      </c>
      <c r="J83" s="3">
        <v>7</v>
      </c>
      <c r="K83" s="12">
        <f t="shared" si="1"/>
        <v>0.19465042176831332</v>
      </c>
    </row>
    <row r="84" spans="1:11" x14ac:dyDescent="0.25">
      <c r="A84" s="6" t="s">
        <v>92</v>
      </c>
      <c r="B84" s="1">
        <v>92.165498999999997</v>
      </c>
      <c r="C84" s="1">
        <v>129.21292500000001</v>
      </c>
      <c r="D84" s="2">
        <v>172.87670199999999</v>
      </c>
      <c r="E84" s="1">
        <v>168.742887</v>
      </c>
      <c r="F84" s="1">
        <v>210.33200600000001</v>
      </c>
      <c r="G84" s="1">
        <v>274.412778</v>
      </c>
      <c r="H84" s="1">
        <v>17.757247</v>
      </c>
      <c r="I84" s="1">
        <v>56.153345000000002</v>
      </c>
      <c r="J84" s="3">
        <v>10</v>
      </c>
      <c r="K84" s="12">
        <f t="shared" si="1"/>
        <v>0.32481730823393429</v>
      </c>
    </row>
    <row r="85" spans="1:11" x14ac:dyDescent="0.25">
      <c r="A85" s="6" t="s">
        <v>93</v>
      </c>
      <c r="B85" s="1">
        <v>78.159655000000001</v>
      </c>
      <c r="C85" s="1">
        <v>110.39759100000001</v>
      </c>
      <c r="D85" s="2">
        <v>160.224388</v>
      </c>
      <c r="E85" s="1">
        <v>131.75232199999999</v>
      </c>
      <c r="F85" s="1">
        <v>201.244451</v>
      </c>
      <c r="G85" s="1">
        <v>341.95322399999998</v>
      </c>
      <c r="H85" s="1">
        <v>11.020654</v>
      </c>
      <c r="I85" s="1">
        <v>72.267262000000002</v>
      </c>
      <c r="J85" s="3">
        <v>43</v>
      </c>
      <c r="K85" s="12">
        <f t="shared" si="1"/>
        <v>0.45103784075617753</v>
      </c>
    </row>
    <row r="86" spans="1:11" x14ac:dyDescent="0.25">
      <c r="A86" s="6" t="s">
        <v>94</v>
      </c>
      <c r="B86" s="1">
        <v>403.53874500000001</v>
      </c>
      <c r="C86" s="1">
        <v>764.73385099999996</v>
      </c>
      <c r="D86" s="2">
        <v>2479.6715349999999</v>
      </c>
      <c r="E86" s="1">
        <v>1197.2421440000001</v>
      </c>
      <c r="F86" s="1">
        <v>4418.5920470000001</v>
      </c>
      <c r="G86" s="1">
        <v>5397.8622599999999</v>
      </c>
      <c r="H86" s="1">
        <v>322.55269900000002</v>
      </c>
      <c r="I86" s="1">
        <v>1935.316192</v>
      </c>
      <c r="J86" s="3">
        <v>36</v>
      </c>
      <c r="K86" s="12">
        <f t="shared" si="1"/>
        <v>0.78047280241897043</v>
      </c>
    </row>
    <row r="87" spans="1:11" x14ac:dyDescent="0.25">
      <c r="A87" s="6" t="s">
        <v>95</v>
      </c>
      <c r="B87" s="1">
        <v>433.70262200000002</v>
      </c>
      <c r="C87" s="1">
        <v>1578.3704760000001</v>
      </c>
      <c r="D87" s="2">
        <v>3660.2073289999998</v>
      </c>
      <c r="E87" s="1">
        <v>3600.6956340000002</v>
      </c>
      <c r="F87" s="1">
        <v>5301.9054120000001</v>
      </c>
      <c r="G87" s="1">
        <v>9286.7614240000003</v>
      </c>
      <c r="H87" s="1">
        <v>427.08649400000002</v>
      </c>
      <c r="I87" s="1">
        <v>2299.9311550000002</v>
      </c>
      <c r="J87" s="3">
        <v>29</v>
      </c>
      <c r="K87" s="12">
        <f t="shared" si="1"/>
        <v>0.628360895509261</v>
      </c>
    </row>
    <row r="88" spans="1:11" x14ac:dyDescent="0.25">
      <c r="A88" s="6" t="s">
        <v>96</v>
      </c>
      <c r="B88" s="1">
        <v>153.41778400000001</v>
      </c>
      <c r="C88" s="1">
        <v>170.38808499999999</v>
      </c>
      <c r="D88" s="2">
        <v>1027.3596219999999</v>
      </c>
      <c r="E88" s="1">
        <v>358.26635800000003</v>
      </c>
      <c r="F88" s="1">
        <v>2168.951298</v>
      </c>
      <c r="G88" s="1">
        <v>3298.0489010000001</v>
      </c>
      <c r="H88" s="1">
        <v>214.09973299999999</v>
      </c>
      <c r="I88" s="1">
        <v>1112.4948489999999</v>
      </c>
      <c r="J88" s="3">
        <v>27</v>
      </c>
      <c r="K88" s="12">
        <f t="shared" si="1"/>
        <v>1.0828679901145657</v>
      </c>
    </row>
    <row r="89" spans="1:11" x14ac:dyDescent="0.25">
      <c r="A89" s="6" t="s">
        <v>97</v>
      </c>
      <c r="B89" s="1">
        <v>0.39462599999999998</v>
      </c>
      <c r="C89" s="1">
        <v>269.04408000000001</v>
      </c>
      <c r="D89" s="2">
        <v>453.45528200000001</v>
      </c>
      <c r="E89" s="1">
        <v>346.25655899999998</v>
      </c>
      <c r="F89" s="1">
        <v>652.11247100000003</v>
      </c>
      <c r="G89" s="1">
        <v>1199.941108</v>
      </c>
      <c r="H89" s="1">
        <v>43.079124999999998</v>
      </c>
      <c r="I89" s="1">
        <v>275.84098799999998</v>
      </c>
      <c r="J89" s="3">
        <v>41</v>
      </c>
      <c r="K89" s="12">
        <f t="shared" si="1"/>
        <v>0.6083091298074238</v>
      </c>
    </row>
    <row r="90" spans="1:11" x14ac:dyDescent="0.25">
      <c r="A90" s="6" t="s">
        <v>98</v>
      </c>
      <c r="B90" s="1">
        <v>126.225393</v>
      </c>
      <c r="C90" s="1">
        <v>126.225393</v>
      </c>
      <c r="D90" s="2">
        <v>126.225393</v>
      </c>
      <c r="E90" s="1">
        <v>126.225393</v>
      </c>
      <c r="F90" s="1">
        <v>126.225393</v>
      </c>
      <c r="G90" s="1">
        <v>126.225393</v>
      </c>
      <c r="H90" s="1"/>
      <c r="I90" s="1"/>
      <c r="J90" s="3">
        <v>1</v>
      </c>
      <c r="K90" s="12">
        <f t="shared" si="1"/>
        <v>0</v>
      </c>
    </row>
    <row r="91" spans="1:11" x14ac:dyDescent="0.25">
      <c r="A91" s="6" t="s">
        <v>99</v>
      </c>
      <c r="B91" s="1">
        <v>81.044020000000003</v>
      </c>
      <c r="C91" s="1">
        <v>106.81101</v>
      </c>
      <c r="D91" s="2">
        <v>298.84439300000003</v>
      </c>
      <c r="E91" s="1">
        <v>130.32192000000001</v>
      </c>
      <c r="F91" s="1">
        <v>484.06971299999998</v>
      </c>
      <c r="G91" s="1">
        <v>869.592353</v>
      </c>
      <c r="H91" s="1">
        <v>64.077211000000005</v>
      </c>
      <c r="I91" s="1">
        <v>279.30608799999999</v>
      </c>
      <c r="J91" s="3">
        <v>19</v>
      </c>
      <c r="K91" s="12">
        <f t="shared" si="1"/>
        <v>0.93462047320392583</v>
      </c>
    </row>
    <row r="92" spans="1:11" x14ac:dyDescent="0.25">
      <c r="A92" s="6" t="s">
        <v>100</v>
      </c>
      <c r="B92" s="1">
        <v>245.153741</v>
      </c>
      <c r="C92" s="1">
        <v>257.09905099999997</v>
      </c>
      <c r="D92" s="2">
        <v>295.33655900000002</v>
      </c>
      <c r="E92" s="1">
        <v>284.10172799999998</v>
      </c>
      <c r="F92" s="1">
        <v>327.25458500000002</v>
      </c>
      <c r="G92" s="1">
        <v>386.76266900000002</v>
      </c>
      <c r="H92" s="1">
        <v>17.343883000000002</v>
      </c>
      <c r="I92" s="1">
        <v>49.055909</v>
      </c>
      <c r="J92" s="3">
        <v>8</v>
      </c>
      <c r="K92" s="12">
        <f t="shared" si="1"/>
        <v>0.16610171516219227</v>
      </c>
    </row>
    <row r="93" spans="1:11" x14ac:dyDescent="0.25">
      <c r="A93" s="6" t="s">
        <v>101</v>
      </c>
      <c r="B93" s="1">
        <v>439.72347400000001</v>
      </c>
      <c r="C93" s="1">
        <v>617.65240800000004</v>
      </c>
      <c r="D93" s="2">
        <v>2234.8651110000001</v>
      </c>
      <c r="E93" s="1">
        <v>1226.2631610000001</v>
      </c>
      <c r="F93" s="1">
        <v>5229.7338499999996</v>
      </c>
      <c r="G93" s="1">
        <v>5407.2355779999998</v>
      </c>
      <c r="H93" s="1">
        <v>558.57157500000005</v>
      </c>
      <c r="I93" s="1">
        <v>2089.983459</v>
      </c>
      <c r="J93" s="3">
        <v>14</v>
      </c>
      <c r="K93" s="12">
        <f t="shared" si="1"/>
        <v>0.93517208207023639</v>
      </c>
    </row>
    <row r="94" spans="1:11" x14ac:dyDescent="0.25">
      <c r="A94" s="6" t="s">
        <v>102</v>
      </c>
      <c r="B94" s="1">
        <v>241.11970500000001</v>
      </c>
      <c r="C94" s="1">
        <v>289.41705400000001</v>
      </c>
      <c r="D94" s="2">
        <v>681.93419300000005</v>
      </c>
      <c r="E94" s="1">
        <v>526.80762300000004</v>
      </c>
      <c r="F94" s="1">
        <v>1229.577902</v>
      </c>
      <c r="G94" s="1">
        <v>1433.0018210000001</v>
      </c>
      <c r="H94" s="1">
        <v>261.98925800000001</v>
      </c>
      <c r="I94" s="1">
        <v>523.97851500000002</v>
      </c>
      <c r="J94" s="3">
        <v>4</v>
      </c>
      <c r="K94" s="12">
        <f t="shared" si="1"/>
        <v>0.76837108386497932</v>
      </c>
    </row>
    <row r="95" spans="1:11" x14ac:dyDescent="0.25">
      <c r="A95" s="6" t="s">
        <v>103</v>
      </c>
      <c r="B95" s="1">
        <v>491.15243099999998</v>
      </c>
      <c r="C95" s="1">
        <v>2702.2170289999999</v>
      </c>
      <c r="D95" s="2">
        <v>3515.2034010000002</v>
      </c>
      <c r="E95" s="1">
        <v>3567.4162959999999</v>
      </c>
      <c r="F95" s="1">
        <v>4638.0445790000003</v>
      </c>
      <c r="G95" s="1">
        <v>6713.5466230000002</v>
      </c>
      <c r="H95" s="1">
        <v>145.39443600000001</v>
      </c>
      <c r="I95" s="1">
        <v>1424.568718</v>
      </c>
      <c r="J95" s="3">
        <v>96</v>
      </c>
      <c r="K95" s="12">
        <f t="shared" si="1"/>
        <v>0.4052592568597142</v>
      </c>
    </row>
    <row r="96" spans="1:11" x14ac:dyDescent="0.25">
      <c r="A96" s="6" t="s">
        <v>104</v>
      </c>
      <c r="B96" s="1">
        <v>1705.2555179999999</v>
      </c>
      <c r="C96" s="1">
        <v>2060.864431</v>
      </c>
      <c r="D96" s="2">
        <v>4779.8704870000001</v>
      </c>
      <c r="E96" s="1">
        <v>4900.4502169999996</v>
      </c>
      <c r="F96" s="1">
        <v>6848.8834500000003</v>
      </c>
      <c r="G96" s="1">
        <v>9318.8166660000006</v>
      </c>
      <c r="H96" s="1">
        <v>539.99818800000003</v>
      </c>
      <c r="I96" s="1">
        <v>2532.81601</v>
      </c>
      <c r="J96" s="3">
        <v>22</v>
      </c>
      <c r="K96" s="12">
        <f t="shared" si="1"/>
        <v>0.5298921836666074</v>
      </c>
    </row>
    <row r="97" spans="1:11" x14ac:dyDescent="0.25">
      <c r="A97" s="6" t="s">
        <v>105</v>
      </c>
      <c r="B97" s="1">
        <v>43.908498000000002</v>
      </c>
      <c r="C97" s="1">
        <v>200.48903000000001</v>
      </c>
      <c r="D97" s="2">
        <v>417.94483200000002</v>
      </c>
      <c r="E97" s="1">
        <v>272.57479000000001</v>
      </c>
      <c r="F97" s="1">
        <v>614.20767899999998</v>
      </c>
      <c r="G97" s="1">
        <v>1141.665045</v>
      </c>
      <c r="H97" s="1">
        <v>34.659362000000002</v>
      </c>
      <c r="I97" s="1">
        <v>294.09443800000003</v>
      </c>
      <c r="J97" s="3">
        <v>72</v>
      </c>
      <c r="K97" s="12">
        <f t="shared" si="1"/>
        <v>0.70366808124570857</v>
      </c>
    </row>
    <row r="98" spans="1:11" x14ac:dyDescent="0.25">
      <c r="A98" s="6" t="s">
        <v>106</v>
      </c>
      <c r="B98" s="1">
        <v>92.827299999999994</v>
      </c>
      <c r="C98" s="1">
        <v>400.456029</v>
      </c>
      <c r="D98" s="2">
        <v>585.12386000000004</v>
      </c>
      <c r="E98" s="1">
        <v>478.84849200000002</v>
      </c>
      <c r="F98" s="1">
        <v>746.76698499999998</v>
      </c>
      <c r="G98" s="1">
        <v>1117.695522</v>
      </c>
      <c r="H98" s="1">
        <v>46.036501999999999</v>
      </c>
      <c r="I98" s="1">
        <v>252.152309</v>
      </c>
      <c r="J98" s="3">
        <v>30</v>
      </c>
      <c r="K98" s="12">
        <f t="shared" si="1"/>
        <v>0.43093834696811029</v>
      </c>
    </row>
    <row r="99" spans="1:11" ht="15.75" thickBot="1" x14ac:dyDescent="0.3">
      <c r="A99" s="7" t="s">
        <v>107</v>
      </c>
      <c r="B99" s="8">
        <v>1099.237564</v>
      </c>
      <c r="C99" s="8">
        <v>1433.2097450000001</v>
      </c>
      <c r="D99" s="9">
        <v>4615.2711529999997</v>
      </c>
      <c r="E99" s="8">
        <v>4029.807562</v>
      </c>
      <c r="F99" s="8">
        <v>6648.0461930000001</v>
      </c>
      <c r="G99" s="8">
        <v>12898.603741999999</v>
      </c>
      <c r="H99" s="8">
        <v>838.07015200000001</v>
      </c>
      <c r="I99" s="8">
        <v>3555.6305240000002</v>
      </c>
      <c r="J99" s="10">
        <v>18</v>
      </c>
      <c r="K99" s="13">
        <f t="shared" si="1"/>
        <v>0.77040555281108103</v>
      </c>
    </row>
  </sheetData>
  <pageMargins left="0.511811024" right="0.511811024" top="0.78740157499999996" bottom="0.78740157499999996" header="0.31496062000000002" footer="0.31496062000000002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3"/>
  <sheetViews>
    <sheetView topLeftCell="A64" workbookViewId="0">
      <selection activeCell="G74" sqref="G74"/>
    </sheetView>
  </sheetViews>
  <sheetFormatPr defaultRowHeight="15" x14ac:dyDescent="0.25"/>
  <cols>
    <col min="2" max="2" width="72.140625" bestFit="1" customWidth="1"/>
    <col min="3" max="3" width="14" style="46" bestFit="1" customWidth="1"/>
    <col min="4" max="4" width="13" style="46" bestFit="1" customWidth="1"/>
    <col min="5" max="5" width="14.42578125" style="46" bestFit="1" customWidth="1"/>
    <col min="11" max="11" width="72.140625" style="45" bestFit="1" customWidth="1"/>
    <col min="12" max="12" width="14" style="46" bestFit="1" customWidth="1"/>
    <col min="13" max="13" width="13" style="46" bestFit="1" customWidth="1"/>
    <col min="14" max="14" width="14.42578125" style="46" bestFit="1" customWidth="1"/>
    <col min="17" max="17" width="80.28515625" bestFit="1" customWidth="1"/>
  </cols>
  <sheetData>
    <row r="1" spans="1:18" x14ac:dyDescent="0.25">
      <c r="A1" s="47" t="s">
        <v>123</v>
      </c>
      <c r="B1" s="48"/>
      <c r="C1"/>
      <c r="D1"/>
      <c r="E1"/>
      <c r="G1" s="15">
        <v>2020</v>
      </c>
      <c r="H1" s="16"/>
      <c r="K1"/>
      <c r="L1"/>
      <c r="M1"/>
      <c r="N1"/>
      <c r="Q1" s="4" t="s">
        <v>0</v>
      </c>
      <c r="R1" s="5" t="s">
        <v>3</v>
      </c>
    </row>
    <row r="2" spans="1:18" x14ac:dyDescent="0.25">
      <c r="A2" s="17" t="s">
        <v>109</v>
      </c>
      <c r="B2" s="18" t="s">
        <v>110</v>
      </c>
      <c r="C2" s="19" t="s">
        <v>1</v>
      </c>
      <c r="D2" s="19" t="s">
        <v>3</v>
      </c>
      <c r="E2" s="20" t="s">
        <v>6</v>
      </c>
      <c r="G2" s="21" t="s">
        <v>3</v>
      </c>
      <c r="H2" s="22" t="s">
        <v>111</v>
      </c>
      <c r="K2" s="18" t="s">
        <v>110</v>
      </c>
      <c r="L2" s="19" t="s">
        <v>1</v>
      </c>
      <c r="M2" s="19" t="s">
        <v>3</v>
      </c>
      <c r="N2" s="20" t="s">
        <v>6</v>
      </c>
      <c r="Q2" s="6" t="s">
        <v>10</v>
      </c>
      <c r="R2" s="2">
        <v>3634.936162</v>
      </c>
    </row>
    <row r="3" spans="1:18" x14ac:dyDescent="0.25">
      <c r="A3" s="23">
        <v>2802</v>
      </c>
      <c r="B3" s="24" t="s">
        <v>10</v>
      </c>
      <c r="C3" s="25">
        <v>2659.5625845</v>
      </c>
      <c r="D3" s="26">
        <v>3546.0834460000001</v>
      </c>
      <c r="E3" s="27">
        <v>4432.6043074999998</v>
      </c>
      <c r="G3" s="28">
        <f>VLOOKUP(B3,$Q$2:$R$99,2,0)</f>
        <v>3634.936162</v>
      </c>
      <c r="H3" s="29">
        <f t="shared" ref="H3:H66" si="0">G3/D3</f>
        <v>1.0250565778705027</v>
      </c>
      <c r="J3" t="str">
        <f>IF(K3=B3,"","não")</f>
        <v/>
      </c>
      <c r="K3" s="24" t="s">
        <v>10</v>
      </c>
      <c r="L3" s="25">
        <v>2659.5625845</v>
      </c>
      <c r="M3" s="26">
        <v>3546.0834460000001</v>
      </c>
      <c r="N3" s="27">
        <v>4432.6043074999998</v>
      </c>
      <c r="Q3" s="6" t="s">
        <v>11</v>
      </c>
      <c r="R3" s="2">
        <v>1655.094204</v>
      </c>
    </row>
    <row r="4" spans="1:18" x14ac:dyDescent="0.25">
      <c r="A4" s="23">
        <v>2701</v>
      </c>
      <c r="B4" s="24" t="s">
        <v>11</v>
      </c>
      <c r="C4" s="25">
        <v>1212.458907</v>
      </c>
      <c r="D4" s="26">
        <v>1616.6118759999999</v>
      </c>
      <c r="E4" s="27">
        <v>2020.7648449999999</v>
      </c>
      <c r="G4" s="28">
        <f t="shared" ref="G4:G67" si="1">VLOOKUP(B4,$Q$2:$R$99,2,0)</f>
        <v>1655.094204</v>
      </c>
      <c r="H4" s="30">
        <f t="shared" si="0"/>
        <v>1.0238043086106836</v>
      </c>
      <c r="J4" t="str">
        <f t="shared" ref="J4:J67" si="2">IF(K4=B4,"","não")</f>
        <v/>
      </c>
      <c r="K4" s="24" t="s">
        <v>11</v>
      </c>
      <c r="L4" s="25">
        <v>1212.458907</v>
      </c>
      <c r="M4" s="26">
        <v>1616.6118759999999</v>
      </c>
      <c r="N4" s="27">
        <v>2020.7648449999999</v>
      </c>
      <c r="Q4" s="6" t="s">
        <v>12</v>
      </c>
      <c r="R4" s="2">
        <v>645.11079299999994</v>
      </c>
    </row>
    <row r="5" spans="1:18" x14ac:dyDescent="0.25">
      <c r="A5" s="23">
        <v>2901</v>
      </c>
      <c r="B5" s="24" t="s">
        <v>12</v>
      </c>
      <c r="C5" s="25">
        <v>472.98334349999999</v>
      </c>
      <c r="D5" s="26">
        <v>630.64445799999999</v>
      </c>
      <c r="E5" s="27">
        <v>788.30557249999993</v>
      </c>
      <c r="G5" s="28">
        <f t="shared" si="1"/>
        <v>645.11079299999994</v>
      </c>
      <c r="H5" s="30">
        <f t="shared" si="0"/>
        <v>1.0229389711056494</v>
      </c>
      <c r="J5" t="str">
        <f t="shared" si="2"/>
        <v/>
      </c>
      <c r="K5" s="24" t="s">
        <v>12</v>
      </c>
      <c r="L5" s="25">
        <v>472.98334349999999</v>
      </c>
      <c r="M5" s="26">
        <v>630.64445799999999</v>
      </c>
      <c r="N5" s="27">
        <v>788.30557249999993</v>
      </c>
      <c r="Q5" s="6" t="s">
        <v>13</v>
      </c>
      <c r="R5" s="2">
        <v>637.97787500000004</v>
      </c>
    </row>
    <row r="6" spans="1:18" x14ac:dyDescent="0.25">
      <c r="A6" s="23">
        <v>1401</v>
      </c>
      <c r="B6" s="24" t="s">
        <v>112</v>
      </c>
      <c r="C6" s="25">
        <v>670.17</v>
      </c>
      <c r="D6" s="26">
        <v>893.56</v>
      </c>
      <c r="E6" s="27">
        <v>1116.9499999999998</v>
      </c>
      <c r="G6" s="31" t="e">
        <f t="shared" si="1"/>
        <v>#N/A</v>
      </c>
      <c r="H6" s="49" t="e">
        <f t="shared" si="0"/>
        <v>#N/A</v>
      </c>
      <c r="J6" t="str">
        <f t="shared" si="2"/>
        <v/>
      </c>
      <c r="K6" s="24" t="s">
        <v>112</v>
      </c>
      <c r="L6" s="25">
        <v>670.17</v>
      </c>
      <c r="M6" s="26">
        <v>893.56</v>
      </c>
      <c r="N6" s="27">
        <v>1116.9499999999998</v>
      </c>
      <c r="Q6" s="6" t="s">
        <v>14</v>
      </c>
      <c r="R6" s="2">
        <v>6696.4945079999998</v>
      </c>
    </row>
    <row r="7" spans="1:18" x14ac:dyDescent="0.25">
      <c r="A7" s="23">
        <v>2503</v>
      </c>
      <c r="B7" s="24" t="s">
        <v>13</v>
      </c>
      <c r="C7" s="25">
        <v>471.65259524999999</v>
      </c>
      <c r="D7" s="26">
        <v>628.87012700000002</v>
      </c>
      <c r="E7" s="27">
        <v>786.08765875000006</v>
      </c>
      <c r="G7" s="28">
        <f t="shared" si="1"/>
        <v>637.97787500000004</v>
      </c>
      <c r="H7" s="30">
        <f t="shared" si="0"/>
        <v>1.0144827168742268</v>
      </c>
      <c r="J7" t="str">
        <f t="shared" si="2"/>
        <v/>
      </c>
      <c r="K7" s="24" t="s">
        <v>13</v>
      </c>
      <c r="L7" s="25">
        <v>471.65259524999999</v>
      </c>
      <c r="M7" s="26">
        <v>628.87012700000002</v>
      </c>
      <c r="N7" s="27">
        <v>786.08765875000006</v>
      </c>
      <c r="Q7" s="6" t="s">
        <v>15</v>
      </c>
      <c r="R7" s="2">
        <v>4281.076771</v>
      </c>
    </row>
    <row r="8" spans="1:18" x14ac:dyDescent="0.25">
      <c r="A8" s="23">
        <v>5002</v>
      </c>
      <c r="B8" s="24" t="s">
        <v>14</v>
      </c>
      <c r="C8" s="25">
        <v>4894.471485</v>
      </c>
      <c r="D8" s="26">
        <v>6525.96198</v>
      </c>
      <c r="E8" s="27">
        <v>8157.452475</v>
      </c>
      <c r="G8" s="28">
        <f t="shared" si="1"/>
        <v>6696.4945079999998</v>
      </c>
      <c r="H8" s="30">
        <f t="shared" si="0"/>
        <v>1.0261314007839193</v>
      </c>
      <c r="J8" t="str">
        <f t="shared" si="2"/>
        <v/>
      </c>
      <c r="K8" s="24" t="s">
        <v>14</v>
      </c>
      <c r="L8" s="25">
        <v>4894.471485</v>
      </c>
      <c r="M8" s="26">
        <v>6525.96198</v>
      </c>
      <c r="N8" s="27">
        <v>8157.452475</v>
      </c>
      <c r="Q8" s="6" t="s">
        <v>16</v>
      </c>
      <c r="R8" s="2">
        <v>1573.116419</v>
      </c>
    </row>
    <row r="9" spans="1:18" x14ac:dyDescent="0.25">
      <c r="A9" s="23">
        <v>3301</v>
      </c>
      <c r="B9" s="24" t="s">
        <v>15</v>
      </c>
      <c r="C9" s="25">
        <v>3137.13112275</v>
      </c>
      <c r="D9" s="26">
        <v>4182.8414970000003</v>
      </c>
      <c r="E9" s="27">
        <v>5228.5518712500007</v>
      </c>
      <c r="G9" s="28">
        <f t="shared" si="1"/>
        <v>4281.076771</v>
      </c>
      <c r="H9" s="30">
        <f t="shared" si="0"/>
        <v>1.0234852967941663</v>
      </c>
      <c r="J9" t="str">
        <f t="shared" si="2"/>
        <v/>
      </c>
      <c r="K9" s="24" t="s">
        <v>15</v>
      </c>
      <c r="L9" s="25">
        <v>3137.13112275</v>
      </c>
      <c r="M9" s="26">
        <v>4182.8414970000003</v>
      </c>
      <c r="N9" s="27">
        <v>5228.5518712500007</v>
      </c>
      <c r="Q9" s="6" t="s">
        <v>17</v>
      </c>
      <c r="R9" s="2">
        <v>5197.3829839999999</v>
      </c>
    </row>
    <row r="10" spans="1:18" x14ac:dyDescent="0.25">
      <c r="A10" s="23">
        <v>2603</v>
      </c>
      <c r="B10" s="24" t="s">
        <v>16</v>
      </c>
      <c r="C10" s="25">
        <v>1154.5587390000001</v>
      </c>
      <c r="D10" s="26">
        <v>1539.411652</v>
      </c>
      <c r="E10" s="27">
        <v>1924.2645649999999</v>
      </c>
      <c r="G10" s="28">
        <f t="shared" si="1"/>
        <v>1573.116419</v>
      </c>
      <c r="H10" s="30">
        <f t="shared" si="0"/>
        <v>1.0218945770328625</v>
      </c>
      <c r="J10" t="str">
        <f t="shared" si="2"/>
        <v/>
      </c>
      <c r="K10" s="24" t="s">
        <v>16</v>
      </c>
      <c r="L10" s="25">
        <v>1154.5587390000001</v>
      </c>
      <c r="M10" s="26">
        <v>1539.411652</v>
      </c>
      <c r="N10" s="27">
        <v>1924.2645649999999</v>
      </c>
      <c r="Q10" s="6" t="s">
        <v>18</v>
      </c>
      <c r="R10" s="2">
        <v>3567.7677800000001</v>
      </c>
    </row>
    <row r="11" spans="1:18" x14ac:dyDescent="0.25">
      <c r="A11" s="23">
        <v>4104</v>
      </c>
      <c r="B11" s="24" t="s">
        <v>17</v>
      </c>
      <c r="C11" s="25">
        <v>4696.2454148650495</v>
      </c>
      <c r="D11" s="26">
        <v>6261.6605531533996</v>
      </c>
      <c r="E11" s="27">
        <v>7827.0756914417498</v>
      </c>
      <c r="G11" s="31">
        <f t="shared" si="1"/>
        <v>5197.3829839999999</v>
      </c>
      <c r="H11" s="49">
        <f t="shared" si="0"/>
        <v>0.83003269498257537</v>
      </c>
      <c r="J11" t="str">
        <f t="shared" si="2"/>
        <v/>
      </c>
      <c r="K11" s="24" t="s">
        <v>17</v>
      </c>
      <c r="L11" s="25">
        <v>4696.2454148650495</v>
      </c>
      <c r="M11" s="26">
        <v>6261.6605531533996</v>
      </c>
      <c r="N11" s="27">
        <v>7827.0756914417498</v>
      </c>
      <c r="Q11" s="6" t="s">
        <v>19</v>
      </c>
      <c r="R11" s="2">
        <v>2235.026793</v>
      </c>
    </row>
    <row r="12" spans="1:18" x14ac:dyDescent="0.25">
      <c r="A12" s="23">
        <v>4202</v>
      </c>
      <c r="B12" s="24" t="s">
        <v>18</v>
      </c>
      <c r="C12" s="25">
        <v>4539.3601572033331</v>
      </c>
      <c r="D12" s="26">
        <v>6052.4802096044441</v>
      </c>
      <c r="E12" s="27">
        <v>7565.6002620055551</v>
      </c>
      <c r="G12" s="31">
        <f t="shared" si="1"/>
        <v>3567.7677800000001</v>
      </c>
      <c r="H12" s="49">
        <f t="shared" si="0"/>
        <v>0.58947202740761528</v>
      </c>
      <c r="J12" t="str">
        <f t="shared" si="2"/>
        <v/>
      </c>
      <c r="K12" s="24" t="s">
        <v>18</v>
      </c>
      <c r="L12" s="25">
        <v>4539.3601572033331</v>
      </c>
      <c r="M12" s="26">
        <v>6052.4802096044441</v>
      </c>
      <c r="N12" s="27">
        <v>7565.6002620055551</v>
      </c>
      <c r="Q12" s="6" t="s">
        <v>20</v>
      </c>
      <c r="R12" s="2">
        <v>3746.3458919999998</v>
      </c>
    </row>
    <row r="13" spans="1:18" x14ac:dyDescent="0.25">
      <c r="A13" s="23">
        <v>4304</v>
      </c>
      <c r="B13" s="24" t="s">
        <v>113</v>
      </c>
      <c r="C13" s="25">
        <v>4786.8388799999993</v>
      </c>
      <c r="D13" s="26">
        <v>6382.4518399999997</v>
      </c>
      <c r="E13" s="27">
        <v>7978.0648000000001</v>
      </c>
      <c r="G13" s="28" t="e">
        <f t="shared" si="1"/>
        <v>#N/A</v>
      </c>
      <c r="H13" s="30" t="e">
        <f t="shared" si="0"/>
        <v>#N/A</v>
      </c>
      <c r="J13" t="str">
        <f t="shared" si="2"/>
        <v/>
      </c>
      <c r="K13" s="24" t="s">
        <v>113</v>
      </c>
      <c r="L13" s="25">
        <v>4786.8388799999993</v>
      </c>
      <c r="M13" s="26">
        <v>6382.4518399999997</v>
      </c>
      <c r="N13" s="27">
        <v>7978.0648000000001</v>
      </c>
      <c r="Q13" s="6" t="s">
        <v>21</v>
      </c>
      <c r="R13" s="2">
        <v>5039.0111299999999</v>
      </c>
    </row>
    <row r="14" spans="1:18" x14ac:dyDescent="0.25">
      <c r="A14" s="23">
        <v>5103</v>
      </c>
      <c r="B14" s="24" t="s">
        <v>19</v>
      </c>
      <c r="C14" s="25">
        <v>1646.9127014999999</v>
      </c>
      <c r="D14" s="26">
        <v>2195.8836019999999</v>
      </c>
      <c r="E14" s="27">
        <v>2744.8545024999999</v>
      </c>
      <c r="G14" s="28">
        <f t="shared" si="1"/>
        <v>2235.026793</v>
      </c>
      <c r="H14" s="30">
        <f t="shared" si="0"/>
        <v>1.0178257130589019</v>
      </c>
      <c r="J14" t="str">
        <f t="shared" si="2"/>
        <v/>
      </c>
      <c r="K14" s="24" t="s">
        <v>19</v>
      </c>
      <c r="L14" s="25">
        <v>1646.9127014999999</v>
      </c>
      <c r="M14" s="26">
        <v>2195.8836019999999</v>
      </c>
      <c r="N14" s="27">
        <v>2744.8545024999999</v>
      </c>
      <c r="Q14" s="6" t="s">
        <v>22</v>
      </c>
      <c r="R14" s="2">
        <v>1448.6149479999999</v>
      </c>
    </row>
    <row r="15" spans="1:18" x14ac:dyDescent="0.25">
      <c r="A15" s="23">
        <v>5004</v>
      </c>
      <c r="B15" s="24" t="s">
        <v>20</v>
      </c>
      <c r="C15" s="25">
        <v>2694.6735899999999</v>
      </c>
      <c r="D15" s="26">
        <v>3592.8981199999998</v>
      </c>
      <c r="E15" s="27">
        <v>4491.1226499999993</v>
      </c>
      <c r="G15" s="28">
        <f t="shared" si="1"/>
        <v>3746.3458919999998</v>
      </c>
      <c r="H15" s="30">
        <f t="shared" si="0"/>
        <v>1.0427086343322198</v>
      </c>
      <c r="J15" t="str">
        <f t="shared" si="2"/>
        <v/>
      </c>
      <c r="K15" s="24" t="s">
        <v>20</v>
      </c>
      <c r="L15" s="25">
        <v>2694.6735899999999</v>
      </c>
      <c r="M15" s="26">
        <v>3592.8981199999998</v>
      </c>
      <c r="N15" s="27">
        <v>4491.1226499999993</v>
      </c>
      <c r="Q15" s="6" t="s">
        <v>23</v>
      </c>
      <c r="R15" s="2">
        <v>291.69845600000002</v>
      </c>
    </row>
    <row r="16" spans="1:18" x14ac:dyDescent="0.25">
      <c r="A16" s="23">
        <v>4204</v>
      </c>
      <c r="B16" s="24" t="s">
        <v>21</v>
      </c>
      <c r="C16" s="25">
        <v>3692.33138925</v>
      </c>
      <c r="D16" s="26">
        <v>4923.1085190000003</v>
      </c>
      <c r="E16" s="27">
        <v>6153.8856487500007</v>
      </c>
      <c r="G16" s="28">
        <f t="shared" si="1"/>
        <v>5039.0111299999999</v>
      </c>
      <c r="H16" s="30">
        <f t="shared" si="0"/>
        <v>1.0235425667650206</v>
      </c>
      <c r="J16" t="str">
        <f t="shared" si="2"/>
        <v/>
      </c>
      <c r="K16" s="24" t="s">
        <v>21</v>
      </c>
      <c r="L16" s="25">
        <v>3692.33138925</v>
      </c>
      <c r="M16" s="26">
        <v>4923.1085190000003</v>
      </c>
      <c r="N16" s="27">
        <v>6153.8856487500007</v>
      </c>
      <c r="Q16" s="6" t="s">
        <v>24</v>
      </c>
      <c r="R16" s="2">
        <v>4000.6242109999998</v>
      </c>
    </row>
    <row r="17" spans="1:18" x14ac:dyDescent="0.25">
      <c r="A17" s="23">
        <v>2907</v>
      </c>
      <c r="B17" s="24" t="s">
        <v>22</v>
      </c>
      <c r="C17" s="25">
        <v>1066.19299125</v>
      </c>
      <c r="D17" s="26">
        <v>1421.590655</v>
      </c>
      <c r="E17" s="27">
        <v>1776.98831875</v>
      </c>
      <c r="G17" s="28">
        <f t="shared" si="1"/>
        <v>1448.6149479999999</v>
      </c>
      <c r="H17" s="30">
        <f t="shared" si="0"/>
        <v>1.019009897754287</v>
      </c>
      <c r="J17" t="str">
        <f t="shared" si="2"/>
        <v/>
      </c>
      <c r="K17" s="24" t="s">
        <v>22</v>
      </c>
      <c r="L17" s="25">
        <v>1066.19299125</v>
      </c>
      <c r="M17" s="26">
        <v>1421.590655</v>
      </c>
      <c r="N17" s="27">
        <v>1776.98831875</v>
      </c>
      <c r="Q17" s="6" t="s">
        <v>25</v>
      </c>
      <c r="R17" s="2">
        <v>7190.3943959999997</v>
      </c>
    </row>
    <row r="18" spans="1:18" x14ac:dyDescent="0.25">
      <c r="A18" s="23">
        <v>2303</v>
      </c>
      <c r="B18" s="24" t="s">
        <v>23</v>
      </c>
      <c r="C18" s="25">
        <v>216.22539449999999</v>
      </c>
      <c r="D18" s="26">
        <v>288.30052599999999</v>
      </c>
      <c r="E18" s="27">
        <v>360.37565749999999</v>
      </c>
      <c r="G18" s="28">
        <f t="shared" si="1"/>
        <v>291.69845600000002</v>
      </c>
      <c r="H18" s="30">
        <f t="shared" si="0"/>
        <v>1.0117860693740115</v>
      </c>
      <c r="J18" t="str">
        <f t="shared" si="2"/>
        <v/>
      </c>
      <c r="K18" s="24" t="s">
        <v>23</v>
      </c>
      <c r="L18" s="25">
        <v>216.22539449999999</v>
      </c>
      <c r="M18" s="26">
        <v>288.30052599999999</v>
      </c>
      <c r="N18" s="27">
        <v>360.37565749999999</v>
      </c>
      <c r="Q18" s="6" t="s">
        <v>26</v>
      </c>
      <c r="R18" s="2">
        <v>807.36643200000003</v>
      </c>
    </row>
    <row r="19" spans="1:18" x14ac:dyDescent="0.25">
      <c r="A19" s="23">
        <v>3104</v>
      </c>
      <c r="B19" s="24" t="s">
        <v>24</v>
      </c>
      <c r="C19" s="25">
        <v>2922.4695540000002</v>
      </c>
      <c r="D19" s="26">
        <v>3896.626072</v>
      </c>
      <c r="E19" s="27">
        <v>4870.7825899999998</v>
      </c>
      <c r="G19" s="28">
        <f t="shared" si="1"/>
        <v>4000.6242109999998</v>
      </c>
      <c r="H19" s="30">
        <f t="shared" si="0"/>
        <v>1.0266892786421822</v>
      </c>
      <c r="J19" t="str">
        <f t="shared" si="2"/>
        <v/>
      </c>
      <c r="K19" s="24" t="s">
        <v>24</v>
      </c>
      <c r="L19" s="25">
        <v>2922.4695540000002</v>
      </c>
      <c r="M19" s="26">
        <v>3896.626072</v>
      </c>
      <c r="N19" s="27">
        <v>4870.7825899999998</v>
      </c>
      <c r="Q19" s="6" t="s">
        <v>27</v>
      </c>
      <c r="R19" s="2">
        <v>961.161564</v>
      </c>
    </row>
    <row r="20" spans="1:18" x14ac:dyDescent="0.25">
      <c r="A20" s="23">
        <v>1601</v>
      </c>
      <c r="B20" s="24" t="s">
        <v>114</v>
      </c>
      <c r="C20" s="25">
        <v>452.86055959067994</v>
      </c>
      <c r="D20" s="26">
        <v>603.81407945423996</v>
      </c>
      <c r="E20" s="27">
        <v>754.76759931779998</v>
      </c>
      <c r="G20" s="31" t="e">
        <f t="shared" si="1"/>
        <v>#N/A</v>
      </c>
      <c r="H20" s="49" t="e">
        <f t="shared" si="0"/>
        <v>#N/A</v>
      </c>
      <c r="J20" t="str">
        <f t="shared" si="2"/>
        <v/>
      </c>
      <c r="K20" s="24" t="s">
        <v>114</v>
      </c>
      <c r="L20" s="25">
        <v>452.86055959067994</v>
      </c>
      <c r="M20" s="26">
        <v>603.81407945423996</v>
      </c>
      <c r="N20" s="27">
        <v>754.76759931779998</v>
      </c>
      <c r="Q20" s="6" t="s">
        <v>28</v>
      </c>
      <c r="R20" s="2">
        <v>396.48041999999998</v>
      </c>
    </row>
    <row r="21" spans="1:18" x14ac:dyDescent="0.25">
      <c r="A21" s="23">
        <v>2702</v>
      </c>
      <c r="B21" s="24" t="s">
        <v>25</v>
      </c>
      <c r="C21" s="25">
        <v>5261.3291565</v>
      </c>
      <c r="D21" s="26">
        <v>7015.1055420000002</v>
      </c>
      <c r="E21" s="27">
        <v>8768.8819275000005</v>
      </c>
      <c r="G21" s="28">
        <f t="shared" si="1"/>
        <v>7190.3943959999997</v>
      </c>
      <c r="H21" s="30">
        <f t="shared" si="0"/>
        <v>1.0249873438040997</v>
      </c>
      <c r="J21" t="str">
        <f t="shared" si="2"/>
        <v/>
      </c>
      <c r="K21" s="24" t="s">
        <v>25</v>
      </c>
      <c r="L21" s="25">
        <v>5261.3291565</v>
      </c>
      <c r="M21" s="26">
        <v>7015.1055420000002</v>
      </c>
      <c r="N21" s="27">
        <v>8768.8819275000005</v>
      </c>
      <c r="Q21" s="6" t="s">
        <v>29</v>
      </c>
      <c r="R21" s="2">
        <v>917.13558599999999</v>
      </c>
    </row>
    <row r="22" spans="1:18" x14ac:dyDescent="0.25">
      <c r="A22" s="23">
        <v>1503</v>
      </c>
      <c r="B22" s="24" t="s">
        <v>26</v>
      </c>
      <c r="C22" s="25">
        <v>874.87596512132609</v>
      </c>
      <c r="D22" s="26">
        <v>1166.5012868284348</v>
      </c>
      <c r="E22" s="27">
        <v>1458.1266085355435</v>
      </c>
      <c r="G22" s="31">
        <f t="shared" si="1"/>
        <v>807.36643200000003</v>
      </c>
      <c r="H22" s="49">
        <f t="shared" si="0"/>
        <v>0.69212648208483707</v>
      </c>
      <c r="J22" t="str">
        <f t="shared" si="2"/>
        <v/>
      </c>
      <c r="K22" s="24" t="s">
        <v>26</v>
      </c>
      <c r="L22" s="25">
        <v>874.87596512132609</v>
      </c>
      <c r="M22" s="26">
        <v>1166.5012868284348</v>
      </c>
      <c r="N22" s="27">
        <v>1458.1266085355435</v>
      </c>
      <c r="Q22" s="6" t="s">
        <v>30</v>
      </c>
      <c r="R22" s="2">
        <v>1208.976296</v>
      </c>
    </row>
    <row r="23" spans="1:18" x14ac:dyDescent="0.25">
      <c r="A23" s="23">
        <v>3101</v>
      </c>
      <c r="B23" s="24" t="s">
        <v>27</v>
      </c>
      <c r="C23" s="25">
        <v>709.96394400000008</v>
      </c>
      <c r="D23" s="26">
        <v>946.61859200000004</v>
      </c>
      <c r="E23" s="27">
        <v>1183.27324</v>
      </c>
      <c r="G23" s="28">
        <f t="shared" si="1"/>
        <v>961.161564</v>
      </c>
      <c r="H23" s="30">
        <f t="shared" si="0"/>
        <v>1.0153630745507267</v>
      </c>
      <c r="J23" t="str">
        <f t="shared" si="2"/>
        <v/>
      </c>
      <c r="K23" s="24" t="s">
        <v>27</v>
      </c>
      <c r="L23" s="25">
        <v>709.96394400000008</v>
      </c>
      <c r="M23" s="26">
        <v>946.61859200000004</v>
      </c>
      <c r="N23" s="27">
        <v>1183.27324</v>
      </c>
      <c r="Q23" s="6" t="s">
        <v>31</v>
      </c>
      <c r="R23" s="2">
        <v>5850.1353239999999</v>
      </c>
    </row>
    <row r="24" spans="1:18" x14ac:dyDescent="0.25">
      <c r="A24" s="23">
        <v>2401</v>
      </c>
      <c r="B24" s="24" t="s">
        <v>28</v>
      </c>
      <c r="C24" s="25">
        <v>305.28806324999999</v>
      </c>
      <c r="D24" s="26">
        <v>407.05075099999999</v>
      </c>
      <c r="E24" s="27">
        <v>508.81343874999999</v>
      </c>
      <c r="G24" s="28">
        <f t="shared" si="1"/>
        <v>396.48041999999998</v>
      </c>
      <c r="H24" s="30">
        <f t="shared" si="0"/>
        <v>0.97403190886140878</v>
      </c>
      <c r="J24" t="str">
        <f t="shared" si="2"/>
        <v/>
      </c>
      <c r="K24" s="24" t="s">
        <v>28</v>
      </c>
      <c r="L24" s="25">
        <v>305.28806324999999</v>
      </c>
      <c r="M24" s="26">
        <v>407.05075099999999</v>
      </c>
      <c r="N24" s="27">
        <v>508.81343874999999</v>
      </c>
      <c r="Q24" s="6" t="s">
        <v>32</v>
      </c>
      <c r="R24" s="2">
        <v>2443.2169669999998</v>
      </c>
    </row>
    <row r="25" spans="1:18" x14ac:dyDescent="0.25">
      <c r="A25" s="23">
        <v>2403</v>
      </c>
      <c r="B25" s="24" t="s">
        <v>29</v>
      </c>
      <c r="C25" s="25">
        <v>661.17134924999993</v>
      </c>
      <c r="D25" s="26">
        <v>881.56179899999995</v>
      </c>
      <c r="E25" s="27">
        <v>1101.9522487499999</v>
      </c>
      <c r="G25" s="28">
        <f t="shared" si="1"/>
        <v>917.13558599999999</v>
      </c>
      <c r="H25" s="30">
        <f t="shared" si="0"/>
        <v>1.0403531403474529</v>
      </c>
      <c r="J25" t="str">
        <f t="shared" si="2"/>
        <v/>
      </c>
      <c r="K25" s="24" t="s">
        <v>29</v>
      </c>
      <c r="L25" s="25">
        <v>661.17134924999993</v>
      </c>
      <c r="M25" s="26">
        <v>881.56179899999995</v>
      </c>
      <c r="N25" s="27">
        <v>1101.9522487499999</v>
      </c>
      <c r="Q25" s="6" t="s">
        <v>33</v>
      </c>
      <c r="R25" s="2">
        <v>277.52162800000002</v>
      </c>
    </row>
    <row r="26" spans="1:18" x14ac:dyDescent="0.25">
      <c r="A26" s="23">
        <v>1702</v>
      </c>
      <c r="B26" s="24" t="s">
        <v>30</v>
      </c>
      <c r="C26" s="25">
        <v>886.60205024999993</v>
      </c>
      <c r="D26" s="26">
        <v>1182.1360669999999</v>
      </c>
      <c r="E26" s="27">
        <v>1477.6700837499998</v>
      </c>
      <c r="G26" s="28">
        <f t="shared" si="1"/>
        <v>1208.976296</v>
      </c>
      <c r="H26" s="30">
        <f t="shared" si="0"/>
        <v>1.0227048558531124</v>
      </c>
      <c r="J26" t="str">
        <f t="shared" si="2"/>
        <v/>
      </c>
      <c r="K26" s="24" t="s">
        <v>30</v>
      </c>
      <c r="L26" s="25">
        <v>886.60205024999993</v>
      </c>
      <c r="M26" s="26">
        <v>1182.1360669999999</v>
      </c>
      <c r="N26" s="27">
        <v>1477.6700837499998</v>
      </c>
      <c r="Q26" s="6" t="s">
        <v>34</v>
      </c>
      <c r="R26" s="2">
        <v>4110.7323479999995</v>
      </c>
    </row>
    <row r="27" spans="1:18" x14ac:dyDescent="0.25">
      <c r="A27" s="23">
        <v>4302</v>
      </c>
      <c r="B27" s="24" t="s">
        <v>31</v>
      </c>
      <c r="C27" s="25">
        <v>4388.0560365000001</v>
      </c>
      <c r="D27" s="26">
        <v>5850.7413820000002</v>
      </c>
      <c r="E27" s="27">
        <v>7313.4267275000002</v>
      </c>
      <c r="G27" s="28">
        <f t="shared" si="1"/>
        <v>5850.1353239999999</v>
      </c>
      <c r="H27" s="30">
        <f t="shared" si="0"/>
        <v>0.99989641346960489</v>
      </c>
      <c r="J27" t="str">
        <f t="shared" si="2"/>
        <v/>
      </c>
      <c r="K27" s="24" t="s">
        <v>31</v>
      </c>
      <c r="L27" s="25">
        <v>4388.0560365000001</v>
      </c>
      <c r="M27" s="26">
        <v>5850.7413820000002</v>
      </c>
      <c r="N27" s="27">
        <v>7313.4267275000002</v>
      </c>
      <c r="Q27" s="6" t="s">
        <v>35</v>
      </c>
      <c r="R27" s="2">
        <v>2416.8523180000002</v>
      </c>
    </row>
    <row r="28" spans="1:18" x14ac:dyDescent="0.25">
      <c r="A28" s="23">
        <v>4305</v>
      </c>
      <c r="B28" s="24" t="s">
        <v>32</v>
      </c>
      <c r="C28" s="25">
        <v>1848.69214575</v>
      </c>
      <c r="D28" s="26">
        <v>2464.922861</v>
      </c>
      <c r="E28" s="27">
        <v>3081.1535762499998</v>
      </c>
      <c r="G28" s="28">
        <f t="shared" si="1"/>
        <v>2443.2169669999998</v>
      </c>
      <c r="H28" s="30">
        <f t="shared" si="0"/>
        <v>0.99119408791916752</v>
      </c>
      <c r="J28" t="str">
        <f t="shared" si="2"/>
        <v/>
      </c>
      <c r="K28" s="24" t="s">
        <v>32</v>
      </c>
      <c r="L28" s="25">
        <v>1848.69214575</v>
      </c>
      <c r="M28" s="26">
        <v>2464.922861</v>
      </c>
      <c r="N28" s="27">
        <v>3081.1535762499998</v>
      </c>
      <c r="Q28" s="6" t="s">
        <v>36</v>
      </c>
      <c r="R28" s="2">
        <v>3189.8336399999998</v>
      </c>
    </row>
    <row r="29" spans="1:18" x14ac:dyDescent="0.25">
      <c r="A29" s="23">
        <v>2904</v>
      </c>
      <c r="B29" s="24" t="s">
        <v>33</v>
      </c>
      <c r="C29" s="25">
        <v>204.14798400000001</v>
      </c>
      <c r="D29" s="26">
        <v>272.19731200000001</v>
      </c>
      <c r="E29" s="27">
        <v>340.24664000000001</v>
      </c>
      <c r="G29" s="28">
        <f t="shared" si="1"/>
        <v>277.52162800000002</v>
      </c>
      <c r="H29" s="30">
        <f t="shared" si="0"/>
        <v>1.0195605017583715</v>
      </c>
      <c r="J29" t="str">
        <f t="shared" si="2"/>
        <v/>
      </c>
      <c r="K29" s="24" t="s">
        <v>33</v>
      </c>
      <c r="L29" s="25">
        <v>204.14798400000001</v>
      </c>
      <c r="M29" s="26">
        <v>272.19731200000001</v>
      </c>
      <c r="N29" s="27">
        <v>340.24664000000001</v>
      </c>
      <c r="Q29" s="6" t="s">
        <v>37</v>
      </c>
      <c r="R29" s="2">
        <v>20360.566381000001</v>
      </c>
    </row>
    <row r="30" spans="1:18" x14ac:dyDescent="0.25">
      <c r="A30" s="23">
        <v>4103</v>
      </c>
      <c r="B30" s="24" t="s">
        <v>34</v>
      </c>
      <c r="C30" s="25">
        <v>3056.4557212500004</v>
      </c>
      <c r="D30" s="26">
        <v>4075.2742950000002</v>
      </c>
      <c r="E30" s="27">
        <v>5094.09286875</v>
      </c>
      <c r="G30" s="28">
        <f t="shared" si="1"/>
        <v>4110.7323479999995</v>
      </c>
      <c r="H30" s="30">
        <f t="shared" si="0"/>
        <v>1.0087007770356717</v>
      </c>
      <c r="J30" t="str">
        <f t="shared" si="2"/>
        <v/>
      </c>
      <c r="K30" s="24" t="s">
        <v>34</v>
      </c>
      <c r="L30" s="25">
        <v>3056.4557212500004</v>
      </c>
      <c r="M30" s="26">
        <v>4075.2742950000002</v>
      </c>
      <c r="N30" s="27">
        <v>5094.09286875</v>
      </c>
      <c r="Q30" s="6" t="s">
        <v>38</v>
      </c>
      <c r="R30" s="2">
        <v>966.71707700000002</v>
      </c>
    </row>
    <row r="31" spans="1:18" x14ac:dyDescent="0.25">
      <c r="A31" s="23">
        <v>1101</v>
      </c>
      <c r="B31" s="24" t="s">
        <v>35</v>
      </c>
      <c r="C31" s="25">
        <v>1777.94728575</v>
      </c>
      <c r="D31" s="26">
        <v>2370.5963809999998</v>
      </c>
      <c r="E31" s="27">
        <v>2963.2454762499997</v>
      </c>
      <c r="G31" s="28">
        <f t="shared" si="1"/>
        <v>2416.8523180000002</v>
      </c>
      <c r="H31" s="30">
        <f t="shared" si="0"/>
        <v>1.0195123629525191</v>
      </c>
      <c r="J31" t="str">
        <f t="shared" si="2"/>
        <v/>
      </c>
      <c r="K31" s="24" t="s">
        <v>35</v>
      </c>
      <c r="L31" s="25">
        <v>1777.94728575</v>
      </c>
      <c r="M31" s="26">
        <v>2370.5963809999998</v>
      </c>
      <c r="N31" s="27">
        <v>2963.2454762499997</v>
      </c>
      <c r="Q31" s="6" t="s">
        <v>39</v>
      </c>
      <c r="R31" s="2">
        <v>4389.8134799999998</v>
      </c>
    </row>
    <row r="32" spans="1:18" x14ac:dyDescent="0.25">
      <c r="A32" s="23">
        <v>3506</v>
      </c>
      <c r="B32" s="24" t="s">
        <v>36</v>
      </c>
      <c r="C32" s="25">
        <v>2425.6665030000004</v>
      </c>
      <c r="D32" s="26">
        <v>3234.2220040000002</v>
      </c>
      <c r="E32" s="27">
        <v>4042.777505</v>
      </c>
      <c r="G32" s="28">
        <f t="shared" si="1"/>
        <v>3189.8336399999998</v>
      </c>
      <c r="H32" s="30">
        <f t="shared" si="0"/>
        <v>0.98627541215627679</v>
      </c>
      <c r="J32" t="str">
        <f t="shared" si="2"/>
        <v/>
      </c>
      <c r="K32" s="24" t="s">
        <v>36</v>
      </c>
      <c r="L32" s="25">
        <v>2425.6665030000004</v>
      </c>
      <c r="M32" s="26">
        <v>3234.2220040000002</v>
      </c>
      <c r="N32" s="27">
        <v>4042.777505</v>
      </c>
      <c r="Q32" s="6" t="s">
        <v>40</v>
      </c>
      <c r="R32" s="2">
        <v>816.28713500000003</v>
      </c>
    </row>
    <row r="33" spans="1:18" x14ac:dyDescent="0.25">
      <c r="A33" s="23">
        <v>3502</v>
      </c>
      <c r="B33" s="24" t="s">
        <v>37</v>
      </c>
      <c r="C33" s="25">
        <v>14873.4627915</v>
      </c>
      <c r="D33" s="26">
        <v>19831.283722</v>
      </c>
      <c r="E33" s="27">
        <v>24789.104652499998</v>
      </c>
      <c r="G33" s="28">
        <f t="shared" si="1"/>
        <v>20360.566381000001</v>
      </c>
      <c r="H33" s="30">
        <f t="shared" si="0"/>
        <v>1.0266892787385637</v>
      </c>
      <c r="J33" t="str">
        <f t="shared" si="2"/>
        <v/>
      </c>
      <c r="K33" s="24" t="s">
        <v>37</v>
      </c>
      <c r="L33" s="25">
        <v>14873.4627915</v>
      </c>
      <c r="M33" s="26">
        <v>19831.283722</v>
      </c>
      <c r="N33" s="27">
        <v>24789.104652499998</v>
      </c>
      <c r="Q33" s="6" t="s">
        <v>41</v>
      </c>
      <c r="R33" s="2">
        <v>12603.743214</v>
      </c>
    </row>
    <row r="34" spans="1:18" x14ac:dyDescent="0.25">
      <c r="A34" s="23">
        <v>1201</v>
      </c>
      <c r="B34" s="24" t="s">
        <v>38</v>
      </c>
      <c r="C34" s="25">
        <v>706.58583150000004</v>
      </c>
      <c r="D34" s="26">
        <v>942.11444200000005</v>
      </c>
      <c r="E34" s="27">
        <v>1177.6430525000001</v>
      </c>
      <c r="G34" s="28">
        <f t="shared" si="1"/>
        <v>966.71707700000002</v>
      </c>
      <c r="H34" s="30">
        <f t="shared" si="0"/>
        <v>1.0261142743420548</v>
      </c>
      <c r="J34" t="str">
        <f t="shared" si="2"/>
        <v/>
      </c>
      <c r="K34" s="24" t="s">
        <v>38</v>
      </c>
      <c r="L34" s="25">
        <v>706.58583150000004</v>
      </c>
      <c r="M34" s="26">
        <v>942.11444200000005</v>
      </c>
      <c r="N34" s="27">
        <v>1177.6430525000001</v>
      </c>
      <c r="Q34" s="6" t="s">
        <v>42</v>
      </c>
      <c r="R34" s="2">
        <v>5979.2893539999995</v>
      </c>
    </row>
    <row r="35" spans="1:18" x14ac:dyDescent="0.25">
      <c r="A35" s="23">
        <v>4307</v>
      </c>
      <c r="B35" s="24" t="s">
        <v>39</v>
      </c>
      <c r="C35" s="25">
        <v>3284.4070117499996</v>
      </c>
      <c r="D35" s="26">
        <v>4379.2093489999997</v>
      </c>
      <c r="E35" s="27">
        <v>5474.0116862499999</v>
      </c>
      <c r="G35" s="28">
        <f t="shared" si="1"/>
        <v>4389.8134799999998</v>
      </c>
      <c r="H35" s="30">
        <f t="shared" si="0"/>
        <v>1.0024214715842306</v>
      </c>
      <c r="J35" t="str">
        <f t="shared" si="2"/>
        <v/>
      </c>
      <c r="K35" s="24" t="s">
        <v>39</v>
      </c>
      <c r="L35" s="25">
        <v>3284.4070117499996</v>
      </c>
      <c r="M35" s="26">
        <v>4379.2093489999997</v>
      </c>
      <c r="N35" s="27">
        <v>5474.0116862499999</v>
      </c>
      <c r="Q35" s="6" t="s">
        <v>43</v>
      </c>
      <c r="R35" s="2">
        <v>297.58383600000002</v>
      </c>
    </row>
    <row r="36" spans="1:18" x14ac:dyDescent="0.25">
      <c r="A36" s="23">
        <v>1504</v>
      </c>
      <c r="B36" s="24" t="s">
        <v>40</v>
      </c>
      <c r="C36" s="25">
        <v>599.22089474999996</v>
      </c>
      <c r="D36" s="26">
        <v>798.96119299999998</v>
      </c>
      <c r="E36" s="27">
        <v>998.70149125</v>
      </c>
      <c r="G36" s="28">
        <f t="shared" si="1"/>
        <v>816.28713500000003</v>
      </c>
      <c r="H36" s="30">
        <f t="shared" si="0"/>
        <v>1.0216855864237202</v>
      </c>
      <c r="J36" t="str">
        <f t="shared" si="2"/>
        <v/>
      </c>
      <c r="K36" s="24" t="s">
        <v>40</v>
      </c>
      <c r="L36" s="25">
        <v>599.22089474999996</v>
      </c>
      <c r="M36" s="26">
        <v>798.96119299999998</v>
      </c>
      <c r="N36" s="27">
        <v>998.70149125</v>
      </c>
      <c r="Q36" s="6" t="s">
        <v>44</v>
      </c>
      <c r="R36" s="2">
        <v>155.74336600000001</v>
      </c>
    </row>
    <row r="37" spans="1:18" x14ac:dyDescent="0.25">
      <c r="A37" s="23">
        <v>3501</v>
      </c>
      <c r="B37" s="24" t="s">
        <v>41</v>
      </c>
      <c r="C37" s="25">
        <v>9229.1791672500003</v>
      </c>
      <c r="D37" s="26">
        <v>12305.572222999999</v>
      </c>
      <c r="E37" s="27">
        <v>15381.965278749998</v>
      </c>
      <c r="G37" s="28">
        <f t="shared" si="1"/>
        <v>12603.743214</v>
      </c>
      <c r="H37" s="30">
        <f t="shared" si="0"/>
        <v>1.0242305669006353</v>
      </c>
      <c r="J37" t="str">
        <f t="shared" si="2"/>
        <v/>
      </c>
      <c r="K37" s="24" t="s">
        <v>41</v>
      </c>
      <c r="L37" s="25">
        <v>9229.1791672500003</v>
      </c>
      <c r="M37" s="26">
        <v>12305.572222999999</v>
      </c>
      <c r="N37" s="27">
        <v>15381.965278749998</v>
      </c>
      <c r="Q37" s="6" t="s">
        <v>45</v>
      </c>
      <c r="R37" s="2">
        <v>1691.676189</v>
      </c>
    </row>
    <row r="38" spans="1:18" x14ac:dyDescent="0.25">
      <c r="A38" s="23">
        <v>3504</v>
      </c>
      <c r="B38" s="24" t="s">
        <v>42</v>
      </c>
      <c r="C38" s="25">
        <v>4367.8911509999998</v>
      </c>
      <c r="D38" s="26">
        <v>5823.8548680000004</v>
      </c>
      <c r="E38" s="27">
        <v>7279.8185850000009</v>
      </c>
      <c r="G38" s="28">
        <f t="shared" si="1"/>
        <v>5979.2893539999995</v>
      </c>
      <c r="H38" s="30">
        <f t="shared" si="0"/>
        <v>1.0266892787548769</v>
      </c>
      <c r="J38" t="str">
        <f t="shared" si="2"/>
        <v/>
      </c>
      <c r="K38" s="24" t="s">
        <v>42</v>
      </c>
      <c r="L38" s="25">
        <v>4367.8911509999998</v>
      </c>
      <c r="M38" s="26">
        <v>5823.8548680000004</v>
      </c>
      <c r="N38" s="27">
        <v>7279.8185850000009</v>
      </c>
      <c r="Q38" s="6" t="s">
        <v>46</v>
      </c>
      <c r="R38" s="2">
        <v>205.792157</v>
      </c>
    </row>
    <row r="39" spans="1:18" x14ac:dyDescent="0.25">
      <c r="A39" s="23">
        <v>2102</v>
      </c>
      <c r="B39" s="24" t="s">
        <v>43</v>
      </c>
      <c r="C39" s="25">
        <v>220.28674125000003</v>
      </c>
      <c r="D39" s="26">
        <v>293.71565500000003</v>
      </c>
      <c r="E39" s="27">
        <v>367.14456875000002</v>
      </c>
      <c r="G39" s="28">
        <f t="shared" si="1"/>
        <v>297.58383600000002</v>
      </c>
      <c r="H39" s="30">
        <f t="shared" si="0"/>
        <v>1.0131698155483064</v>
      </c>
      <c r="J39" t="str">
        <f t="shared" si="2"/>
        <v/>
      </c>
      <c r="K39" s="24" t="s">
        <v>43</v>
      </c>
      <c r="L39" s="25">
        <v>220.28674125000003</v>
      </c>
      <c r="M39" s="26">
        <v>293.71565500000003</v>
      </c>
      <c r="N39" s="27">
        <v>367.14456875000002</v>
      </c>
      <c r="Q39" s="6" t="s">
        <v>47</v>
      </c>
      <c r="R39" s="2">
        <v>5658.361562</v>
      </c>
    </row>
    <row r="40" spans="1:18" x14ac:dyDescent="0.25">
      <c r="A40" s="23">
        <v>2301</v>
      </c>
      <c r="B40" s="24" t="s">
        <v>44</v>
      </c>
      <c r="C40" s="25">
        <v>115.51611525000001</v>
      </c>
      <c r="D40" s="26">
        <v>154.02148700000001</v>
      </c>
      <c r="E40" s="27">
        <v>192.52685875</v>
      </c>
      <c r="G40" s="28">
        <f t="shared" si="1"/>
        <v>155.74336600000001</v>
      </c>
      <c r="H40" s="30">
        <f t="shared" si="0"/>
        <v>1.0111794726407233</v>
      </c>
      <c r="J40" t="str">
        <f t="shared" si="2"/>
        <v/>
      </c>
      <c r="K40" s="24" t="s">
        <v>44</v>
      </c>
      <c r="L40" s="25">
        <v>115.51611525000001</v>
      </c>
      <c r="M40" s="26">
        <v>154.02148700000001</v>
      </c>
      <c r="N40" s="27">
        <v>192.52685875</v>
      </c>
      <c r="Q40" s="6" t="s">
        <v>48</v>
      </c>
      <c r="R40" s="2">
        <v>4385.5224260000005</v>
      </c>
    </row>
    <row r="41" spans="1:18" x14ac:dyDescent="0.25">
      <c r="A41" s="23">
        <v>3102</v>
      </c>
      <c r="B41" s="24" t="s">
        <v>45</v>
      </c>
      <c r="C41" s="25">
        <v>1237.5869444999998</v>
      </c>
      <c r="D41" s="26">
        <v>1650.1159259999999</v>
      </c>
      <c r="E41" s="27">
        <v>2062.6449075</v>
      </c>
      <c r="G41" s="28">
        <f t="shared" si="1"/>
        <v>1691.676189</v>
      </c>
      <c r="H41" s="30">
        <f t="shared" si="0"/>
        <v>1.0251862686403768</v>
      </c>
      <c r="J41" t="str">
        <f t="shared" si="2"/>
        <v/>
      </c>
      <c r="K41" s="24" t="s">
        <v>45</v>
      </c>
      <c r="L41" s="25">
        <v>1237.5869444999998</v>
      </c>
      <c r="M41" s="26">
        <v>1650.1159259999999</v>
      </c>
      <c r="N41" s="27">
        <v>2062.6449075</v>
      </c>
      <c r="Q41" s="6" t="s">
        <v>49</v>
      </c>
      <c r="R41" s="2">
        <v>679.85019799999998</v>
      </c>
    </row>
    <row r="42" spans="1:18" x14ac:dyDescent="0.25">
      <c r="A42" s="23">
        <v>2202</v>
      </c>
      <c r="B42" s="24" t="s">
        <v>46</v>
      </c>
      <c r="C42" s="25">
        <v>150.88028925</v>
      </c>
      <c r="D42" s="26">
        <v>201.17371900000001</v>
      </c>
      <c r="E42" s="27">
        <v>251.46714875000001</v>
      </c>
      <c r="G42" s="28">
        <f t="shared" si="1"/>
        <v>205.792157</v>
      </c>
      <c r="H42" s="30">
        <f t="shared" si="0"/>
        <v>1.0229574619535666</v>
      </c>
      <c r="J42" t="str">
        <f t="shared" si="2"/>
        <v/>
      </c>
      <c r="K42" s="24" t="s">
        <v>46</v>
      </c>
      <c r="L42" s="25">
        <v>150.88028925</v>
      </c>
      <c r="M42" s="26">
        <v>201.17371900000001</v>
      </c>
      <c r="N42" s="27">
        <v>251.46714875000001</v>
      </c>
      <c r="Q42" s="6" t="s">
        <v>50</v>
      </c>
      <c r="R42" s="2">
        <v>11091.029092999999</v>
      </c>
    </row>
    <row r="43" spans="1:18" x14ac:dyDescent="0.25">
      <c r="A43" s="23">
        <v>3106</v>
      </c>
      <c r="B43" s="24" t="s">
        <v>47</v>
      </c>
      <c r="C43" s="25">
        <v>4149.9849404999995</v>
      </c>
      <c r="D43" s="26">
        <v>5533.3132539999997</v>
      </c>
      <c r="E43" s="27">
        <v>6916.6415674999998</v>
      </c>
      <c r="G43" s="28">
        <f t="shared" si="1"/>
        <v>5658.361562</v>
      </c>
      <c r="H43" s="30">
        <f t="shared" si="0"/>
        <v>1.022599173815002</v>
      </c>
      <c r="J43" t="str">
        <f t="shared" si="2"/>
        <v/>
      </c>
      <c r="K43" s="24" t="s">
        <v>47</v>
      </c>
      <c r="L43" s="25">
        <v>4149.9849404999995</v>
      </c>
      <c r="M43" s="26">
        <v>5533.3132539999997</v>
      </c>
      <c r="N43" s="27">
        <v>6916.6415674999998</v>
      </c>
      <c r="Q43" s="6" t="s">
        <v>51</v>
      </c>
      <c r="R43" s="2">
        <v>649.93897900000002</v>
      </c>
    </row>
    <row r="44" spans="1:18" x14ac:dyDescent="0.25">
      <c r="A44" s="23">
        <v>3201</v>
      </c>
      <c r="B44" s="24" t="s">
        <v>48</v>
      </c>
      <c r="C44" s="25">
        <v>3212.7710842500001</v>
      </c>
      <c r="D44" s="26">
        <v>4283.6947790000004</v>
      </c>
      <c r="E44" s="27">
        <v>5354.6184737500007</v>
      </c>
      <c r="G44" s="28">
        <f t="shared" si="1"/>
        <v>4385.5224260000005</v>
      </c>
      <c r="H44" s="30">
        <f t="shared" si="0"/>
        <v>1.0237709856218493</v>
      </c>
      <c r="J44" t="str">
        <f t="shared" si="2"/>
        <v/>
      </c>
      <c r="K44" s="24" t="s">
        <v>48</v>
      </c>
      <c r="L44" s="25">
        <v>3212.7710842500001</v>
      </c>
      <c r="M44" s="26">
        <v>4283.6947790000004</v>
      </c>
      <c r="N44" s="27">
        <v>5354.6184737500007</v>
      </c>
      <c r="Q44" s="6" t="s">
        <v>52</v>
      </c>
      <c r="R44" s="2">
        <v>5514.8930389999996</v>
      </c>
    </row>
    <row r="45" spans="1:18" x14ac:dyDescent="0.25">
      <c r="A45" s="23">
        <v>2909</v>
      </c>
      <c r="B45" s="24" t="s">
        <v>49</v>
      </c>
      <c r="C45" s="25">
        <v>500.13406950000001</v>
      </c>
      <c r="D45" s="26">
        <v>666.84542599999997</v>
      </c>
      <c r="E45" s="27">
        <v>833.55678249999994</v>
      </c>
      <c r="G45" s="28">
        <f t="shared" si="1"/>
        <v>679.85019799999998</v>
      </c>
      <c r="H45" s="30">
        <f t="shared" si="0"/>
        <v>1.0195019287723208</v>
      </c>
      <c r="J45" t="str">
        <f t="shared" si="2"/>
        <v/>
      </c>
      <c r="K45" s="24" t="s">
        <v>49</v>
      </c>
      <c r="L45" s="25">
        <v>500.13406950000001</v>
      </c>
      <c r="M45" s="26">
        <v>666.84542599999997</v>
      </c>
      <c r="N45" s="27">
        <v>833.55678249999994</v>
      </c>
      <c r="Q45" s="6" t="s">
        <v>53</v>
      </c>
      <c r="R45" s="2">
        <v>972.42890299999999</v>
      </c>
    </row>
    <row r="46" spans="1:18" x14ac:dyDescent="0.25">
      <c r="A46" s="23">
        <v>3503</v>
      </c>
      <c r="B46" s="24" t="s">
        <v>50</v>
      </c>
      <c r="C46" s="25">
        <v>8121.1096492500001</v>
      </c>
      <c r="D46" s="26">
        <v>10828.146199000001</v>
      </c>
      <c r="E46" s="27">
        <v>13535.182748750001</v>
      </c>
      <c r="G46" s="28">
        <f t="shared" si="1"/>
        <v>11091.029092999999</v>
      </c>
      <c r="H46" s="30">
        <f t="shared" si="0"/>
        <v>1.0242777377741978</v>
      </c>
      <c r="J46" t="str">
        <f t="shared" si="2"/>
        <v/>
      </c>
      <c r="K46" s="24" t="s">
        <v>50</v>
      </c>
      <c r="L46" s="25">
        <v>8121.1096492500001</v>
      </c>
      <c r="M46" s="26">
        <v>10828.146199000001</v>
      </c>
      <c r="N46" s="27">
        <v>13535.182748750001</v>
      </c>
      <c r="Q46" s="6" t="s">
        <v>54</v>
      </c>
      <c r="R46" s="2">
        <v>207.957956</v>
      </c>
    </row>
    <row r="47" spans="1:18" x14ac:dyDescent="0.25">
      <c r="A47" s="23">
        <v>1502</v>
      </c>
      <c r="B47" s="24" t="s">
        <v>51</v>
      </c>
      <c r="C47" s="25">
        <v>478.81618274999994</v>
      </c>
      <c r="D47" s="26">
        <v>638.42157699999996</v>
      </c>
      <c r="E47" s="27">
        <v>798.02697124999997</v>
      </c>
      <c r="G47" s="28">
        <f t="shared" si="1"/>
        <v>649.93897900000002</v>
      </c>
      <c r="H47" s="30">
        <f t="shared" si="0"/>
        <v>1.0180404334924289</v>
      </c>
      <c r="J47" t="str">
        <f t="shared" si="2"/>
        <v/>
      </c>
      <c r="K47" s="24" t="s">
        <v>51</v>
      </c>
      <c r="L47" s="25">
        <v>478.81618274999994</v>
      </c>
      <c r="M47" s="26">
        <v>638.42157699999996</v>
      </c>
      <c r="N47" s="27">
        <v>798.02697124999997</v>
      </c>
      <c r="Q47" s="6" t="s">
        <v>55</v>
      </c>
      <c r="R47" s="2">
        <v>8032.7903050000004</v>
      </c>
    </row>
    <row r="48" spans="1:18" x14ac:dyDescent="0.25">
      <c r="A48" s="23">
        <v>3108</v>
      </c>
      <c r="B48" s="24" t="s">
        <v>52</v>
      </c>
      <c r="C48" s="25">
        <v>4053.9311535000002</v>
      </c>
      <c r="D48" s="26">
        <v>5405.2415380000002</v>
      </c>
      <c r="E48" s="27">
        <v>6756.5519225000007</v>
      </c>
      <c r="G48" s="28">
        <f t="shared" si="1"/>
        <v>5514.8930389999996</v>
      </c>
      <c r="H48" s="30">
        <f t="shared" si="0"/>
        <v>1.0202861426689493</v>
      </c>
      <c r="J48" t="str">
        <f t="shared" si="2"/>
        <v/>
      </c>
      <c r="K48" s="24" t="s">
        <v>52</v>
      </c>
      <c r="L48" s="25">
        <v>4053.9311535000002</v>
      </c>
      <c r="M48" s="26">
        <v>5405.2415380000002</v>
      </c>
      <c r="N48" s="27">
        <v>6756.5519225000007</v>
      </c>
      <c r="Q48" s="6" t="s">
        <v>56</v>
      </c>
      <c r="R48" s="2">
        <v>1930.3869340000001</v>
      </c>
    </row>
    <row r="49" spans="1:18" x14ac:dyDescent="0.25">
      <c r="A49" s="23">
        <v>4102</v>
      </c>
      <c r="B49" s="24" t="s">
        <v>53</v>
      </c>
      <c r="C49" s="25">
        <v>710.36261175000004</v>
      </c>
      <c r="D49" s="26">
        <v>947.15014900000006</v>
      </c>
      <c r="E49" s="27">
        <v>1183.9376862500001</v>
      </c>
      <c r="G49" s="28">
        <f t="shared" si="1"/>
        <v>972.42890299999999</v>
      </c>
      <c r="H49" s="30">
        <f t="shared" si="0"/>
        <v>1.0266892783859973</v>
      </c>
      <c r="J49" t="str">
        <f t="shared" si="2"/>
        <v/>
      </c>
      <c r="K49" s="24" t="s">
        <v>53</v>
      </c>
      <c r="L49" s="25">
        <v>710.36261175000004</v>
      </c>
      <c r="M49" s="26">
        <v>947.15014900000006</v>
      </c>
      <c r="N49" s="27">
        <v>1183.9376862500001</v>
      </c>
      <c r="Q49" s="6" t="s">
        <v>57</v>
      </c>
      <c r="R49" s="2">
        <v>712.429441</v>
      </c>
    </row>
    <row r="50" spans="1:18" x14ac:dyDescent="0.25">
      <c r="A50" s="23">
        <v>2302</v>
      </c>
      <c r="B50" s="24" t="s">
        <v>54</v>
      </c>
      <c r="C50" s="25">
        <v>154.49184824999998</v>
      </c>
      <c r="D50" s="26">
        <v>205.98913099999999</v>
      </c>
      <c r="E50" s="27">
        <v>257.48641375</v>
      </c>
      <c r="G50" s="28">
        <f t="shared" si="1"/>
        <v>207.957956</v>
      </c>
      <c r="H50" s="30">
        <f t="shared" si="0"/>
        <v>1.0095579072082206</v>
      </c>
      <c r="J50" t="str">
        <f t="shared" si="2"/>
        <v/>
      </c>
      <c r="K50" s="24" t="s">
        <v>54</v>
      </c>
      <c r="L50" s="25">
        <v>154.49184824999998</v>
      </c>
      <c r="M50" s="26">
        <v>205.98913099999999</v>
      </c>
      <c r="N50" s="27">
        <v>257.48641375</v>
      </c>
      <c r="Q50" s="6" t="s">
        <v>58</v>
      </c>
      <c r="R50" s="2">
        <v>3073.798785</v>
      </c>
    </row>
    <row r="51" spans="1:18" x14ac:dyDescent="0.25">
      <c r="A51" s="23">
        <v>4303</v>
      </c>
      <c r="B51" s="24" t="s">
        <v>55</v>
      </c>
      <c r="C51" s="25">
        <v>5881.3463707499996</v>
      </c>
      <c r="D51" s="26">
        <v>7841.795161</v>
      </c>
      <c r="E51" s="27">
        <v>9802.2439512500005</v>
      </c>
      <c r="G51" s="28">
        <f t="shared" si="1"/>
        <v>8032.7903050000004</v>
      </c>
      <c r="H51" s="30">
        <f t="shared" si="0"/>
        <v>1.0243560485932974</v>
      </c>
      <c r="J51" t="str">
        <f t="shared" si="2"/>
        <v/>
      </c>
      <c r="K51" s="24" t="s">
        <v>55</v>
      </c>
      <c r="L51" s="25">
        <v>5881.3463707499996</v>
      </c>
      <c r="M51" s="26">
        <v>7841.795161</v>
      </c>
      <c r="N51" s="27">
        <v>9802.2439512500005</v>
      </c>
      <c r="Q51" s="6" t="s">
        <v>59</v>
      </c>
      <c r="R51" s="2">
        <v>3701.554971</v>
      </c>
    </row>
    <row r="52" spans="1:18" x14ac:dyDescent="0.25">
      <c r="A52" s="23">
        <v>2604</v>
      </c>
      <c r="B52" s="24" t="s">
        <v>56</v>
      </c>
      <c r="C52" s="25">
        <v>1448.29518525</v>
      </c>
      <c r="D52" s="26">
        <v>1931.0602469999999</v>
      </c>
      <c r="E52" s="27">
        <v>2413.8253087499997</v>
      </c>
      <c r="G52" s="28">
        <f t="shared" si="1"/>
        <v>1930.3869340000001</v>
      </c>
      <c r="H52" s="30">
        <f t="shared" si="0"/>
        <v>0.99965132470566576</v>
      </c>
      <c r="J52" t="str">
        <f t="shared" si="2"/>
        <v/>
      </c>
      <c r="K52" s="24" t="s">
        <v>56</v>
      </c>
      <c r="L52" s="25">
        <v>1448.29518525</v>
      </c>
      <c r="M52" s="26">
        <v>1931.0602469999999</v>
      </c>
      <c r="N52" s="27">
        <v>2413.8253087499997</v>
      </c>
      <c r="Q52" s="6" t="s">
        <v>60</v>
      </c>
      <c r="R52" s="2">
        <v>853.28440000000001</v>
      </c>
    </row>
    <row r="53" spans="1:18" x14ac:dyDescent="0.25">
      <c r="A53" s="23">
        <v>2906</v>
      </c>
      <c r="B53" s="24" t="s">
        <v>57</v>
      </c>
      <c r="C53" s="25">
        <v>523.89228449999996</v>
      </c>
      <c r="D53" s="26">
        <v>698.52304600000002</v>
      </c>
      <c r="E53" s="27">
        <v>873.15380750000008</v>
      </c>
      <c r="G53" s="28">
        <f t="shared" si="1"/>
        <v>712.429441</v>
      </c>
      <c r="H53" s="30">
        <f t="shared" si="0"/>
        <v>1.0199082837418652</v>
      </c>
      <c r="J53" t="str">
        <f t="shared" si="2"/>
        <v/>
      </c>
      <c r="K53" s="24" t="s">
        <v>57</v>
      </c>
      <c r="L53" s="25">
        <v>523.89228449999996</v>
      </c>
      <c r="M53" s="26">
        <v>698.52304600000002</v>
      </c>
      <c r="N53" s="27">
        <v>873.15380750000008</v>
      </c>
      <c r="Q53" s="6" t="s">
        <v>61</v>
      </c>
      <c r="R53" s="2">
        <v>3610.306403</v>
      </c>
    </row>
    <row r="54" spans="1:18" x14ac:dyDescent="0.25">
      <c r="A54" s="23">
        <v>5204</v>
      </c>
      <c r="B54" s="24" t="s">
        <v>58</v>
      </c>
      <c r="C54" s="25">
        <v>2356.07487825</v>
      </c>
      <c r="D54" s="26">
        <v>3141.4331710000001</v>
      </c>
      <c r="E54" s="27">
        <v>3926.7914637500003</v>
      </c>
      <c r="G54" s="28">
        <f t="shared" si="1"/>
        <v>3073.798785</v>
      </c>
      <c r="H54" s="30">
        <f t="shared" si="0"/>
        <v>0.97847021333308504</v>
      </c>
      <c r="J54" t="str">
        <f t="shared" si="2"/>
        <v/>
      </c>
      <c r="K54" s="24" t="s">
        <v>58</v>
      </c>
      <c r="L54" s="25">
        <v>2356.07487825</v>
      </c>
      <c r="M54" s="26">
        <v>3141.4331710000001</v>
      </c>
      <c r="N54" s="27">
        <v>3926.7914637500003</v>
      </c>
      <c r="Q54" s="6" t="s">
        <v>62</v>
      </c>
      <c r="R54" s="2">
        <v>7011.5525299999999</v>
      </c>
    </row>
    <row r="55" spans="1:18" x14ac:dyDescent="0.25">
      <c r="A55" s="23">
        <v>3302</v>
      </c>
      <c r="B55" s="24" t="s">
        <v>59</v>
      </c>
      <c r="C55" s="25">
        <v>2710.8774397500001</v>
      </c>
      <c r="D55" s="26">
        <v>3614.5032529999999</v>
      </c>
      <c r="E55" s="27">
        <v>4518.1290662499996</v>
      </c>
      <c r="G55" s="28">
        <f t="shared" si="1"/>
        <v>3701.554971</v>
      </c>
      <c r="H55" s="30">
        <f t="shared" si="0"/>
        <v>1.0240840059910716</v>
      </c>
      <c r="J55" t="str">
        <f t="shared" si="2"/>
        <v/>
      </c>
      <c r="K55" s="24" t="s">
        <v>59</v>
      </c>
      <c r="L55" s="25">
        <v>2710.8774397500001</v>
      </c>
      <c r="M55" s="26">
        <v>3614.5032529999999</v>
      </c>
      <c r="N55" s="27">
        <v>4518.1290662499996</v>
      </c>
      <c r="Q55" s="6" t="s">
        <v>63</v>
      </c>
      <c r="R55" s="2">
        <v>4003.2896070000002</v>
      </c>
    </row>
    <row r="56" spans="1:18" x14ac:dyDescent="0.25">
      <c r="A56" s="23">
        <v>1701</v>
      </c>
      <c r="B56" s="24" t="s">
        <v>60</v>
      </c>
      <c r="C56" s="25">
        <v>618.19881974999998</v>
      </c>
      <c r="D56" s="26">
        <v>824.26509299999998</v>
      </c>
      <c r="E56" s="27">
        <v>1030.33136625</v>
      </c>
      <c r="G56" s="28">
        <f t="shared" si="1"/>
        <v>853.28440000000001</v>
      </c>
      <c r="H56" s="30">
        <f t="shared" si="0"/>
        <v>1.0352062792012473</v>
      </c>
      <c r="J56" t="str">
        <f t="shared" si="2"/>
        <v/>
      </c>
      <c r="K56" s="24" t="s">
        <v>60</v>
      </c>
      <c r="L56" s="25">
        <v>618.19881974999998</v>
      </c>
      <c r="M56" s="26">
        <v>824.26509299999998</v>
      </c>
      <c r="N56" s="27">
        <v>1030.33136625</v>
      </c>
      <c r="Q56" s="6" t="s">
        <v>64</v>
      </c>
      <c r="R56" s="2">
        <v>8626.5629709999994</v>
      </c>
    </row>
    <row r="57" spans="1:18" x14ac:dyDescent="0.25">
      <c r="A57" s="23">
        <v>3103</v>
      </c>
      <c r="B57" s="24" t="s">
        <v>61</v>
      </c>
      <c r="C57" s="25">
        <v>2648.7908129999996</v>
      </c>
      <c r="D57" s="26">
        <v>3531.7210839999998</v>
      </c>
      <c r="E57" s="27">
        <v>4414.651355</v>
      </c>
      <c r="G57" s="28">
        <f t="shared" si="1"/>
        <v>3610.306403</v>
      </c>
      <c r="H57" s="30">
        <f t="shared" si="0"/>
        <v>1.0222512812113111</v>
      </c>
      <c r="J57" t="str">
        <f t="shared" si="2"/>
        <v/>
      </c>
      <c r="K57" s="24" t="s">
        <v>61</v>
      </c>
      <c r="L57" s="25">
        <v>2648.7908129999996</v>
      </c>
      <c r="M57" s="26">
        <v>3531.7210839999998</v>
      </c>
      <c r="N57" s="27">
        <v>4414.651355</v>
      </c>
      <c r="Q57" s="6" t="s">
        <v>65</v>
      </c>
      <c r="R57" s="2">
        <v>3342.576857</v>
      </c>
    </row>
    <row r="58" spans="1:18" x14ac:dyDescent="0.25">
      <c r="A58" s="23">
        <v>3505</v>
      </c>
      <c r="B58" s="24" t="s">
        <v>62</v>
      </c>
      <c r="C58" s="25">
        <v>5159.5005742499998</v>
      </c>
      <c r="D58" s="26">
        <v>6879.3340989999997</v>
      </c>
      <c r="E58" s="27">
        <v>8599.1676237499996</v>
      </c>
      <c r="G58" s="28">
        <f t="shared" si="1"/>
        <v>7011.5525299999999</v>
      </c>
      <c r="H58" s="30">
        <f t="shared" si="0"/>
        <v>1.0192196554342694</v>
      </c>
      <c r="J58" t="str">
        <f t="shared" si="2"/>
        <v/>
      </c>
      <c r="K58" s="24" t="s">
        <v>62</v>
      </c>
      <c r="L58" s="25">
        <v>5159.5005742499998</v>
      </c>
      <c r="M58" s="26">
        <v>6879.3340989999997</v>
      </c>
      <c r="N58" s="27">
        <v>8599.1676237499996</v>
      </c>
      <c r="Q58" s="6" t="s">
        <v>66</v>
      </c>
      <c r="R58" s="2">
        <v>2259.5623860000001</v>
      </c>
    </row>
    <row r="59" spans="1:18" x14ac:dyDescent="0.25">
      <c r="A59" s="23">
        <v>4101</v>
      </c>
      <c r="B59" s="24" t="s">
        <v>63</v>
      </c>
      <c r="C59" s="25">
        <v>4255.8673533672427</v>
      </c>
      <c r="D59" s="26">
        <v>5674.4898044896572</v>
      </c>
      <c r="E59" s="27">
        <v>7093.1122556120717</v>
      </c>
      <c r="G59" s="31">
        <f t="shared" si="1"/>
        <v>4003.2896070000002</v>
      </c>
      <c r="H59" s="49">
        <f t="shared" si="0"/>
        <v>0.70548890647976792</v>
      </c>
      <c r="J59" t="str">
        <f t="shared" si="2"/>
        <v/>
      </c>
      <c r="K59" s="24" t="s">
        <v>63</v>
      </c>
      <c r="L59" s="25">
        <v>4255.8673533672427</v>
      </c>
      <c r="M59" s="26">
        <v>5674.4898044896572</v>
      </c>
      <c r="N59" s="27">
        <v>7093.1122556120717</v>
      </c>
      <c r="Q59" s="6" t="s">
        <v>67</v>
      </c>
      <c r="R59" s="2">
        <v>1643.7218760000001</v>
      </c>
    </row>
    <row r="60" spans="1:18" x14ac:dyDescent="0.25">
      <c r="A60" s="23">
        <v>3105</v>
      </c>
      <c r="B60" s="24" t="s">
        <v>64</v>
      </c>
      <c r="C60" s="25">
        <v>6301.7335065000007</v>
      </c>
      <c r="D60" s="26">
        <v>8402.3113420000009</v>
      </c>
      <c r="E60" s="27">
        <v>10502.889177500001</v>
      </c>
      <c r="G60" s="28">
        <f t="shared" si="1"/>
        <v>8626.5629709999994</v>
      </c>
      <c r="H60" s="30">
        <f t="shared" si="0"/>
        <v>1.0266892786844315</v>
      </c>
      <c r="J60" t="str">
        <f t="shared" si="2"/>
        <v/>
      </c>
      <c r="K60" s="24" t="s">
        <v>64</v>
      </c>
      <c r="L60" s="25">
        <v>6301.7335065000007</v>
      </c>
      <c r="M60" s="26">
        <v>8402.3113420000009</v>
      </c>
      <c r="N60" s="27">
        <v>10502.889177500001</v>
      </c>
      <c r="Q60" s="6" t="s">
        <v>68</v>
      </c>
      <c r="R60" s="2">
        <v>2364.7653300000002</v>
      </c>
    </row>
    <row r="61" spans="1:18" x14ac:dyDescent="0.25">
      <c r="A61" s="23">
        <v>5106</v>
      </c>
      <c r="B61" s="24" t="s">
        <v>65</v>
      </c>
      <c r="C61" s="25">
        <v>2445.3813607499997</v>
      </c>
      <c r="D61" s="26">
        <v>3260.5084809999998</v>
      </c>
      <c r="E61" s="27">
        <v>4075.63560125</v>
      </c>
      <c r="G61" s="28">
        <f t="shared" si="1"/>
        <v>3342.576857</v>
      </c>
      <c r="H61" s="30">
        <f t="shared" si="0"/>
        <v>1.0251704224903073</v>
      </c>
      <c r="J61" t="str">
        <f t="shared" si="2"/>
        <v/>
      </c>
      <c r="K61" s="24" t="s">
        <v>65</v>
      </c>
      <c r="L61" s="25">
        <v>2445.3813607499997</v>
      </c>
      <c r="M61" s="26">
        <v>3260.5084809999998</v>
      </c>
      <c r="N61" s="27">
        <v>4075.63560125</v>
      </c>
      <c r="Q61" s="6" t="s">
        <v>69</v>
      </c>
      <c r="R61" s="2">
        <v>213.81270799999999</v>
      </c>
    </row>
    <row r="62" spans="1:18" x14ac:dyDescent="0.25">
      <c r="A62" s="23">
        <v>5203</v>
      </c>
      <c r="B62" s="24" t="s">
        <v>66</v>
      </c>
      <c r="C62" s="25">
        <v>1656.1003740000001</v>
      </c>
      <c r="D62" s="26">
        <v>2208.133832</v>
      </c>
      <c r="E62" s="27">
        <v>2760.1672899999999</v>
      </c>
      <c r="G62" s="28">
        <f t="shared" si="1"/>
        <v>2259.5623860000001</v>
      </c>
      <c r="H62" s="30">
        <f t="shared" si="0"/>
        <v>1.0232905058808954</v>
      </c>
      <c r="J62" t="str">
        <f t="shared" si="2"/>
        <v/>
      </c>
      <c r="K62" s="24" t="s">
        <v>66</v>
      </c>
      <c r="L62" s="25">
        <v>1656.1003740000001</v>
      </c>
      <c r="M62" s="26">
        <v>2208.133832</v>
      </c>
      <c r="N62" s="27">
        <v>2760.1672899999999</v>
      </c>
      <c r="Q62" s="6" t="s">
        <v>70</v>
      </c>
      <c r="R62" s="2">
        <v>3218.1550940000002</v>
      </c>
    </row>
    <row r="63" spans="1:18" x14ac:dyDescent="0.25">
      <c r="A63" s="23">
        <v>2801</v>
      </c>
      <c r="B63" s="24" t="s">
        <v>67</v>
      </c>
      <c r="C63" s="25">
        <v>1203.38751075</v>
      </c>
      <c r="D63" s="26">
        <v>1604.5166810000001</v>
      </c>
      <c r="E63" s="27">
        <v>2005.6458512500001</v>
      </c>
      <c r="G63" s="28">
        <f t="shared" si="1"/>
        <v>1643.7218760000001</v>
      </c>
      <c r="H63" s="30">
        <f t="shared" si="0"/>
        <v>1.024434270745983</v>
      </c>
      <c r="J63" t="str">
        <f t="shared" si="2"/>
        <v/>
      </c>
      <c r="K63" s="24" t="s">
        <v>67</v>
      </c>
      <c r="L63" s="25">
        <v>1203.38751075</v>
      </c>
      <c r="M63" s="26">
        <v>1604.5166810000001</v>
      </c>
      <c r="N63" s="27">
        <v>2005.6458512500001</v>
      </c>
      <c r="Q63" s="6" t="s">
        <v>71</v>
      </c>
      <c r="R63" s="2">
        <v>8003.7535079999998</v>
      </c>
    </row>
    <row r="64" spans="1:18" x14ac:dyDescent="0.25">
      <c r="A64" s="32">
        <v>5205</v>
      </c>
      <c r="B64" s="33" t="s">
        <v>68</v>
      </c>
      <c r="C64" s="34">
        <v>1736.9042445</v>
      </c>
      <c r="D64" s="35">
        <v>2315.8723260000002</v>
      </c>
      <c r="E64" s="36">
        <v>2894.8404075000003</v>
      </c>
      <c r="G64" s="28">
        <f t="shared" si="1"/>
        <v>2364.7653300000002</v>
      </c>
      <c r="H64" s="30">
        <f t="shared" si="0"/>
        <v>1.0211121327592565</v>
      </c>
      <c r="J64" t="str">
        <f t="shared" si="2"/>
        <v/>
      </c>
      <c r="K64" s="33" t="s">
        <v>68</v>
      </c>
      <c r="L64" s="34">
        <v>1736.9042445</v>
      </c>
      <c r="M64" s="35">
        <v>2315.8723260000002</v>
      </c>
      <c r="N64" s="36">
        <v>2894.8404075000003</v>
      </c>
      <c r="Q64" s="6" t="s">
        <v>72</v>
      </c>
      <c r="R64" s="2">
        <v>648.33055200000001</v>
      </c>
    </row>
    <row r="65" spans="1:18" x14ac:dyDescent="0.25">
      <c r="A65" s="23">
        <v>2602</v>
      </c>
      <c r="B65" s="24" t="s">
        <v>69</v>
      </c>
      <c r="C65" s="25">
        <v>156.41880599999999</v>
      </c>
      <c r="D65" s="26">
        <v>208.55840799999999</v>
      </c>
      <c r="E65" s="27">
        <v>260.69800999999995</v>
      </c>
      <c r="G65" s="28">
        <f t="shared" si="1"/>
        <v>213.81270799999999</v>
      </c>
      <c r="H65" s="30">
        <f t="shared" si="0"/>
        <v>1.0251934220748367</v>
      </c>
      <c r="J65" t="str">
        <f t="shared" si="2"/>
        <v/>
      </c>
      <c r="K65" s="24" t="s">
        <v>69</v>
      </c>
      <c r="L65" s="25">
        <v>156.41880599999999</v>
      </c>
      <c r="M65" s="26">
        <v>208.55840799999999</v>
      </c>
      <c r="N65" s="27">
        <v>260.69800999999995</v>
      </c>
      <c r="Q65" s="6" t="s">
        <v>73</v>
      </c>
      <c r="R65" s="2">
        <v>1907.7183279999999</v>
      </c>
    </row>
    <row r="66" spans="1:18" x14ac:dyDescent="0.25">
      <c r="A66" s="23">
        <v>5202</v>
      </c>
      <c r="B66" s="24" t="s">
        <v>70</v>
      </c>
      <c r="C66" s="25">
        <v>2361.65147325</v>
      </c>
      <c r="D66" s="26">
        <v>3148.8686309999998</v>
      </c>
      <c r="E66" s="27">
        <v>3936.0857887499997</v>
      </c>
      <c r="G66" s="28">
        <f t="shared" si="1"/>
        <v>3218.1550940000002</v>
      </c>
      <c r="H66" s="30">
        <f t="shared" si="0"/>
        <v>1.0220036054593986</v>
      </c>
      <c r="J66" t="str">
        <f t="shared" si="2"/>
        <v/>
      </c>
      <c r="K66" s="24" t="s">
        <v>70</v>
      </c>
      <c r="L66" s="25">
        <v>2361.65147325</v>
      </c>
      <c r="M66" s="26">
        <v>3148.8686309999998</v>
      </c>
      <c r="N66" s="27">
        <v>3936.0857887499997</v>
      </c>
      <c r="Q66" s="6" t="s">
        <v>74</v>
      </c>
      <c r="R66" s="2">
        <v>318.08926700000001</v>
      </c>
    </row>
    <row r="67" spans="1:18" x14ac:dyDescent="0.25">
      <c r="A67" s="23">
        <v>4306</v>
      </c>
      <c r="B67" s="24" t="s">
        <v>71</v>
      </c>
      <c r="C67" s="25">
        <v>5855.8640955000001</v>
      </c>
      <c r="D67" s="26">
        <v>7807.8187939999998</v>
      </c>
      <c r="E67" s="27">
        <v>9759.7734925000004</v>
      </c>
      <c r="G67" s="28">
        <f t="shared" si="1"/>
        <v>8003.7535079999998</v>
      </c>
      <c r="H67" s="30">
        <f t="shared" ref="H67:H105" si="3">G67/D67</f>
        <v>1.0250946799829126</v>
      </c>
      <c r="J67" t="str">
        <f t="shared" si="2"/>
        <v/>
      </c>
      <c r="K67" s="24" t="s">
        <v>71</v>
      </c>
      <c r="L67" s="25">
        <v>5855.8640955000001</v>
      </c>
      <c r="M67" s="26">
        <v>7807.8187939999998</v>
      </c>
      <c r="N67" s="27">
        <v>9759.7734925000004</v>
      </c>
      <c r="Q67" s="6" t="s">
        <v>75</v>
      </c>
      <c r="R67" s="2">
        <v>1407.2755560000001</v>
      </c>
    </row>
    <row r="68" spans="1:18" x14ac:dyDescent="0.25">
      <c r="A68" s="23">
        <v>2105</v>
      </c>
      <c r="B68" s="24" t="s">
        <v>72</v>
      </c>
      <c r="C68" s="25">
        <v>474.57690675000003</v>
      </c>
      <c r="D68" s="26">
        <v>632.76920900000005</v>
      </c>
      <c r="E68" s="27">
        <v>790.96151125000006</v>
      </c>
      <c r="G68" s="28">
        <f t="shared" ref="G68:G105" si="4">VLOOKUP(B68,$Q$2:$R$99,2,0)</f>
        <v>648.33055200000001</v>
      </c>
      <c r="H68" s="30">
        <f t="shared" si="3"/>
        <v>1.0245924466277245</v>
      </c>
      <c r="J68" t="str">
        <f t="shared" ref="J68:J110" si="5">IF(K68=B68,"","não")</f>
        <v/>
      </c>
      <c r="K68" s="24" t="s">
        <v>72</v>
      </c>
      <c r="L68" s="25">
        <v>474.57690675000003</v>
      </c>
      <c r="M68" s="26">
        <v>632.76920900000005</v>
      </c>
      <c r="N68" s="27">
        <v>790.96151125000006</v>
      </c>
      <c r="Q68" s="6" t="s">
        <v>76</v>
      </c>
      <c r="R68" s="2">
        <v>634.41190500000005</v>
      </c>
    </row>
    <row r="69" spans="1:18" x14ac:dyDescent="0.25">
      <c r="A69" s="23">
        <v>5101</v>
      </c>
      <c r="B69" s="24" t="s">
        <v>73</v>
      </c>
      <c r="C69" s="25">
        <v>1398.1802714999999</v>
      </c>
      <c r="D69" s="26">
        <v>1864.240362</v>
      </c>
      <c r="E69" s="27">
        <v>2330.3004525000001</v>
      </c>
      <c r="G69" s="28">
        <f t="shared" si="4"/>
        <v>1907.7183279999999</v>
      </c>
      <c r="H69" s="30">
        <f t="shared" si="3"/>
        <v>1.0233220816833704</v>
      </c>
      <c r="J69" t="str">
        <f t="shared" si="5"/>
        <v/>
      </c>
      <c r="K69" s="24" t="s">
        <v>73</v>
      </c>
      <c r="L69" s="25">
        <v>1398.1802714999999</v>
      </c>
      <c r="M69" s="26">
        <v>1864.240362</v>
      </c>
      <c r="N69" s="27">
        <v>2330.3004525000001</v>
      </c>
      <c r="Q69" s="6" t="s">
        <v>77</v>
      </c>
      <c r="R69" s="2">
        <v>914.01113199999998</v>
      </c>
    </row>
    <row r="70" spans="1:18" x14ac:dyDescent="0.25">
      <c r="A70" s="23">
        <v>2902</v>
      </c>
      <c r="B70" s="24" t="s">
        <v>74</v>
      </c>
      <c r="C70" s="25">
        <v>237.39469574999998</v>
      </c>
      <c r="D70" s="26">
        <v>316.52626099999998</v>
      </c>
      <c r="E70" s="27">
        <v>395.65782624999997</v>
      </c>
      <c r="G70" s="28">
        <f t="shared" si="4"/>
        <v>318.08926700000001</v>
      </c>
      <c r="H70" s="30">
        <f t="shared" si="3"/>
        <v>1.0049379978617321</v>
      </c>
      <c r="J70" t="str">
        <f t="shared" si="5"/>
        <v/>
      </c>
      <c r="K70" s="24" t="s">
        <v>74</v>
      </c>
      <c r="L70" s="25">
        <v>237.39469574999998</v>
      </c>
      <c r="M70" s="26">
        <v>316.52626099999998</v>
      </c>
      <c r="N70" s="27">
        <v>395.65782624999997</v>
      </c>
      <c r="Q70" s="6" t="s">
        <v>78</v>
      </c>
      <c r="R70" s="2">
        <v>234.450928</v>
      </c>
    </row>
    <row r="71" spans="1:18" x14ac:dyDescent="0.25">
      <c r="A71" s="23">
        <v>5104</v>
      </c>
      <c r="B71" s="24" t="s">
        <v>75</v>
      </c>
      <c r="C71" s="25">
        <v>1039.7099264999999</v>
      </c>
      <c r="D71" s="26">
        <v>1386.279902</v>
      </c>
      <c r="E71" s="27">
        <v>1732.8498775</v>
      </c>
      <c r="G71" s="28">
        <f t="shared" si="4"/>
        <v>1407.2755560000001</v>
      </c>
      <c r="H71" s="30">
        <f t="shared" si="3"/>
        <v>1.015145320919469</v>
      </c>
      <c r="J71" t="str">
        <f t="shared" si="5"/>
        <v/>
      </c>
      <c r="K71" s="24" t="s">
        <v>75</v>
      </c>
      <c r="L71" s="25">
        <v>1039.7099264999999</v>
      </c>
      <c r="M71" s="26">
        <v>1386.279902</v>
      </c>
      <c r="N71" s="27">
        <v>1732.8498775</v>
      </c>
      <c r="Q71" s="6" t="s">
        <v>79</v>
      </c>
      <c r="R71" s="2">
        <v>137.31160199999999</v>
      </c>
    </row>
    <row r="72" spans="1:18" x14ac:dyDescent="0.25">
      <c r="A72" s="23">
        <v>2402</v>
      </c>
      <c r="B72" s="24" t="s">
        <v>76</v>
      </c>
      <c r="C72" s="25">
        <v>473.68362375000004</v>
      </c>
      <c r="D72" s="26">
        <v>631.57816500000001</v>
      </c>
      <c r="E72" s="27">
        <v>789.47270624999999</v>
      </c>
      <c r="G72" s="28">
        <f t="shared" si="4"/>
        <v>634.41190500000005</v>
      </c>
      <c r="H72" s="30">
        <f t="shared" si="3"/>
        <v>1.0044867605579746</v>
      </c>
      <c r="J72" t="str">
        <f t="shared" si="5"/>
        <v/>
      </c>
      <c r="K72" s="24" t="s">
        <v>76</v>
      </c>
      <c r="L72" s="25">
        <v>473.68362375000004</v>
      </c>
      <c r="M72" s="26">
        <v>631.57816500000001</v>
      </c>
      <c r="N72" s="27">
        <v>789.47270624999999</v>
      </c>
      <c r="Q72" s="6" t="s">
        <v>80</v>
      </c>
      <c r="R72" s="2">
        <v>515.37949700000001</v>
      </c>
    </row>
    <row r="73" spans="1:18" x14ac:dyDescent="0.25">
      <c r="A73" s="23">
        <v>2103</v>
      </c>
      <c r="B73" s="24" t="s">
        <v>77</v>
      </c>
      <c r="C73" s="25">
        <v>668.16448724999998</v>
      </c>
      <c r="D73" s="26">
        <v>890.88598300000001</v>
      </c>
      <c r="E73" s="27">
        <v>1113.6074787499999</v>
      </c>
      <c r="G73" s="28">
        <f t="shared" si="4"/>
        <v>914.01113199999998</v>
      </c>
      <c r="H73" s="30">
        <f t="shared" si="3"/>
        <v>1.0259574731685952</v>
      </c>
      <c r="J73" t="str">
        <f t="shared" si="5"/>
        <v/>
      </c>
      <c r="K73" s="24" t="s">
        <v>77</v>
      </c>
      <c r="L73" s="25">
        <v>668.16448724999998</v>
      </c>
      <c r="M73" s="26">
        <v>890.88598300000001</v>
      </c>
      <c r="N73" s="27">
        <v>1113.6074787499999</v>
      </c>
      <c r="Q73" s="6" t="s">
        <v>81</v>
      </c>
      <c r="R73" s="2">
        <v>174.768303</v>
      </c>
    </row>
    <row r="74" spans="1:18" x14ac:dyDescent="0.25">
      <c r="A74" s="23">
        <v>1202</v>
      </c>
      <c r="B74" s="24" t="s">
        <v>78</v>
      </c>
      <c r="C74" s="25">
        <v>171.43652549999999</v>
      </c>
      <c r="D74" s="26">
        <v>228.58203399999999</v>
      </c>
      <c r="E74" s="27">
        <v>285.72754249999997</v>
      </c>
      <c r="G74" s="28">
        <f t="shared" si="4"/>
        <v>234.450928</v>
      </c>
      <c r="H74" s="30">
        <f t="shared" si="3"/>
        <v>1.0256752199518884</v>
      </c>
      <c r="J74" t="str">
        <f t="shared" si="5"/>
        <v/>
      </c>
      <c r="K74" s="24" t="s">
        <v>78</v>
      </c>
      <c r="L74" s="25">
        <v>171.43652549999999</v>
      </c>
      <c r="M74" s="26">
        <v>228.58203399999999</v>
      </c>
      <c r="N74" s="27">
        <v>285.72754249999997</v>
      </c>
      <c r="Q74" s="6" t="s">
        <v>82</v>
      </c>
      <c r="R74" s="2">
        <v>6394.3438910000004</v>
      </c>
    </row>
    <row r="75" spans="1:18" x14ac:dyDescent="0.25">
      <c r="A75" s="23">
        <v>2206</v>
      </c>
      <c r="B75" s="24" t="s">
        <v>79</v>
      </c>
      <c r="C75" s="25">
        <v>101.34398250000001</v>
      </c>
      <c r="D75" s="26">
        <v>135.12531000000001</v>
      </c>
      <c r="E75" s="27">
        <v>168.90663750000002</v>
      </c>
      <c r="G75" s="28">
        <f t="shared" si="4"/>
        <v>137.31160199999999</v>
      </c>
      <c r="H75" s="30">
        <f t="shared" si="3"/>
        <v>1.01617973716397</v>
      </c>
      <c r="J75" t="str">
        <f t="shared" si="5"/>
        <v/>
      </c>
      <c r="K75" s="24" t="s">
        <v>79</v>
      </c>
      <c r="L75" s="25">
        <v>101.34398250000001</v>
      </c>
      <c r="M75" s="26">
        <v>135.12531000000001</v>
      </c>
      <c r="N75" s="27">
        <v>168.90663750000002</v>
      </c>
      <c r="Q75" s="6" t="s">
        <v>83</v>
      </c>
      <c r="R75" s="2">
        <v>219.493718</v>
      </c>
    </row>
    <row r="76" spans="1:18" x14ac:dyDescent="0.25">
      <c r="A76" s="23">
        <v>2910</v>
      </c>
      <c r="B76" s="24" t="s">
        <v>80</v>
      </c>
      <c r="C76" s="25">
        <v>376.48647</v>
      </c>
      <c r="D76" s="26">
        <v>501.98196000000002</v>
      </c>
      <c r="E76" s="27">
        <v>627.47744999999998</v>
      </c>
      <c r="G76" s="28">
        <f t="shared" si="4"/>
        <v>515.37949700000001</v>
      </c>
      <c r="H76" s="30">
        <f t="shared" si="3"/>
        <v>1.0266892798298968</v>
      </c>
      <c r="J76" t="str">
        <f t="shared" si="5"/>
        <v/>
      </c>
      <c r="K76" s="24" t="s">
        <v>80</v>
      </c>
      <c r="L76" s="25">
        <v>376.48647</v>
      </c>
      <c r="M76" s="26">
        <v>501.98196000000002</v>
      </c>
      <c r="N76" s="27">
        <v>627.47744999999998</v>
      </c>
      <c r="Q76" s="6" t="s">
        <v>84</v>
      </c>
      <c r="R76" s="2">
        <v>299.48551300000003</v>
      </c>
    </row>
    <row r="77" spans="1:18" x14ac:dyDescent="0.25">
      <c r="A77" s="23">
        <v>2903</v>
      </c>
      <c r="B77" s="24" t="s">
        <v>81</v>
      </c>
      <c r="C77" s="25">
        <v>127.66883850000001</v>
      </c>
      <c r="D77" s="26">
        <v>170.22511800000001</v>
      </c>
      <c r="E77" s="27">
        <v>212.78139750000003</v>
      </c>
      <c r="G77" s="28">
        <f t="shared" si="4"/>
        <v>174.768303</v>
      </c>
      <c r="H77" s="30">
        <f t="shared" si="3"/>
        <v>1.0266892750810135</v>
      </c>
      <c r="J77" t="str">
        <f t="shared" si="5"/>
        <v/>
      </c>
      <c r="K77" s="24" t="s">
        <v>81</v>
      </c>
      <c r="L77" s="25">
        <v>127.66883850000001</v>
      </c>
      <c r="M77" s="26">
        <v>170.22511800000001</v>
      </c>
      <c r="N77" s="27">
        <v>212.78139750000003</v>
      </c>
      <c r="Q77" s="6" t="s">
        <v>85</v>
      </c>
      <c r="R77" s="2">
        <v>1928.3094390000001</v>
      </c>
    </row>
    <row r="78" spans="1:18" x14ac:dyDescent="0.25">
      <c r="A78" s="23">
        <v>5206</v>
      </c>
      <c r="B78" s="24" t="s">
        <v>82</v>
      </c>
      <c r="C78" s="25">
        <v>4703.9747827499996</v>
      </c>
      <c r="D78" s="26">
        <v>6271.9663769999997</v>
      </c>
      <c r="E78" s="27">
        <v>7839.9579712499999</v>
      </c>
      <c r="G78" s="28">
        <f t="shared" si="4"/>
        <v>6394.3438910000004</v>
      </c>
      <c r="H78" s="30">
        <f t="shared" si="3"/>
        <v>1.0195118255813316</v>
      </c>
      <c r="J78" t="str">
        <f t="shared" si="5"/>
        <v/>
      </c>
      <c r="K78" s="24" t="s">
        <v>82</v>
      </c>
      <c r="L78" s="25">
        <v>4703.9747827499996</v>
      </c>
      <c r="M78" s="26">
        <v>6271.9663769999997</v>
      </c>
      <c r="N78" s="27">
        <v>7839.9579712499999</v>
      </c>
      <c r="Q78" s="6" t="s">
        <v>86</v>
      </c>
      <c r="R78" s="2">
        <v>1348.2032449999999</v>
      </c>
    </row>
    <row r="79" spans="1:18" x14ac:dyDescent="0.25">
      <c r="A79" s="23">
        <v>2201</v>
      </c>
      <c r="B79" s="24" t="s">
        <v>83</v>
      </c>
      <c r="C79" s="25">
        <v>161.71105424999999</v>
      </c>
      <c r="D79" s="26">
        <v>215.61473899999999</v>
      </c>
      <c r="E79" s="27">
        <v>269.51842375000001</v>
      </c>
      <c r="G79" s="28">
        <f t="shared" si="4"/>
        <v>219.493718</v>
      </c>
      <c r="H79" s="30">
        <f t="shared" si="3"/>
        <v>1.0179903239360646</v>
      </c>
      <c r="J79" t="str">
        <f t="shared" si="5"/>
        <v/>
      </c>
      <c r="K79" s="24" t="s">
        <v>83</v>
      </c>
      <c r="L79" s="25">
        <v>161.71105424999999</v>
      </c>
      <c r="M79" s="26">
        <v>215.61473899999999</v>
      </c>
      <c r="N79" s="27">
        <v>269.51842375000001</v>
      </c>
      <c r="Q79" s="6" t="s">
        <v>87</v>
      </c>
      <c r="R79" s="2">
        <v>135.609915</v>
      </c>
    </row>
    <row r="80" spans="1:18" x14ac:dyDescent="0.25">
      <c r="A80" s="23">
        <v>2502</v>
      </c>
      <c r="B80" s="24" t="s">
        <v>84</v>
      </c>
      <c r="C80" s="25">
        <v>219.42396075000002</v>
      </c>
      <c r="D80" s="26">
        <v>292.56528100000003</v>
      </c>
      <c r="E80" s="27">
        <v>365.70660125000006</v>
      </c>
      <c r="G80" s="28">
        <f t="shared" si="4"/>
        <v>299.48551300000003</v>
      </c>
      <c r="H80" s="30">
        <f t="shared" si="3"/>
        <v>1.0236536337337991</v>
      </c>
      <c r="J80" t="str">
        <f t="shared" si="5"/>
        <v/>
      </c>
      <c r="K80" s="24" t="s">
        <v>84</v>
      </c>
      <c r="L80" s="25">
        <v>219.42396075000002</v>
      </c>
      <c r="M80" s="26">
        <v>292.56528100000003</v>
      </c>
      <c r="N80" s="27">
        <v>365.70660125000006</v>
      </c>
      <c r="Q80" s="6" t="s">
        <v>88</v>
      </c>
      <c r="R80" s="2">
        <v>4122.5516289999996</v>
      </c>
    </row>
    <row r="81" spans="1:18" x14ac:dyDescent="0.25">
      <c r="A81" s="23">
        <v>3107</v>
      </c>
      <c r="B81" s="24" t="s">
        <v>85</v>
      </c>
      <c r="C81" s="25">
        <v>1425.6827302500001</v>
      </c>
      <c r="D81" s="26">
        <v>1900.9103070000001</v>
      </c>
      <c r="E81" s="27">
        <v>2376.1378837500001</v>
      </c>
      <c r="G81" s="28">
        <f t="shared" si="4"/>
        <v>1928.3094390000001</v>
      </c>
      <c r="H81" s="30">
        <f t="shared" si="3"/>
        <v>1.0144136900616005</v>
      </c>
      <c r="J81" t="str">
        <f t="shared" si="5"/>
        <v/>
      </c>
      <c r="K81" s="24" t="s">
        <v>85</v>
      </c>
      <c r="L81" s="25">
        <v>1425.6827302500001</v>
      </c>
      <c r="M81" s="26">
        <v>1900.9103070000001</v>
      </c>
      <c r="N81" s="27">
        <v>2376.1378837500001</v>
      </c>
      <c r="Q81" s="6" t="s">
        <v>89</v>
      </c>
      <c r="R81" s="2">
        <v>2332.5590390000002</v>
      </c>
    </row>
    <row r="82" spans="1:18" x14ac:dyDescent="0.25">
      <c r="A82" s="23">
        <v>2905</v>
      </c>
      <c r="B82" s="24" t="s">
        <v>86</v>
      </c>
      <c r="C82" s="25">
        <v>985.64404050000007</v>
      </c>
      <c r="D82" s="26">
        <v>1314.1920540000001</v>
      </c>
      <c r="E82" s="27">
        <v>1642.7400675000001</v>
      </c>
      <c r="G82" s="28">
        <f t="shared" si="4"/>
        <v>1348.2032449999999</v>
      </c>
      <c r="H82" s="30">
        <f t="shared" si="3"/>
        <v>1.0258799243964991</v>
      </c>
      <c r="J82" t="str">
        <f t="shared" si="5"/>
        <v/>
      </c>
      <c r="K82" s="24" t="s">
        <v>86</v>
      </c>
      <c r="L82" s="25">
        <v>985.64404050000007</v>
      </c>
      <c r="M82" s="26">
        <v>1314.1920540000001</v>
      </c>
      <c r="N82" s="27">
        <v>1642.7400675000001</v>
      </c>
      <c r="Q82" s="6" t="s">
        <v>90</v>
      </c>
      <c r="R82" s="2">
        <v>439.91506099999998</v>
      </c>
    </row>
    <row r="83" spans="1:18" x14ac:dyDescent="0.25">
      <c r="A83" s="23">
        <v>2203</v>
      </c>
      <c r="B83" s="24" t="s">
        <v>87</v>
      </c>
      <c r="C83" s="25">
        <v>99.276432</v>
      </c>
      <c r="D83" s="26">
        <v>132.36857599999999</v>
      </c>
      <c r="E83" s="27">
        <v>165.46071999999998</v>
      </c>
      <c r="G83" s="28">
        <f t="shared" si="4"/>
        <v>135.609915</v>
      </c>
      <c r="H83" s="30">
        <f t="shared" si="3"/>
        <v>1.0244872242185337</v>
      </c>
      <c r="J83" t="str">
        <f t="shared" si="5"/>
        <v/>
      </c>
      <c r="K83" s="24" t="s">
        <v>87</v>
      </c>
      <c r="L83" s="25">
        <v>99.276432</v>
      </c>
      <c r="M83" s="26">
        <v>132.36857599999999</v>
      </c>
      <c r="N83" s="27">
        <v>165.46071999999998</v>
      </c>
      <c r="Q83" s="6" t="s">
        <v>91</v>
      </c>
      <c r="R83" s="2">
        <v>5668.7635710000004</v>
      </c>
    </row>
    <row r="84" spans="1:18" x14ac:dyDescent="0.25">
      <c r="A84" s="23">
        <v>5207</v>
      </c>
      <c r="B84" s="24" t="s">
        <v>88</v>
      </c>
      <c r="C84" s="25">
        <v>3025.8115147499998</v>
      </c>
      <c r="D84" s="26">
        <v>4034.4153529999999</v>
      </c>
      <c r="E84" s="27">
        <v>5043.0191912499995</v>
      </c>
      <c r="G84" s="28">
        <f t="shared" si="4"/>
        <v>4122.5516289999996</v>
      </c>
      <c r="H84" s="30">
        <f t="shared" si="3"/>
        <v>1.0218461086150838</v>
      </c>
      <c r="J84" t="str">
        <f t="shared" si="5"/>
        <v/>
      </c>
      <c r="K84" s="24" t="s">
        <v>88</v>
      </c>
      <c r="L84" s="25">
        <v>3025.8115147499998</v>
      </c>
      <c r="M84" s="26">
        <v>4034.4153529999999</v>
      </c>
      <c r="N84" s="27">
        <v>5043.0191912499995</v>
      </c>
      <c r="Q84" s="6" t="s">
        <v>92</v>
      </c>
      <c r="R84" s="2">
        <v>172.87670199999999</v>
      </c>
    </row>
    <row r="85" spans="1:18" x14ac:dyDescent="0.25">
      <c r="A85" s="23">
        <v>5102</v>
      </c>
      <c r="B85" s="24" t="s">
        <v>89</v>
      </c>
      <c r="C85" s="25">
        <v>1739.5279867499999</v>
      </c>
      <c r="D85" s="26">
        <v>2319.370649</v>
      </c>
      <c r="E85" s="27">
        <v>2899.2133112500001</v>
      </c>
      <c r="G85" s="28">
        <f t="shared" si="4"/>
        <v>2332.5590390000002</v>
      </c>
      <c r="H85" s="30">
        <f t="shared" si="3"/>
        <v>1.005686193367018</v>
      </c>
      <c r="J85" t="str">
        <f t="shared" si="5"/>
        <v/>
      </c>
      <c r="K85" s="24" t="s">
        <v>89</v>
      </c>
      <c r="L85" s="25">
        <v>1739.5279867499999</v>
      </c>
      <c r="M85" s="26">
        <v>2319.370649</v>
      </c>
      <c r="N85" s="27">
        <v>2899.2133112500001</v>
      </c>
      <c r="Q85" s="6" t="s">
        <v>93</v>
      </c>
      <c r="R85" s="2">
        <v>160.224388</v>
      </c>
    </row>
    <row r="86" spans="1:18" x14ac:dyDescent="0.25">
      <c r="A86" s="23">
        <v>2101</v>
      </c>
      <c r="B86" s="24" t="s">
        <v>90</v>
      </c>
      <c r="C86" s="25">
        <v>324.43964399999999</v>
      </c>
      <c r="D86" s="26">
        <v>432.58619199999998</v>
      </c>
      <c r="E86" s="27">
        <v>540.73273999999992</v>
      </c>
      <c r="G86" s="28">
        <f t="shared" si="4"/>
        <v>439.91506099999998</v>
      </c>
      <c r="H86" s="30">
        <f t="shared" si="3"/>
        <v>1.0169419855176514</v>
      </c>
      <c r="J86" t="str">
        <f t="shared" si="5"/>
        <v/>
      </c>
      <c r="K86" s="24" t="s">
        <v>90</v>
      </c>
      <c r="L86" s="25">
        <v>324.43964399999999</v>
      </c>
      <c r="M86" s="26">
        <v>432.58619199999998</v>
      </c>
      <c r="N86" s="27">
        <v>540.73273999999992</v>
      </c>
      <c r="Q86" s="6" t="s">
        <v>94</v>
      </c>
      <c r="R86" s="2">
        <v>2479.6715349999999</v>
      </c>
    </row>
    <row r="87" spans="1:18" x14ac:dyDescent="0.25">
      <c r="A87" s="23">
        <v>4301</v>
      </c>
      <c r="B87" s="24" t="s">
        <v>91</v>
      </c>
      <c r="C87" s="25">
        <v>4314.8460037499999</v>
      </c>
      <c r="D87" s="26">
        <v>5753.1280049999996</v>
      </c>
      <c r="E87" s="27">
        <v>7191.4100062499992</v>
      </c>
      <c r="G87" s="28">
        <f t="shared" si="4"/>
        <v>5668.7635710000004</v>
      </c>
      <c r="H87" s="30">
        <f t="shared" si="3"/>
        <v>0.98533590180390929</v>
      </c>
      <c r="J87" t="str">
        <f t="shared" si="5"/>
        <v/>
      </c>
      <c r="K87" s="24" t="s">
        <v>91</v>
      </c>
      <c r="L87" s="25">
        <v>4314.8460037499999</v>
      </c>
      <c r="M87" s="26">
        <v>5753.1280049999996</v>
      </c>
      <c r="N87" s="27">
        <v>7191.4100062499992</v>
      </c>
      <c r="Q87" s="6" t="s">
        <v>95</v>
      </c>
      <c r="R87" s="2">
        <v>3660.2073289999998</v>
      </c>
    </row>
    <row r="88" spans="1:18" x14ac:dyDescent="0.25">
      <c r="A88" s="23">
        <v>4201</v>
      </c>
      <c r="B88" s="24" t="s">
        <v>115</v>
      </c>
      <c r="C88" s="25">
        <v>4541.2205361894612</v>
      </c>
      <c r="D88" s="26">
        <v>6054.9607149192816</v>
      </c>
      <c r="E88" s="27">
        <v>7568.700893649102</v>
      </c>
      <c r="G88" s="31" t="e">
        <f t="shared" si="4"/>
        <v>#N/A</v>
      </c>
      <c r="H88" s="49" t="e">
        <f t="shared" si="3"/>
        <v>#N/A</v>
      </c>
      <c r="J88" t="str">
        <f t="shared" si="5"/>
        <v/>
      </c>
      <c r="K88" s="24" t="s">
        <v>115</v>
      </c>
      <c r="L88" s="25">
        <v>4541.2205361894612</v>
      </c>
      <c r="M88" s="26">
        <v>6054.9607149192816</v>
      </c>
      <c r="N88" s="27">
        <v>7568.700893649102</v>
      </c>
      <c r="Q88" s="6" t="s">
        <v>96</v>
      </c>
      <c r="R88" s="2">
        <v>1027.3596219999999</v>
      </c>
    </row>
    <row r="89" spans="1:18" x14ac:dyDescent="0.25">
      <c r="A89" s="23">
        <v>2204</v>
      </c>
      <c r="B89" s="24" t="s">
        <v>92</v>
      </c>
      <c r="C89" s="25">
        <v>126.44517149999999</v>
      </c>
      <c r="D89" s="26">
        <v>168.59356199999999</v>
      </c>
      <c r="E89" s="27">
        <v>210.7419525</v>
      </c>
      <c r="G89" s="28">
        <f t="shared" si="4"/>
        <v>172.87670199999999</v>
      </c>
      <c r="H89" s="30">
        <f t="shared" si="3"/>
        <v>1.0254051219346088</v>
      </c>
      <c r="J89" t="str">
        <f t="shared" si="5"/>
        <v/>
      </c>
      <c r="K89" s="24" t="s">
        <v>92</v>
      </c>
      <c r="L89" s="25">
        <v>126.44517149999999</v>
      </c>
      <c r="M89" s="26">
        <v>168.59356199999999</v>
      </c>
      <c r="N89" s="27">
        <v>210.7419525</v>
      </c>
      <c r="Q89" s="6" t="s">
        <v>97</v>
      </c>
      <c r="R89" s="2">
        <v>453.45528200000001</v>
      </c>
    </row>
    <row r="90" spans="1:18" x14ac:dyDescent="0.25">
      <c r="A90" s="23">
        <v>2601</v>
      </c>
      <c r="B90" s="24" t="s">
        <v>93</v>
      </c>
      <c r="C90" s="25">
        <v>117.62930399999999</v>
      </c>
      <c r="D90" s="26">
        <v>156.83907199999999</v>
      </c>
      <c r="E90" s="27">
        <v>196.04883999999998</v>
      </c>
      <c r="G90" s="28">
        <f t="shared" si="4"/>
        <v>160.224388</v>
      </c>
      <c r="H90" s="30">
        <f t="shared" si="3"/>
        <v>1.0215846469685821</v>
      </c>
      <c r="J90" t="str">
        <f t="shared" si="5"/>
        <v/>
      </c>
      <c r="K90" s="24" t="s">
        <v>93</v>
      </c>
      <c r="L90" s="25">
        <v>117.62930399999999</v>
      </c>
      <c r="M90" s="26">
        <v>156.83907199999999</v>
      </c>
      <c r="N90" s="27">
        <v>196.04883999999998</v>
      </c>
      <c r="Q90" s="6" t="s">
        <v>98</v>
      </c>
      <c r="R90" s="2">
        <v>126.225393</v>
      </c>
    </row>
    <row r="91" spans="1:18" x14ac:dyDescent="0.25">
      <c r="A91" s="23">
        <v>5107</v>
      </c>
      <c r="B91" s="24" t="s">
        <v>94</v>
      </c>
      <c r="C91" s="25">
        <v>1819.0396065</v>
      </c>
      <c r="D91" s="26">
        <v>2425.3861419999998</v>
      </c>
      <c r="E91" s="27">
        <v>3031.7326774999997</v>
      </c>
      <c r="G91" s="28">
        <f t="shared" si="4"/>
        <v>2479.6715349999999</v>
      </c>
      <c r="H91" s="30">
        <f t="shared" si="3"/>
        <v>1.022382165074645</v>
      </c>
      <c r="J91" t="str">
        <f t="shared" si="5"/>
        <v/>
      </c>
      <c r="K91" s="24" t="s">
        <v>94</v>
      </c>
      <c r="L91" s="25">
        <v>1819.0396065</v>
      </c>
      <c r="M91" s="26">
        <v>2425.3861419999998</v>
      </c>
      <c r="N91" s="27">
        <v>3031.7326774999997</v>
      </c>
      <c r="Q91" s="6" t="s">
        <v>99</v>
      </c>
      <c r="R91" s="2">
        <v>298.84439300000003</v>
      </c>
    </row>
    <row r="92" spans="1:18" x14ac:dyDescent="0.25">
      <c r="A92" s="23">
        <v>1301</v>
      </c>
      <c r="B92" s="24" t="s">
        <v>116</v>
      </c>
      <c r="C92" s="25">
        <v>429.64291771826845</v>
      </c>
      <c r="D92" s="26">
        <v>572.85722362435797</v>
      </c>
      <c r="E92" s="27">
        <v>716.07152953044749</v>
      </c>
      <c r="G92" s="31" t="e">
        <f t="shared" si="4"/>
        <v>#N/A</v>
      </c>
      <c r="H92" s="49" t="e">
        <f t="shared" si="3"/>
        <v>#N/A</v>
      </c>
      <c r="J92" t="str">
        <f t="shared" si="5"/>
        <v/>
      </c>
      <c r="K92" s="24" t="s">
        <v>116</v>
      </c>
      <c r="L92" s="25">
        <v>429.64291771826845</v>
      </c>
      <c r="M92" s="26">
        <v>572.85722362435797</v>
      </c>
      <c r="N92" s="27">
        <v>716.07152953044749</v>
      </c>
      <c r="Q92" s="6" t="s">
        <v>100</v>
      </c>
      <c r="R92" s="2">
        <v>295.33655900000002</v>
      </c>
    </row>
    <row r="93" spans="1:18" x14ac:dyDescent="0.25">
      <c r="A93" s="23">
        <v>2908</v>
      </c>
      <c r="B93" s="24" t="s">
        <v>95</v>
      </c>
      <c r="C93" s="25">
        <v>2678.9795812500001</v>
      </c>
      <c r="D93" s="26">
        <v>3571.9727750000002</v>
      </c>
      <c r="E93" s="27">
        <v>4464.9659687500007</v>
      </c>
      <c r="G93" s="28">
        <f t="shared" si="4"/>
        <v>3660.2073289999998</v>
      </c>
      <c r="H93" s="30">
        <f t="shared" si="3"/>
        <v>1.0247019111168896</v>
      </c>
      <c r="J93" t="str">
        <f t="shared" si="5"/>
        <v/>
      </c>
      <c r="K93" s="24" t="s">
        <v>95</v>
      </c>
      <c r="L93" s="25">
        <v>2678.9795812500001</v>
      </c>
      <c r="M93" s="26">
        <v>3571.9727750000002</v>
      </c>
      <c r="N93" s="27">
        <v>4464.9659687500007</v>
      </c>
      <c r="Q93" s="6" t="s">
        <v>101</v>
      </c>
      <c r="R93" s="2">
        <v>2234.8651110000001</v>
      </c>
    </row>
    <row r="94" spans="1:18" x14ac:dyDescent="0.25">
      <c r="A94" s="23">
        <v>5105</v>
      </c>
      <c r="B94" s="24" t="s">
        <v>96</v>
      </c>
      <c r="C94" s="25">
        <v>763.58411250000006</v>
      </c>
      <c r="D94" s="26">
        <v>1018.11215</v>
      </c>
      <c r="E94" s="27">
        <v>1272.6401875000001</v>
      </c>
      <c r="G94" s="28">
        <f t="shared" si="4"/>
        <v>1027.3596219999999</v>
      </c>
      <c r="H94" s="30">
        <f t="shared" si="3"/>
        <v>1.0090829600648612</v>
      </c>
      <c r="J94" t="str">
        <f t="shared" si="5"/>
        <v/>
      </c>
      <c r="K94" s="24" t="s">
        <v>96</v>
      </c>
      <c r="L94" s="25">
        <v>763.58411250000006</v>
      </c>
      <c r="M94" s="26">
        <v>1018.11215</v>
      </c>
      <c r="N94" s="27">
        <v>1272.6401875000001</v>
      </c>
      <c r="Q94" s="6" t="s">
        <v>102</v>
      </c>
      <c r="R94" s="2">
        <v>681.93419300000005</v>
      </c>
    </row>
    <row r="95" spans="1:18" x14ac:dyDescent="0.25">
      <c r="A95" s="23">
        <v>2106</v>
      </c>
      <c r="B95" s="24" t="s">
        <v>97</v>
      </c>
      <c r="C95" s="25">
        <v>333.47195775</v>
      </c>
      <c r="D95" s="26">
        <v>444.629277</v>
      </c>
      <c r="E95" s="27">
        <v>555.78659625</v>
      </c>
      <c r="G95" s="28">
        <f t="shared" si="4"/>
        <v>453.45528200000001</v>
      </c>
      <c r="H95" s="30">
        <f t="shared" si="3"/>
        <v>1.0198502560594993</v>
      </c>
      <c r="J95" t="str">
        <f t="shared" si="5"/>
        <v/>
      </c>
      <c r="K95" s="24" t="s">
        <v>97</v>
      </c>
      <c r="L95" s="25">
        <v>333.47195775</v>
      </c>
      <c r="M95" s="26">
        <v>444.629277</v>
      </c>
      <c r="N95" s="27">
        <v>555.78659625</v>
      </c>
      <c r="Q95" s="6" t="s">
        <v>103</v>
      </c>
      <c r="R95" s="2">
        <v>3515.2034010000002</v>
      </c>
    </row>
    <row r="96" spans="1:18" x14ac:dyDescent="0.25">
      <c r="A96" s="23">
        <v>1501</v>
      </c>
      <c r="B96" s="24" t="s">
        <v>98</v>
      </c>
      <c r="C96" s="25">
        <v>641.88432225162944</v>
      </c>
      <c r="D96" s="26">
        <v>855.84576300217259</v>
      </c>
      <c r="E96" s="27">
        <v>1069.8072037527158</v>
      </c>
      <c r="G96" s="31">
        <f t="shared" si="4"/>
        <v>126.225393</v>
      </c>
      <c r="H96" s="49">
        <f t="shared" si="3"/>
        <v>0.14748614581816838</v>
      </c>
      <c r="J96" t="str">
        <f t="shared" si="5"/>
        <v/>
      </c>
      <c r="K96" s="24" t="s">
        <v>98</v>
      </c>
      <c r="L96" s="25">
        <v>641.88432225162944</v>
      </c>
      <c r="M96" s="26">
        <v>855.84576300217259</v>
      </c>
      <c r="N96" s="27">
        <v>1069.8072037527158</v>
      </c>
      <c r="Q96" s="6" t="s">
        <v>104</v>
      </c>
      <c r="R96" s="2">
        <v>4779.8704870000001</v>
      </c>
    </row>
    <row r="97" spans="1:18" x14ac:dyDescent="0.25">
      <c r="A97" s="23">
        <v>2605</v>
      </c>
      <c r="B97" s="24" t="s">
        <v>99</v>
      </c>
      <c r="C97" s="25">
        <v>218.30684249999999</v>
      </c>
      <c r="D97" s="26">
        <v>291.07578999999998</v>
      </c>
      <c r="E97" s="27">
        <v>363.84473749999995</v>
      </c>
      <c r="G97" s="28">
        <f t="shared" si="4"/>
        <v>298.84439300000003</v>
      </c>
      <c r="H97" s="30">
        <f t="shared" si="3"/>
        <v>1.0266892791049371</v>
      </c>
      <c r="J97" t="str">
        <f t="shared" si="5"/>
        <v/>
      </c>
      <c r="K97" s="24" t="s">
        <v>99</v>
      </c>
      <c r="L97" s="25">
        <v>218.30684249999999</v>
      </c>
      <c r="M97" s="26">
        <v>291.07578999999998</v>
      </c>
      <c r="N97" s="27">
        <v>363.84473749999995</v>
      </c>
      <c r="Q97" s="6" t="s">
        <v>105</v>
      </c>
      <c r="R97" s="2">
        <v>417.94483200000002</v>
      </c>
    </row>
    <row r="98" spans="1:18" x14ac:dyDescent="0.25">
      <c r="A98" s="23">
        <v>2205</v>
      </c>
      <c r="B98" s="24" t="s">
        <v>100</v>
      </c>
      <c r="C98" s="25">
        <v>216.08725950000002</v>
      </c>
      <c r="D98" s="26">
        <v>288.11634600000002</v>
      </c>
      <c r="E98" s="27">
        <v>360.14543250000003</v>
      </c>
      <c r="G98" s="28">
        <f t="shared" si="4"/>
        <v>295.33655900000002</v>
      </c>
      <c r="H98" s="30">
        <f t="shared" si="3"/>
        <v>1.0250600602855071</v>
      </c>
      <c r="J98" t="str">
        <f t="shared" si="5"/>
        <v/>
      </c>
      <c r="K98" s="24" t="s">
        <v>100</v>
      </c>
      <c r="L98" s="25">
        <v>216.08725950000002</v>
      </c>
      <c r="M98" s="26">
        <v>288.11634600000002</v>
      </c>
      <c r="N98" s="27">
        <v>360.14543250000003</v>
      </c>
      <c r="Q98" s="6" t="s">
        <v>106</v>
      </c>
      <c r="R98" s="2">
        <v>585.12386000000004</v>
      </c>
    </row>
    <row r="99" spans="1:18" ht="15.75" thickBot="1" x14ac:dyDescent="0.3">
      <c r="A99" s="23">
        <v>5001</v>
      </c>
      <c r="B99" s="24" t="s">
        <v>101</v>
      </c>
      <c r="C99" s="25">
        <v>1644.4995104999998</v>
      </c>
      <c r="D99" s="26">
        <v>2192.6660139999999</v>
      </c>
      <c r="E99" s="27">
        <v>2740.8325175</v>
      </c>
      <c r="G99" s="28">
        <f t="shared" si="4"/>
        <v>2234.8651110000001</v>
      </c>
      <c r="H99" s="30">
        <f t="shared" si="3"/>
        <v>1.0192455653211945</v>
      </c>
      <c r="J99" t="str">
        <f t="shared" si="5"/>
        <v/>
      </c>
      <c r="K99" s="24" t="s">
        <v>101</v>
      </c>
      <c r="L99" s="25">
        <v>1644.4995104999998</v>
      </c>
      <c r="M99" s="26">
        <v>2192.6660139999999</v>
      </c>
      <c r="N99" s="27">
        <v>2740.8325175</v>
      </c>
      <c r="Q99" s="7" t="s">
        <v>107</v>
      </c>
      <c r="R99" s="9">
        <v>4615.2711529999997</v>
      </c>
    </row>
    <row r="100" spans="1:18" x14ac:dyDescent="0.25">
      <c r="A100" s="23">
        <v>1303</v>
      </c>
      <c r="B100" s="24" t="s">
        <v>102</v>
      </c>
      <c r="C100" s="25">
        <v>507.71096249999999</v>
      </c>
      <c r="D100" s="26">
        <v>676.94794999999999</v>
      </c>
      <c r="E100" s="27">
        <v>846.18493749999993</v>
      </c>
      <c r="G100" s="28">
        <f t="shared" si="4"/>
        <v>681.93419300000005</v>
      </c>
      <c r="H100" s="30">
        <f t="shared" si="3"/>
        <v>1.0073657701452527</v>
      </c>
      <c r="J100" t="str">
        <f t="shared" si="5"/>
        <v/>
      </c>
      <c r="K100" s="24" t="s">
        <v>102</v>
      </c>
      <c r="L100" s="25">
        <v>507.71096249999999</v>
      </c>
      <c r="M100" s="26">
        <v>676.94794999999999</v>
      </c>
      <c r="N100" s="27">
        <v>846.18493749999993</v>
      </c>
    </row>
    <row r="101" spans="1:18" x14ac:dyDescent="0.25">
      <c r="A101" s="23">
        <v>5201</v>
      </c>
      <c r="B101" s="24" t="s">
        <v>103</v>
      </c>
      <c r="C101" s="25">
        <v>2571.56534775</v>
      </c>
      <c r="D101" s="26">
        <v>3428.7537969999998</v>
      </c>
      <c r="E101" s="27">
        <v>4285.9422462499997</v>
      </c>
      <c r="G101" s="28">
        <f t="shared" si="4"/>
        <v>3515.2034010000002</v>
      </c>
      <c r="H101" s="30">
        <f t="shared" si="3"/>
        <v>1.0252131267271625</v>
      </c>
      <c r="J101" t="str">
        <f t="shared" si="5"/>
        <v/>
      </c>
      <c r="K101" s="24" t="s">
        <v>103</v>
      </c>
      <c r="L101" s="25">
        <v>2571.56534775</v>
      </c>
      <c r="M101" s="26">
        <v>3428.7537969999998</v>
      </c>
      <c r="N101" s="27">
        <v>4285.9422462499997</v>
      </c>
    </row>
    <row r="102" spans="1:18" x14ac:dyDescent="0.25">
      <c r="A102" s="23">
        <v>5003</v>
      </c>
      <c r="B102" s="24" t="s">
        <v>104</v>
      </c>
      <c r="C102" s="25">
        <v>3515.1821332499999</v>
      </c>
      <c r="D102" s="26">
        <v>4686.9095109999998</v>
      </c>
      <c r="E102" s="27">
        <v>5858.6368887499993</v>
      </c>
      <c r="G102" s="28">
        <f t="shared" si="4"/>
        <v>4779.8704870000001</v>
      </c>
      <c r="H102" s="30">
        <f t="shared" si="3"/>
        <v>1.0198341734103944</v>
      </c>
      <c r="J102" t="str">
        <f t="shared" si="5"/>
        <v/>
      </c>
      <c r="K102" s="24" t="s">
        <v>104</v>
      </c>
      <c r="L102" s="25">
        <v>3515.1821332499999</v>
      </c>
      <c r="M102" s="26">
        <v>4686.9095109999998</v>
      </c>
      <c r="N102" s="27">
        <v>5858.6368887499993</v>
      </c>
    </row>
    <row r="103" spans="1:18" x14ac:dyDescent="0.25">
      <c r="A103" s="23">
        <v>2104</v>
      </c>
      <c r="B103" s="24" t="s">
        <v>105</v>
      </c>
      <c r="C103" s="25">
        <v>307.56567074999998</v>
      </c>
      <c r="D103" s="26">
        <v>410.08756099999999</v>
      </c>
      <c r="E103" s="27">
        <v>512.60945125000001</v>
      </c>
      <c r="G103" s="28">
        <f t="shared" si="4"/>
        <v>417.94483200000002</v>
      </c>
      <c r="H103" s="30">
        <f t="shared" si="3"/>
        <v>1.0191599837382046</v>
      </c>
      <c r="J103" t="str">
        <f t="shared" si="5"/>
        <v/>
      </c>
      <c r="K103" s="24" t="s">
        <v>105</v>
      </c>
      <c r="L103" s="25">
        <v>307.56567074999998</v>
      </c>
      <c r="M103" s="26">
        <v>410.08756099999999</v>
      </c>
      <c r="N103" s="27">
        <v>512.60945125000001</v>
      </c>
    </row>
    <row r="104" spans="1:18" x14ac:dyDescent="0.25">
      <c r="A104" s="23">
        <v>2501</v>
      </c>
      <c r="B104" s="24" t="s">
        <v>106</v>
      </c>
      <c r="C104" s="25">
        <v>430.10297850000001</v>
      </c>
      <c r="D104" s="26">
        <v>573.47063800000001</v>
      </c>
      <c r="E104" s="27">
        <v>716.83829749999995</v>
      </c>
      <c r="G104" s="28">
        <f t="shared" si="4"/>
        <v>585.12386000000004</v>
      </c>
      <c r="H104" s="30">
        <f t="shared" si="3"/>
        <v>1.0203205207517529</v>
      </c>
      <c r="J104" t="str">
        <f t="shared" si="5"/>
        <v/>
      </c>
      <c r="K104" s="24" t="s">
        <v>106</v>
      </c>
      <c r="L104" s="25">
        <v>430.10297850000001</v>
      </c>
      <c r="M104" s="26">
        <v>573.47063800000001</v>
      </c>
      <c r="N104" s="27">
        <v>716.83829749999995</v>
      </c>
    </row>
    <row r="105" spans="1:18" ht="15.75" thickBot="1" x14ac:dyDescent="0.3">
      <c r="A105" s="32">
        <v>4203</v>
      </c>
      <c r="B105" s="33" t="s">
        <v>107</v>
      </c>
      <c r="C105" s="34">
        <v>3390.9219239999998</v>
      </c>
      <c r="D105" s="35">
        <v>4521.2292319999997</v>
      </c>
      <c r="E105" s="36">
        <v>5651.5365399999991</v>
      </c>
      <c r="G105" s="28">
        <f t="shared" si="4"/>
        <v>4615.2711529999997</v>
      </c>
      <c r="H105" s="30">
        <f t="shared" si="3"/>
        <v>1.0208000780704498</v>
      </c>
      <c r="J105" t="str">
        <f t="shared" si="5"/>
        <v/>
      </c>
      <c r="K105" s="33" t="s">
        <v>107</v>
      </c>
      <c r="L105" s="34">
        <v>3390.9219239999998</v>
      </c>
      <c r="M105" s="35">
        <v>4521.2292319999997</v>
      </c>
      <c r="N105" s="36">
        <v>5651.5365399999991</v>
      </c>
    </row>
    <row r="106" spans="1:18" x14ac:dyDescent="0.25">
      <c r="A106" s="37">
        <v>1302</v>
      </c>
      <c r="B106" s="106" t="s">
        <v>117</v>
      </c>
      <c r="C106" s="106"/>
      <c r="D106" s="106"/>
      <c r="E106" s="107"/>
      <c r="G106" s="38"/>
      <c r="J106" t="str">
        <f t="shared" si="5"/>
        <v/>
      </c>
      <c r="K106" s="106" t="s">
        <v>117</v>
      </c>
      <c r="L106" s="106"/>
      <c r="M106" s="106"/>
      <c r="N106" s="107"/>
    </row>
    <row r="107" spans="1:18" ht="15.75" thickBot="1" x14ac:dyDescent="0.3">
      <c r="A107" s="39" t="s">
        <v>118</v>
      </c>
      <c r="B107" s="40" t="s">
        <v>119</v>
      </c>
      <c r="C107" s="19" t="s">
        <v>1</v>
      </c>
      <c r="D107" s="19" t="s">
        <v>3</v>
      </c>
      <c r="E107" s="20" t="s">
        <v>6</v>
      </c>
      <c r="G107" s="38"/>
      <c r="J107" t="str">
        <f t="shared" si="5"/>
        <v/>
      </c>
      <c r="K107" s="40" t="s">
        <v>119</v>
      </c>
      <c r="L107" s="19" t="s">
        <v>1</v>
      </c>
      <c r="M107" s="19" t="s">
        <v>3</v>
      </c>
      <c r="N107" s="20" t="s">
        <v>6</v>
      </c>
    </row>
    <row r="108" spans="1:18" ht="15.75" thickBot="1" x14ac:dyDescent="0.3">
      <c r="A108" s="37">
        <v>1302</v>
      </c>
      <c r="B108" s="24" t="s">
        <v>120</v>
      </c>
      <c r="C108" s="25">
        <v>5386.0500268173291</v>
      </c>
      <c r="D108" s="26">
        <v>7181.4000357564391</v>
      </c>
      <c r="E108" s="27">
        <v>8976.7500446955491</v>
      </c>
      <c r="G108" s="38"/>
      <c r="J108" t="str">
        <f t="shared" si="5"/>
        <v/>
      </c>
      <c r="K108" s="24" t="s">
        <v>120</v>
      </c>
      <c r="L108" s="25">
        <v>5386.0500268173291</v>
      </c>
      <c r="M108" s="26">
        <v>7181.4000357564391</v>
      </c>
      <c r="N108" s="27">
        <v>8976.7500446955491</v>
      </c>
    </row>
    <row r="109" spans="1:18" ht="15.75" thickBot="1" x14ac:dyDescent="0.3">
      <c r="A109" s="37">
        <v>1302</v>
      </c>
      <c r="B109" s="24" t="s">
        <v>121</v>
      </c>
      <c r="C109" s="25">
        <v>11622.885724584929</v>
      </c>
      <c r="D109" s="26">
        <v>15497.180966113237</v>
      </c>
      <c r="E109" s="27">
        <v>19371.476207641546</v>
      </c>
      <c r="G109" s="38"/>
      <c r="J109" t="str">
        <f t="shared" si="5"/>
        <v/>
      </c>
      <c r="K109" s="24" t="s">
        <v>121</v>
      </c>
      <c r="L109" s="25">
        <v>11622.885724584929</v>
      </c>
      <c r="M109" s="26">
        <v>15497.180966113237</v>
      </c>
      <c r="N109" s="27">
        <v>19371.476207641546</v>
      </c>
    </row>
    <row r="110" spans="1:18" ht="15.75" thickBot="1" x14ac:dyDescent="0.3">
      <c r="A110" s="37">
        <v>1302</v>
      </c>
      <c r="B110" s="41" t="s">
        <v>122</v>
      </c>
      <c r="C110" s="42">
        <v>609.7812651548054</v>
      </c>
      <c r="D110" s="43">
        <v>813.0416868730739</v>
      </c>
      <c r="E110" s="44">
        <v>1016.3021085913424</v>
      </c>
      <c r="G110" s="38"/>
      <c r="J110" t="str">
        <f t="shared" si="5"/>
        <v/>
      </c>
      <c r="K110" s="41" t="s">
        <v>122</v>
      </c>
      <c r="L110" s="42">
        <v>609.7812651548054</v>
      </c>
      <c r="M110" s="43">
        <v>813.0416868730739</v>
      </c>
      <c r="N110" s="44">
        <v>1016.3021085913424</v>
      </c>
    </row>
    <row r="111" spans="1:18" x14ac:dyDescent="0.25">
      <c r="C111" s="38"/>
      <c r="D111" s="38"/>
      <c r="E111" s="38"/>
      <c r="K111"/>
      <c r="L111" s="38"/>
      <c r="M111" s="38"/>
      <c r="N111" s="38"/>
    </row>
    <row r="112" spans="1:18" x14ac:dyDescent="0.25">
      <c r="C112" s="38"/>
      <c r="D112" s="38"/>
      <c r="E112" s="38"/>
      <c r="K112"/>
      <c r="L112" s="38"/>
      <c r="M112" s="38"/>
      <c r="N112" s="38"/>
    </row>
    <row r="113" spans="3:14" x14ac:dyDescent="0.25">
      <c r="C113" s="38"/>
      <c r="D113" s="38"/>
      <c r="E113" s="38"/>
      <c r="K113"/>
      <c r="L113" s="38"/>
      <c r="M113" s="38"/>
      <c r="N113" s="38"/>
    </row>
  </sheetData>
  <mergeCells count="2">
    <mergeCell ref="B106:E106"/>
    <mergeCell ref="K106:N10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C25" sqref="C25"/>
    </sheetView>
  </sheetViews>
  <sheetFormatPr defaultRowHeight="15" x14ac:dyDescent="0.25"/>
  <cols>
    <col min="1" max="1" width="70" bestFit="1" customWidth="1"/>
    <col min="2" max="2" width="14" bestFit="1" customWidth="1"/>
    <col min="5" max="5" width="13.7109375" bestFit="1" customWidth="1"/>
  </cols>
  <sheetData>
    <row r="1" spans="1:7" x14ac:dyDescent="0.25">
      <c r="E1" s="108" t="s">
        <v>137</v>
      </c>
      <c r="F1" s="108"/>
      <c r="G1" s="108"/>
    </row>
    <row r="2" spans="1:7" x14ac:dyDescent="0.25">
      <c r="A2" s="50"/>
      <c r="B2" s="51" t="s">
        <v>125</v>
      </c>
      <c r="E2" s="57" t="s">
        <v>139</v>
      </c>
      <c r="F2" s="57" t="s">
        <v>128</v>
      </c>
      <c r="G2" s="57" t="s">
        <v>138</v>
      </c>
    </row>
    <row r="3" spans="1:7" x14ac:dyDescent="0.25">
      <c r="A3" s="52" t="s">
        <v>112</v>
      </c>
      <c r="B3" s="53">
        <v>893.56</v>
      </c>
      <c r="E3" s="57">
        <f>F3*G3</f>
        <v>698.34635813478997</v>
      </c>
      <c r="F3" s="57">
        <v>1.0565797081999999</v>
      </c>
      <c r="G3" s="75">
        <v>660.95</v>
      </c>
    </row>
    <row r="4" spans="1:7" x14ac:dyDescent="0.25">
      <c r="A4" s="95" t="s">
        <v>126</v>
      </c>
    </row>
    <row r="7" spans="1:7" x14ac:dyDescent="0.25">
      <c r="A7" s="50"/>
      <c r="B7" s="51" t="s">
        <v>125</v>
      </c>
    </row>
    <row r="8" spans="1:7" x14ac:dyDescent="0.25">
      <c r="A8" s="52" t="s">
        <v>113</v>
      </c>
      <c r="B8" s="53">
        <f>AVERAGE(B9:B10)</f>
        <v>6535.9007175000006</v>
      </c>
      <c r="E8">
        <f>AVERAGE(E9:E10)</f>
        <v>6535.9007175000006</v>
      </c>
    </row>
    <row r="9" spans="1:7" x14ac:dyDescent="0.25">
      <c r="A9" s="50" t="s">
        <v>21</v>
      </c>
      <c r="B9" s="51">
        <v>5039.0111299999999</v>
      </c>
      <c r="E9">
        <v>5039.0111299999999</v>
      </c>
    </row>
    <row r="10" spans="1:7" x14ac:dyDescent="0.25">
      <c r="A10" s="50" t="s">
        <v>55</v>
      </c>
      <c r="B10" s="51">
        <v>8032.7903050000004</v>
      </c>
      <c r="E10">
        <v>8032.7903050000004</v>
      </c>
    </row>
    <row r="11" spans="1:7" x14ac:dyDescent="0.25">
      <c r="A11" s="95" t="s">
        <v>127</v>
      </c>
      <c r="B11" s="55"/>
    </row>
    <row r="14" spans="1:7" x14ac:dyDescent="0.25">
      <c r="A14" s="50">
        <f ca="1">A14:E40</f>
        <v>0</v>
      </c>
      <c r="B14" s="51" t="s">
        <v>125</v>
      </c>
    </row>
    <row r="15" spans="1:7" x14ac:dyDescent="0.25">
      <c r="A15" s="52" t="s">
        <v>114</v>
      </c>
      <c r="B15" s="53">
        <v>660.95</v>
      </c>
      <c r="D15" s="76"/>
    </row>
    <row r="16" spans="1:7" x14ac:dyDescent="0.25">
      <c r="A16" s="54" t="s">
        <v>140</v>
      </c>
      <c r="B16" s="55"/>
    </row>
    <row r="17" spans="1:6" x14ac:dyDescent="0.25">
      <c r="A17" s="54"/>
      <c r="B17" s="55"/>
      <c r="C17" s="59"/>
    </row>
    <row r="18" spans="1:6" x14ac:dyDescent="0.25">
      <c r="A18" s="54"/>
      <c r="B18" s="55"/>
    </row>
    <row r="19" spans="1:6" x14ac:dyDescent="0.25">
      <c r="A19" s="50"/>
      <c r="B19" s="51" t="s">
        <v>125</v>
      </c>
    </row>
    <row r="20" spans="1:6" x14ac:dyDescent="0.25">
      <c r="A20" s="60" t="s">
        <v>115</v>
      </c>
      <c r="B20" s="53">
        <f>AVERAGE(B21:B23)</f>
        <v>6114.7641879020712</v>
      </c>
      <c r="F20" s="53">
        <f>AVERAGE(F21:F23)</f>
        <v>6114.7641879020712</v>
      </c>
    </row>
    <row r="21" spans="1:6" x14ac:dyDescent="0.25">
      <c r="A21" s="61" t="s">
        <v>31</v>
      </c>
      <c r="B21" s="51">
        <v>5850.1353239999999</v>
      </c>
      <c r="F21" s="51">
        <v>5850.1353239999999</v>
      </c>
    </row>
    <row r="22" spans="1:6" x14ac:dyDescent="0.25">
      <c r="A22" s="61" t="s">
        <v>17</v>
      </c>
      <c r="B22" s="51">
        <v>6352.0335835277765</v>
      </c>
      <c r="F22" s="51">
        <v>6352.0335835277765</v>
      </c>
    </row>
    <row r="23" spans="1:6" x14ac:dyDescent="0.25">
      <c r="A23" s="61" t="s">
        <v>18</v>
      </c>
      <c r="B23" s="51">
        <v>6142.1236561784372</v>
      </c>
      <c r="F23" s="51">
        <v>6142.1236561784372</v>
      </c>
    </row>
    <row r="24" spans="1:6" x14ac:dyDescent="0.25">
      <c r="A24" s="95" t="s">
        <v>127</v>
      </c>
      <c r="B24" s="55"/>
    </row>
    <row r="25" spans="1:6" x14ac:dyDescent="0.25">
      <c r="A25" s="54"/>
      <c r="B25" s="55"/>
    </row>
    <row r="26" spans="1:6" x14ac:dyDescent="0.25">
      <c r="A26" s="89" t="s">
        <v>477</v>
      </c>
      <c r="B26" s="55"/>
    </row>
    <row r="27" spans="1:6" x14ac:dyDescent="0.25">
      <c r="A27" s="62" t="s">
        <v>119</v>
      </c>
      <c r="B27" s="51" t="s">
        <v>125</v>
      </c>
      <c r="C27" s="19" t="s">
        <v>128</v>
      </c>
      <c r="D27" s="63" t="s">
        <v>129</v>
      </c>
    </row>
    <row r="28" spans="1:6" x14ac:dyDescent="0.25">
      <c r="A28" s="61" t="s">
        <v>120</v>
      </c>
      <c r="B28" s="64">
        <v>6040.4</v>
      </c>
      <c r="C28" s="57">
        <v>1.2206255253</v>
      </c>
      <c r="D28" s="65">
        <f>C28*B28</f>
        <v>7373.06642302212</v>
      </c>
      <c r="F28" s="99">
        <v>42186</v>
      </c>
    </row>
    <row r="29" spans="1:6" x14ac:dyDescent="0.25">
      <c r="A29" s="61" t="s">
        <v>121</v>
      </c>
      <c r="B29" s="64">
        <v>13306.84</v>
      </c>
      <c r="C29" s="57">
        <v>1.1956850424000001</v>
      </c>
      <c r="D29" s="65">
        <f>C29*B29</f>
        <v>15910.789549610017</v>
      </c>
      <c r="F29" s="99">
        <v>42309</v>
      </c>
    </row>
    <row r="30" spans="1:6" x14ac:dyDescent="0.25">
      <c r="A30" s="61" t="s">
        <v>122</v>
      </c>
      <c r="B30" s="64">
        <v>712.37</v>
      </c>
      <c r="C30" s="57">
        <v>1.1717803712999999</v>
      </c>
      <c r="D30" s="65">
        <f>C30*B30</f>
        <v>834.74118310298093</v>
      </c>
      <c r="F30" s="99">
        <v>42370</v>
      </c>
    </row>
    <row r="31" spans="1:6" x14ac:dyDescent="0.25">
      <c r="A31" s="96" t="s">
        <v>130</v>
      </c>
      <c r="B31" s="55"/>
    </row>
    <row r="32" spans="1:6" x14ac:dyDescent="0.25">
      <c r="A32" s="54"/>
      <c r="B32" s="55"/>
    </row>
    <row r="33" spans="1:6" x14ac:dyDescent="0.25">
      <c r="A33" s="54"/>
      <c r="B33" s="55"/>
    </row>
    <row r="34" spans="1:6" x14ac:dyDescent="0.25">
      <c r="A34" s="54"/>
      <c r="B34" s="55"/>
    </row>
    <row r="35" spans="1:6" x14ac:dyDescent="0.25">
      <c r="A35" s="50"/>
      <c r="B35" s="66" t="s">
        <v>131</v>
      </c>
      <c r="C35" s="67" t="s">
        <v>132</v>
      </c>
      <c r="D35" s="63" t="s">
        <v>129</v>
      </c>
    </row>
    <row r="36" spans="1:6" x14ac:dyDescent="0.25">
      <c r="A36" s="52" t="s">
        <v>98</v>
      </c>
      <c r="B36" s="53"/>
      <c r="C36" s="68"/>
      <c r="D36" s="65">
        <f>AVERAGE(D37:D38)</f>
        <v>904.74426252844751</v>
      </c>
    </row>
    <row r="37" spans="1:6" x14ac:dyDescent="0.25">
      <c r="A37" s="69" t="s">
        <v>133</v>
      </c>
      <c r="B37" s="51">
        <v>729.55</v>
      </c>
      <c r="C37" s="70">
        <v>1.1341555831000001</v>
      </c>
      <c r="D37" s="63">
        <f>B37*C37</f>
        <v>827.42320565060504</v>
      </c>
      <c r="F37" s="99">
        <v>42491</v>
      </c>
    </row>
    <row r="38" spans="1:6" x14ac:dyDescent="0.25">
      <c r="A38" s="69" t="s">
        <v>134</v>
      </c>
      <c r="B38" s="51">
        <v>865.9</v>
      </c>
      <c r="C38" s="71">
        <v>1.1341555831000001</v>
      </c>
      <c r="D38" s="63">
        <f>B38*C37</f>
        <v>982.06531940629009</v>
      </c>
      <c r="F38" s="99">
        <v>42491</v>
      </c>
    </row>
    <row r="39" spans="1:6" x14ac:dyDescent="0.25">
      <c r="A39" s="96" t="s">
        <v>135</v>
      </c>
      <c r="B39" s="55"/>
    </row>
    <row r="40" spans="1:6" x14ac:dyDescent="0.25">
      <c r="A40" s="54"/>
      <c r="B40" s="55"/>
    </row>
    <row r="41" spans="1:6" x14ac:dyDescent="0.25">
      <c r="A41" s="54"/>
      <c r="B41" s="55"/>
    </row>
    <row r="42" spans="1:6" x14ac:dyDescent="0.25">
      <c r="A42" s="62" t="s">
        <v>119</v>
      </c>
      <c r="B42" s="51" t="s">
        <v>125</v>
      </c>
    </row>
    <row r="43" spans="1:6" x14ac:dyDescent="0.25">
      <c r="A43" s="52" t="s">
        <v>116</v>
      </c>
      <c r="B43" s="72">
        <f>AVERAGE(B44:B46)</f>
        <v>583.70876803432702</v>
      </c>
    </row>
    <row r="44" spans="1:6" x14ac:dyDescent="0.25">
      <c r="A44" s="61" t="s">
        <v>102</v>
      </c>
      <c r="B44" s="64">
        <v>681.93419300000005</v>
      </c>
    </row>
    <row r="45" spans="1:6" x14ac:dyDescent="0.25">
      <c r="A45" s="61" t="s">
        <v>78</v>
      </c>
      <c r="B45" s="73">
        <v>234.450928</v>
      </c>
    </row>
    <row r="46" spans="1:6" x14ac:dyDescent="0.25">
      <c r="A46" s="61" t="s">
        <v>477</v>
      </c>
      <c r="B46" s="64">
        <v>834.74118310298093</v>
      </c>
    </row>
    <row r="47" spans="1:6" x14ac:dyDescent="0.25">
      <c r="A47" s="100" t="s">
        <v>136</v>
      </c>
    </row>
  </sheetData>
  <mergeCells count="1">
    <mergeCell ref="E1:G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22" workbookViewId="0">
      <selection activeCell="N31" sqref="N31"/>
    </sheetView>
  </sheetViews>
  <sheetFormatPr defaultRowHeight="15" x14ac:dyDescent="0.25"/>
  <sheetData>
    <row r="1" spans="1:14" ht="15.75" thickBot="1" x14ac:dyDescent="0.3">
      <c r="A1" s="91" t="s">
        <v>205</v>
      </c>
    </row>
    <row r="2" spans="1:14" x14ac:dyDescent="0.25">
      <c r="A2" s="77" t="s">
        <v>141</v>
      </c>
      <c r="B2" s="77" t="s">
        <v>142</v>
      </c>
      <c r="C2" s="77" t="s">
        <v>143</v>
      </c>
      <c r="D2" s="77" t="s">
        <v>144</v>
      </c>
      <c r="E2" s="77" t="s">
        <v>145</v>
      </c>
      <c r="F2" s="78" t="s">
        <v>146</v>
      </c>
      <c r="G2" s="78" t="s">
        <v>147</v>
      </c>
      <c r="H2" s="77" t="s">
        <v>148</v>
      </c>
      <c r="I2" s="77" t="s">
        <v>149</v>
      </c>
      <c r="J2" s="79" t="s">
        <v>150</v>
      </c>
      <c r="K2" s="78" t="s">
        <v>151</v>
      </c>
      <c r="M2" s="74" t="s">
        <v>203</v>
      </c>
      <c r="N2" s="74" t="s">
        <v>204</v>
      </c>
    </row>
    <row r="3" spans="1:14" x14ac:dyDescent="0.25">
      <c r="A3" s="80">
        <v>526</v>
      </c>
      <c r="B3" s="80" t="s">
        <v>152</v>
      </c>
      <c r="C3" s="81" t="s">
        <v>169</v>
      </c>
      <c r="D3" s="80">
        <v>4113254</v>
      </c>
      <c r="E3" s="81" t="s">
        <v>171</v>
      </c>
      <c r="F3" s="82">
        <v>36281</v>
      </c>
      <c r="G3" s="83">
        <v>82.998760330578506</v>
      </c>
      <c r="H3" s="57">
        <v>4104</v>
      </c>
      <c r="I3" s="57" t="s">
        <v>17</v>
      </c>
      <c r="J3" s="84">
        <v>3.4838999999999998</v>
      </c>
      <c r="K3" s="85">
        <v>289.15938111570244</v>
      </c>
      <c r="M3" s="85">
        <v>289.15938111570244</v>
      </c>
    </row>
    <row r="4" spans="1:14" x14ac:dyDescent="0.25">
      <c r="A4" s="80">
        <v>1466</v>
      </c>
      <c r="B4" s="80" t="s">
        <v>152</v>
      </c>
      <c r="C4" s="81" t="s">
        <v>174</v>
      </c>
      <c r="D4" s="80">
        <v>4104808</v>
      </c>
      <c r="E4" s="81" t="s">
        <v>185</v>
      </c>
      <c r="F4" s="82">
        <v>39173</v>
      </c>
      <c r="G4" s="83">
        <v>171.59003332824506</v>
      </c>
      <c r="H4" s="57">
        <v>4104</v>
      </c>
      <c r="I4" s="57" t="s">
        <v>17</v>
      </c>
      <c r="J4" s="84">
        <v>1.9832374089</v>
      </c>
      <c r="K4" s="85">
        <v>340.30377309097338</v>
      </c>
      <c r="M4" s="85">
        <v>340.30377309097338</v>
      </c>
    </row>
    <row r="5" spans="1:14" x14ac:dyDescent="0.25">
      <c r="A5" s="80">
        <v>524</v>
      </c>
      <c r="B5" s="80" t="s">
        <v>152</v>
      </c>
      <c r="C5" s="81" t="s">
        <v>169</v>
      </c>
      <c r="D5" s="80">
        <v>4113254</v>
      </c>
      <c r="E5" s="81" t="s">
        <v>170</v>
      </c>
      <c r="F5" s="82">
        <v>36281</v>
      </c>
      <c r="G5" s="83">
        <v>358.92760000000004</v>
      </c>
      <c r="H5" s="57">
        <v>4104</v>
      </c>
      <c r="I5" s="57" t="s">
        <v>17</v>
      </c>
      <c r="J5" s="84">
        <v>3.4838999999999998</v>
      </c>
      <c r="K5" s="85">
        <v>1250.4678656400001</v>
      </c>
      <c r="M5" s="85">
        <v>1250.4678656400001</v>
      </c>
      <c r="N5" s="85">
        <v>1250.4678656400001</v>
      </c>
    </row>
    <row r="6" spans="1:14" x14ac:dyDescent="0.25">
      <c r="A6" s="80">
        <v>881</v>
      </c>
      <c r="B6" s="80" t="s">
        <v>152</v>
      </c>
      <c r="C6" s="81" t="s">
        <v>178</v>
      </c>
      <c r="D6" s="80">
        <v>4100459</v>
      </c>
      <c r="E6" s="81" t="s">
        <v>179</v>
      </c>
      <c r="F6" s="82">
        <v>36069</v>
      </c>
      <c r="G6" s="83">
        <v>370.18827033218787</v>
      </c>
      <c r="H6" s="57">
        <v>4104</v>
      </c>
      <c r="I6" s="57" t="s">
        <v>17</v>
      </c>
      <c r="J6" s="84">
        <v>3.6019999999999999</v>
      </c>
      <c r="K6" s="85">
        <v>1333.4181497365407</v>
      </c>
      <c r="M6" s="85">
        <v>1333.4181497365407</v>
      </c>
      <c r="N6" s="85">
        <v>1333.4181497365407</v>
      </c>
    </row>
    <row r="7" spans="1:14" x14ac:dyDescent="0.25">
      <c r="A7" s="80">
        <v>427</v>
      </c>
      <c r="B7" s="80" t="s">
        <v>152</v>
      </c>
      <c r="C7" s="81" t="s">
        <v>165</v>
      </c>
      <c r="D7" s="80">
        <v>4117057</v>
      </c>
      <c r="E7" s="81" t="s">
        <v>166</v>
      </c>
      <c r="F7" s="82">
        <v>36039</v>
      </c>
      <c r="G7" s="83">
        <v>778.54975531914897</v>
      </c>
      <c r="H7" s="57">
        <v>4104</v>
      </c>
      <c r="I7" s="57" t="s">
        <v>17</v>
      </c>
      <c r="J7" s="84">
        <v>3.5861999999999998</v>
      </c>
      <c r="K7" s="85">
        <v>2792.0351325255319</v>
      </c>
      <c r="M7" s="85">
        <v>2792.0351325255319</v>
      </c>
      <c r="N7" s="85">
        <v>2792.0351325255319</v>
      </c>
    </row>
    <row r="8" spans="1:14" x14ac:dyDescent="0.25">
      <c r="A8" s="80">
        <v>206</v>
      </c>
      <c r="B8" s="80" t="s">
        <v>152</v>
      </c>
      <c r="C8" s="81" t="s">
        <v>159</v>
      </c>
      <c r="D8" s="80">
        <v>4115408</v>
      </c>
      <c r="E8" s="81" t="s">
        <v>160</v>
      </c>
      <c r="F8" s="82">
        <v>35916</v>
      </c>
      <c r="G8" s="83">
        <v>844.18517486061842</v>
      </c>
      <c r="H8" s="57">
        <v>4104</v>
      </c>
      <c r="I8" s="57" t="s">
        <v>17</v>
      </c>
      <c r="J8" s="84">
        <v>3.5957999999999997</v>
      </c>
      <c r="K8" s="85">
        <v>3035.5210517638116</v>
      </c>
      <c r="M8" s="85">
        <v>3035.5210517638116</v>
      </c>
      <c r="N8" s="85">
        <v>3035.5210517638116</v>
      </c>
    </row>
    <row r="9" spans="1:14" x14ac:dyDescent="0.25">
      <c r="A9" s="80">
        <v>319</v>
      </c>
      <c r="B9" s="80" t="s">
        <v>152</v>
      </c>
      <c r="C9" s="81" t="s">
        <v>163</v>
      </c>
      <c r="D9" s="80">
        <v>4102604</v>
      </c>
      <c r="E9" s="81" t="s">
        <v>164</v>
      </c>
      <c r="F9" s="82">
        <v>36373</v>
      </c>
      <c r="G9" s="83">
        <v>896.59328984156582</v>
      </c>
      <c r="H9" s="57">
        <v>4104</v>
      </c>
      <c r="I9" s="57" t="s">
        <v>17</v>
      </c>
      <c r="J9" s="84">
        <v>3.4397000000000002</v>
      </c>
      <c r="K9" s="85">
        <v>3084.0119390680343</v>
      </c>
      <c r="M9" s="85">
        <v>3084.0119390680343</v>
      </c>
      <c r="N9" s="85">
        <v>3084.0119390680343</v>
      </c>
    </row>
    <row r="10" spans="1:14" x14ac:dyDescent="0.25">
      <c r="A10" s="80">
        <v>184</v>
      </c>
      <c r="B10" s="80" t="s">
        <v>152</v>
      </c>
      <c r="C10" s="81" t="s">
        <v>155</v>
      </c>
      <c r="D10" s="80">
        <v>4121604</v>
      </c>
      <c r="E10" s="81" t="s">
        <v>156</v>
      </c>
      <c r="F10" s="82">
        <v>36008</v>
      </c>
      <c r="G10" s="83">
        <v>897.48794871794871</v>
      </c>
      <c r="H10" s="57">
        <v>4104</v>
      </c>
      <c r="I10" s="57" t="s">
        <v>17</v>
      </c>
      <c r="J10" s="84">
        <v>3.5729000000000002</v>
      </c>
      <c r="K10" s="85">
        <v>3206.6346919743592</v>
      </c>
      <c r="M10" s="85">
        <v>3206.6346919743592</v>
      </c>
      <c r="N10" s="85">
        <v>3206.6346919743592</v>
      </c>
    </row>
    <row r="11" spans="1:14" x14ac:dyDescent="0.25">
      <c r="A11" s="80">
        <v>791</v>
      </c>
      <c r="B11" s="80" t="s">
        <v>152</v>
      </c>
      <c r="C11" s="81" t="s">
        <v>174</v>
      </c>
      <c r="D11" s="80">
        <v>4104808</v>
      </c>
      <c r="E11" s="81" t="s">
        <v>175</v>
      </c>
      <c r="F11" s="82">
        <v>35916</v>
      </c>
      <c r="G11" s="83">
        <v>916.19655709832819</v>
      </c>
      <c r="H11" s="57">
        <v>4104</v>
      </c>
      <c r="I11" s="57" t="s">
        <v>17</v>
      </c>
      <c r="J11" s="84">
        <v>3.5957999999999997</v>
      </c>
      <c r="K11" s="85">
        <v>3294.4595800141683</v>
      </c>
      <c r="M11" s="85">
        <v>3294.4595800141683</v>
      </c>
      <c r="N11" s="85">
        <v>3294.4595800141683</v>
      </c>
    </row>
    <row r="12" spans="1:14" x14ac:dyDescent="0.25">
      <c r="A12" s="80">
        <v>1254</v>
      </c>
      <c r="B12" s="80" t="s">
        <v>152</v>
      </c>
      <c r="C12" s="81" t="s">
        <v>183</v>
      </c>
      <c r="D12" s="80">
        <v>4109658</v>
      </c>
      <c r="E12" s="81" t="s">
        <v>184</v>
      </c>
      <c r="F12" s="82">
        <v>36434</v>
      </c>
      <c r="G12" s="83">
        <v>1056.724844720497</v>
      </c>
      <c r="H12" s="57">
        <v>4104</v>
      </c>
      <c r="I12" s="57" t="s">
        <v>17</v>
      </c>
      <c r="J12" s="84">
        <v>3.3961000000000001</v>
      </c>
      <c r="K12" s="85">
        <v>3588.74324515528</v>
      </c>
      <c r="M12" s="85">
        <v>3588.74324515528</v>
      </c>
      <c r="N12" s="85">
        <v>3588.74324515528</v>
      </c>
    </row>
    <row r="13" spans="1:14" x14ac:dyDescent="0.25">
      <c r="A13" s="80">
        <v>843</v>
      </c>
      <c r="B13" s="80" t="s">
        <v>152</v>
      </c>
      <c r="C13" s="81" t="s">
        <v>176</v>
      </c>
      <c r="D13" s="80">
        <v>4116802</v>
      </c>
      <c r="E13" s="81" t="s">
        <v>177</v>
      </c>
      <c r="F13" s="82">
        <v>36404</v>
      </c>
      <c r="G13" s="83">
        <v>1072.2447655255814</v>
      </c>
      <c r="H13" s="57">
        <v>4104</v>
      </c>
      <c r="I13" s="57" t="s">
        <v>17</v>
      </c>
      <c r="J13" s="84">
        <v>3.4120999999999997</v>
      </c>
      <c r="K13" s="85">
        <v>3658.6063644498363</v>
      </c>
      <c r="M13" s="85">
        <v>3658.6063644498363</v>
      </c>
      <c r="N13" s="85">
        <v>3658.6063644498363</v>
      </c>
    </row>
    <row r="14" spans="1:14" x14ac:dyDescent="0.25">
      <c r="A14" s="80">
        <v>537</v>
      </c>
      <c r="B14" s="80" t="s">
        <v>152</v>
      </c>
      <c r="C14" s="81" t="s">
        <v>172</v>
      </c>
      <c r="D14" s="80">
        <v>4113452</v>
      </c>
      <c r="E14" s="81" t="s">
        <v>173</v>
      </c>
      <c r="F14" s="82">
        <v>35916</v>
      </c>
      <c r="G14" s="83">
        <v>1179.5706498765212</v>
      </c>
      <c r="H14" s="57">
        <v>4104</v>
      </c>
      <c r="I14" s="57" t="s">
        <v>17</v>
      </c>
      <c r="J14" s="84">
        <v>3.5957999999999997</v>
      </c>
      <c r="K14" s="85">
        <v>4241.5001428259948</v>
      </c>
      <c r="M14" s="85">
        <v>4241.5001428259948</v>
      </c>
      <c r="N14" s="85">
        <v>4241.5001428259948</v>
      </c>
    </row>
    <row r="15" spans="1:14" x14ac:dyDescent="0.25">
      <c r="A15" s="80">
        <v>186</v>
      </c>
      <c r="B15" s="80" t="s">
        <v>152</v>
      </c>
      <c r="C15" s="81" t="s">
        <v>157</v>
      </c>
      <c r="D15" s="80">
        <v>4114401</v>
      </c>
      <c r="E15" s="81" t="s">
        <v>158</v>
      </c>
      <c r="F15" s="82">
        <v>35916</v>
      </c>
      <c r="G15" s="83">
        <v>1361.2190547926687</v>
      </c>
      <c r="H15" s="57">
        <v>4104</v>
      </c>
      <c r="I15" s="57" t="s">
        <v>17</v>
      </c>
      <c r="J15" s="84">
        <v>3.5957999999999997</v>
      </c>
      <c r="K15" s="85">
        <v>4894.6714772234773</v>
      </c>
      <c r="M15" s="85">
        <v>4894.6714772234773</v>
      </c>
      <c r="N15" s="85">
        <v>4894.6714772234773</v>
      </c>
    </row>
    <row r="16" spans="1:14" x14ac:dyDescent="0.25">
      <c r="A16" s="80">
        <v>1204</v>
      </c>
      <c r="B16" s="80" t="s">
        <v>152</v>
      </c>
      <c r="C16" s="81" t="s">
        <v>176</v>
      </c>
      <c r="D16" s="80">
        <v>4116802</v>
      </c>
      <c r="E16" s="81" t="s">
        <v>182</v>
      </c>
      <c r="F16" s="82">
        <v>36130</v>
      </c>
      <c r="G16" s="83">
        <v>1371.536030764086</v>
      </c>
      <c r="H16" s="57">
        <v>4104</v>
      </c>
      <c r="I16" s="57" t="s">
        <v>17</v>
      </c>
      <c r="J16" s="84">
        <v>3.6055999999999999</v>
      </c>
      <c r="K16" s="85">
        <v>4945.2103125229887</v>
      </c>
      <c r="M16" s="85">
        <v>4945.2103125229887</v>
      </c>
      <c r="N16" s="85">
        <v>4945.2103125229887</v>
      </c>
    </row>
    <row r="17" spans="1:14" x14ac:dyDescent="0.25">
      <c r="A17" s="80">
        <v>170</v>
      </c>
      <c r="B17" s="80" t="s">
        <v>152</v>
      </c>
      <c r="C17" s="81" t="s">
        <v>153</v>
      </c>
      <c r="D17" s="80">
        <v>4124020</v>
      </c>
      <c r="E17" s="81" t="s">
        <v>154</v>
      </c>
      <c r="F17" s="82">
        <v>35916</v>
      </c>
      <c r="G17" s="83">
        <v>1682.6549641286738</v>
      </c>
      <c r="H17" s="57">
        <v>4104</v>
      </c>
      <c r="I17" s="57" t="s">
        <v>17</v>
      </c>
      <c r="J17" s="84">
        <v>3.5957999999999997</v>
      </c>
      <c r="K17" s="85">
        <v>6050.490720013885</v>
      </c>
      <c r="M17" s="85">
        <v>6050.490720013885</v>
      </c>
      <c r="N17" s="85">
        <v>6050.490720013885</v>
      </c>
    </row>
    <row r="18" spans="1:14" x14ac:dyDescent="0.25">
      <c r="A18" s="80">
        <v>499</v>
      </c>
      <c r="B18" s="80" t="s">
        <v>152</v>
      </c>
      <c r="C18" s="81" t="s">
        <v>167</v>
      </c>
      <c r="D18" s="80">
        <v>4125753</v>
      </c>
      <c r="E18" s="81" t="s">
        <v>168</v>
      </c>
      <c r="F18" s="82">
        <v>35916</v>
      </c>
      <c r="G18" s="83">
        <v>2067.7577635474768</v>
      </c>
      <c r="H18" s="57">
        <v>4104</v>
      </c>
      <c r="I18" s="57" t="s">
        <v>17</v>
      </c>
      <c r="J18" s="84">
        <v>3.5957999999999997</v>
      </c>
      <c r="K18" s="85">
        <v>7435.2433661640162</v>
      </c>
      <c r="M18" s="85">
        <v>7435.2433661640162</v>
      </c>
      <c r="N18" s="85">
        <v>7435.2433661640162</v>
      </c>
    </row>
    <row r="19" spans="1:14" x14ac:dyDescent="0.25">
      <c r="A19" s="80">
        <v>2351</v>
      </c>
      <c r="B19" s="80" t="s">
        <v>152</v>
      </c>
      <c r="C19" s="81" t="s">
        <v>169</v>
      </c>
      <c r="D19" s="80">
        <v>4113254</v>
      </c>
      <c r="E19" s="81" t="s">
        <v>188</v>
      </c>
      <c r="F19" s="82">
        <v>39326</v>
      </c>
      <c r="G19" s="83">
        <v>4332.2930619862882</v>
      </c>
      <c r="H19" s="57">
        <v>4104</v>
      </c>
      <c r="I19" s="57" t="s">
        <v>17</v>
      </c>
      <c r="J19" s="84">
        <v>1.9551212710999999</v>
      </c>
      <c r="K19" s="85">
        <v>8470.1583181283422</v>
      </c>
      <c r="M19" s="85">
        <v>8470.1583181283422</v>
      </c>
      <c r="N19" s="85">
        <v>8470.1583181283422</v>
      </c>
    </row>
    <row r="20" spans="1:14" x14ac:dyDescent="0.25">
      <c r="A20" s="80">
        <v>1187</v>
      </c>
      <c r="B20" s="80" t="s">
        <v>152</v>
      </c>
      <c r="C20" s="81" t="s">
        <v>161</v>
      </c>
      <c r="D20" s="80">
        <v>4107553</v>
      </c>
      <c r="E20" s="81" t="s">
        <v>181</v>
      </c>
      <c r="F20" s="82">
        <v>36069</v>
      </c>
      <c r="G20" s="83">
        <v>2425.724387254902</v>
      </c>
      <c r="H20" s="57">
        <v>4104</v>
      </c>
      <c r="I20" s="57" t="s">
        <v>17</v>
      </c>
      <c r="J20" s="84">
        <v>3.6019999999999999</v>
      </c>
      <c r="K20" s="85">
        <v>8737.4592428921569</v>
      </c>
      <c r="M20" s="85">
        <v>8737.4592428921569</v>
      </c>
      <c r="N20" s="85">
        <v>8737.4592428921569</v>
      </c>
    </row>
    <row r="21" spans="1:14" x14ac:dyDescent="0.25">
      <c r="A21" s="80">
        <v>259</v>
      </c>
      <c r="B21" s="80" t="s">
        <v>152</v>
      </c>
      <c r="C21" s="81" t="s">
        <v>161</v>
      </c>
      <c r="D21" s="80">
        <v>4107553</v>
      </c>
      <c r="E21" s="81" t="s">
        <v>162</v>
      </c>
      <c r="F21" s="82">
        <v>36039</v>
      </c>
      <c r="G21" s="83">
        <v>2492.1710000000003</v>
      </c>
      <c r="H21" s="57">
        <v>4104</v>
      </c>
      <c r="I21" s="57" t="s">
        <v>17</v>
      </c>
      <c r="J21" s="84">
        <v>3.5861999999999998</v>
      </c>
      <c r="K21" s="85">
        <v>8937.4236402000006</v>
      </c>
      <c r="M21" s="85">
        <v>8937.4236402000006</v>
      </c>
      <c r="N21" s="85">
        <v>8937.4236402000006</v>
      </c>
    </row>
    <row r="22" spans="1:14" x14ac:dyDescent="0.25">
      <c r="A22" s="80">
        <v>2350</v>
      </c>
      <c r="B22" s="80" t="s">
        <v>152</v>
      </c>
      <c r="C22" s="81" t="s">
        <v>157</v>
      </c>
      <c r="D22" s="80">
        <v>4114401</v>
      </c>
      <c r="E22" s="81" t="s">
        <v>187</v>
      </c>
      <c r="F22" s="82">
        <v>39022</v>
      </c>
      <c r="G22" s="83">
        <v>4429.0248227779985</v>
      </c>
      <c r="H22" s="57">
        <v>4104</v>
      </c>
      <c r="I22" s="57" t="s">
        <v>17</v>
      </c>
      <c r="J22" s="84">
        <v>2.0254364790000001</v>
      </c>
      <c r="K22" s="85">
        <v>8970.7084424510685</v>
      </c>
      <c r="M22" s="85">
        <v>8970.7084424510685</v>
      </c>
      <c r="N22" s="85">
        <v>8970.7084424510685</v>
      </c>
    </row>
    <row r="23" spans="1:14" x14ac:dyDescent="0.25">
      <c r="A23" s="80">
        <v>2349</v>
      </c>
      <c r="B23" s="80" t="s">
        <v>152</v>
      </c>
      <c r="C23" s="81" t="s">
        <v>157</v>
      </c>
      <c r="D23" s="80">
        <v>4114401</v>
      </c>
      <c r="E23" s="81" t="s">
        <v>186</v>
      </c>
      <c r="F23" s="82">
        <v>38292</v>
      </c>
      <c r="G23" s="83">
        <v>4124.3757019511859</v>
      </c>
      <c r="H23" s="57">
        <v>4104</v>
      </c>
      <c r="I23" s="57" t="s">
        <v>17</v>
      </c>
      <c r="J23" s="84">
        <v>2.2244446455000002</v>
      </c>
      <c r="K23" s="85">
        <v>9174.4454462356207</v>
      </c>
      <c r="M23" s="85">
        <v>9174.4454462356207</v>
      </c>
      <c r="N23" s="85">
        <v>9174.4454462356207</v>
      </c>
    </row>
    <row r="24" spans="1:14" x14ac:dyDescent="0.25">
      <c r="A24" s="80">
        <v>1009</v>
      </c>
      <c r="B24" s="80" t="s">
        <v>152</v>
      </c>
      <c r="C24" s="81" t="s">
        <v>169</v>
      </c>
      <c r="D24" s="80">
        <v>4113254</v>
      </c>
      <c r="E24" s="81" t="s">
        <v>180</v>
      </c>
      <c r="F24" s="82">
        <v>39479</v>
      </c>
      <c r="G24" s="83">
        <v>5024.7871900826449</v>
      </c>
      <c r="H24" s="57">
        <v>4104</v>
      </c>
      <c r="I24" s="57" t="s">
        <v>17</v>
      </c>
      <c r="J24" s="84">
        <v>1.9134553827</v>
      </c>
      <c r="K24" s="85">
        <v>9614.7060957856447</v>
      </c>
      <c r="M24" s="85">
        <v>9614.7060957856447</v>
      </c>
      <c r="N24" s="85">
        <v>9614.7060957856447</v>
      </c>
    </row>
    <row r="25" spans="1:14" x14ac:dyDescent="0.25">
      <c r="A25" s="80">
        <v>3703</v>
      </c>
      <c r="B25" s="80" t="s">
        <v>152</v>
      </c>
      <c r="C25" s="81" t="s">
        <v>169</v>
      </c>
      <c r="D25" s="80">
        <v>4113254</v>
      </c>
      <c r="E25" s="81" t="s">
        <v>192</v>
      </c>
      <c r="F25" s="82">
        <v>42125</v>
      </c>
      <c r="G25" s="83">
        <v>9833.3775310407909</v>
      </c>
      <c r="H25" s="57">
        <v>4104</v>
      </c>
      <c r="I25" s="57" t="s">
        <v>17</v>
      </c>
      <c r="J25" s="84">
        <v>1.2401059763</v>
      </c>
      <c r="K25" s="85">
        <v>12194.430243457824</v>
      </c>
      <c r="M25" s="85">
        <v>12194.430243457824</v>
      </c>
      <c r="N25" s="85">
        <v>12194.430243457824</v>
      </c>
    </row>
    <row r="26" spans="1:14" x14ac:dyDescent="0.25">
      <c r="A26" s="80">
        <v>2356</v>
      </c>
      <c r="B26" s="80" t="s">
        <v>152</v>
      </c>
      <c r="C26" s="81" t="s">
        <v>174</v>
      </c>
      <c r="D26" s="80">
        <v>4104808</v>
      </c>
      <c r="E26" s="81" t="s">
        <v>189</v>
      </c>
      <c r="F26" s="82">
        <v>39356</v>
      </c>
      <c r="G26" s="83">
        <v>10687.221002309716</v>
      </c>
      <c r="H26" s="57">
        <v>4104</v>
      </c>
      <c r="I26" s="57" t="s">
        <v>17</v>
      </c>
      <c r="J26" s="84">
        <v>1.9494678143999999</v>
      </c>
      <c r="K26" s="90">
        <v>20834.393369382498</v>
      </c>
      <c r="M26" s="58"/>
      <c r="N26" s="85">
        <v>20834.393369382498</v>
      </c>
    </row>
    <row r="27" spans="1:14" x14ac:dyDescent="0.25">
      <c r="A27" s="80">
        <v>3699</v>
      </c>
      <c r="B27" s="80" t="s">
        <v>152</v>
      </c>
      <c r="C27" s="81" t="s">
        <v>174</v>
      </c>
      <c r="D27" s="80">
        <v>4104808</v>
      </c>
      <c r="E27" s="81" t="s">
        <v>190</v>
      </c>
      <c r="F27" s="82">
        <v>40878</v>
      </c>
      <c r="G27" s="83">
        <v>24696.427629808986</v>
      </c>
      <c r="H27" s="57">
        <v>4104</v>
      </c>
      <c r="I27" s="57" t="s">
        <v>17</v>
      </c>
      <c r="J27" s="84">
        <v>1.5549126522000001</v>
      </c>
      <c r="K27" s="90">
        <v>38400.787785731649</v>
      </c>
      <c r="M27" s="58"/>
    </row>
    <row r="28" spans="1:14" x14ac:dyDescent="0.25">
      <c r="A28" s="80">
        <v>3702</v>
      </c>
      <c r="B28" s="80" t="s">
        <v>152</v>
      </c>
      <c r="C28" s="81" t="s">
        <v>174</v>
      </c>
      <c r="D28" s="80">
        <v>4104808</v>
      </c>
      <c r="E28" s="81" t="s">
        <v>191</v>
      </c>
      <c r="F28" s="82">
        <v>40878</v>
      </c>
      <c r="G28" s="83">
        <v>24716.29591311152</v>
      </c>
      <c r="H28" s="57">
        <v>4104</v>
      </c>
      <c r="I28" s="57" t="s">
        <v>17</v>
      </c>
      <c r="J28" s="84">
        <v>1.5549126522000001</v>
      </c>
      <c r="K28" s="90">
        <v>38431.681230816255</v>
      </c>
      <c r="M28" s="58"/>
    </row>
    <row r="31" spans="1:14" x14ac:dyDescent="0.25">
      <c r="J31" s="67" t="s">
        <v>193</v>
      </c>
      <c r="K31" s="86">
        <f>AVERAGE(K3:K28)</f>
        <v>8354.1027310909867</v>
      </c>
      <c r="L31" s="87"/>
      <c r="M31" s="86">
        <f>AVERAGE(M3:M28)</f>
        <v>5197.3829835841416</v>
      </c>
      <c r="N31" s="86">
        <f>AVERAGE(N3:N28)</f>
        <v>6352.0335835277765</v>
      </c>
    </row>
    <row r="32" spans="1:14" x14ac:dyDescent="0.25">
      <c r="J32" s="67" t="s">
        <v>194</v>
      </c>
      <c r="K32" s="85">
        <f>_xlfn.QUARTILE.EXC(K3:K28,1)</f>
        <v>3071.8892172419787</v>
      </c>
      <c r="L32" s="87"/>
      <c r="M32" s="85">
        <f>_xlfn.QUARTILE.EXC(M3:M28,1)</f>
        <v>3035.5210517638116</v>
      </c>
      <c r="N32" s="85">
        <f>_xlfn.QUARTILE.EXC(N3:N28,1)</f>
        <v>3175.9790037477778</v>
      </c>
    </row>
    <row r="33" spans="10:14" x14ac:dyDescent="0.25">
      <c r="J33" s="67" t="s">
        <v>195</v>
      </c>
      <c r="K33" s="85">
        <f>_xlfn.QUARTILE.EXC(K3:K28,3)</f>
        <v>9021.642693397207</v>
      </c>
      <c r="L33" s="87"/>
      <c r="M33" s="85">
        <f>_xlfn.QUARTILE.EXC(M3:M28,3)</f>
        <v>8737.4592428921569</v>
      </c>
      <c r="N33" s="85">
        <f>_xlfn.QUARTILE.EXC(N3:N28,3)</f>
        <v>8945.7448407627671</v>
      </c>
    </row>
    <row r="34" spans="10:14" x14ac:dyDescent="0.25">
      <c r="J34" s="67" t="s">
        <v>196</v>
      </c>
      <c r="K34" s="85">
        <f>K33-K32</f>
        <v>5949.7534761552288</v>
      </c>
      <c r="L34" s="87"/>
      <c r="M34" s="85">
        <f>M33-M32</f>
        <v>5701.9381911283454</v>
      </c>
      <c r="N34" s="85">
        <f>N33-N32</f>
        <v>5769.7658370149893</v>
      </c>
    </row>
    <row r="35" spans="10:14" x14ac:dyDescent="0.25">
      <c r="J35" s="67" t="s">
        <v>197</v>
      </c>
      <c r="K35" s="85">
        <f>K32-(K34*1.5)</f>
        <v>-5852.740996990864</v>
      </c>
      <c r="L35" s="87"/>
      <c r="M35" s="85">
        <f>M32-(M34*1.5)</f>
        <v>-5517.3862349287065</v>
      </c>
      <c r="N35" s="85">
        <f>N32-(N34*1.5)</f>
        <v>-5478.669751774707</v>
      </c>
    </row>
    <row r="36" spans="10:14" x14ac:dyDescent="0.25">
      <c r="J36" s="67" t="s">
        <v>198</v>
      </c>
      <c r="K36" s="85">
        <f>K33+(K34*1.5)</f>
        <v>17946.272907630049</v>
      </c>
      <c r="L36" s="87"/>
      <c r="M36" s="85">
        <f>M33+(M34*1.5)</f>
        <v>17290.366529584673</v>
      </c>
      <c r="N36" s="85">
        <f>N33+(N34*1.5)</f>
        <v>17600.393596285252</v>
      </c>
    </row>
    <row r="37" spans="10:14" x14ac:dyDescent="0.25">
      <c r="J37" s="67" t="s">
        <v>199</v>
      </c>
      <c r="K37" s="85">
        <f>_xlfn.STDEV.S(K3:K28)</f>
        <v>9880.550281192598</v>
      </c>
      <c r="L37" s="87"/>
      <c r="M37" s="85">
        <f>_xlfn.STDEV.S(M3:M28)</f>
        <v>3358.9632525552015</v>
      </c>
      <c r="N37" s="85">
        <f>_xlfn.STDEV.S(N3:N28)</f>
        <v>4449.2983456794573</v>
      </c>
    </row>
    <row r="38" spans="10:14" x14ac:dyDescent="0.25">
      <c r="J38" s="67" t="s">
        <v>200</v>
      </c>
      <c r="K38" s="88">
        <f>K37/K31</f>
        <v>1.1827183120960099</v>
      </c>
      <c r="M38" s="88">
        <f>M37/M31</f>
        <v>0.64627972638622899</v>
      </c>
      <c r="N38" s="88">
        <f>N37/N31</f>
        <v>0.70045258532912491</v>
      </c>
    </row>
    <row r="39" spans="10:14" x14ac:dyDescent="0.25">
      <c r="J39" s="67"/>
      <c r="K39" s="57"/>
      <c r="M39" s="57"/>
      <c r="N39" s="57"/>
    </row>
    <row r="40" spans="10:14" x14ac:dyDescent="0.25">
      <c r="J40" s="67" t="s">
        <v>201</v>
      </c>
      <c r="K40" s="89">
        <f>K31*0.75</f>
        <v>6265.5770483182405</v>
      </c>
      <c r="M40" s="89">
        <f t="shared" ref="M40:N40" si="0">M31*0.75</f>
        <v>3898.037237688106</v>
      </c>
      <c r="N40" s="89">
        <f t="shared" si="0"/>
        <v>4764.0251876458324</v>
      </c>
    </row>
    <row r="41" spans="10:14" x14ac:dyDescent="0.25">
      <c r="J41" s="67" t="s">
        <v>202</v>
      </c>
      <c r="K41" s="89">
        <f>K31*1.25</f>
        <v>10442.628413863733</v>
      </c>
      <c r="M41" s="89">
        <f t="shared" ref="M41:N41" si="1">M31*1.25</f>
        <v>6496.7287294801772</v>
      </c>
      <c r="N41" s="89">
        <f t="shared" si="1"/>
        <v>7940.0419794097206</v>
      </c>
    </row>
  </sheetData>
  <sortState ref="A2:K27">
    <sortCondition ref="K2:K27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K15" sqref="K15"/>
    </sheetView>
  </sheetViews>
  <sheetFormatPr defaultRowHeight="15" x14ac:dyDescent="0.25"/>
  <sheetData>
    <row r="1" spans="1:13" ht="15.75" thickBot="1" x14ac:dyDescent="0.3">
      <c r="A1" s="91" t="s">
        <v>206</v>
      </c>
    </row>
    <row r="2" spans="1:13" x14ac:dyDescent="0.25">
      <c r="A2" s="77" t="s">
        <v>141</v>
      </c>
      <c r="B2" s="77" t="s">
        <v>142</v>
      </c>
      <c r="C2" s="77" t="s">
        <v>143</v>
      </c>
      <c r="D2" s="77" t="s">
        <v>144</v>
      </c>
      <c r="E2" s="77" t="s">
        <v>145</v>
      </c>
      <c r="F2" s="78" t="s">
        <v>146</v>
      </c>
      <c r="G2" s="78" t="s">
        <v>147</v>
      </c>
      <c r="H2" s="77" t="s">
        <v>148</v>
      </c>
      <c r="I2" s="77" t="s">
        <v>149</v>
      </c>
      <c r="J2" s="79" t="s">
        <v>150</v>
      </c>
      <c r="K2" s="78" t="s">
        <v>151</v>
      </c>
    </row>
    <row r="3" spans="1:13" x14ac:dyDescent="0.25">
      <c r="A3" s="80">
        <v>500</v>
      </c>
      <c r="B3" s="80" t="s">
        <v>152</v>
      </c>
      <c r="C3" s="81" t="s">
        <v>207</v>
      </c>
      <c r="D3" s="80">
        <v>4117602</v>
      </c>
      <c r="E3" s="81" t="s">
        <v>216</v>
      </c>
      <c r="F3" s="82">
        <v>36008</v>
      </c>
      <c r="G3" s="83">
        <v>158.81498622589532</v>
      </c>
      <c r="H3" s="57">
        <v>4202</v>
      </c>
      <c r="I3" s="57" t="s">
        <v>18</v>
      </c>
      <c r="J3" s="84">
        <v>3.5729000000000002</v>
      </c>
      <c r="K3" s="85">
        <v>567.43006428650142</v>
      </c>
      <c r="M3" s="85">
        <v>567.43006428650142</v>
      </c>
    </row>
    <row r="4" spans="1:13" x14ac:dyDescent="0.25">
      <c r="A4" s="80">
        <v>20</v>
      </c>
      <c r="B4" s="80" t="s">
        <v>152</v>
      </c>
      <c r="C4" s="81" t="s">
        <v>207</v>
      </c>
      <c r="D4" s="80">
        <v>4117602</v>
      </c>
      <c r="E4" s="81" t="s">
        <v>208</v>
      </c>
      <c r="F4" s="82">
        <v>36434</v>
      </c>
      <c r="G4" s="83">
        <v>293.1187537639409</v>
      </c>
      <c r="H4" s="57">
        <v>4202</v>
      </c>
      <c r="I4" s="57" t="s">
        <v>18</v>
      </c>
      <c r="J4" s="84">
        <v>3.3961000000000001</v>
      </c>
      <c r="K4" s="85">
        <v>995.46059965771974</v>
      </c>
      <c r="M4" s="85">
        <v>995.46059965771974</v>
      </c>
    </row>
    <row r="5" spans="1:13" x14ac:dyDescent="0.25">
      <c r="A5" s="80">
        <v>102</v>
      </c>
      <c r="B5" s="80" t="s">
        <v>209</v>
      </c>
      <c r="C5" s="81" t="s">
        <v>210</v>
      </c>
      <c r="D5" s="80">
        <v>4219507</v>
      </c>
      <c r="E5" s="81" t="s">
        <v>211</v>
      </c>
      <c r="F5" s="82">
        <v>36312</v>
      </c>
      <c r="G5" s="83">
        <v>330.75273752795874</v>
      </c>
      <c r="H5" s="57">
        <v>4202</v>
      </c>
      <c r="I5" s="57" t="s">
        <v>18</v>
      </c>
      <c r="J5" s="84">
        <v>3.4662000000000002</v>
      </c>
      <c r="K5" s="85">
        <v>1146.4551388194106</v>
      </c>
      <c r="M5" s="85">
        <v>1146.4551388194106</v>
      </c>
    </row>
    <row r="6" spans="1:13" x14ac:dyDescent="0.25">
      <c r="A6" s="80">
        <v>1304</v>
      </c>
      <c r="B6" s="80" t="s">
        <v>152</v>
      </c>
      <c r="C6" s="81" t="s">
        <v>207</v>
      </c>
      <c r="D6" s="80">
        <v>4117602</v>
      </c>
      <c r="E6" s="81" t="s">
        <v>218</v>
      </c>
      <c r="F6" s="82">
        <v>35947</v>
      </c>
      <c r="G6" s="83">
        <v>1068.8341809025378</v>
      </c>
      <c r="H6" s="57">
        <v>4202</v>
      </c>
      <c r="I6" s="57" t="s">
        <v>18</v>
      </c>
      <c r="J6" s="84">
        <v>3.5811000000000002</v>
      </c>
      <c r="K6" s="85">
        <v>3827.6020852300785</v>
      </c>
      <c r="M6" s="85">
        <v>3827.6020852300785</v>
      </c>
    </row>
    <row r="7" spans="1:13" x14ac:dyDescent="0.25">
      <c r="A7" s="80">
        <v>265</v>
      </c>
      <c r="B7" s="80" t="s">
        <v>209</v>
      </c>
      <c r="C7" s="81" t="s">
        <v>212</v>
      </c>
      <c r="D7" s="80">
        <v>4200101</v>
      </c>
      <c r="E7" s="81" t="s">
        <v>214</v>
      </c>
      <c r="F7" s="82">
        <v>36312</v>
      </c>
      <c r="G7" s="83">
        <v>1255.0416902471231</v>
      </c>
      <c r="H7" s="57">
        <v>4202</v>
      </c>
      <c r="I7" s="57" t="s">
        <v>18</v>
      </c>
      <c r="J7" s="84">
        <v>3.4662000000000002</v>
      </c>
      <c r="K7" s="85">
        <v>4350.2255067345786</v>
      </c>
      <c r="M7" s="85">
        <v>4350.2255067345786</v>
      </c>
    </row>
    <row r="8" spans="1:13" x14ac:dyDescent="0.25">
      <c r="A8" s="80">
        <v>130</v>
      </c>
      <c r="B8" s="80" t="s">
        <v>209</v>
      </c>
      <c r="C8" s="81" t="s">
        <v>212</v>
      </c>
      <c r="D8" s="80">
        <v>4200101</v>
      </c>
      <c r="E8" s="81" t="s">
        <v>213</v>
      </c>
      <c r="F8" s="82">
        <v>35947</v>
      </c>
      <c r="G8" s="83">
        <v>1389.0669391293579</v>
      </c>
      <c r="H8" s="57">
        <v>4202</v>
      </c>
      <c r="I8" s="57" t="s">
        <v>18</v>
      </c>
      <c r="J8" s="84">
        <v>3.5811000000000002</v>
      </c>
      <c r="K8" s="85">
        <v>4974.387615716144</v>
      </c>
      <c r="M8" s="85">
        <v>4974.387615716144</v>
      </c>
    </row>
    <row r="9" spans="1:13" x14ac:dyDescent="0.25">
      <c r="A9" s="80">
        <v>439</v>
      </c>
      <c r="B9" s="80" t="s">
        <v>209</v>
      </c>
      <c r="C9" s="81" t="s">
        <v>210</v>
      </c>
      <c r="D9" s="80">
        <v>4219507</v>
      </c>
      <c r="E9" s="81" t="s">
        <v>215</v>
      </c>
      <c r="F9" s="82">
        <v>35947</v>
      </c>
      <c r="G9" s="83">
        <v>1707.8511481241912</v>
      </c>
      <c r="H9" s="57">
        <v>4202</v>
      </c>
      <c r="I9" s="57" t="s">
        <v>18</v>
      </c>
      <c r="J9" s="84">
        <v>3.5811000000000002</v>
      </c>
      <c r="K9" s="85">
        <v>6115.9857465475416</v>
      </c>
      <c r="M9" s="85">
        <v>6115.9857465475416</v>
      </c>
    </row>
    <row r="10" spans="1:13" x14ac:dyDescent="0.25">
      <c r="A10" s="80">
        <v>522</v>
      </c>
      <c r="B10" s="80" t="s">
        <v>209</v>
      </c>
      <c r="C10" s="81" t="s">
        <v>212</v>
      </c>
      <c r="D10" s="80">
        <v>4200101</v>
      </c>
      <c r="E10" s="81" t="s">
        <v>217</v>
      </c>
      <c r="F10" s="82">
        <v>36130</v>
      </c>
      <c r="G10" s="83">
        <v>1820.6665964838405</v>
      </c>
      <c r="H10" s="57">
        <v>4202</v>
      </c>
      <c r="I10" s="57" t="s">
        <v>18</v>
      </c>
      <c r="J10" s="84">
        <v>3.6055999999999999</v>
      </c>
      <c r="K10" s="85">
        <v>6564.5954802821352</v>
      </c>
      <c r="M10" s="85">
        <v>6564.5954802821352</v>
      </c>
    </row>
    <row r="11" spans="1:13" x14ac:dyDescent="0.25">
      <c r="A11" s="80">
        <v>2365</v>
      </c>
      <c r="B11" s="80" t="s">
        <v>209</v>
      </c>
      <c r="C11" s="81" t="s">
        <v>219</v>
      </c>
      <c r="D11" s="80">
        <v>4204202</v>
      </c>
      <c r="E11" s="81" t="s">
        <v>220</v>
      </c>
      <c r="F11" s="82">
        <v>38838</v>
      </c>
      <c r="G11" s="83">
        <v>7637.2092062246629</v>
      </c>
      <c r="H11" s="57">
        <v>4202</v>
      </c>
      <c r="I11" s="57" t="s">
        <v>18</v>
      </c>
      <c r="J11" s="84">
        <v>2.0382147728</v>
      </c>
      <c r="K11" s="85">
        <v>15566.27262709127</v>
      </c>
    </row>
    <row r="12" spans="1:13" x14ac:dyDescent="0.25">
      <c r="A12" s="80">
        <v>2370</v>
      </c>
      <c r="B12" s="80" t="s">
        <v>209</v>
      </c>
      <c r="C12" s="81" t="s">
        <v>221</v>
      </c>
      <c r="D12" s="80">
        <v>4203501</v>
      </c>
      <c r="E12" s="81" t="s">
        <v>222</v>
      </c>
      <c r="F12" s="82">
        <v>38078</v>
      </c>
      <c r="G12" s="83">
        <v>7490.7095450651523</v>
      </c>
      <c r="H12" s="57">
        <v>4202</v>
      </c>
      <c r="I12" s="57" t="s">
        <v>18</v>
      </c>
      <c r="J12" s="84">
        <v>2.3112392215000002</v>
      </c>
      <c r="K12" s="85">
        <v>17312.821697419004</v>
      </c>
    </row>
    <row r="14" spans="1:13" x14ac:dyDescent="0.25">
      <c r="M14" t="s">
        <v>223</v>
      </c>
    </row>
    <row r="15" spans="1:13" x14ac:dyDescent="0.25">
      <c r="J15" s="67" t="s">
        <v>193</v>
      </c>
      <c r="K15" s="86">
        <f>AVERAGE(K3:K12)</f>
        <v>6142.1236561784372</v>
      </c>
      <c r="L15" s="87"/>
      <c r="M15" s="92">
        <f t="shared" ref="M15" si="0">AVERAGE(M3:M12)</f>
        <v>3567.7677796592634</v>
      </c>
    </row>
    <row r="16" spans="1:13" x14ac:dyDescent="0.25">
      <c r="J16" s="67" t="s">
        <v>194</v>
      </c>
      <c r="K16" s="85">
        <f>QUARTILE(K3:K12,1)</f>
        <v>1816.7418754220776</v>
      </c>
      <c r="L16" s="87"/>
      <c r="M16" s="85">
        <f>_xlfn.QUARTILE.EXC(M3:M12,1)</f>
        <v>1033.2092344481425</v>
      </c>
    </row>
    <row r="17" spans="10:13" x14ac:dyDescent="0.25">
      <c r="J17" s="67" t="s">
        <v>195</v>
      </c>
      <c r="K17" s="85">
        <f>QUARTILE(K3:K12,3)</f>
        <v>6452.443046848487</v>
      </c>
      <c r="L17" s="87"/>
      <c r="M17" s="85">
        <f>_xlfn.QUARTILE.EXC(M3:M12,3)</f>
        <v>5830.5862138396924</v>
      </c>
    </row>
    <row r="18" spans="10:13" x14ac:dyDescent="0.25">
      <c r="J18" s="67" t="s">
        <v>196</v>
      </c>
      <c r="K18" s="85">
        <f>K17-K16</f>
        <v>4635.7011714264099</v>
      </c>
      <c r="L18" s="87"/>
      <c r="M18" s="93">
        <f t="shared" ref="M18" si="1">M17-M16</f>
        <v>4797.3769793915499</v>
      </c>
    </row>
    <row r="19" spans="10:13" x14ac:dyDescent="0.25">
      <c r="J19" s="67" t="s">
        <v>197</v>
      </c>
      <c r="K19" s="85">
        <f>K16-(K18*1.5)</f>
        <v>-5136.8098817175378</v>
      </c>
      <c r="L19" s="87"/>
      <c r="M19" s="93">
        <f t="shared" ref="M19" si="2">M16-(M18*1.5)</f>
        <v>-6162.8562346391827</v>
      </c>
    </row>
    <row r="20" spans="10:13" x14ac:dyDescent="0.25">
      <c r="J20" s="67" t="s">
        <v>198</v>
      </c>
      <c r="K20" s="85">
        <f>K17+(K18*1.5)</f>
        <v>13405.994803988102</v>
      </c>
      <c r="L20" s="87"/>
      <c r="M20" s="93">
        <f t="shared" ref="M20" si="3">M17+(M18*1.5)</f>
        <v>13026.651682927019</v>
      </c>
    </row>
    <row r="21" spans="10:13" x14ac:dyDescent="0.25">
      <c r="J21" s="67" t="s">
        <v>199</v>
      </c>
      <c r="K21" s="85">
        <f>_xlfn.STDEV.S(K3:K12)</f>
        <v>5833.1601300357015</v>
      </c>
      <c r="L21" s="87"/>
      <c r="M21" s="93">
        <f t="shared" ref="M21" si="4">_xlfn.STDEV.S(M3:M12)</f>
        <v>2378.9034069581439</v>
      </c>
    </row>
    <row r="22" spans="10:13" x14ac:dyDescent="0.25">
      <c r="J22" s="67" t="s">
        <v>200</v>
      </c>
      <c r="K22" s="88">
        <f>K21/K15</f>
        <v>0.94969760567553119</v>
      </c>
      <c r="M22" s="94">
        <f t="shared" ref="M22" si="5">M21/M15</f>
        <v>0.66677641423886036</v>
      </c>
    </row>
    <row r="23" spans="10:13" x14ac:dyDescent="0.25">
      <c r="J23" s="67"/>
      <c r="K23" s="57"/>
      <c r="M23" s="56"/>
    </row>
    <row r="24" spans="10:13" x14ac:dyDescent="0.25">
      <c r="J24" s="67" t="s">
        <v>201</v>
      </c>
      <c r="K24" s="86">
        <f>K15*0.75</f>
        <v>4606.5927421338274</v>
      </c>
      <c r="L24" s="87"/>
      <c r="M24" s="92">
        <f t="shared" ref="M24" si="6">M15*0.75</f>
        <v>2675.8258347444475</v>
      </c>
    </row>
    <row r="25" spans="10:13" x14ac:dyDescent="0.25">
      <c r="J25" s="67" t="s">
        <v>202</v>
      </c>
      <c r="K25" s="86">
        <f>K15*1.25</f>
        <v>7677.6545702230469</v>
      </c>
      <c r="L25" s="87"/>
      <c r="M25" s="92">
        <f t="shared" ref="M25" si="7">M15*1.25</f>
        <v>4459.7097245740788</v>
      </c>
    </row>
  </sheetData>
  <sortState ref="A3:K12">
    <sortCondition ref="K3:K12"/>
  </sortState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workbookViewId="0">
      <selection activeCell="O3" sqref="O3"/>
    </sheetView>
  </sheetViews>
  <sheetFormatPr defaultRowHeight="15" x14ac:dyDescent="0.25"/>
  <sheetData>
    <row r="1" spans="1:16" x14ac:dyDescent="0.25">
      <c r="A1" s="97" t="s">
        <v>307</v>
      </c>
    </row>
    <row r="2" spans="1:16" x14ac:dyDescent="0.25">
      <c r="A2" s="77" t="s">
        <v>141</v>
      </c>
      <c r="B2" s="77" t="s">
        <v>142</v>
      </c>
      <c r="C2" s="77" t="s">
        <v>143</v>
      </c>
      <c r="D2" s="77" t="s">
        <v>144</v>
      </c>
      <c r="E2" s="77" t="s">
        <v>145</v>
      </c>
      <c r="F2" s="78" t="s">
        <v>146</v>
      </c>
      <c r="G2" s="78" t="s">
        <v>147</v>
      </c>
      <c r="H2" s="77" t="s">
        <v>148</v>
      </c>
      <c r="I2" s="77" t="s">
        <v>149</v>
      </c>
      <c r="J2" s="79" t="s">
        <v>150</v>
      </c>
      <c r="K2" s="78" t="s">
        <v>151</v>
      </c>
      <c r="P2" s="78" t="s">
        <v>151</v>
      </c>
    </row>
    <row r="3" spans="1:16" x14ac:dyDescent="0.25">
      <c r="A3" s="80">
        <v>41</v>
      </c>
      <c r="B3" s="80" t="s">
        <v>152</v>
      </c>
      <c r="C3" s="81" t="s">
        <v>224</v>
      </c>
      <c r="D3" s="80">
        <v>4107603</v>
      </c>
      <c r="E3" s="81" t="s">
        <v>225</v>
      </c>
      <c r="F3" s="82">
        <v>35704</v>
      </c>
      <c r="G3" s="83">
        <v>1541.9950658383616</v>
      </c>
      <c r="H3" s="57">
        <v>4101</v>
      </c>
      <c r="I3" s="57" t="s">
        <v>63</v>
      </c>
      <c r="J3" s="84">
        <v>3.6902999999999997</v>
      </c>
      <c r="K3" s="85">
        <v>5690.4243914633053</v>
      </c>
      <c r="N3" s="67" t="s">
        <v>193</v>
      </c>
      <c r="O3" s="86">
        <f>AVERAGE(P3:P59)</f>
        <v>5737.0943979865133</v>
      </c>
      <c r="P3" s="85">
        <v>5690.4243914633053</v>
      </c>
    </row>
    <row r="4" spans="1:16" x14ac:dyDescent="0.25">
      <c r="A4" s="80">
        <v>64</v>
      </c>
      <c r="B4" s="80" t="s">
        <v>152</v>
      </c>
      <c r="C4" s="81" t="s">
        <v>226</v>
      </c>
      <c r="D4" s="80">
        <v>4126678</v>
      </c>
      <c r="E4" s="81" t="s">
        <v>227</v>
      </c>
      <c r="F4" s="82">
        <v>36008</v>
      </c>
      <c r="G4" s="83">
        <v>517.1453961984696</v>
      </c>
      <c r="H4" s="57">
        <v>4101</v>
      </c>
      <c r="I4" s="57" t="s">
        <v>63</v>
      </c>
      <c r="J4" s="84">
        <v>3.5729000000000002</v>
      </c>
      <c r="K4" s="85">
        <v>1847.7087860775121</v>
      </c>
      <c r="N4" s="67" t="s">
        <v>194</v>
      </c>
      <c r="O4" s="85">
        <f>_xlfn.QUARTILE.EXC(P3:P59,1)</f>
        <v>3771.7491668193466</v>
      </c>
      <c r="P4" s="85">
        <v>1847.7087860775121</v>
      </c>
    </row>
    <row r="5" spans="1:16" x14ac:dyDescent="0.25">
      <c r="A5" s="80">
        <v>76</v>
      </c>
      <c r="B5" s="80" t="s">
        <v>152</v>
      </c>
      <c r="C5" s="81" t="s">
        <v>226</v>
      </c>
      <c r="D5" s="80">
        <v>4126678</v>
      </c>
      <c r="E5" s="81" t="s">
        <v>228</v>
      </c>
      <c r="F5" s="82">
        <v>35977</v>
      </c>
      <c r="G5" s="83">
        <v>749.87051876845214</v>
      </c>
      <c r="H5" s="57">
        <v>4101</v>
      </c>
      <c r="I5" s="57" t="s">
        <v>63</v>
      </c>
      <c r="J5" s="84">
        <v>3.569</v>
      </c>
      <c r="K5" s="85">
        <v>2676.2878814846058</v>
      </c>
      <c r="N5" s="67" t="s">
        <v>195</v>
      </c>
      <c r="O5" s="85">
        <f>_xlfn.QUARTILE.EXC(P3:P72,3)</f>
        <v>5907.1089307928642</v>
      </c>
      <c r="P5" s="85">
        <v>2676.2878814846058</v>
      </c>
    </row>
    <row r="6" spans="1:16" x14ac:dyDescent="0.25">
      <c r="A6" s="80">
        <v>138</v>
      </c>
      <c r="B6" s="80" t="s">
        <v>152</v>
      </c>
      <c r="C6" s="81" t="s">
        <v>226</v>
      </c>
      <c r="D6" s="80">
        <v>4126678</v>
      </c>
      <c r="E6" s="81" t="s">
        <v>229</v>
      </c>
      <c r="F6" s="82">
        <v>35977</v>
      </c>
      <c r="G6" s="83">
        <v>657.83074465470634</v>
      </c>
      <c r="H6" s="57">
        <v>4101</v>
      </c>
      <c r="I6" s="57" t="s">
        <v>63</v>
      </c>
      <c r="J6" s="84">
        <v>3.569</v>
      </c>
      <c r="K6" s="85">
        <v>2347.7979276726469</v>
      </c>
      <c r="N6" s="67" t="s">
        <v>196</v>
      </c>
      <c r="O6" s="85">
        <f>O5-O4</f>
        <v>2135.3597639735176</v>
      </c>
      <c r="P6" s="85">
        <v>2347.7979276726469</v>
      </c>
    </row>
    <row r="7" spans="1:16" x14ac:dyDescent="0.25">
      <c r="A7" s="80">
        <v>176</v>
      </c>
      <c r="B7" s="80" t="s">
        <v>152</v>
      </c>
      <c r="C7" s="81" t="s">
        <v>230</v>
      </c>
      <c r="D7" s="80">
        <v>4123303</v>
      </c>
      <c r="E7" s="81" t="s">
        <v>231</v>
      </c>
      <c r="F7" s="82">
        <v>36069</v>
      </c>
      <c r="G7" s="83">
        <v>1183.2242900023089</v>
      </c>
      <c r="H7" s="57">
        <v>4101</v>
      </c>
      <c r="I7" s="57" t="s">
        <v>63</v>
      </c>
      <c r="J7" s="84">
        <v>3.6019999999999999</v>
      </c>
      <c r="K7" s="85">
        <v>4261.9738925883166</v>
      </c>
      <c r="N7" s="67" t="s">
        <v>197</v>
      </c>
      <c r="O7" s="85">
        <f>O4-(O6*1.5)</f>
        <v>568.70952085907038</v>
      </c>
      <c r="P7" s="85">
        <v>4261.9738925883166</v>
      </c>
    </row>
    <row r="8" spans="1:16" x14ac:dyDescent="0.25">
      <c r="A8" s="80">
        <v>245</v>
      </c>
      <c r="B8" s="80" t="s">
        <v>152</v>
      </c>
      <c r="C8" s="81" t="s">
        <v>232</v>
      </c>
      <c r="D8" s="80">
        <v>4113734</v>
      </c>
      <c r="E8" s="81" t="s">
        <v>233</v>
      </c>
      <c r="F8" s="82">
        <v>35977</v>
      </c>
      <c r="G8" s="83">
        <v>1715.8289353102896</v>
      </c>
      <c r="H8" s="57">
        <v>4101</v>
      </c>
      <c r="I8" s="57" t="s">
        <v>63</v>
      </c>
      <c r="J8" s="84">
        <v>3.569</v>
      </c>
      <c r="K8" s="85">
        <v>6123.7934701224231</v>
      </c>
      <c r="N8" s="67" t="s">
        <v>198</v>
      </c>
      <c r="O8" s="85">
        <f>O5+(O6*1.5)</f>
        <v>9110.1485767531412</v>
      </c>
      <c r="P8" s="85">
        <v>6123.7934701224231</v>
      </c>
    </row>
    <row r="9" spans="1:16" x14ac:dyDescent="0.25">
      <c r="A9" s="80">
        <v>256</v>
      </c>
      <c r="B9" s="80" t="s">
        <v>152</v>
      </c>
      <c r="C9" s="81" t="s">
        <v>234</v>
      </c>
      <c r="D9" s="80">
        <v>4118808</v>
      </c>
      <c r="E9" s="81" t="s">
        <v>235</v>
      </c>
      <c r="F9" s="82">
        <v>35977</v>
      </c>
      <c r="G9" s="83">
        <v>1248.0298830548297</v>
      </c>
      <c r="H9" s="57">
        <v>4101</v>
      </c>
      <c r="I9" s="57" t="s">
        <v>63</v>
      </c>
      <c r="J9" s="84">
        <v>3.569</v>
      </c>
      <c r="K9" s="85">
        <v>4454.2186526226869</v>
      </c>
      <c r="N9" s="67" t="s">
        <v>199</v>
      </c>
      <c r="O9" s="85">
        <f>_xlfn.STDEV.S(P3:P72)</f>
        <v>3921.8823172187958</v>
      </c>
      <c r="P9" s="85">
        <v>4454.2186526226869</v>
      </c>
    </row>
    <row r="10" spans="1:16" x14ac:dyDescent="0.25">
      <c r="A10" s="80">
        <v>257</v>
      </c>
      <c r="B10" s="80" t="s">
        <v>152</v>
      </c>
      <c r="C10" s="81" t="s">
        <v>234</v>
      </c>
      <c r="D10" s="80">
        <v>4118808</v>
      </c>
      <c r="E10" s="81" t="s">
        <v>235</v>
      </c>
      <c r="F10" s="82">
        <v>35977</v>
      </c>
      <c r="G10" s="83">
        <v>1248.0298830548297</v>
      </c>
      <c r="H10" s="57">
        <v>4101</v>
      </c>
      <c r="I10" s="57" t="s">
        <v>63</v>
      </c>
      <c r="J10" s="84">
        <v>3.569</v>
      </c>
      <c r="K10" s="85">
        <v>4454.2186526226869</v>
      </c>
      <c r="N10" s="67" t="s">
        <v>200</v>
      </c>
      <c r="O10" s="88">
        <f>O9/O3</f>
        <v>0.68360079949097874</v>
      </c>
      <c r="P10" s="85">
        <v>4454.2186526226869</v>
      </c>
    </row>
    <row r="11" spans="1:16" x14ac:dyDescent="0.25">
      <c r="A11" s="80">
        <v>375</v>
      </c>
      <c r="B11" s="80" t="s">
        <v>152</v>
      </c>
      <c r="C11" s="81" t="s">
        <v>226</v>
      </c>
      <c r="D11" s="80">
        <v>4126678</v>
      </c>
      <c r="E11" s="81" t="s">
        <v>227</v>
      </c>
      <c r="F11" s="82">
        <v>36008</v>
      </c>
      <c r="G11" s="83">
        <v>517.1453961984696</v>
      </c>
      <c r="H11" s="57">
        <v>4101</v>
      </c>
      <c r="I11" s="57" t="s">
        <v>63</v>
      </c>
      <c r="J11" s="84">
        <v>3.5729000000000002</v>
      </c>
      <c r="K11" s="85">
        <v>1847.7087860775121</v>
      </c>
      <c r="N11" s="67"/>
      <c r="O11" s="57"/>
      <c r="P11" s="85">
        <v>1847.7087860775121</v>
      </c>
    </row>
    <row r="12" spans="1:16" x14ac:dyDescent="0.25">
      <c r="A12" s="80">
        <v>379</v>
      </c>
      <c r="B12" s="80" t="s">
        <v>152</v>
      </c>
      <c r="C12" s="81" t="s">
        <v>226</v>
      </c>
      <c r="D12" s="80">
        <v>4126678</v>
      </c>
      <c r="E12" s="81" t="s">
        <v>236</v>
      </c>
      <c r="F12" s="82">
        <v>35947</v>
      </c>
      <c r="G12" s="83">
        <v>784.77166126974782</v>
      </c>
      <c r="H12" s="57">
        <v>4101</v>
      </c>
      <c r="I12" s="57" t="s">
        <v>63</v>
      </c>
      <c r="J12" s="84">
        <v>3.5811000000000002</v>
      </c>
      <c r="K12" s="85">
        <v>2810.3457961730942</v>
      </c>
      <c r="N12" s="67" t="s">
        <v>201</v>
      </c>
      <c r="O12" s="86">
        <f>O3*0.75</f>
        <v>4302.8207984898854</v>
      </c>
      <c r="P12" s="85">
        <v>2810.3457961730942</v>
      </c>
    </row>
    <row r="13" spans="1:16" x14ac:dyDescent="0.25">
      <c r="A13" s="80">
        <v>405</v>
      </c>
      <c r="B13" s="80" t="s">
        <v>152</v>
      </c>
      <c r="C13" s="81" t="s">
        <v>237</v>
      </c>
      <c r="D13" s="80">
        <v>4124509</v>
      </c>
      <c r="E13" s="81" t="s">
        <v>238</v>
      </c>
      <c r="F13" s="82">
        <v>35886</v>
      </c>
      <c r="G13" s="83">
        <v>1208.7722499522679</v>
      </c>
      <c r="H13" s="57">
        <v>4101</v>
      </c>
      <c r="I13" s="57" t="s">
        <v>63</v>
      </c>
      <c r="J13" s="84">
        <v>3.6036999999999999</v>
      </c>
      <c r="K13" s="85">
        <v>4356.0525571529879</v>
      </c>
      <c r="N13" s="67" t="s">
        <v>202</v>
      </c>
      <c r="O13" s="86">
        <f>O3*1.25</f>
        <v>7171.3679974831412</v>
      </c>
      <c r="P13" s="85">
        <v>4356.0525571529879</v>
      </c>
    </row>
    <row r="14" spans="1:16" x14ac:dyDescent="0.25">
      <c r="A14" s="80">
        <v>418</v>
      </c>
      <c r="B14" s="80" t="s">
        <v>152</v>
      </c>
      <c r="C14" s="81" t="s">
        <v>239</v>
      </c>
      <c r="D14" s="80">
        <v>4115002</v>
      </c>
      <c r="E14" s="81" t="s">
        <v>240</v>
      </c>
      <c r="F14" s="82">
        <v>36281</v>
      </c>
      <c r="G14" s="83">
        <v>1325.0029598132401</v>
      </c>
      <c r="H14" s="57">
        <v>4101</v>
      </c>
      <c r="I14" s="57" t="s">
        <v>63</v>
      </c>
      <c r="J14" s="84">
        <v>3.4838999999999998</v>
      </c>
      <c r="K14" s="85">
        <v>4616.1778116933465</v>
      </c>
      <c r="P14" s="85">
        <v>4616.1778116933465</v>
      </c>
    </row>
    <row r="15" spans="1:16" x14ac:dyDescent="0.25">
      <c r="A15" s="80">
        <v>423</v>
      </c>
      <c r="B15" s="80" t="s">
        <v>152</v>
      </c>
      <c r="C15" s="81" t="s">
        <v>241</v>
      </c>
      <c r="D15" s="80">
        <v>4112603</v>
      </c>
      <c r="E15" s="81" t="s">
        <v>242</v>
      </c>
      <c r="F15" s="82">
        <v>36069</v>
      </c>
      <c r="G15" s="83">
        <v>1046.4818527535124</v>
      </c>
      <c r="H15" s="57">
        <v>4101</v>
      </c>
      <c r="I15" s="57" t="s">
        <v>63</v>
      </c>
      <c r="J15" s="84">
        <v>3.6019999999999999</v>
      </c>
      <c r="K15" s="85">
        <v>3769.4276336181515</v>
      </c>
      <c r="P15" s="85">
        <v>3769.4276336181515</v>
      </c>
    </row>
    <row r="16" spans="1:16" x14ac:dyDescent="0.25">
      <c r="A16" s="80">
        <v>428</v>
      </c>
      <c r="B16" s="80" t="s">
        <v>152</v>
      </c>
      <c r="C16" s="81" t="s">
        <v>239</v>
      </c>
      <c r="D16" s="80">
        <v>4115002</v>
      </c>
      <c r="E16" s="81" t="s">
        <v>243</v>
      </c>
      <c r="F16" s="82">
        <v>35886</v>
      </c>
      <c r="G16" s="83">
        <v>1109.4619085805934</v>
      </c>
      <c r="H16" s="57">
        <v>4101</v>
      </c>
      <c r="I16" s="57" t="s">
        <v>63</v>
      </c>
      <c r="J16" s="84">
        <v>3.6036999999999999</v>
      </c>
      <c r="K16" s="85">
        <v>3998.1678799518845</v>
      </c>
      <c r="P16" s="85">
        <v>3998.1678799518845</v>
      </c>
    </row>
    <row r="17" spans="1:16" x14ac:dyDescent="0.25">
      <c r="A17" s="80">
        <v>451</v>
      </c>
      <c r="B17" s="80" t="s">
        <v>152</v>
      </c>
      <c r="C17" s="81" t="s">
        <v>244</v>
      </c>
      <c r="D17" s="80">
        <v>4115903</v>
      </c>
      <c r="E17" s="81" t="s">
        <v>245</v>
      </c>
      <c r="F17" s="82">
        <v>36465</v>
      </c>
      <c r="G17" s="83">
        <v>1156.3068512530315</v>
      </c>
      <c r="H17" s="57">
        <v>4101</v>
      </c>
      <c r="I17" s="57" t="s">
        <v>63</v>
      </c>
      <c r="J17" s="84">
        <v>3.3691000000000004</v>
      </c>
      <c r="K17" s="85">
        <v>3895.713412556589</v>
      </c>
      <c r="P17" s="85">
        <v>3895.713412556589</v>
      </c>
    </row>
    <row r="18" spans="1:16" x14ac:dyDescent="0.25">
      <c r="A18" s="80">
        <v>538</v>
      </c>
      <c r="B18" s="80" t="s">
        <v>152</v>
      </c>
      <c r="C18" s="81" t="s">
        <v>246</v>
      </c>
      <c r="D18" s="80">
        <v>4121000</v>
      </c>
      <c r="E18" s="81" t="s">
        <v>247</v>
      </c>
      <c r="F18" s="82">
        <v>36069</v>
      </c>
      <c r="G18" s="83">
        <v>1086.4074312354312</v>
      </c>
      <c r="H18" s="57">
        <v>4101</v>
      </c>
      <c r="I18" s="57" t="s">
        <v>63</v>
      </c>
      <c r="J18" s="84">
        <v>3.6019999999999999</v>
      </c>
      <c r="K18" s="85">
        <v>3913.2395673100232</v>
      </c>
      <c r="P18" s="85">
        <v>3913.2395673100232</v>
      </c>
    </row>
    <row r="19" spans="1:16" x14ac:dyDescent="0.25">
      <c r="A19" s="80">
        <v>570</v>
      </c>
      <c r="B19" s="80" t="s">
        <v>152</v>
      </c>
      <c r="C19" s="81" t="s">
        <v>248</v>
      </c>
      <c r="D19" s="80">
        <v>4110904</v>
      </c>
      <c r="E19" s="81" t="s">
        <v>249</v>
      </c>
      <c r="F19" s="82">
        <v>36465</v>
      </c>
      <c r="G19" s="83">
        <v>1295.4509498072568</v>
      </c>
      <c r="H19" s="57">
        <v>4101</v>
      </c>
      <c r="I19" s="57" t="s">
        <v>63</v>
      </c>
      <c r="J19" s="84">
        <v>3.3691000000000004</v>
      </c>
      <c r="K19" s="85">
        <v>4364.5037949956295</v>
      </c>
      <c r="P19" s="85">
        <v>4364.5037949956295</v>
      </c>
    </row>
    <row r="20" spans="1:16" x14ac:dyDescent="0.25">
      <c r="A20" s="80">
        <v>571</v>
      </c>
      <c r="B20" s="80" t="s">
        <v>152</v>
      </c>
      <c r="C20" s="81" t="s">
        <v>237</v>
      </c>
      <c r="D20" s="80">
        <v>4124509</v>
      </c>
      <c r="E20" s="81" t="s">
        <v>250</v>
      </c>
      <c r="F20" s="82">
        <v>35916</v>
      </c>
      <c r="G20" s="83">
        <v>1156.2326641327177</v>
      </c>
      <c r="H20" s="57">
        <v>4101</v>
      </c>
      <c r="I20" s="57" t="s">
        <v>63</v>
      </c>
      <c r="J20" s="84">
        <v>3.5957999999999997</v>
      </c>
      <c r="K20" s="85">
        <v>4157.5814136884255</v>
      </c>
      <c r="P20" s="85">
        <v>4157.5814136884255</v>
      </c>
    </row>
    <row r="21" spans="1:16" x14ac:dyDescent="0.25">
      <c r="A21" s="80">
        <v>573</v>
      </c>
      <c r="B21" s="80" t="s">
        <v>152</v>
      </c>
      <c r="C21" s="81" t="s">
        <v>239</v>
      </c>
      <c r="D21" s="80">
        <v>4115002</v>
      </c>
      <c r="E21" s="81" t="s">
        <v>251</v>
      </c>
      <c r="F21" s="82">
        <v>35886</v>
      </c>
      <c r="G21" s="83">
        <v>1083.5779794576383</v>
      </c>
      <c r="H21" s="57">
        <v>4101</v>
      </c>
      <c r="I21" s="57" t="s">
        <v>63</v>
      </c>
      <c r="J21" s="84">
        <v>3.6036999999999999</v>
      </c>
      <c r="K21" s="85">
        <v>3904.889964571491</v>
      </c>
      <c r="P21" s="85">
        <v>3904.889964571491</v>
      </c>
    </row>
    <row r="22" spans="1:16" x14ac:dyDescent="0.25">
      <c r="A22" s="80">
        <v>585</v>
      </c>
      <c r="B22" s="80" t="s">
        <v>152</v>
      </c>
      <c r="C22" s="81" t="s">
        <v>248</v>
      </c>
      <c r="D22" s="80">
        <v>4110904</v>
      </c>
      <c r="E22" s="81" t="s">
        <v>252</v>
      </c>
      <c r="F22" s="82">
        <v>35827</v>
      </c>
      <c r="G22" s="83">
        <v>942.98581745086358</v>
      </c>
      <c r="H22" s="57">
        <v>4101</v>
      </c>
      <c r="I22" s="57" t="s">
        <v>63</v>
      </c>
      <c r="J22" s="84">
        <v>3.6408999999999998</v>
      </c>
      <c r="K22" s="85">
        <v>3433.3170627568488</v>
      </c>
      <c r="P22" s="85">
        <v>3433.3170627568488</v>
      </c>
    </row>
    <row r="23" spans="1:16" x14ac:dyDescent="0.25">
      <c r="A23" s="80">
        <v>599</v>
      </c>
      <c r="B23" s="80" t="s">
        <v>152</v>
      </c>
      <c r="C23" s="81" t="s">
        <v>230</v>
      </c>
      <c r="D23" s="80">
        <v>4123303</v>
      </c>
      <c r="E23" s="81" t="s">
        <v>253</v>
      </c>
      <c r="F23" s="82">
        <v>35947</v>
      </c>
      <c r="G23" s="83">
        <v>1229.1010405257391</v>
      </c>
      <c r="H23" s="57">
        <v>4101</v>
      </c>
      <c r="I23" s="57" t="s">
        <v>63</v>
      </c>
      <c r="J23" s="84">
        <v>3.5811000000000002</v>
      </c>
      <c r="K23" s="85">
        <v>4401.5337362267246</v>
      </c>
      <c r="P23" s="85">
        <v>4401.5337362267246</v>
      </c>
    </row>
    <row r="24" spans="1:16" x14ac:dyDescent="0.25">
      <c r="A24" s="80">
        <v>618</v>
      </c>
      <c r="B24" s="80" t="s">
        <v>152</v>
      </c>
      <c r="C24" s="81" t="s">
        <v>237</v>
      </c>
      <c r="D24" s="80">
        <v>4124509</v>
      </c>
      <c r="E24" s="81" t="s">
        <v>254</v>
      </c>
      <c r="F24" s="82">
        <v>36069</v>
      </c>
      <c r="G24" s="83">
        <v>1328.5473485419241</v>
      </c>
      <c r="H24" s="57">
        <v>4101</v>
      </c>
      <c r="I24" s="57" t="s">
        <v>63</v>
      </c>
      <c r="J24" s="84">
        <v>3.6019999999999999</v>
      </c>
      <c r="K24" s="85">
        <v>4785.4275494480107</v>
      </c>
      <c r="P24" s="85">
        <v>4785.4275494480107</v>
      </c>
    </row>
    <row r="25" spans="1:16" x14ac:dyDescent="0.25">
      <c r="A25" s="80">
        <v>638</v>
      </c>
      <c r="B25" s="80" t="s">
        <v>152</v>
      </c>
      <c r="C25" s="81" t="s">
        <v>255</v>
      </c>
      <c r="D25" s="80">
        <v>4101408</v>
      </c>
      <c r="E25" s="81" t="s">
        <v>256</v>
      </c>
      <c r="F25" s="82">
        <v>35916</v>
      </c>
      <c r="G25" s="83">
        <v>299.57519354307362</v>
      </c>
      <c r="H25" s="57">
        <v>4101</v>
      </c>
      <c r="I25" s="57" t="s">
        <v>63</v>
      </c>
      <c r="J25" s="84">
        <v>3.5957999999999997</v>
      </c>
      <c r="K25" s="85">
        <v>1077.2124809421841</v>
      </c>
      <c r="P25" s="85">
        <v>1077.2124809421841</v>
      </c>
    </row>
    <row r="26" spans="1:16" x14ac:dyDescent="0.25">
      <c r="A26" s="80">
        <v>665</v>
      </c>
      <c r="B26" s="80" t="s">
        <v>152</v>
      </c>
      <c r="C26" s="81" t="s">
        <v>237</v>
      </c>
      <c r="D26" s="80">
        <v>4124509</v>
      </c>
      <c r="E26" s="81" t="s">
        <v>257</v>
      </c>
      <c r="F26" s="82">
        <v>35977</v>
      </c>
      <c r="G26" s="83">
        <v>759.34213142719591</v>
      </c>
      <c r="H26" s="57">
        <v>4101</v>
      </c>
      <c r="I26" s="57" t="s">
        <v>63</v>
      </c>
      <c r="J26" s="84">
        <v>3.569</v>
      </c>
      <c r="K26" s="85">
        <v>2710.0920670636619</v>
      </c>
      <c r="P26" s="85">
        <v>2710.0920670636619</v>
      </c>
    </row>
    <row r="27" spans="1:16" x14ac:dyDescent="0.25">
      <c r="A27" s="80">
        <v>716</v>
      </c>
      <c r="B27" s="80" t="s">
        <v>152</v>
      </c>
      <c r="C27" s="81" t="s">
        <v>258</v>
      </c>
      <c r="D27" s="80">
        <v>4118402</v>
      </c>
      <c r="E27" s="81" t="s">
        <v>259</v>
      </c>
      <c r="F27" s="82">
        <v>36130</v>
      </c>
      <c r="G27" s="83">
        <v>1165.9710643889618</v>
      </c>
      <c r="H27" s="57">
        <v>4101</v>
      </c>
      <c r="I27" s="57" t="s">
        <v>63</v>
      </c>
      <c r="J27" s="84">
        <v>3.6055999999999999</v>
      </c>
      <c r="K27" s="85">
        <v>4204.0252697608412</v>
      </c>
      <c r="P27" s="85">
        <v>4204.0252697608412</v>
      </c>
    </row>
    <row r="28" spans="1:16" x14ac:dyDescent="0.25">
      <c r="A28" s="80">
        <v>725</v>
      </c>
      <c r="B28" s="80" t="s">
        <v>152</v>
      </c>
      <c r="C28" s="81" t="s">
        <v>246</v>
      </c>
      <c r="D28" s="80">
        <v>4121000</v>
      </c>
      <c r="E28" s="81" t="s">
        <v>260</v>
      </c>
      <c r="F28" s="82">
        <v>36069</v>
      </c>
      <c r="G28" s="83">
        <v>1001.7464467930029</v>
      </c>
      <c r="H28" s="57">
        <v>4101</v>
      </c>
      <c r="I28" s="57" t="s">
        <v>63</v>
      </c>
      <c r="J28" s="84">
        <v>3.6019999999999999</v>
      </c>
      <c r="K28" s="85">
        <v>3608.2907013483964</v>
      </c>
      <c r="P28" s="85">
        <v>3608.2907013483964</v>
      </c>
    </row>
    <row r="29" spans="1:16" x14ac:dyDescent="0.25">
      <c r="A29" s="80">
        <v>730</v>
      </c>
      <c r="B29" s="80" t="s">
        <v>152</v>
      </c>
      <c r="C29" s="81" t="s">
        <v>261</v>
      </c>
      <c r="D29" s="80">
        <v>4106704</v>
      </c>
      <c r="E29" s="81" t="s">
        <v>262</v>
      </c>
      <c r="F29" s="82">
        <v>36069</v>
      </c>
      <c r="G29" s="83">
        <v>1008.9785746631949</v>
      </c>
      <c r="H29" s="57">
        <v>4101</v>
      </c>
      <c r="I29" s="57" t="s">
        <v>63</v>
      </c>
      <c r="J29" s="84">
        <v>3.6019999999999999</v>
      </c>
      <c r="K29" s="85">
        <v>3634.340825936828</v>
      </c>
      <c r="P29" s="85">
        <v>3634.340825936828</v>
      </c>
    </row>
    <row r="30" spans="1:16" x14ac:dyDescent="0.25">
      <c r="A30" s="80">
        <v>833</v>
      </c>
      <c r="B30" s="80" t="s">
        <v>152</v>
      </c>
      <c r="C30" s="81" t="s">
        <v>263</v>
      </c>
      <c r="D30" s="80">
        <v>4127304</v>
      </c>
      <c r="E30" s="81" t="s">
        <v>264</v>
      </c>
      <c r="F30" s="82">
        <v>36069</v>
      </c>
      <c r="G30" s="83">
        <v>1159.4558781389037</v>
      </c>
      <c r="H30" s="57">
        <v>4101</v>
      </c>
      <c r="I30" s="57" t="s">
        <v>63</v>
      </c>
      <c r="J30" s="84">
        <v>3.6019999999999999</v>
      </c>
      <c r="K30" s="85">
        <v>4176.3600730563312</v>
      </c>
      <c r="P30" s="85">
        <v>4176.3600730563312</v>
      </c>
    </row>
    <row r="31" spans="1:16" x14ac:dyDescent="0.25">
      <c r="A31" s="80">
        <v>900</v>
      </c>
      <c r="B31" s="80" t="s">
        <v>152</v>
      </c>
      <c r="C31" s="81" t="s">
        <v>265</v>
      </c>
      <c r="D31" s="80">
        <v>4115754</v>
      </c>
      <c r="E31" s="81" t="s">
        <v>266</v>
      </c>
      <c r="F31" s="82">
        <v>36130</v>
      </c>
      <c r="G31" s="83">
        <v>2688.8606511454186</v>
      </c>
      <c r="H31" s="57">
        <v>4101</v>
      </c>
      <c r="I31" s="57" t="s">
        <v>63</v>
      </c>
      <c r="J31" s="84">
        <v>3.6055999999999999</v>
      </c>
      <c r="K31" s="85">
        <v>9694.9559637699203</v>
      </c>
      <c r="P31" s="85">
        <v>9694.9559637699203</v>
      </c>
    </row>
    <row r="32" spans="1:16" x14ac:dyDescent="0.25">
      <c r="A32" s="80">
        <v>901</v>
      </c>
      <c r="B32" s="80" t="s">
        <v>152</v>
      </c>
      <c r="C32" s="81" t="s">
        <v>267</v>
      </c>
      <c r="D32" s="80">
        <v>4110805</v>
      </c>
      <c r="E32" s="81" t="s">
        <v>268</v>
      </c>
      <c r="F32" s="82">
        <v>36069</v>
      </c>
      <c r="G32" s="83">
        <v>571.05370242214531</v>
      </c>
      <c r="H32" s="57">
        <v>4101</v>
      </c>
      <c r="I32" s="57" t="s">
        <v>63</v>
      </c>
      <c r="J32" s="84">
        <v>3.6019999999999999</v>
      </c>
      <c r="K32" s="85">
        <v>2056.9354361245673</v>
      </c>
      <c r="P32" s="85">
        <v>2056.9354361245673</v>
      </c>
    </row>
    <row r="33" spans="1:16" x14ac:dyDescent="0.25">
      <c r="A33" s="80">
        <v>961</v>
      </c>
      <c r="B33" s="80" t="s">
        <v>152</v>
      </c>
      <c r="C33" s="81" t="s">
        <v>244</v>
      </c>
      <c r="D33" s="80">
        <v>4115903</v>
      </c>
      <c r="E33" s="81" t="s">
        <v>269</v>
      </c>
      <c r="F33" s="82">
        <v>36069</v>
      </c>
      <c r="G33" s="83">
        <v>1076.1055528573741</v>
      </c>
      <c r="H33" s="57">
        <v>4101</v>
      </c>
      <c r="I33" s="57" t="s">
        <v>63</v>
      </c>
      <c r="J33" s="84">
        <v>3.6019999999999999</v>
      </c>
      <c r="K33" s="85">
        <v>3876.1322013922613</v>
      </c>
      <c r="P33" s="85">
        <v>3876.1322013922613</v>
      </c>
    </row>
    <row r="34" spans="1:16" x14ac:dyDescent="0.25">
      <c r="A34" s="80">
        <v>970</v>
      </c>
      <c r="B34" s="80" t="s">
        <v>152</v>
      </c>
      <c r="C34" s="81" t="s">
        <v>270</v>
      </c>
      <c r="D34" s="80">
        <v>4100806</v>
      </c>
      <c r="E34" s="81" t="s">
        <v>271</v>
      </c>
      <c r="F34" s="82">
        <v>36434</v>
      </c>
      <c r="G34" s="83">
        <v>2075.3800405421257</v>
      </c>
      <c r="H34" s="57">
        <v>4101</v>
      </c>
      <c r="I34" s="57" t="s">
        <v>63</v>
      </c>
      <c r="J34" s="84">
        <v>3.3961000000000001</v>
      </c>
      <c r="K34" s="85">
        <v>7048.1981556851133</v>
      </c>
      <c r="P34" s="85">
        <v>7048.1981556851133</v>
      </c>
    </row>
    <row r="35" spans="1:16" x14ac:dyDescent="0.25">
      <c r="A35" s="80">
        <v>971</v>
      </c>
      <c r="B35" s="80" t="s">
        <v>152</v>
      </c>
      <c r="C35" s="81" t="s">
        <v>267</v>
      </c>
      <c r="D35" s="80">
        <v>4110805</v>
      </c>
      <c r="E35" s="81" t="s">
        <v>272</v>
      </c>
      <c r="F35" s="82">
        <v>36434</v>
      </c>
      <c r="G35" s="83">
        <v>541.86671852211964</v>
      </c>
      <c r="H35" s="57">
        <v>4101</v>
      </c>
      <c r="I35" s="57" t="s">
        <v>63</v>
      </c>
      <c r="J35" s="84">
        <v>3.3961000000000001</v>
      </c>
      <c r="K35" s="85">
        <v>1840.2335627729706</v>
      </c>
      <c r="P35" s="85">
        <v>1840.2335627729706</v>
      </c>
    </row>
    <row r="36" spans="1:16" x14ac:dyDescent="0.25">
      <c r="A36" s="80">
        <v>1037</v>
      </c>
      <c r="B36" s="80" t="s">
        <v>152</v>
      </c>
      <c r="C36" s="81" t="s">
        <v>263</v>
      </c>
      <c r="D36" s="80">
        <v>4127304</v>
      </c>
      <c r="E36" s="81" t="s">
        <v>273</v>
      </c>
      <c r="F36" s="82">
        <v>36069</v>
      </c>
      <c r="G36" s="83">
        <v>1088.6914383841688</v>
      </c>
      <c r="H36" s="57">
        <v>4101</v>
      </c>
      <c r="I36" s="57" t="s">
        <v>63</v>
      </c>
      <c r="J36" s="84">
        <v>3.6019999999999999</v>
      </c>
      <c r="K36" s="85">
        <v>3921.4665610597758</v>
      </c>
      <c r="P36" s="85">
        <v>3921.4665610597758</v>
      </c>
    </row>
    <row r="37" spans="1:16" x14ac:dyDescent="0.25">
      <c r="A37" s="80">
        <v>1064</v>
      </c>
      <c r="B37" s="80" t="s">
        <v>152</v>
      </c>
      <c r="C37" s="81" t="s">
        <v>263</v>
      </c>
      <c r="D37" s="80">
        <v>4127304</v>
      </c>
      <c r="E37" s="81" t="s">
        <v>274</v>
      </c>
      <c r="F37" s="82">
        <v>35947</v>
      </c>
      <c r="G37" s="83">
        <v>1232.1179513184586</v>
      </c>
      <c r="H37" s="57">
        <v>4101</v>
      </c>
      <c r="I37" s="57" t="s">
        <v>63</v>
      </c>
      <c r="J37" s="84">
        <v>3.5811000000000002</v>
      </c>
      <c r="K37" s="85">
        <v>4412.3375954665325</v>
      </c>
      <c r="P37" s="85">
        <v>4412.3375954665325</v>
      </c>
    </row>
    <row r="38" spans="1:16" x14ac:dyDescent="0.25">
      <c r="A38" s="80">
        <v>1067</v>
      </c>
      <c r="B38" s="80" t="s">
        <v>152</v>
      </c>
      <c r="C38" s="81" t="s">
        <v>263</v>
      </c>
      <c r="D38" s="80">
        <v>4127304</v>
      </c>
      <c r="E38" s="81" t="s">
        <v>275</v>
      </c>
      <c r="F38" s="82">
        <v>36069</v>
      </c>
      <c r="G38" s="83">
        <v>1221.5289691746768</v>
      </c>
      <c r="H38" s="57">
        <v>4101</v>
      </c>
      <c r="I38" s="57" t="s">
        <v>63</v>
      </c>
      <c r="J38" s="84">
        <v>3.6019999999999999</v>
      </c>
      <c r="K38" s="85">
        <v>4399.9473469671857</v>
      </c>
      <c r="P38" s="85">
        <v>4399.9473469671857</v>
      </c>
    </row>
    <row r="39" spans="1:16" x14ac:dyDescent="0.25">
      <c r="A39" s="80">
        <v>1068</v>
      </c>
      <c r="B39" s="80" t="s">
        <v>152</v>
      </c>
      <c r="C39" s="81" t="s">
        <v>246</v>
      </c>
      <c r="D39" s="80">
        <v>4121000</v>
      </c>
      <c r="E39" s="81" t="s">
        <v>276</v>
      </c>
      <c r="F39" s="82">
        <v>36100</v>
      </c>
      <c r="G39" s="83">
        <v>1092.3042834394903</v>
      </c>
      <c r="H39" s="57">
        <v>4101</v>
      </c>
      <c r="I39" s="57" t="s">
        <v>63</v>
      </c>
      <c r="J39" s="84">
        <v>3.6016000000000004</v>
      </c>
      <c r="K39" s="85">
        <v>3934.0431072356687</v>
      </c>
      <c r="P39" s="85">
        <v>3934.0431072356687</v>
      </c>
    </row>
    <row r="40" spans="1:16" x14ac:dyDescent="0.25">
      <c r="A40" s="80">
        <v>1084</v>
      </c>
      <c r="B40" s="80" t="s">
        <v>152</v>
      </c>
      <c r="C40" s="81" t="s">
        <v>277</v>
      </c>
      <c r="D40" s="80">
        <v>4119707</v>
      </c>
      <c r="E40" s="81" t="s">
        <v>278</v>
      </c>
      <c r="F40" s="82">
        <v>36039</v>
      </c>
      <c r="G40" s="83">
        <v>1052.3871228655796</v>
      </c>
      <c r="H40" s="57">
        <v>4101</v>
      </c>
      <c r="I40" s="57" t="s">
        <v>63</v>
      </c>
      <c r="J40" s="84">
        <v>3.5861999999999998</v>
      </c>
      <c r="K40" s="85">
        <v>3774.0707000205416</v>
      </c>
      <c r="P40" s="85">
        <v>3774.0707000205416</v>
      </c>
    </row>
    <row r="41" spans="1:16" x14ac:dyDescent="0.25">
      <c r="A41" s="80">
        <v>1087</v>
      </c>
      <c r="B41" s="80" t="s">
        <v>152</v>
      </c>
      <c r="C41" s="81" t="s">
        <v>279</v>
      </c>
      <c r="D41" s="80">
        <v>4108908</v>
      </c>
      <c r="E41" s="81" t="s">
        <v>280</v>
      </c>
      <c r="F41" s="82">
        <v>36100</v>
      </c>
      <c r="G41" s="83">
        <v>996.51186972510754</v>
      </c>
      <c r="H41" s="57">
        <v>4101</v>
      </c>
      <c r="I41" s="57" t="s">
        <v>63</v>
      </c>
      <c r="J41" s="84">
        <v>3.6016000000000004</v>
      </c>
      <c r="K41" s="85">
        <v>3589.0371500019478</v>
      </c>
      <c r="P41" s="85">
        <v>3589.0371500019478</v>
      </c>
    </row>
    <row r="42" spans="1:16" x14ac:dyDescent="0.25">
      <c r="A42" s="80">
        <v>1088</v>
      </c>
      <c r="B42" s="80" t="s">
        <v>152</v>
      </c>
      <c r="C42" s="81" t="s">
        <v>281</v>
      </c>
      <c r="D42" s="80">
        <v>4105904</v>
      </c>
      <c r="E42" s="81" t="s">
        <v>282</v>
      </c>
      <c r="F42" s="82">
        <v>36130</v>
      </c>
      <c r="G42" s="83">
        <v>1335.5882207946265</v>
      </c>
      <c r="H42" s="57">
        <v>4101</v>
      </c>
      <c r="I42" s="57" t="s">
        <v>63</v>
      </c>
      <c r="J42" s="84">
        <v>3.6055999999999999</v>
      </c>
      <c r="K42" s="85">
        <v>4815.5968888971056</v>
      </c>
      <c r="P42" s="85">
        <v>4815.5968888971056</v>
      </c>
    </row>
    <row r="43" spans="1:16" x14ac:dyDescent="0.25">
      <c r="A43" s="80">
        <v>1092</v>
      </c>
      <c r="B43" s="80" t="s">
        <v>152</v>
      </c>
      <c r="C43" s="81" t="s">
        <v>283</v>
      </c>
      <c r="D43" s="80">
        <v>4117107</v>
      </c>
      <c r="E43" s="81" t="s">
        <v>284</v>
      </c>
      <c r="F43" s="82">
        <v>36069</v>
      </c>
      <c r="G43" s="83">
        <v>1205.1913629796113</v>
      </c>
      <c r="H43" s="57">
        <v>4101</v>
      </c>
      <c r="I43" s="57" t="s">
        <v>63</v>
      </c>
      <c r="J43" s="84">
        <v>3.6019999999999999</v>
      </c>
      <c r="K43" s="85">
        <v>4341.0992894525598</v>
      </c>
      <c r="P43" s="85">
        <v>4341.0992894525598</v>
      </c>
    </row>
    <row r="44" spans="1:16" x14ac:dyDescent="0.25">
      <c r="A44" s="80">
        <v>1093</v>
      </c>
      <c r="B44" s="80" t="s">
        <v>152</v>
      </c>
      <c r="C44" s="81" t="s">
        <v>285</v>
      </c>
      <c r="D44" s="80">
        <v>4109906</v>
      </c>
      <c r="E44" s="81" t="s">
        <v>286</v>
      </c>
      <c r="F44" s="82">
        <v>36008</v>
      </c>
      <c r="G44" s="83">
        <v>1160.7715782281939</v>
      </c>
      <c r="H44" s="57">
        <v>4101</v>
      </c>
      <c r="I44" s="57" t="s">
        <v>63</v>
      </c>
      <c r="J44" s="84">
        <v>3.5729000000000002</v>
      </c>
      <c r="K44" s="85">
        <v>4147.3207718515141</v>
      </c>
      <c r="P44" s="85">
        <v>4147.3207718515141</v>
      </c>
    </row>
    <row r="45" spans="1:16" x14ac:dyDescent="0.25">
      <c r="A45" s="80">
        <v>1103</v>
      </c>
      <c r="B45" s="80" t="s">
        <v>152</v>
      </c>
      <c r="C45" s="81" t="s">
        <v>285</v>
      </c>
      <c r="D45" s="80">
        <v>4109906</v>
      </c>
      <c r="E45" s="81" t="s">
        <v>287</v>
      </c>
      <c r="F45" s="82">
        <v>36039</v>
      </c>
      <c r="G45" s="83">
        <v>1161.0299521721799</v>
      </c>
      <c r="H45" s="57">
        <v>4101</v>
      </c>
      <c r="I45" s="57" t="s">
        <v>63</v>
      </c>
      <c r="J45" s="84">
        <v>3.5861999999999998</v>
      </c>
      <c r="K45" s="85">
        <v>4163.6856144798712</v>
      </c>
      <c r="P45" s="85">
        <v>4163.6856144798712</v>
      </c>
    </row>
    <row r="46" spans="1:16" x14ac:dyDescent="0.25">
      <c r="A46" s="80">
        <v>1118</v>
      </c>
      <c r="B46" s="80" t="s">
        <v>152</v>
      </c>
      <c r="C46" s="81" t="s">
        <v>288</v>
      </c>
      <c r="D46" s="80">
        <v>4102406</v>
      </c>
      <c r="E46" s="81" t="s">
        <v>289</v>
      </c>
      <c r="F46" s="82">
        <v>36434</v>
      </c>
      <c r="G46" s="83">
        <v>1640.0384384302372</v>
      </c>
      <c r="H46" s="57">
        <v>4101</v>
      </c>
      <c r="I46" s="57" t="s">
        <v>63</v>
      </c>
      <c r="J46" s="84">
        <v>3.3961000000000001</v>
      </c>
      <c r="K46" s="85">
        <v>5569.7345407529283</v>
      </c>
      <c r="P46" s="85">
        <v>5569.7345407529283</v>
      </c>
    </row>
    <row r="47" spans="1:16" x14ac:dyDescent="0.25">
      <c r="A47" s="80">
        <v>1267</v>
      </c>
      <c r="B47" s="80" t="s">
        <v>152</v>
      </c>
      <c r="C47" s="81" t="s">
        <v>290</v>
      </c>
      <c r="D47" s="80">
        <v>4108007</v>
      </c>
      <c r="E47" s="81" t="s">
        <v>291</v>
      </c>
      <c r="F47" s="82">
        <v>35765</v>
      </c>
      <c r="G47" s="83">
        <v>1483.0945035025775</v>
      </c>
      <c r="H47" s="57">
        <v>4101</v>
      </c>
      <c r="I47" s="57" t="s">
        <v>63</v>
      </c>
      <c r="J47" s="84">
        <v>3.6785000000000001</v>
      </c>
      <c r="K47" s="85">
        <v>5455.5631311342313</v>
      </c>
      <c r="P47" s="85">
        <v>5455.5631311342313</v>
      </c>
    </row>
    <row r="48" spans="1:16" x14ac:dyDescent="0.25">
      <c r="A48" s="80">
        <v>1277</v>
      </c>
      <c r="B48" s="80" t="s">
        <v>152</v>
      </c>
      <c r="C48" s="81" t="s">
        <v>270</v>
      </c>
      <c r="D48" s="80">
        <v>4100806</v>
      </c>
      <c r="E48" s="81" t="s">
        <v>271</v>
      </c>
      <c r="F48" s="82">
        <v>36130</v>
      </c>
      <c r="G48" s="83">
        <v>2875.8010905693991</v>
      </c>
      <c r="H48" s="57">
        <v>4101</v>
      </c>
      <c r="I48" s="57" t="s">
        <v>63</v>
      </c>
      <c r="J48" s="84">
        <v>3.6055999999999999</v>
      </c>
      <c r="K48" s="85">
        <v>10368.988412157025</v>
      </c>
      <c r="P48" s="85">
        <v>10368.988412157025</v>
      </c>
    </row>
    <row r="49" spans="1:16" x14ac:dyDescent="0.25">
      <c r="A49" s="80">
        <v>1283</v>
      </c>
      <c r="B49" s="80" t="s">
        <v>152</v>
      </c>
      <c r="C49" s="81" t="s">
        <v>292</v>
      </c>
      <c r="D49" s="80">
        <v>4120507</v>
      </c>
      <c r="E49" s="81" t="s">
        <v>228</v>
      </c>
      <c r="F49" s="82">
        <v>35947</v>
      </c>
      <c r="G49" s="83">
        <v>2041.4980409617099</v>
      </c>
      <c r="H49" s="57">
        <v>4101</v>
      </c>
      <c r="I49" s="57" t="s">
        <v>63</v>
      </c>
      <c r="J49" s="84">
        <v>3.5811000000000002</v>
      </c>
      <c r="K49" s="85">
        <v>7310.8086344879794</v>
      </c>
      <c r="P49" s="85">
        <v>7310.8086344879794</v>
      </c>
    </row>
    <row r="50" spans="1:16" x14ac:dyDescent="0.25">
      <c r="A50" s="80">
        <v>2335</v>
      </c>
      <c r="B50" s="80" t="s">
        <v>152</v>
      </c>
      <c r="C50" s="81" t="s">
        <v>246</v>
      </c>
      <c r="D50" s="80">
        <v>4121000</v>
      </c>
      <c r="E50" s="81" t="s">
        <v>293</v>
      </c>
      <c r="F50" s="82">
        <v>38384</v>
      </c>
      <c r="G50" s="83">
        <v>6614.4199979125342</v>
      </c>
      <c r="H50" s="57">
        <v>4101</v>
      </c>
      <c r="I50" s="57" t="s">
        <v>63</v>
      </c>
      <c r="J50" s="84">
        <v>2.1772990665999998</v>
      </c>
      <c r="K50" s="85">
        <v>14401.570487555333</v>
      </c>
      <c r="P50" s="85">
        <v>14401.570487555333</v>
      </c>
    </row>
    <row r="51" spans="1:16" x14ac:dyDescent="0.25">
      <c r="A51" s="80">
        <v>2339</v>
      </c>
      <c r="B51" s="80" t="s">
        <v>152</v>
      </c>
      <c r="C51" s="81" t="s">
        <v>279</v>
      </c>
      <c r="D51" s="80">
        <v>4108908</v>
      </c>
      <c r="E51" s="81" t="s">
        <v>294</v>
      </c>
      <c r="F51" s="82">
        <v>39417</v>
      </c>
      <c r="G51" s="83">
        <v>6604.6430531426067</v>
      </c>
      <c r="H51" s="57">
        <v>4101</v>
      </c>
      <c r="I51" s="57" t="s">
        <v>63</v>
      </c>
      <c r="J51" s="84">
        <v>1.9403375173999999</v>
      </c>
      <c r="K51" s="85">
        <v>12815.236705047881</v>
      </c>
      <c r="P51" s="85">
        <v>12815.236705047881</v>
      </c>
    </row>
    <row r="52" spans="1:16" x14ac:dyDescent="0.25">
      <c r="A52" s="80">
        <v>2341</v>
      </c>
      <c r="B52" s="80" t="s">
        <v>152</v>
      </c>
      <c r="C52" s="81" t="s">
        <v>232</v>
      </c>
      <c r="D52" s="80">
        <v>4113734</v>
      </c>
      <c r="E52" s="81" t="s">
        <v>295</v>
      </c>
      <c r="F52" s="82">
        <v>38200</v>
      </c>
      <c r="G52" s="83">
        <v>5849.5528411752894</v>
      </c>
      <c r="H52" s="57">
        <v>4101</v>
      </c>
      <c r="I52" s="57" t="s">
        <v>63</v>
      </c>
      <c r="J52" s="84">
        <v>2.2602132569000002</v>
      </c>
      <c r="K52" s="85">
        <v>13221.236878561451</v>
      </c>
      <c r="P52" s="85">
        <v>13221.236878561451</v>
      </c>
    </row>
    <row r="53" spans="1:16" x14ac:dyDescent="0.25">
      <c r="A53" s="80">
        <v>2347</v>
      </c>
      <c r="B53" s="80" t="s">
        <v>152</v>
      </c>
      <c r="C53" s="81" t="s">
        <v>296</v>
      </c>
      <c r="D53" s="80">
        <v>4128807</v>
      </c>
      <c r="E53" s="81" t="s">
        <v>297</v>
      </c>
      <c r="F53" s="82">
        <v>39203</v>
      </c>
      <c r="G53" s="83">
        <v>5396.7847707143073</v>
      </c>
      <c r="H53" s="57">
        <v>4101</v>
      </c>
      <c r="I53" s="57" t="s">
        <v>63</v>
      </c>
      <c r="J53" s="84">
        <v>1.9788838644</v>
      </c>
      <c r="K53" s="85">
        <v>10679.610302406196</v>
      </c>
      <c r="P53" s="85">
        <v>10679.610302406196</v>
      </c>
    </row>
    <row r="54" spans="1:16" x14ac:dyDescent="0.25">
      <c r="A54" s="80">
        <v>2348</v>
      </c>
      <c r="B54" s="80" t="s">
        <v>152</v>
      </c>
      <c r="C54" s="81" t="s">
        <v>298</v>
      </c>
      <c r="D54" s="80">
        <v>4100905</v>
      </c>
      <c r="E54" s="81" t="s">
        <v>299</v>
      </c>
      <c r="F54" s="82">
        <v>38473</v>
      </c>
      <c r="G54" s="83">
        <v>6894.1421934494347</v>
      </c>
      <c r="H54" s="57">
        <v>4101</v>
      </c>
      <c r="I54" s="57" t="s">
        <v>63</v>
      </c>
      <c r="J54" s="84">
        <v>2.1379464177999998</v>
      </c>
      <c r="K54" s="85">
        <v>14739.306606289052</v>
      </c>
      <c r="P54" s="85">
        <v>14739.306606289052</v>
      </c>
    </row>
    <row r="55" spans="1:16" x14ac:dyDescent="0.25">
      <c r="A55" s="80">
        <v>2352</v>
      </c>
      <c r="B55" s="80" t="s">
        <v>152</v>
      </c>
      <c r="C55" s="81" t="s">
        <v>246</v>
      </c>
      <c r="D55" s="80">
        <v>4121000</v>
      </c>
      <c r="E55" s="81" t="s">
        <v>247</v>
      </c>
      <c r="F55" s="82">
        <v>39387</v>
      </c>
      <c r="G55" s="83">
        <v>6712.7254656995292</v>
      </c>
      <c r="H55" s="57">
        <v>4101</v>
      </c>
      <c r="I55" s="57" t="s">
        <v>63</v>
      </c>
      <c r="J55" s="84">
        <v>1.9448002937</v>
      </c>
      <c r="K55" s="85">
        <v>13054.910457219914</v>
      </c>
      <c r="P55" s="85">
        <v>13054.910457219914</v>
      </c>
    </row>
    <row r="56" spans="1:16" x14ac:dyDescent="0.25">
      <c r="A56" s="80">
        <v>2353</v>
      </c>
      <c r="B56" s="80" t="s">
        <v>152</v>
      </c>
      <c r="C56" s="81" t="s">
        <v>300</v>
      </c>
      <c r="D56" s="80">
        <v>4105102</v>
      </c>
      <c r="E56" s="81" t="s">
        <v>301</v>
      </c>
      <c r="F56" s="82">
        <v>38384</v>
      </c>
      <c r="G56" s="83">
        <v>8978.7799812714584</v>
      </c>
      <c r="H56" s="57">
        <v>4101</v>
      </c>
      <c r="I56" s="57" t="s">
        <v>63</v>
      </c>
      <c r="J56" s="84">
        <v>2.1772990665999998</v>
      </c>
      <c r="K56" s="85">
        <v>19549.489272429109</v>
      </c>
      <c r="P56" s="85">
        <v>19549.489272429109</v>
      </c>
    </row>
    <row r="57" spans="1:16" x14ac:dyDescent="0.25">
      <c r="A57" s="80">
        <v>2357</v>
      </c>
      <c r="B57" s="80" t="s">
        <v>152</v>
      </c>
      <c r="C57" s="81" t="s">
        <v>277</v>
      </c>
      <c r="D57" s="80">
        <v>4119707</v>
      </c>
      <c r="E57" s="81" t="s">
        <v>302</v>
      </c>
      <c r="F57" s="82">
        <v>38961</v>
      </c>
      <c r="G57" s="83">
        <v>5481.0031824482721</v>
      </c>
      <c r="H57" s="57">
        <v>4101</v>
      </c>
      <c r="I57" s="57" t="s">
        <v>63</v>
      </c>
      <c r="J57" s="84">
        <v>2.0323258999</v>
      </c>
      <c r="K57" s="85">
        <v>11139.184725123949</v>
      </c>
      <c r="P57" s="85">
        <v>11139.184725123949</v>
      </c>
    </row>
    <row r="58" spans="1:16" x14ac:dyDescent="0.25">
      <c r="A58" s="80">
        <v>3318</v>
      </c>
      <c r="B58" s="80" t="s">
        <v>152</v>
      </c>
      <c r="C58" s="81" t="s">
        <v>303</v>
      </c>
      <c r="D58" s="80">
        <v>4124905</v>
      </c>
      <c r="E58" s="81" t="s">
        <v>304</v>
      </c>
      <c r="F58" s="82">
        <v>36069</v>
      </c>
      <c r="G58" s="83">
        <v>1103.3534710743802</v>
      </c>
      <c r="H58" s="57">
        <v>4101</v>
      </c>
      <c r="I58" s="57" t="s">
        <v>63</v>
      </c>
      <c r="J58" s="84">
        <v>3.6019999999999999</v>
      </c>
      <c r="K58" s="85">
        <v>3974.2792028099175</v>
      </c>
      <c r="P58" s="85">
        <v>3974.2792028099175</v>
      </c>
    </row>
    <row r="59" spans="1:16" x14ac:dyDescent="0.25">
      <c r="A59" s="80">
        <v>3701</v>
      </c>
      <c r="B59" s="80" t="s">
        <v>152</v>
      </c>
      <c r="C59" s="81" t="s">
        <v>305</v>
      </c>
      <c r="D59" s="80">
        <v>4114906</v>
      </c>
      <c r="E59" s="81" t="s">
        <v>306</v>
      </c>
      <c r="F59" s="82">
        <v>40725</v>
      </c>
      <c r="G59" s="83">
        <v>8338.8599913637627</v>
      </c>
      <c r="H59" s="57">
        <v>4101</v>
      </c>
      <c r="I59" s="57" t="s">
        <v>63</v>
      </c>
      <c r="J59" s="84">
        <v>1.5827785763</v>
      </c>
      <c r="K59" s="85">
        <v>13198.568945095767</v>
      </c>
      <c r="P59" s="85">
        <v>13198.568945095767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2"/>
  <sheetViews>
    <sheetView workbookViewId="0">
      <selection activeCell="O14" sqref="O14"/>
    </sheetView>
  </sheetViews>
  <sheetFormatPr defaultRowHeight="15" x14ac:dyDescent="0.25"/>
  <sheetData>
    <row r="1" spans="1:24" ht="15" customHeight="1" x14ac:dyDescent="0.25">
      <c r="A1" s="77" t="s">
        <v>141</v>
      </c>
      <c r="B1" s="77" t="s">
        <v>142</v>
      </c>
      <c r="C1" s="77" t="s">
        <v>143</v>
      </c>
      <c r="D1" s="77" t="s">
        <v>144</v>
      </c>
      <c r="E1" s="77" t="s">
        <v>145</v>
      </c>
      <c r="F1" s="78" t="s">
        <v>146</v>
      </c>
      <c r="G1" s="78" t="s">
        <v>147</v>
      </c>
      <c r="H1" s="77" t="s">
        <v>148</v>
      </c>
      <c r="I1" s="77" t="s">
        <v>149</v>
      </c>
      <c r="J1" s="79" t="s">
        <v>150</v>
      </c>
      <c r="K1" s="78" t="s">
        <v>151</v>
      </c>
      <c r="P1" s="109" t="s">
        <v>476</v>
      </c>
      <c r="Q1" s="109"/>
      <c r="R1" s="109"/>
      <c r="S1" s="109"/>
      <c r="T1" s="109"/>
      <c r="U1" s="109"/>
      <c r="V1" s="109"/>
      <c r="W1" s="109"/>
      <c r="X1" s="109"/>
    </row>
    <row r="2" spans="1:24" x14ac:dyDescent="0.25">
      <c r="A2" s="80">
        <v>26</v>
      </c>
      <c r="B2" s="80" t="s">
        <v>309</v>
      </c>
      <c r="C2" s="81" t="s">
        <v>310</v>
      </c>
      <c r="D2" s="80">
        <v>1507458</v>
      </c>
      <c r="E2" s="81" t="s">
        <v>311</v>
      </c>
      <c r="F2" s="82">
        <v>35947</v>
      </c>
      <c r="G2" s="83">
        <v>141.66990284591387</v>
      </c>
      <c r="H2" s="57">
        <v>1503</v>
      </c>
      <c r="I2" s="57" t="s">
        <v>26</v>
      </c>
      <c r="J2" s="84">
        <v>3.5811000000000002</v>
      </c>
      <c r="K2" s="85">
        <v>507.33408908150216</v>
      </c>
      <c r="P2" s="110"/>
      <c r="Q2" s="110"/>
      <c r="R2" s="110"/>
      <c r="S2" s="110"/>
      <c r="T2" s="110"/>
      <c r="U2" s="110"/>
      <c r="V2" s="110"/>
      <c r="W2" s="110"/>
      <c r="X2" s="110"/>
    </row>
    <row r="3" spans="1:24" x14ac:dyDescent="0.25">
      <c r="A3" s="80">
        <v>29</v>
      </c>
      <c r="B3" s="80" t="s">
        <v>309</v>
      </c>
      <c r="C3" s="81" t="s">
        <v>310</v>
      </c>
      <c r="D3" s="80">
        <v>1507458</v>
      </c>
      <c r="E3" s="81" t="s">
        <v>312</v>
      </c>
      <c r="F3" s="82">
        <v>35947</v>
      </c>
      <c r="G3" s="83">
        <v>121.71116583284122</v>
      </c>
      <c r="H3" s="57">
        <v>1503</v>
      </c>
      <c r="I3" s="57" t="s">
        <v>26</v>
      </c>
      <c r="J3" s="84">
        <v>3.5811000000000002</v>
      </c>
      <c r="K3" s="85">
        <v>435.85985596398768</v>
      </c>
      <c r="P3" s="110"/>
      <c r="Q3" s="110"/>
      <c r="R3" s="110"/>
      <c r="S3" s="110"/>
      <c r="T3" s="110"/>
      <c r="U3" s="110"/>
      <c r="V3" s="110"/>
      <c r="W3" s="110"/>
      <c r="X3" s="110"/>
    </row>
    <row r="4" spans="1:24" x14ac:dyDescent="0.25">
      <c r="A4" s="80">
        <v>33</v>
      </c>
      <c r="B4" s="80" t="s">
        <v>309</v>
      </c>
      <c r="C4" s="81" t="s">
        <v>313</v>
      </c>
      <c r="D4" s="80">
        <v>1507151</v>
      </c>
      <c r="E4" s="81" t="s">
        <v>314</v>
      </c>
      <c r="F4" s="82">
        <v>35886</v>
      </c>
      <c r="G4" s="83">
        <v>130.44848072247308</v>
      </c>
      <c r="H4" s="57">
        <v>1503</v>
      </c>
      <c r="I4" s="57" t="s">
        <v>26</v>
      </c>
      <c r="J4" s="84">
        <v>3.6036999999999999</v>
      </c>
      <c r="K4" s="85">
        <v>470.09718997957623</v>
      </c>
      <c r="P4" s="110"/>
      <c r="Q4" s="110"/>
      <c r="R4" s="110"/>
      <c r="S4" s="110"/>
      <c r="T4" s="110"/>
      <c r="U4" s="110"/>
      <c r="V4" s="110"/>
      <c r="W4" s="110"/>
      <c r="X4" s="110"/>
    </row>
    <row r="5" spans="1:24" x14ac:dyDescent="0.25">
      <c r="A5" s="80">
        <v>39</v>
      </c>
      <c r="B5" s="80" t="s">
        <v>309</v>
      </c>
      <c r="C5" s="81" t="s">
        <v>315</v>
      </c>
      <c r="D5" s="80">
        <v>1506583</v>
      </c>
      <c r="E5" s="81" t="s">
        <v>316</v>
      </c>
      <c r="F5" s="82">
        <v>35977</v>
      </c>
      <c r="G5" s="83">
        <v>171.18313262495082</v>
      </c>
      <c r="H5" s="57">
        <v>1503</v>
      </c>
      <c r="I5" s="57" t="s">
        <v>26</v>
      </c>
      <c r="J5" s="84">
        <v>3.569</v>
      </c>
      <c r="K5" s="85">
        <v>610.95260033844943</v>
      </c>
      <c r="P5" s="110"/>
      <c r="Q5" s="110"/>
      <c r="R5" s="110"/>
      <c r="S5" s="110"/>
      <c r="T5" s="110"/>
      <c r="U5" s="110"/>
      <c r="V5" s="110"/>
      <c r="W5" s="110"/>
      <c r="X5" s="110"/>
    </row>
    <row r="6" spans="1:24" x14ac:dyDescent="0.25">
      <c r="A6" s="80">
        <v>43</v>
      </c>
      <c r="B6" s="80" t="s">
        <v>309</v>
      </c>
      <c r="C6" s="81" t="s">
        <v>317</v>
      </c>
      <c r="D6" s="80">
        <v>1504208</v>
      </c>
      <c r="E6" s="81" t="s">
        <v>318</v>
      </c>
      <c r="F6" s="82">
        <v>35947</v>
      </c>
      <c r="G6" s="83">
        <v>193.31304877467076</v>
      </c>
      <c r="H6" s="57">
        <v>1503</v>
      </c>
      <c r="I6" s="57" t="s">
        <v>26</v>
      </c>
      <c r="J6" s="84">
        <v>3.5811000000000002</v>
      </c>
      <c r="K6" s="85">
        <v>692.27335896697355</v>
      </c>
      <c r="P6" s="110"/>
      <c r="Q6" s="110"/>
      <c r="R6" s="110"/>
      <c r="S6" s="110"/>
      <c r="T6" s="110"/>
      <c r="U6" s="110"/>
      <c r="V6" s="110"/>
      <c r="W6" s="110"/>
      <c r="X6" s="110"/>
    </row>
    <row r="7" spans="1:24" x14ac:dyDescent="0.25">
      <c r="A7" s="80">
        <v>59</v>
      </c>
      <c r="B7" s="80" t="s">
        <v>309</v>
      </c>
      <c r="C7" s="81" t="s">
        <v>310</v>
      </c>
      <c r="D7" s="80">
        <v>1507458</v>
      </c>
      <c r="E7" s="81" t="s">
        <v>319</v>
      </c>
      <c r="F7" s="82">
        <v>36069</v>
      </c>
      <c r="G7" s="83">
        <v>144.69981118284807</v>
      </c>
      <c r="H7" s="57">
        <v>1503</v>
      </c>
      <c r="I7" s="57" t="s">
        <v>26</v>
      </c>
      <c r="J7" s="84">
        <v>3.6019999999999999</v>
      </c>
      <c r="K7" s="85">
        <v>521.20871988061867</v>
      </c>
      <c r="P7" s="110"/>
      <c r="Q7" s="110"/>
      <c r="R7" s="110"/>
      <c r="S7" s="110"/>
      <c r="T7" s="110"/>
      <c r="U7" s="110"/>
      <c r="V7" s="110"/>
      <c r="W7" s="110"/>
      <c r="X7" s="110"/>
    </row>
    <row r="8" spans="1:24" x14ac:dyDescent="0.25">
      <c r="A8" s="80">
        <v>88</v>
      </c>
      <c r="B8" s="80" t="s">
        <v>309</v>
      </c>
      <c r="C8" s="81" t="s">
        <v>320</v>
      </c>
      <c r="D8" s="80">
        <v>1505064</v>
      </c>
      <c r="E8" s="81" t="s">
        <v>321</v>
      </c>
      <c r="F8" s="82">
        <v>36008</v>
      </c>
      <c r="G8" s="83">
        <v>147.66149385583253</v>
      </c>
      <c r="H8" s="57">
        <v>1503</v>
      </c>
      <c r="I8" s="57" t="s">
        <v>26</v>
      </c>
      <c r="J8" s="84">
        <v>3.5729000000000002</v>
      </c>
      <c r="K8" s="85">
        <v>527.57975139750408</v>
      </c>
    </row>
    <row r="9" spans="1:24" x14ac:dyDescent="0.25">
      <c r="A9" s="80">
        <v>91</v>
      </c>
      <c r="B9" s="80" t="s">
        <v>309</v>
      </c>
      <c r="C9" s="81" t="s">
        <v>313</v>
      </c>
      <c r="D9" s="80">
        <v>1507151</v>
      </c>
      <c r="E9" s="81" t="s">
        <v>273</v>
      </c>
      <c r="F9" s="82">
        <v>37803</v>
      </c>
      <c r="G9" s="83">
        <v>460.43</v>
      </c>
      <c r="H9" s="57">
        <v>1503</v>
      </c>
      <c r="I9" s="57" t="s">
        <v>26</v>
      </c>
      <c r="J9" s="84">
        <v>2.4035756133000001</v>
      </c>
      <c r="K9" s="85">
        <v>1106.678319631719</v>
      </c>
    </row>
    <row r="10" spans="1:24" x14ac:dyDescent="0.25">
      <c r="A10" s="80">
        <v>99</v>
      </c>
      <c r="B10" s="80" t="s">
        <v>309</v>
      </c>
      <c r="C10" s="81" t="s">
        <v>322</v>
      </c>
      <c r="D10" s="80">
        <v>1503705</v>
      </c>
      <c r="E10" s="81" t="s">
        <v>323</v>
      </c>
      <c r="F10" s="82">
        <v>36069</v>
      </c>
      <c r="G10" s="83">
        <v>148.13400346020762</v>
      </c>
      <c r="H10" s="57">
        <v>1503</v>
      </c>
      <c r="I10" s="57" t="s">
        <v>26</v>
      </c>
      <c r="J10" s="84">
        <v>3.6019999999999999</v>
      </c>
      <c r="K10" s="85">
        <v>533.57868046366787</v>
      </c>
    </row>
    <row r="11" spans="1:24" x14ac:dyDescent="0.25">
      <c r="A11" s="80">
        <v>103</v>
      </c>
      <c r="B11" s="80" t="s">
        <v>309</v>
      </c>
      <c r="C11" s="81" t="s">
        <v>324</v>
      </c>
      <c r="D11" s="80">
        <v>1506161</v>
      </c>
      <c r="E11" s="81" t="s">
        <v>325</v>
      </c>
      <c r="F11" s="82">
        <v>36465</v>
      </c>
      <c r="G11" s="83">
        <v>197.63908599580867</v>
      </c>
      <c r="H11" s="57">
        <v>1503</v>
      </c>
      <c r="I11" s="57" t="s">
        <v>26</v>
      </c>
      <c r="J11" s="84">
        <v>3.3691000000000004</v>
      </c>
      <c r="K11" s="85">
        <v>665.86584462847907</v>
      </c>
    </row>
    <row r="12" spans="1:24" x14ac:dyDescent="0.25">
      <c r="A12" s="80">
        <v>108</v>
      </c>
      <c r="B12" s="80" t="s">
        <v>309</v>
      </c>
      <c r="C12" s="81" t="s">
        <v>326</v>
      </c>
      <c r="D12" s="80">
        <v>1503044</v>
      </c>
      <c r="E12" s="81" t="s">
        <v>327</v>
      </c>
      <c r="F12" s="82">
        <v>35947</v>
      </c>
      <c r="G12" s="83">
        <v>128.34000698537091</v>
      </c>
      <c r="H12" s="57">
        <v>1503</v>
      </c>
      <c r="I12" s="57" t="s">
        <v>26</v>
      </c>
      <c r="J12" s="84">
        <v>3.5811000000000002</v>
      </c>
      <c r="K12" s="85">
        <v>459.59839901531177</v>
      </c>
    </row>
    <row r="13" spans="1:24" x14ac:dyDescent="0.25">
      <c r="A13" s="80">
        <v>109</v>
      </c>
      <c r="B13" s="80" t="s">
        <v>309</v>
      </c>
      <c r="C13" s="81" t="s">
        <v>328</v>
      </c>
      <c r="D13" s="80">
        <v>1502707</v>
      </c>
      <c r="E13" s="81" t="s">
        <v>329</v>
      </c>
      <c r="F13" s="82">
        <v>35735</v>
      </c>
      <c r="G13" s="83">
        <v>135.81209251606978</v>
      </c>
      <c r="H13" s="57">
        <v>1503</v>
      </c>
      <c r="I13" s="57" t="s">
        <v>26</v>
      </c>
      <c r="J13" s="84">
        <v>3.6811000000000003</v>
      </c>
      <c r="K13" s="85">
        <v>499.9378937609045</v>
      </c>
    </row>
    <row r="14" spans="1:24" x14ac:dyDescent="0.25">
      <c r="A14" s="80">
        <v>121</v>
      </c>
      <c r="B14" s="80" t="s">
        <v>309</v>
      </c>
      <c r="C14" s="81" t="s">
        <v>313</v>
      </c>
      <c r="D14" s="80">
        <v>1507151</v>
      </c>
      <c r="E14" s="81" t="s">
        <v>330</v>
      </c>
      <c r="F14" s="82">
        <v>35855</v>
      </c>
      <c r="G14" s="83">
        <v>96.822954840782003</v>
      </c>
      <c r="H14" s="57">
        <v>1503</v>
      </c>
      <c r="I14" s="57" t="s">
        <v>26</v>
      </c>
      <c r="J14" s="84">
        <v>3.6176999999999997</v>
      </c>
      <c r="K14" s="85">
        <v>350.27640372749704</v>
      </c>
      <c r="O14" s="87">
        <f>AVERAGE(K2:K152)</f>
        <v>1190.3133712549652</v>
      </c>
    </row>
    <row r="15" spans="1:24" x14ac:dyDescent="0.25">
      <c r="A15" s="80">
        <v>123</v>
      </c>
      <c r="B15" s="80" t="s">
        <v>309</v>
      </c>
      <c r="C15" s="81" t="s">
        <v>328</v>
      </c>
      <c r="D15" s="80">
        <v>1502707</v>
      </c>
      <c r="E15" s="81" t="s">
        <v>331</v>
      </c>
      <c r="F15" s="82">
        <v>36465</v>
      </c>
      <c r="G15" s="83">
        <v>110.29398914158745</v>
      </c>
      <c r="H15" s="57">
        <v>1503</v>
      </c>
      <c r="I15" s="57" t="s">
        <v>26</v>
      </c>
      <c r="J15" s="84">
        <v>3.3691000000000004</v>
      </c>
      <c r="K15" s="85">
        <v>371.59147881692229</v>
      </c>
    </row>
    <row r="16" spans="1:24" x14ac:dyDescent="0.25">
      <c r="A16" s="80">
        <v>136</v>
      </c>
      <c r="B16" s="80" t="s">
        <v>309</v>
      </c>
      <c r="C16" s="81" t="s">
        <v>322</v>
      </c>
      <c r="D16" s="80">
        <v>1503705</v>
      </c>
      <c r="E16" s="81" t="s">
        <v>332</v>
      </c>
      <c r="F16" s="82">
        <v>36100</v>
      </c>
      <c r="G16" s="83">
        <v>110.02500000000001</v>
      </c>
      <c r="H16" s="57">
        <v>1503</v>
      </c>
      <c r="I16" s="57" t="s">
        <v>26</v>
      </c>
      <c r="J16" s="84">
        <v>3.6016000000000004</v>
      </c>
      <c r="K16" s="85">
        <v>396.26604000000003</v>
      </c>
    </row>
    <row r="17" spans="1:11" x14ac:dyDescent="0.25">
      <c r="A17" s="80">
        <v>145</v>
      </c>
      <c r="B17" s="80" t="s">
        <v>309</v>
      </c>
      <c r="C17" s="81" t="s">
        <v>333</v>
      </c>
      <c r="D17" s="80">
        <v>1501758</v>
      </c>
      <c r="E17" s="81" t="s">
        <v>334</v>
      </c>
      <c r="F17" s="82">
        <v>35947</v>
      </c>
      <c r="G17" s="83">
        <v>155.16669576514445</v>
      </c>
      <c r="H17" s="57">
        <v>1503</v>
      </c>
      <c r="I17" s="57" t="s">
        <v>26</v>
      </c>
      <c r="J17" s="84">
        <v>3.5811000000000002</v>
      </c>
      <c r="K17" s="85">
        <v>555.66745420455879</v>
      </c>
    </row>
    <row r="18" spans="1:11" x14ac:dyDescent="0.25">
      <c r="A18" s="80">
        <v>165</v>
      </c>
      <c r="B18" s="80" t="s">
        <v>309</v>
      </c>
      <c r="C18" s="81" t="s">
        <v>317</v>
      </c>
      <c r="D18" s="80">
        <v>1504208</v>
      </c>
      <c r="E18" s="81" t="s">
        <v>335</v>
      </c>
      <c r="F18" s="82">
        <v>36039</v>
      </c>
      <c r="G18" s="83">
        <v>137.57999999999998</v>
      </c>
      <c r="H18" s="57">
        <v>1503</v>
      </c>
      <c r="I18" s="57" t="s">
        <v>26</v>
      </c>
      <c r="J18" s="84">
        <v>3.5861999999999998</v>
      </c>
      <c r="K18" s="85">
        <v>493.38939599999992</v>
      </c>
    </row>
    <row r="19" spans="1:11" x14ac:dyDescent="0.25">
      <c r="A19" s="80">
        <v>208</v>
      </c>
      <c r="B19" s="80" t="s">
        <v>309</v>
      </c>
      <c r="C19" s="81" t="s">
        <v>336</v>
      </c>
      <c r="D19" s="80">
        <v>1507508</v>
      </c>
      <c r="E19" s="81" t="s">
        <v>337</v>
      </c>
      <c r="F19" s="82">
        <v>35947</v>
      </c>
      <c r="G19" s="83">
        <v>152.69044907374035</v>
      </c>
      <c r="H19" s="57">
        <v>1503</v>
      </c>
      <c r="I19" s="57" t="s">
        <v>26</v>
      </c>
      <c r="J19" s="84">
        <v>3.5811000000000002</v>
      </c>
      <c r="K19" s="85">
        <v>546.7997671779716</v>
      </c>
    </row>
    <row r="20" spans="1:11" x14ac:dyDescent="0.25">
      <c r="A20" s="80">
        <v>209</v>
      </c>
      <c r="B20" s="80" t="s">
        <v>309</v>
      </c>
      <c r="C20" s="81" t="s">
        <v>336</v>
      </c>
      <c r="D20" s="80">
        <v>1507508</v>
      </c>
      <c r="E20" s="81" t="s">
        <v>338</v>
      </c>
      <c r="F20" s="82">
        <v>35765</v>
      </c>
      <c r="G20" s="83">
        <v>159.1314638888889</v>
      </c>
      <c r="H20" s="57">
        <v>1503</v>
      </c>
      <c r="I20" s="57" t="s">
        <v>26</v>
      </c>
      <c r="J20" s="84">
        <v>3.6785000000000001</v>
      </c>
      <c r="K20" s="85">
        <v>585.36508991527785</v>
      </c>
    </row>
    <row r="21" spans="1:11" x14ac:dyDescent="0.25">
      <c r="A21" s="80">
        <v>211</v>
      </c>
      <c r="B21" s="80" t="s">
        <v>309</v>
      </c>
      <c r="C21" s="81" t="s">
        <v>339</v>
      </c>
      <c r="D21" s="80">
        <v>1501253</v>
      </c>
      <c r="E21" s="81" t="s">
        <v>340</v>
      </c>
      <c r="F21" s="82">
        <v>35977</v>
      </c>
      <c r="G21" s="83">
        <v>106.11730213545704</v>
      </c>
      <c r="H21" s="57">
        <v>1503</v>
      </c>
      <c r="I21" s="57" t="s">
        <v>26</v>
      </c>
      <c r="J21" s="84">
        <v>3.569</v>
      </c>
      <c r="K21" s="85">
        <v>378.73265132144616</v>
      </c>
    </row>
    <row r="22" spans="1:11" x14ac:dyDescent="0.25">
      <c r="A22" s="80">
        <v>216</v>
      </c>
      <c r="B22" s="80" t="s">
        <v>309</v>
      </c>
      <c r="C22" s="81" t="s">
        <v>341</v>
      </c>
      <c r="D22" s="80">
        <v>1505551</v>
      </c>
      <c r="E22" s="81" t="s">
        <v>342</v>
      </c>
      <c r="F22" s="82">
        <v>36008</v>
      </c>
      <c r="G22" s="83">
        <v>127.66902920452658</v>
      </c>
      <c r="H22" s="57">
        <v>1503</v>
      </c>
      <c r="I22" s="57" t="s">
        <v>26</v>
      </c>
      <c r="J22" s="84">
        <v>3.5729000000000002</v>
      </c>
      <c r="K22" s="85">
        <v>456.14867444485304</v>
      </c>
    </row>
    <row r="23" spans="1:11" x14ac:dyDescent="0.25">
      <c r="A23" s="80">
        <v>228</v>
      </c>
      <c r="B23" s="80" t="s">
        <v>309</v>
      </c>
      <c r="C23" s="81" t="s">
        <v>315</v>
      </c>
      <c r="D23" s="80">
        <v>1506583</v>
      </c>
      <c r="E23" s="81" t="s">
        <v>343</v>
      </c>
      <c r="F23" s="82">
        <v>35916</v>
      </c>
      <c r="G23" s="83">
        <v>199.3320754016558</v>
      </c>
      <c r="H23" s="57">
        <v>1503</v>
      </c>
      <c r="I23" s="57" t="s">
        <v>26</v>
      </c>
      <c r="J23" s="84">
        <v>3.5957999999999997</v>
      </c>
      <c r="K23" s="85">
        <v>716.7582767292738</v>
      </c>
    </row>
    <row r="24" spans="1:11" x14ac:dyDescent="0.25">
      <c r="A24" s="80">
        <v>231</v>
      </c>
      <c r="B24" s="80" t="s">
        <v>309</v>
      </c>
      <c r="C24" s="81" t="s">
        <v>326</v>
      </c>
      <c r="D24" s="80">
        <v>1503044</v>
      </c>
      <c r="E24" s="81" t="s">
        <v>344</v>
      </c>
      <c r="F24" s="82">
        <v>35947</v>
      </c>
      <c r="G24" s="83">
        <v>82.89</v>
      </c>
      <c r="H24" s="57">
        <v>1503</v>
      </c>
      <c r="I24" s="57" t="s">
        <v>26</v>
      </c>
      <c r="J24" s="84">
        <v>3.5811000000000002</v>
      </c>
      <c r="K24" s="85">
        <v>296.837379</v>
      </c>
    </row>
    <row r="25" spans="1:11" x14ac:dyDescent="0.25">
      <c r="A25" s="80">
        <v>234</v>
      </c>
      <c r="B25" s="80" t="s">
        <v>309</v>
      </c>
      <c r="C25" s="81" t="s">
        <v>326</v>
      </c>
      <c r="D25" s="80">
        <v>1503044</v>
      </c>
      <c r="E25" s="81" t="s">
        <v>345</v>
      </c>
      <c r="F25" s="82">
        <v>35947</v>
      </c>
      <c r="G25" s="83">
        <v>92.779999907185669</v>
      </c>
      <c r="H25" s="57">
        <v>1503</v>
      </c>
      <c r="I25" s="57" t="s">
        <v>26</v>
      </c>
      <c r="J25" s="84">
        <v>3.5811000000000002</v>
      </c>
      <c r="K25" s="85">
        <v>332.2544576676226</v>
      </c>
    </row>
    <row r="26" spans="1:11" x14ac:dyDescent="0.25">
      <c r="A26" s="80">
        <v>261</v>
      </c>
      <c r="B26" s="80" t="s">
        <v>309</v>
      </c>
      <c r="C26" s="81" t="s">
        <v>317</v>
      </c>
      <c r="D26" s="80">
        <v>1504208</v>
      </c>
      <c r="E26" s="81" t="s">
        <v>346</v>
      </c>
      <c r="F26" s="82">
        <v>35977</v>
      </c>
      <c r="G26" s="83">
        <v>232.19698001609783</v>
      </c>
      <c r="H26" s="57">
        <v>1503</v>
      </c>
      <c r="I26" s="57" t="s">
        <v>26</v>
      </c>
      <c r="J26" s="84">
        <v>3.569</v>
      </c>
      <c r="K26" s="85">
        <v>828.71102167745312</v>
      </c>
    </row>
    <row r="27" spans="1:11" x14ac:dyDescent="0.25">
      <c r="A27" s="80">
        <v>275</v>
      </c>
      <c r="B27" s="80" t="s">
        <v>309</v>
      </c>
      <c r="C27" s="81" t="s">
        <v>320</v>
      </c>
      <c r="D27" s="80">
        <v>1505064</v>
      </c>
      <c r="E27" s="81" t="s">
        <v>347</v>
      </c>
      <c r="F27" s="82">
        <v>36039</v>
      </c>
      <c r="G27" s="83">
        <v>210.14031074665516</v>
      </c>
      <c r="H27" s="57">
        <v>1503</v>
      </c>
      <c r="I27" s="57" t="s">
        <v>26</v>
      </c>
      <c r="J27" s="84">
        <v>3.5861999999999998</v>
      </c>
      <c r="K27" s="85">
        <v>753.60518239965472</v>
      </c>
    </row>
    <row r="28" spans="1:11" x14ac:dyDescent="0.25">
      <c r="A28" s="80">
        <v>315</v>
      </c>
      <c r="B28" s="80" t="s">
        <v>309</v>
      </c>
      <c r="C28" s="81" t="s">
        <v>313</v>
      </c>
      <c r="D28" s="80">
        <v>1507151</v>
      </c>
      <c r="E28" s="81" t="s">
        <v>348</v>
      </c>
      <c r="F28" s="82">
        <v>35704</v>
      </c>
      <c r="G28" s="83">
        <v>176.08247081895809</v>
      </c>
      <c r="H28" s="57">
        <v>1503</v>
      </c>
      <c r="I28" s="57" t="s">
        <v>26</v>
      </c>
      <c r="J28" s="84">
        <v>3.6902999999999997</v>
      </c>
      <c r="K28" s="85">
        <v>649.79714206320102</v>
      </c>
    </row>
    <row r="29" spans="1:11" x14ac:dyDescent="0.25">
      <c r="A29" s="80">
        <v>325</v>
      </c>
      <c r="B29" s="80" t="s">
        <v>309</v>
      </c>
      <c r="C29" s="81" t="s">
        <v>320</v>
      </c>
      <c r="D29" s="80">
        <v>1505064</v>
      </c>
      <c r="E29" s="81" t="s">
        <v>231</v>
      </c>
      <c r="F29" s="82">
        <v>35916</v>
      </c>
      <c r="G29" s="83">
        <v>118.81629057187017</v>
      </c>
      <c r="H29" s="57">
        <v>1503</v>
      </c>
      <c r="I29" s="57" t="s">
        <v>26</v>
      </c>
      <c r="J29" s="84">
        <v>3.5957999999999997</v>
      </c>
      <c r="K29" s="85">
        <v>427.23961763833074</v>
      </c>
    </row>
    <row r="30" spans="1:11" x14ac:dyDescent="0.25">
      <c r="A30" s="80">
        <v>351</v>
      </c>
      <c r="B30" s="80" t="s">
        <v>309</v>
      </c>
      <c r="C30" s="81" t="s">
        <v>320</v>
      </c>
      <c r="D30" s="80">
        <v>1505064</v>
      </c>
      <c r="E30" s="81" t="s">
        <v>349</v>
      </c>
      <c r="F30" s="82">
        <v>35977</v>
      </c>
      <c r="G30" s="83">
        <v>143.42435446359355</v>
      </c>
      <c r="H30" s="57">
        <v>1503</v>
      </c>
      <c r="I30" s="57" t="s">
        <v>26</v>
      </c>
      <c r="J30" s="84">
        <v>3.569</v>
      </c>
      <c r="K30" s="85">
        <v>511.88152108056534</v>
      </c>
    </row>
    <row r="31" spans="1:11" x14ac:dyDescent="0.25">
      <c r="A31" s="80">
        <v>352</v>
      </c>
      <c r="B31" s="80" t="s">
        <v>309</v>
      </c>
      <c r="C31" s="81" t="s">
        <v>320</v>
      </c>
      <c r="D31" s="80">
        <v>1505064</v>
      </c>
      <c r="E31" s="81" t="s">
        <v>350</v>
      </c>
      <c r="F31" s="82">
        <v>35977</v>
      </c>
      <c r="G31" s="83">
        <v>150.86481994867231</v>
      </c>
      <c r="H31" s="57">
        <v>1503</v>
      </c>
      <c r="I31" s="57" t="s">
        <v>26</v>
      </c>
      <c r="J31" s="84">
        <v>3.569</v>
      </c>
      <c r="K31" s="85">
        <v>538.43654239681143</v>
      </c>
    </row>
    <row r="32" spans="1:11" x14ac:dyDescent="0.25">
      <c r="A32" s="80">
        <v>355</v>
      </c>
      <c r="B32" s="80" t="s">
        <v>309</v>
      </c>
      <c r="C32" s="81" t="s">
        <v>320</v>
      </c>
      <c r="D32" s="80">
        <v>1505064</v>
      </c>
      <c r="E32" s="81" t="s">
        <v>351</v>
      </c>
      <c r="F32" s="82">
        <v>35977</v>
      </c>
      <c r="G32" s="83">
        <v>177.5571953421757</v>
      </c>
      <c r="H32" s="57">
        <v>1503</v>
      </c>
      <c r="I32" s="57" t="s">
        <v>26</v>
      </c>
      <c r="J32" s="84">
        <v>3.569</v>
      </c>
      <c r="K32" s="85">
        <v>633.70163017622508</v>
      </c>
    </row>
    <row r="33" spans="1:11" x14ac:dyDescent="0.25">
      <c r="A33" s="80">
        <v>358</v>
      </c>
      <c r="B33" s="80" t="s">
        <v>309</v>
      </c>
      <c r="C33" s="81" t="s">
        <v>317</v>
      </c>
      <c r="D33" s="80">
        <v>1504208</v>
      </c>
      <c r="E33" s="81" t="s">
        <v>352</v>
      </c>
      <c r="F33" s="82">
        <v>35855</v>
      </c>
      <c r="G33" s="83">
        <v>121.34997756212486</v>
      </c>
      <c r="H33" s="57">
        <v>1503</v>
      </c>
      <c r="I33" s="57" t="s">
        <v>26</v>
      </c>
      <c r="J33" s="84">
        <v>3.6176999999999997</v>
      </c>
      <c r="K33" s="85">
        <v>439.0078138264991</v>
      </c>
    </row>
    <row r="34" spans="1:11" x14ac:dyDescent="0.25">
      <c r="A34" s="80">
        <v>361</v>
      </c>
      <c r="B34" s="80" t="s">
        <v>309</v>
      </c>
      <c r="C34" s="81" t="s">
        <v>320</v>
      </c>
      <c r="D34" s="80">
        <v>1505064</v>
      </c>
      <c r="E34" s="81" t="s">
        <v>353</v>
      </c>
      <c r="F34" s="82">
        <v>35977</v>
      </c>
      <c r="G34" s="83">
        <v>174.9713774355553</v>
      </c>
      <c r="H34" s="57">
        <v>1503</v>
      </c>
      <c r="I34" s="57" t="s">
        <v>26</v>
      </c>
      <c r="J34" s="84">
        <v>3.569</v>
      </c>
      <c r="K34" s="85">
        <v>624.4728460674969</v>
      </c>
    </row>
    <row r="35" spans="1:11" x14ac:dyDescent="0.25">
      <c r="A35" s="80">
        <v>371</v>
      </c>
      <c r="B35" s="80" t="s">
        <v>309</v>
      </c>
      <c r="C35" s="81" t="s">
        <v>354</v>
      </c>
      <c r="D35" s="80">
        <v>1505494</v>
      </c>
      <c r="E35" s="81" t="s">
        <v>355</v>
      </c>
      <c r="F35" s="82">
        <v>35916</v>
      </c>
      <c r="G35" s="83">
        <v>205.86249655931735</v>
      </c>
      <c r="H35" s="57">
        <v>1503</v>
      </c>
      <c r="I35" s="57" t="s">
        <v>26</v>
      </c>
      <c r="J35" s="84">
        <v>3.5957999999999997</v>
      </c>
      <c r="K35" s="85">
        <v>740.2403651279933</v>
      </c>
    </row>
    <row r="36" spans="1:11" x14ac:dyDescent="0.25">
      <c r="A36" s="80">
        <v>383</v>
      </c>
      <c r="B36" s="80" t="s">
        <v>309</v>
      </c>
      <c r="C36" s="81" t="s">
        <v>317</v>
      </c>
      <c r="D36" s="80">
        <v>1504208</v>
      </c>
      <c r="E36" s="81" t="s">
        <v>228</v>
      </c>
      <c r="F36" s="82">
        <v>35947</v>
      </c>
      <c r="G36" s="83">
        <v>213.78010812554754</v>
      </c>
      <c r="H36" s="57">
        <v>1503</v>
      </c>
      <c r="I36" s="57" t="s">
        <v>26</v>
      </c>
      <c r="J36" s="84">
        <v>3.5811000000000002</v>
      </c>
      <c r="K36" s="85">
        <v>765.56794520839833</v>
      </c>
    </row>
    <row r="37" spans="1:11" x14ac:dyDescent="0.25">
      <c r="A37" s="80">
        <v>390</v>
      </c>
      <c r="B37" s="80" t="s">
        <v>309</v>
      </c>
      <c r="C37" s="81" t="s">
        <v>317</v>
      </c>
      <c r="D37" s="80">
        <v>1504208</v>
      </c>
      <c r="E37" s="81" t="s">
        <v>356</v>
      </c>
      <c r="F37" s="82">
        <v>35916</v>
      </c>
      <c r="G37" s="83">
        <v>212.12238240979386</v>
      </c>
      <c r="H37" s="57">
        <v>1503</v>
      </c>
      <c r="I37" s="57" t="s">
        <v>26</v>
      </c>
      <c r="J37" s="84">
        <v>3.5957999999999997</v>
      </c>
      <c r="K37" s="85">
        <v>762.74966266913668</v>
      </c>
    </row>
    <row r="38" spans="1:11" x14ac:dyDescent="0.25">
      <c r="A38" s="80">
        <v>435</v>
      </c>
      <c r="B38" s="80" t="s">
        <v>309</v>
      </c>
      <c r="C38" s="81" t="s">
        <v>324</v>
      </c>
      <c r="D38" s="80">
        <v>1506161</v>
      </c>
      <c r="E38" s="81" t="s">
        <v>357</v>
      </c>
      <c r="F38" s="82">
        <v>35977</v>
      </c>
      <c r="G38" s="83">
        <v>180.02016061872243</v>
      </c>
      <c r="H38" s="57">
        <v>1503</v>
      </c>
      <c r="I38" s="57" t="s">
        <v>26</v>
      </c>
      <c r="J38" s="84">
        <v>3.569</v>
      </c>
      <c r="K38" s="85">
        <v>642.49195324822028</v>
      </c>
    </row>
    <row r="39" spans="1:11" x14ac:dyDescent="0.25">
      <c r="A39" s="80">
        <v>501</v>
      </c>
      <c r="B39" s="80" t="s">
        <v>309</v>
      </c>
      <c r="C39" s="81" t="s">
        <v>358</v>
      </c>
      <c r="D39" s="80">
        <v>1502954</v>
      </c>
      <c r="E39" s="81" t="s">
        <v>359</v>
      </c>
      <c r="F39" s="82">
        <v>36404</v>
      </c>
      <c r="G39" s="83">
        <v>64.582155361385546</v>
      </c>
      <c r="H39" s="57">
        <v>1503</v>
      </c>
      <c r="I39" s="57" t="s">
        <v>26</v>
      </c>
      <c r="J39" s="84">
        <v>3.4120999999999997</v>
      </c>
      <c r="K39" s="85">
        <v>220.36077230858359</v>
      </c>
    </row>
    <row r="40" spans="1:11" x14ac:dyDescent="0.25">
      <c r="A40" s="80">
        <v>502</v>
      </c>
      <c r="B40" s="80" t="s">
        <v>309</v>
      </c>
      <c r="C40" s="81" t="s">
        <v>358</v>
      </c>
      <c r="D40" s="80">
        <v>1502954</v>
      </c>
      <c r="E40" s="81" t="s">
        <v>360</v>
      </c>
      <c r="F40" s="82">
        <v>36130</v>
      </c>
      <c r="G40" s="83">
        <v>51.490040211862066</v>
      </c>
      <c r="H40" s="57">
        <v>1503</v>
      </c>
      <c r="I40" s="57" t="s">
        <v>26</v>
      </c>
      <c r="J40" s="84">
        <v>3.6055999999999999</v>
      </c>
      <c r="K40" s="85">
        <v>185.65248898788985</v>
      </c>
    </row>
    <row r="41" spans="1:11" x14ac:dyDescent="0.25">
      <c r="A41" s="80">
        <v>503</v>
      </c>
      <c r="B41" s="80" t="s">
        <v>309</v>
      </c>
      <c r="C41" s="81" t="s">
        <v>358</v>
      </c>
      <c r="D41" s="80">
        <v>1502954</v>
      </c>
      <c r="E41" s="81" t="s">
        <v>361</v>
      </c>
      <c r="F41" s="82">
        <v>36100</v>
      </c>
      <c r="G41" s="83">
        <v>175.45</v>
      </c>
      <c r="H41" s="57">
        <v>1503</v>
      </c>
      <c r="I41" s="57" t="s">
        <v>26</v>
      </c>
      <c r="J41" s="84">
        <v>3.6016000000000004</v>
      </c>
      <c r="K41" s="85">
        <v>631.90071999999998</v>
      </c>
    </row>
    <row r="42" spans="1:11" x14ac:dyDescent="0.25">
      <c r="A42" s="80">
        <v>504</v>
      </c>
      <c r="B42" s="80" t="s">
        <v>309</v>
      </c>
      <c r="C42" s="81" t="s">
        <v>362</v>
      </c>
      <c r="D42" s="80">
        <v>1505536</v>
      </c>
      <c r="E42" s="81" t="s">
        <v>363</v>
      </c>
      <c r="F42" s="82">
        <v>36465</v>
      </c>
      <c r="G42" s="83">
        <v>64.697258030936482</v>
      </c>
      <c r="H42" s="57">
        <v>1503</v>
      </c>
      <c r="I42" s="57" t="s">
        <v>26</v>
      </c>
      <c r="J42" s="84">
        <v>3.3691000000000004</v>
      </c>
      <c r="K42" s="85">
        <v>217.97153203202814</v>
      </c>
    </row>
    <row r="43" spans="1:11" x14ac:dyDescent="0.25">
      <c r="A43" s="80">
        <v>505</v>
      </c>
      <c r="B43" s="80" t="s">
        <v>309</v>
      </c>
      <c r="C43" s="81" t="s">
        <v>364</v>
      </c>
      <c r="D43" s="80">
        <v>1501576</v>
      </c>
      <c r="E43" s="81" t="s">
        <v>365</v>
      </c>
      <c r="F43" s="82">
        <v>35977</v>
      </c>
      <c r="G43" s="83">
        <v>87.236333770272424</v>
      </c>
      <c r="H43" s="57">
        <v>1503</v>
      </c>
      <c r="I43" s="57" t="s">
        <v>26</v>
      </c>
      <c r="J43" s="84">
        <v>3.569</v>
      </c>
      <c r="K43" s="85">
        <v>311.34647522610226</v>
      </c>
    </row>
    <row r="44" spans="1:11" x14ac:dyDescent="0.25">
      <c r="A44" s="80">
        <v>506</v>
      </c>
      <c r="B44" s="80" t="s">
        <v>309</v>
      </c>
      <c r="C44" s="81" t="s">
        <v>317</v>
      </c>
      <c r="D44" s="80">
        <v>1504208</v>
      </c>
      <c r="E44" s="81" t="s">
        <v>366</v>
      </c>
      <c r="F44" s="82">
        <v>36373</v>
      </c>
      <c r="G44" s="83">
        <v>228.44991702928891</v>
      </c>
      <c r="H44" s="57">
        <v>1503</v>
      </c>
      <c r="I44" s="57" t="s">
        <v>26</v>
      </c>
      <c r="J44" s="84">
        <v>3.4397000000000002</v>
      </c>
      <c r="K44" s="85">
        <v>785.79917960564512</v>
      </c>
    </row>
    <row r="45" spans="1:11" x14ac:dyDescent="0.25">
      <c r="A45" s="80">
        <v>511</v>
      </c>
      <c r="B45" s="80" t="s">
        <v>309</v>
      </c>
      <c r="C45" s="81" t="s">
        <v>322</v>
      </c>
      <c r="D45" s="80">
        <v>1503705</v>
      </c>
      <c r="E45" s="81" t="s">
        <v>367</v>
      </c>
      <c r="F45" s="82">
        <v>36617</v>
      </c>
      <c r="G45" s="83">
        <v>117.29427394763454</v>
      </c>
      <c r="H45" s="57">
        <v>1503</v>
      </c>
      <c r="I45" s="57" t="s">
        <v>26</v>
      </c>
      <c r="J45" s="84">
        <v>3.2706</v>
      </c>
      <c r="K45" s="85">
        <v>383.62265237313352</v>
      </c>
    </row>
    <row r="46" spans="1:11" x14ac:dyDescent="0.25">
      <c r="A46" s="80">
        <v>540</v>
      </c>
      <c r="B46" s="80" t="s">
        <v>309</v>
      </c>
      <c r="C46" s="81" t="s">
        <v>322</v>
      </c>
      <c r="D46" s="80">
        <v>1503705</v>
      </c>
      <c r="E46" s="81" t="s">
        <v>368</v>
      </c>
      <c r="F46" s="82">
        <v>35916</v>
      </c>
      <c r="G46" s="83">
        <v>102.55737777777777</v>
      </c>
      <c r="H46" s="57">
        <v>1503</v>
      </c>
      <c r="I46" s="57" t="s">
        <v>26</v>
      </c>
      <c r="J46" s="84">
        <v>3.5957999999999997</v>
      </c>
      <c r="K46" s="85">
        <v>368.77581901333326</v>
      </c>
    </row>
    <row r="47" spans="1:11" x14ac:dyDescent="0.25">
      <c r="A47" s="80">
        <v>643</v>
      </c>
      <c r="B47" s="80" t="s">
        <v>309</v>
      </c>
      <c r="C47" s="81" t="s">
        <v>328</v>
      </c>
      <c r="D47" s="80">
        <v>1502707</v>
      </c>
      <c r="E47" s="81" t="s">
        <v>369</v>
      </c>
      <c r="F47" s="82">
        <v>36008</v>
      </c>
      <c r="G47" s="83">
        <v>182.85</v>
      </c>
      <c r="H47" s="57">
        <v>1503</v>
      </c>
      <c r="I47" s="57" t="s">
        <v>26</v>
      </c>
      <c r="J47" s="84">
        <v>3.5729000000000002</v>
      </c>
      <c r="K47" s="85">
        <v>653.30476499999997</v>
      </c>
    </row>
    <row r="48" spans="1:11" x14ac:dyDescent="0.25">
      <c r="A48" s="80">
        <v>655</v>
      </c>
      <c r="B48" s="80" t="s">
        <v>309</v>
      </c>
      <c r="C48" s="81" t="s">
        <v>370</v>
      </c>
      <c r="D48" s="80">
        <v>1508407</v>
      </c>
      <c r="E48" s="81" t="s">
        <v>371</v>
      </c>
      <c r="F48" s="82">
        <v>36373</v>
      </c>
      <c r="G48" s="83">
        <v>226.72363500014421</v>
      </c>
      <c r="H48" s="57">
        <v>1503</v>
      </c>
      <c r="I48" s="57" t="s">
        <v>26</v>
      </c>
      <c r="J48" s="84">
        <v>3.4397000000000002</v>
      </c>
      <c r="K48" s="85">
        <v>779.8612873099961</v>
      </c>
    </row>
    <row r="49" spans="1:11" x14ac:dyDescent="0.25">
      <c r="A49" s="80">
        <v>656</v>
      </c>
      <c r="B49" s="80" t="s">
        <v>309</v>
      </c>
      <c r="C49" s="81" t="s">
        <v>372</v>
      </c>
      <c r="D49" s="80">
        <v>1506138</v>
      </c>
      <c r="E49" s="81" t="s">
        <v>373</v>
      </c>
      <c r="F49" s="82">
        <v>35947</v>
      </c>
      <c r="G49" s="83">
        <v>145.54</v>
      </c>
      <c r="H49" s="57">
        <v>1503</v>
      </c>
      <c r="I49" s="57" t="s">
        <v>26</v>
      </c>
      <c r="J49" s="84">
        <v>3.5811000000000002</v>
      </c>
      <c r="K49" s="85">
        <v>521.19329400000004</v>
      </c>
    </row>
    <row r="50" spans="1:11" x14ac:dyDescent="0.25">
      <c r="A50" s="80">
        <v>658</v>
      </c>
      <c r="B50" s="80" t="s">
        <v>309</v>
      </c>
      <c r="C50" s="81" t="s">
        <v>322</v>
      </c>
      <c r="D50" s="80">
        <v>1503705</v>
      </c>
      <c r="E50" s="81" t="s">
        <v>374</v>
      </c>
      <c r="F50" s="82">
        <v>35490</v>
      </c>
      <c r="G50" s="83">
        <v>105.33033996151379</v>
      </c>
      <c r="H50" s="57">
        <v>1503</v>
      </c>
      <c r="I50" s="57" t="s">
        <v>26</v>
      </c>
      <c r="J50" s="84">
        <v>3.7929000000000004</v>
      </c>
      <c r="K50" s="85">
        <v>399.50744644002566</v>
      </c>
    </row>
    <row r="51" spans="1:11" x14ac:dyDescent="0.25">
      <c r="A51" s="80">
        <v>690</v>
      </c>
      <c r="B51" s="80" t="s">
        <v>309</v>
      </c>
      <c r="C51" s="81" t="s">
        <v>328</v>
      </c>
      <c r="D51" s="80">
        <v>1502707</v>
      </c>
      <c r="E51" s="81" t="s">
        <v>375</v>
      </c>
      <c r="F51" s="82">
        <v>35977</v>
      </c>
      <c r="G51" s="83">
        <v>169.29</v>
      </c>
      <c r="H51" s="57">
        <v>1503</v>
      </c>
      <c r="I51" s="57" t="s">
        <v>26</v>
      </c>
      <c r="J51" s="84">
        <v>3.569</v>
      </c>
      <c r="K51" s="85">
        <v>604.19601</v>
      </c>
    </row>
    <row r="52" spans="1:11" x14ac:dyDescent="0.25">
      <c r="A52" s="80">
        <v>699</v>
      </c>
      <c r="B52" s="80" t="s">
        <v>309</v>
      </c>
      <c r="C52" s="81" t="s">
        <v>317</v>
      </c>
      <c r="D52" s="80">
        <v>1504208</v>
      </c>
      <c r="E52" s="81" t="s">
        <v>376</v>
      </c>
      <c r="F52" s="82">
        <v>35855</v>
      </c>
      <c r="G52" s="83">
        <v>164.55477205731887</v>
      </c>
      <c r="H52" s="57">
        <v>1503</v>
      </c>
      <c r="I52" s="57" t="s">
        <v>26</v>
      </c>
      <c r="J52" s="84">
        <v>3.6176999999999997</v>
      </c>
      <c r="K52" s="85">
        <v>595.30979887176238</v>
      </c>
    </row>
    <row r="53" spans="1:11" x14ac:dyDescent="0.25">
      <c r="A53" s="80">
        <v>742</v>
      </c>
      <c r="B53" s="80" t="s">
        <v>309</v>
      </c>
      <c r="C53" s="81" t="s">
        <v>328</v>
      </c>
      <c r="D53" s="80">
        <v>1502707</v>
      </c>
      <c r="E53" s="81" t="s">
        <v>329</v>
      </c>
      <c r="F53" s="82">
        <v>36100</v>
      </c>
      <c r="G53" s="83">
        <v>178.77999885215795</v>
      </c>
      <c r="H53" s="57">
        <v>1503</v>
      </c>
      <c r="I53" s="57" t="s">
        <v>26</v>
      </c>
      <c r="J53" s="84">
        <v>3.6016000000000004</v>
      </c>
      <c r="K53" s="85">
        <v>643.89404386593208</v>
      </c>
    </row>
    <row r="54" spans="1:11" x14ac:dyDescent="0.25">
      <c r="A54" s="80">
        <v>757</v>
      </c>
      <c r="B54" s="80" t="s">
        <v>309</v>
      </c>
      <c r="C54" s="81" t="s">
        <v>317</v>
      </c>
      <c r="D54" s="80">
        <v>1504208</v>
      </c>
      <c r="E54" s="81" t="s">
        <v>377</v>
      </c>
      <c r="F54" s="82">
        <v>35977</v>
      </c>
      <c r="G54" s="83">
        <v>137.78541684674011</v>
      </c>
      <c r="H54" s="57">
        <v>1503</v>
      </c>
      <c r="I54" s="57" t="s">
        <v>26</v>
      </c>
      <c r="J54" s="84">
        <v>3.569</v>
      </c>
      <c r="K54" s="85">
        <v>491.75615272601544</v>
      </c>
    </row>
    <row r="55" spans="1:11" x14ac:dyDescent="0.25">
      <c r="A55" s="80">
        <v>760</v>
      </c>
      <c r="B55" s="80" t="s">
        <v>309</v>
      </c>
      <c r="C55" s="81" t="s">
        <v>328</v>
      </c>
      <c r="D55" s="80">
        <v>1502707</v>
      </c>
      <c r="E55" s="81" t="s">
        <v>378</v>
      </c>
      <c r="F55" s="82">
        <v>36130</v>
      </c>
      <c r="G55" s="83">
        <v>68.889842626487138</v>
      </c>
      <c r="H55" s="57">
        <v>1503</v>
      </c>
      <c r="I55" s="57" t="s">
        <v>26</v>
      </c>
      <c r="J55" s="84">
        <v>3.6055999999999999</v>
      </c>
      <c r="K55" s="85">
        <v>248.389216574062</v>
      </c>
    </row>
    <row r="56" spans="1:11" x14ac:dyDescent="0.25">
      <c r="A56" s="80">
        <v>765</v>
      </c>
      <c r="B56" s="80" t="s">
        <v>309</v>
      </c>
      <c r="C56" s="81" t="s">
        <v>317</v>
      </c>
      <c r="D56" s="80">
        <v>1504208</v>
      </c>
      <c r="E56" s="81" t="s">
        <v>379</v>
      </c>
      <c r="F56" s="82">
        <v>36130</v>
      </c>
      <c r="G56" s="83">
        <v>114.01</v>
      </c>
      <c r="H56" s="57">
        <v>1503</v>
      </c>
      <c r="I56" s="57" t="s">
        <v>26</v>
      </c>
      <c r="J56" s="84">
        <v>3.6055999999999999</v>
      </c>
      <c r="K56" s="85">
        <v>411.074456</v>
      </c>
    </row>
    <row r="57" spans="1:11" x14ac:dyDescent="0.25">
      <c r="A57" s="80">
        <v>776</v>
      </c>
      <c r="B57" s="80" t="s">
        <v>309</v>
      </c>
      <c r="C57" s="81" t="s">
        <v>310</v>
      </c>
      <c r="D57" s="80">
        <v>1507458</v>
      </c>
      <c r="E57" s="81" t="s">
        <v>380</v>
      </c>
      <c r="F57" s="82">
        <v>36130</v>
      </c>
      <c r="G57" s="83">
        <v>92.230096399384465</v>
      </c>
      <c r="H57" s="57">
        <v>1503</v>
      </c>
      <c r="I57" s="57" t="s">
        <v>26</v>
      </c>
      <c r="J57" s="84">
        <v>3.6055999999999999</v>
      </c>
      <c r="K57" s="85">
        <v>332.54483557762063</v>
      </c>
    </row>
    <row r="58" spans="1:11" x14ac:dyDescent="0.25">
      <c r="A58" s="80">
        <v>799</v>
      </c>
      <c r="B58" s="80" t="s">
        <v>309</v>
      </c>
      <c r="C58" s="81" t="s">
        <v>317</v>
      </c>
      <c r="D58" s="80">
        <v>1504208</v>
      </c>
      <c r="E58" s="81" t="s">
        <v>253</v>
      </c>
      <c r="F58" s="82">
        <v>36069</v>
      </c>
      <c r="G58" s="83">
        <v>100.39299619974663</v>
      </c>
      <c r="H58" s="57">
        <v>1503</v>
      </c>
      <c r="I58" s="57" t="s">
        <v>26</v>
      </c>
      <c r="J58" s="84">
        <v>3.6019999999999999</v>
      </c>
      <c r="K58" s="85">
        <v>361.61557231148737</v>
      </c>
    </row>
    <row r="59" spans="1:11" x14ac:dyDescent="0.25">
      <c r="A59" s="80">
        <v>835</v>
      </c>
      <c r="B59" s="80" t="s">
        <v>309</v>
      </c>
      <c r="C59" s="81" t="s">
        <v>328</v>
      </c>
      <c r="D59" s="80">
        <v>1502707</v>
      </c>
      <c r="E59" s="81" t="s">
        <v>381</v>
      </c>
      <c r="F59" s="82">
        <v>36008</v>
      </c>
      <c r="G59" s="83">
        <v>83.589948609978265</v>
      </c>
      <c r="H59" s="57">
        <v>1503</v>
      </c>
      <c r="I59" s="57" t="s">
        <v>26</v>
      </c>
      <c r="J59" s="84">
        <v>3.5729000000000002</v>
      </c>
      <c r="K59" s="85">
        <v>298.65852738859138</v>
      </c>
    </row>
    <row r="60" spans="1:11" x14ac:dyDescent="0.25">
      <c r="A60" s="80">
        <v>848</v>
      </c>
      <c r="B60" s="80" t="s">
        <v>309</v>
      </c>
      <c r="C60" s="81" t="s">
        <v>315</v>
      </c>
      <c r="D60" s="80">
        <v>1506583</v>
      </c>
      <c r="E60" s="81" t="s">
        <v>382</v>
      </c>
      <c r="F60" s="82">
        <v>35947</v>
      </c>
      <c r="G60" s="83">
        <v>145.71462141874579</v>
      </c>
      <c r="H60" s="57">
        <v>1503</v>
      </c>
      <c r="I60" s="57" t="s">
        <v>26</v>
      </c>
      <c r="J60" s="84">
        <v>3.5811000000000002</v>
      </c>
      <c r="K60" s="85">
        <v>521.81863076267064</v>
      </c>
    </row>
    <row r="61" spans="1:11" x14ac:dyDescent="0.25">
      <c r="A61" s="80">
        <v>855</v>
      </c>
      <c r="B61" s="80" t="s">
        <v>309</v>
      </c>
      <c r="C61" s="81" t="s">
        <v>317</v>
      </c>
      <c r="D61" s="80">
        <v>1504208</v>
      </c>
      <c r="E61" s="81" t="s">
        <v>338</v>
      </c>
      <c r="F61" s="82">
        <v>35947</v>
      </c>
      <c r="G61" s="83">
        <v>114.52988160847397</v>
      </c>
      <c r="H61" s="57">
        <v>1503</v>
      </c>
      <c r="I61" s="57" t="s">
        <v>26</v>
      </c>
      <c r="J61" s="84">
        <v>3.5811000000000002</v>
      </c>
      <c r="K61" s="85">
        <v>410.14295902810613</v>
      </c>
    </row>
    <row r="62" spans="1:11" x14ac:dyDescent="0.25">
      <c r="A62" s="80">
        <v>860</v>
      </c>
      <c r="B62" s="80" t="s">
        <v>309</v>
      </c>
      <c r="C62" s="81" t="s">
        <v>315</v>
      </c>
      <c r="D62" s="80">
        <v>1506583</v>
      </c>
      <c r="E62" s="81" t="s">
        <v>383</v>
      </c>
      <c r="F62" s="82">
        <v>35977</v>
      </c>
      <c r="G62" s="83">
        <v>164.12999997413795</v>
      </c>
      <c r="H62" s="57">
        <v>1503</v>
      </c>
      <c r="I62" s="57" t="s">
        <v>26</v>
      </c>
      <c r="J62" s="84">
        <v>3.569</v>
      </c>
      <c r="K62" s="85">
        <v>585.77996990769827</v>
      </c>
    </row>
    <row r="63" spans="1:11" x14ac:dyDescent="0.25">
      <c r="A63" s="80">
        <v>882</v>
      </c>
      <c r="B63" s="80" t="s">
        <v>309</v>
      </c>
      <c r="C63" s="81" t="s">
        <v>358</v>
      </c>
      <c r="D63" s="80">
        <v>1502954</v>
      </c>
      <c r="E63" s="81" t="s">
        <v>384</v>
      </c>
      <c r="F63" s="82">
        <v>35977</v>
      </c>
      <c r="G63" s="83">
        <v>198.90999422438998</v>
      </c>
      <c r="H63" s="57">
        <v>1503</v>
      </c>
      <c r="I63" s="57" t="s">
        <v>26</v>
      </c>
      <c r="J63" s="84">
        <v>3.569</v>
      </c>
      <c r="K63" s="85">
        <v>709.90976938684787</v>
      </c>
    </row>
    <row r="64" spans="1:11" x14ac:dyDescent="0.25">
      <c r="A64" s="80">
        <v>890</v>
      </c>
      <c r="B64" s="80" t="s">
        <v>309</v>
      </c>
      <c r="C64" s="81" t="s">
        <v>324</v>
      </c>
      <c r="D64" s="80">
        <v>1506161</v>
      </c>
      <c r="E64" s="81" t="s">
        <v>385</v>
      </c>
      <c r="F64" s="82">
        <v>36069</v>
      </c>
      <c r="G64" s="83">
        <v>181.10941141775353</v>
      </c>
      <c r="H64" s="57">
        <v>1503</v>
      </c>
      <c r="I64" s="57" t="s">
        <v>26</v>
      </c>
      <c r="J64" s="84">
        <v>3.6019999999999999</v>
      </c>
      <c r="K64" s="85">
        <v>652.35609992674824</v>
      </c>
    </row>
    <row r="65" spans="1:11" x14ac:dyDescent="0.25">
      <c r="A65" s="80">
        <v>902</v>
      </c>
      <c r="B65" s="80" t="s">
        <v>309</v>
      </c>
      <c r="C65" s="81" t="s">
        <v>328</v>
      </c>
      <c r="D65" s="80">
        <v>1502707</v>
      </c>
      <c r="E65" s="81" t="s">
        <v>386</v>
      </c>
      <c r="F65" s="82">
        <v>35977</v>
      </c>
      <c r="G65" s="83">
        <v>156.95018574366259</v>
      </c>
      <c r="H65" s="57">
        <v>1503</v>
      </c>
      <c r="I65" s="57" t="s">
        <v>26</v>
      </c>
      <c r="J65" s="84">
        <v>3.569</v>
      </c>
      <c r="K65" s="85">
        <v>560.15521291913171</v>
      </c>
    </row>
    <row r="66" spans="1:11" x14ac:dyDescent="0.25">
      <c r="A66" s="80">
        <v>912</v>
      </c>
      <c r="B66" s="80" t="s">
        <v>309</v>
      </c>
      <c r="C66" s="81" t="s">
        <v>387</v>
      </c>
      <c r="D66" s="80">
        <v>1502772</v>
      </c>
      <c r="E66" s="81" t="s">
        <v>388</v>
      </c>
      <c r="F66" s="82">
        <v>36100</v>
      </c>
      <c r="G66" s="83">
        <v>221.40298199097825</v>
      </c>
      <c r="H66" s="57">
        <v>1503</v>
      </c>
      <c r="I66" s="57" t="s">
        <v>26</v>
      </c>
      <c r="J66" s="84">
        <v>3.6016000000000004</v>
      </c>
      <c r="K66" s="85">
        <v>797.40497993870736</v>
      </c>
    </row>
    <row r="67" spans="1:11" x14ac:dyDescent="0.25">
      <c r="A67" s="80">
        <v>913</v>
      </c>
      <c r="B67" s="80" t="s">
        <v>309</v>
      </c>
      <c r="C67" s="81" t="s">
        <v>370</v>
      </c>
      <c r="D67" s="80">
        <v>1508407</v>
      </c>
      <c r="E67" s="81" t="s">
        <v>389</v>
      </c>
      <c r="F67" s="82">
        <v>35704</v>
      </c>
      <c r="G67" s="83">
        <v>177.82057115048264</v>
      </c>
      <c r="H67" s="57">
        <v>1503</v>
      </c>
      <c r="I67" s="57" t="s">
        <v>26</v>
      </c>
      <c r="J67" s="84">
        <v>3.6902999999999997</v>
      </c>
      <c r="K67" s="85">
        <v>656.21125371662606</v>
      </c>
    </row>
    <row r="68" spans="1:11" x14ac:dyDescent="0.25">
      <c r="A68" s="80">
        <v>917</v>
      </c>
      <c r="B68" s="80" t="s">
        <v>309</v>
      </c>
      <c r="C68" s="81" t="s">
        <v>317</v>
      </c>
      <c r="D68" s="80">
        <v>1504208</v>
      </c>
      <c r="E68" s="81" t="s">
        <v>390</v>
      </c>
      <c r="F68" s="82">
        <v>35977</v>
      </c>
      <c r="G68" s="83">
        <v>150.13277911945013</v>
      </c>
      <c r="H68" s="57">
        <v>1503</v>
      </c>
      <c r="I68" s="57" t="s">
        <v>26</v>
      </c>
      <c r="J68" s="84">
        <v>3.569</v>
      </c>
      <c r="K68" s="85">
        <v>535.82388867731754</v>
      </c>
    </row>
    <row r="69" spans="1:11" x14ac:dyDescent="0.25">
      <c r="A69" s="80">
        <v>933</v>
      </c>
      <c r="B69" s="80" t="s">
        <v>309</v>
      </c>
      <c r="C69" s="81" t="s">
        <v>317</v>
      </c>
      <c r="D69" s="80">
        <v>1504208</v>
      </c>
      <c r="E69" s="81" t="s">
        <v>391</v>
      </c>
      <c r="F69" s="82">
        <v>36192</v>
      </c>
      <c r="G69" s="83">
        <v>167.87854320461858</v>
      </c>
      <c r="H69" s="57">
        <v>1503</v>
      </c>
      <c r="I69" s="57" t="s">
        <v>26</v>
      </c>
      <c r="J69" s="84">
        <v>3.5766000000000004</v>
      </c>
      <c r="K69" s="85">
        <v>600.43439762563889</v>
      </c>
    </row>
    <row r="70" spans="1:11" x14ac:dyDescent="0.25">
      <c r="A70" s="80">
        <v>945</v>
      </c>
      <c r="B70" s="80" t="s">
        <v>309</v>
      </c>
      <c r="C70" s="81" t="s">
        <v>362</v>
      </c>
      <c r="D70" s="80">
        <v>1505536</v>
      </c>
      <c r="E70" s="81" t="s">
        <v>392</v>
      </c>
      <c r="F70" s="82">
        <v>36434</v>
      </c>
      <c r="G70" s="83">
        <v>177.69000759861538</v>
      </c>
      <c r="H70" s="57">
        <v>1503</v>
      </c>
      <c r="I70" s="57" t="s">
        <v>26</v>
      </c>
      <c r="J70" s="84">
        <v>3.3961000000000001</v>
      </c>
      <c r="K70" s="85">
        <v>603.45303480565769</v>
      </c>
    </row>
    <row r="71" spans="1:11" x14ac:dyDescent="0.25">
      <c r="A71" s="80">
        <v>978</v>
      </c>
      <c r="B71" s="80" t="s">
        <v>309</v>
      </c>
      <c r="C71" s="81" t="s">
        <v>393</v>
      </c>
      <c r="D71" s="80">
        <v>1504976</v>
      </c>
      <c r="E71" s="81" t="s">
        <v>394</v>
      </c>
      <c r="F71" s="82">
        <v>35977</v>
      </c>
      <c r="G71" s="83">
        <v>101.41250104268039</v>
      </c>
      <c r="H71" s="57">
        <v>1503</v>
      </c>
      <c r="I71" s="57" t="s">
        <v>26</v>
      </c>
      <c r="J71" s="84">
        <v>3.569</v>
      </c>
      <c r="K71" s="85">
        <v>361.94121622132633</v>
      </c>
    </row>
    <row r="72" spans="1:11" x14ac:dyDescent="0.25">
      <c r="A72" s="80">
        <v>999</v>
      </c>
      <c r="B72" s="80" t="s">
        <v>309</v>
      </c>
      <c r="C72" s="81" t="s">
        <v>372</v>
      </c>
      <c r="D72" s="80">
        <v>1506138</v>
      </c>
      <c r="E72" s="81" t="s">
        <v>395</v>
      </c>
      <c r="F72" s="82">
        <v>38534</v>
      </c>
      <c r="G72" s="83">
        <v>373.00017190548635</v>
      </c>
      <c r="H72" s="57">
        <v>1503</v>
      </c>
      <c r="I72" s="57" t="s">
        <v>26</v>
      </c>
      <c r="J72" s="84">
        <v>2.1178061658999998</v>
      </c>
      <c r="K72" s="85">
        <v>789.94206394319883</v>
      </c>
    </row>
    <row r="73" spans="1:11" x14ac:dyDescent="0.25">
      <c r="A73" s="80">
        <v>1002</v>
      </c>
      <c r="B73" s="80" t="s">
        <v>309</v>
      </c>
      <c r="C73" s="81" t="s">
        <v>393</v>
      </c>
      <c r="D73" s="80">
        <v>1504976</v>
      </c>
      <c r="E73" s="81" t="s">
        <v>396</v>
      </c>
      <c r="F73" s="82">
        <v>37408</v>
      </c>
      <c r="G73" s="83">
        <v>223.92918393035089</v>
      </c>
      <c r="H73" s="57">
        <v>1503</v>
      </c>
      <c r="I73" s="57" t="s">
        <v>26</v>
      </c>
      <c r="J73" s="84">
        <v>2.8242619605999999</v>
      </c>
      <c r="K73" s="85">
        <v>632.43467604269074</v>
      </c>
    </row>
    <row r="74" spans="1:11" x14ac:dyDescent="0.25">
      <c r="A74" s="80">
        <v>1003</v>
      </c>
      <c r="B74" s="80" t="s">
        <v>309</v>
      </c>
      <c r="C74" s="81" t="s">
        <v>333</v>
      </c>
      <c r="D74" s="80">
        <v>1501758</v>
      </c>
      <c r="E74" s="81" t="s">
        <v>397</v>
      </c>
      <c r="F74" s="82">
        <v>37408</v>
      </c>
      <c r="G74" s="83">
        <v>273.37859251968507</v>
      </c>
      <c r="H74" s="57">
        <v>1503</v>
      </c>
      <c r="I74" s="57" t="s">
        <v>26</v>
      </c>
      <c r="J74" s="84">
        <v>2.8242619605999999</v>
      </c>
      <c r="K74" s="85">
        <v>772.09275969571422</v>
      </c>
    </row>
    <row r="75" spans="1:11" x14ac:dyDescent="0.25">
      <c r="A75" s="80">
        <v>1100</v>
      </c>
      <c r="B75" s="80" t="s">
        <v>309</v>
      </c>
      <c r="C75" s="81" t="s">
        <v>398</v>
      </c>
      <c r="D75" s="80">
        <v>1500347</v>
      </c>
      <c r="E75" s="81" t="s">
        <v>399</v>
      </c>
      <c r="F75" s="82">
        <v>36465</v>
      </c>
      <c r="G75" s="83">
        <v>208.80761903432682</v>
      </c>
      <c r="H75" s="57">
        <v>1503</v>
      </c>
      <c r="I75" s="57" t="s">
        <v>26</v>
      </c>
      <c r="J75" s="84">
        <v>3.3691000000000004</v>
      </c>
      <c r="K75" s="85">
        <v>703.49374928855059</v>
      </c>
    </row>
    <row r="76" spans="1:11" x14ac:dyDescent="0.25">
      <c r="A76" s="80">
        <v>1102</v>
      </c>
      <c r="B76" s="80" t="s">
        <v>309</v>
      </c>
      <c r="C76" s="81" t="s">
        <v>317</v>
      </c>
      <c r="D76" s="80">
        <v>1504208</v>
      </c>
      <c r="E76" s="81" t="s">
        <v>400</v>
      </c>
      <c r="F76" s="82">
        <v>36100</v>
      </c>
      <c r="G76" s="83">
        <v>168.81994146667782</v>
      </c>
      <c r="H76" s="57">
        <v>1503</v>
      </c>
      <c r="I76" s="57" t="s">
        <v>26</v>
      </c>
      <c r="J76" s="84">
        <v>3.6016000000000004</v>
      </c>
      <c r="K76" s="85">
        <v>608.02190118638691</v>
      </c>
    </row>
    <row r="77" spans="1:11" x14ac:dyDescent="0.25">
      <c r="A77" s="80">
        <v>1110</v>
      </c>
      <c r="B77" s="80" t="s">
        <v>309</v>
      </c>
      <c r="C77" s="81" t="s">
        <v>336</v>
      </c>
      <c r="D77" s="80">
        <v>1507508</v>
      </c>
      <c r="E77" s="81" t="s">
        <v>401</v>
      </c>
      <c r="F77" s="82">
        <v>36100</v>
      </c>
      <c r="G77" s="83">
        <v>166.02992370543356</v>
      </c>
      <c r="H77" s="57">
        <v>1503</v>
      </c>
      <c r="I77" s="57" t="s">
        <v>26</v>
      </c>
      <c r="J77" s="84">
        <v>3.6016000000000004</v>
      </c>
      <c r="K77" s="85">
        <v>597.97337321748955</v>
      </c>
    </row>
    <row r="78" spans="1:11" x14ac:dyDescent="0.25">
      <c r="A78" s="80">
        <v>1137</v>
      </c>
      <c r="B78" s="80" t="s">
        <v>309</v>
      </c>
      <c r="C78" s="81" t="s">
        <v>322</v>
      </c>
      <c r="D78" s="80">
        <v>1503705</v>
      </c>
      <c r="E78" s="81" t="s">
        <v>402</v>
      </c>
      <c r="F78" s="82">
        <v>36130</v>
      </c>
      <c r="G78" s="83">
        <v>71.889882492055278</v>
      </c>
      <c r="H78" s="57">
        <v>1503</v>
      </c>
      <c r="I78" s="57" t="s">
        <v>26</v>
      </c>
      <c r="J78" s="84">
        <v>3.6055999999999999</v>
      </c>
      <c r="K78" s="85">
        <v>259.20616031335453</v>
      </c>
    </row>
    <row r="79" spans="1:11" x14ac:dyDescent="0.25">
      <c r="A79" s="80">
        <v>1138</v>
      </c>
      <c r="B79" s="80" t="s">
        <v>309</v>
      </c>
      <c r="C79" s="81" t="s">
        <v>322</v>
      </c>
      <c r="D79" s="80">
        <v>1503705</v>
      </c>
      <c r="E79" s="81" t="s">
        <v>403</v>
      </c>
      <c r="F79" s="82">
        <v>36130</v>
      </c>
      <c r="G79" s="83">
        <v>71.890075668495399</v>
      </c>
      <c r="H79" s="57">
        <v>1503</v>
      </c>
      <c r="I79" s="57" t="s">
        <v>26</v>
      </c>
      <c r="J79" s="84">
        <v>3.6055999999999999</v>
      </c>
      <c r="K79" s="85">
        <v>259.20685683032701</v>
      </c>
    </row>
    <row r="80" spans="1:11" x14ac:dyDescent="0.25">
      <c r="A80" s="80">
        <v>1139</v>
      </c>
      <c r="B80" s="80" t="s">
        <v>309</v>
      </c>
      <c r="C80" s="81" t="s">
        <v>372</v>
      </c>
      <c r="D80" s="80">
        <v>1506138</v>
      </c>
      <c r="E80" s="81" t="s">
        <v>404</v>
      </c>
      <c r="F80" s="82">
        <v>35977</v>
      </c>
      <c r="G80" s="83">
        <v>157.13345761150217</v>
      </c>
      <c r="H80" s="57">
        <v>1503</v>
      </c>
      <c r="I80" s="57" t="s">
        <v>26</v>
      </c>
      <c r="J80" s="84">
        <v>3.569</v>
      </c>
      <c r="K80" s="85">
        <v>560.80931021545121</v>
      </c>
    </row>
    <row r="81" spans="1:11" x14ac:dyDescent="0.25">
      <c r="A81" s="80">
        <v>1158</v>
      </c>
      <c r="B81" s="80" t="s">
        <v>309</v>
      </c>
      <c r="C81" s="81" t="s">
        <v>326</v>
      </c>
      <c r="D81" s="80">
        <v>1503044</v>
      </c>
      <c r="E81" s="81" t="s">
        <v>405</v>
      </c>
      <c r="F81" s="82">
        <v>35977</v>
      </c>
      <c r="G81" s="83">
        <v>83.581212985568911</v>
      </c>
      <c r="H81" s="57">
        <v>1503</v>
      </c>
      <c r="I81" s="57" t="s">
        <v>26</v>
      </c>
      <c r="J81" s="84">
        <v>3.569</v>
      </c>
      <c r="K81" s="85">
        <v>298.30134914549546</v>
      </c>
    </row>
    <row r="82" spans="1:11" x14ac:dyDescent="0.25">
      <c r="A82" s="80">
        <v>1182</v>
      </c>
      <c r="B82" s="80" t="s">
        <v>309</v>
      </c>
      <c r="C82" s="81" t="s">
        <v>322</v>
      </c>
      <c r="D82" s="80">
        <v>1503705</v>
      </c>
      <c r="E82" s="81" t="s">
        <v>406</v>
      </c>
      <c r="F82" s="82">
        <v>35947</v>
      </c>
      <c r="G82" s="83">
        <v>118.04453611111111</v>
      </c>
      <c r="H82" s="57">
        <v>1503</v>
      </c>
      <c r="I82" s="57" t="s">
        <v>26</v>
      </c>
      <c r="J82" s="84">
        <v>3.5811000000000002</v>
      </c>
      <c r="K82" s="85">
        <v>422.72928826750001</v>
      </c>
    </row>
    <row r="83" spans="1:11" x14ac:dyDescent="0.25">
      <c r="A83" s="80">
        <v>1190</v>
      </c>
      <c r="B83" s="80" t="s">
        <v>309</v>
      </c>
      <c r="C83" s="81" t="s">
        <v>317</v>
      </c>
      <c r="D83" s="80">
        <v>1504208</v>
      </c>
      <c r="E83" s="81" t="s">
        <v>407</v>
      </c>
      <c r="F83" s="82">
        <v>36008</v>
      </c>
      <c r="G83" s="83">
        <v>208.11512605476238</v>
      </c>
      <c r="H83" s="57">
        <v>1503</v>
      </c>
      <c r="I83" s="57" t="s">
        <v>26</v>
      </c>
      <c r="J83" s="84">
        <v>3.5729000000000002</v>
      </c>
      <c r="K83" s="85">
        <v>743.57453388106057</v>
      </c>
    </row>
    <row r="84" spans="1:11" x14ac:dyDescent="0.25">
      <c r="A84" s="80">
        <v>1193</v>
      </c>
      <c r="B84" s="80" t="s">
        <v>309</v>
      </c>
      <c r="C84" s="81" t="s">
        <v>362</v>
      </c>
      <c r="D84" s="80">
        <v>1505536</v>
      </c>
      <c r="E84" s="81" t="s">
        <v>408</v>
      </c>
      <c r="F84" s="82">
        <v>35916</v>
      </c>
      <c r="G84" s="83">
        <v>190.41481240000371</v>
      </c>
      <c r="H84" s="57">
        <v>1503</v>
      </c>
      <c r="I84" s="57" t="s">
        <v>26</v>
      </c>
      <c r="J84" s="84">
        <v>3.5957999999999997</v>
      </c>
      <c r="K84" s="85">
        <v>684.69358242793328</v>
      </c>
    </row>
    <row r="85" spans="1:11" x14ac:dyDescent="0.25">
      <c r="A85" s="80">
        <v>1336</v>
      </c>
      <c r="B85" s="80" t="s">
        <v>309</v>
      </c>
      <c r="C85" s="81" t="s">
        <v>317</v>
      </c>
      <c r="D85" s="80">
        <v>1504208</v>
      </c>
      <c r="E85" s="81" t="s">
        <v>409</v>
      </c>
      <c r="F85" s="82">
        <v>35947</v>
      </c>
      <c r="G85" s="83">
        <v>109.62450915594262</v>
      </c>
      <c r="H85" s="57">
        <v>1503</v>
      </c>
      <c r="I85" s="57" t="s">
        <v>26</v>
      </c>
      <c r="J85" s="84">
        <v>3.5811000000000002</v>
      </c>
      <c r="K85" s="85">
        <v>392.57632973834615</v>
      </c>
    </row>
    <row r="86" spans="1:11" x14ac:dyDescent="0.25">
      <c r="A86" s="80">
        <v>1377</v>
      </c>
      <c r="B86" s="80" t="s">
        <v>309</v>
      </c>
      <c r="C86" s="81" t="s">
        <v>328</v>
      </c>
      <c r="D86" s="80">
        <v>1502707</v>
      </c>
      <c r="E86" s="81" t="s">
        <v>410</v>
      </c>
      <c r="F86" s="82">
        <v>38292</v>
      </c>
      <c r="G86" s="83">
        <v>836.98971350845864</v>
      </c>
      <c r="H86" s="57">
        <v>1503</v>
      </c>
      <c r="I86" s="57" t="s">
        <v>26</v>
      </c>
      <c r="J86" s="84">
        <v>2.2244446455000002</v>
      </c>
      <c r="K86" s="85">
        <v>1861.83728655247</v>
      </c>
    </row>
    <row r="87" spans="1:11" x14ac:dyDescent="0.25">
      <c r="A87" s="80">
        <v>1379</v>
      </c>
      <c r="B87" s="80" t="s">
        <v>309</v>
      </c>
      <c r="C87" s="81" t="s">
        <v>328</v>
      </c>
      <c r="D87" s="80">
        <v>1502707</v>
      </c>
      <c r="E87" s="81" t="s">
        <v>411</v>
      </c>
      <c r="F87" s="82">
        <v>39630</v>
      </c>
      <c r="G87" s="83">
        <v>1054.77</v>
      </c>
      <c r="H87" s="57">
        <v>1503</v>
      </c>
      <c r="I87" s="57" t="s">
        <v>26</v>
      </c>
      <c r="J87" s="84">
        <v>1.8585692283999999</v>
      </c>
      <c r="K87" s="85">
        <v>1960.363065039468</v>
      </c>
    </row>
    <row r="88" spans="1:11" x14ac:dyDescent="0.25">
      <c r="A88" s="80">
        <v>1380</v>
      </c>
      <c r="B88" s="80" t="s">
        <v>309</v>
      </c>
      <c r="C88" s="81" t="s">
        <v>328</v>
      </c>
      <c r="D88" s="80">
        <v>1502707</v>
      </c>
      <c r="E88" s="81" t="s">
        <v>412</v>
      </c>
      <c r="F88" s="82">
        <v>38991</v>
      </c>
      <c r="G88" s="83">
        <v>524.23010294340213</v>
      </c>
      <c r="H88" s="57">
        <v>1503</v>
      </c>
      <c r="I88" s="57" t="s">
        <v>26</v>
      </c>
      <c r="J88" s="84">
        <v>2.0313102447000002</v>
      </c>
      <c r="K88" s="85">
        <v>1064.8739786890685</v>
      </c>
    </row>
    <row r="89" spans="1:11" x14ac:dyDescent="0.25">
      <c r="A89" s="80">
        <v>1381</v>
      </c>
      <c r="B89" s="80" t="s">
        <v>309</v>
      </c>
      <c r="C89" s="81" t="s">
        <v>315</v>
      </c>
      <c r="D89" s="80">
        <v>1506583</v>
      </c>
      <c r="E89" s="81" t="s">
        <v>413</v>
      </c>
      <c r="F89" s="82">
        <v>38777</v>
      </c>
      <c r="G89" s="83">
        <v>646.56003858343661</v>
      </c>
      <c r="H89" s="57">
        <v>1503</v>
      </c>
      <c r="I89" s="57" t="s">
        <v>26</v>
      </c>
      <c r="J89" s="84">
        <v>2.0492339528999999</v>
      </c>
      <c r="K89" s="85">
        <v>1324.9527836535121</v>
      </c>
    </row>
    <row r="90" spans="1:11" x14ac:dyDescent="0.25">
      <c r="A90" s="80">
        <v>1382</v>
      </c>
      <c r="B90" s="80" t="s">
        <v>309</v>
      </c>
      <c r="C90" s="81" t="s">
        <v>372</v>
      </c>
      <c r="D90" s="80">
        <v>1506138</v>
      </c>
      <c r="E90" s="81" t="s">
        <v>414</v>
      </c>
      <c r="F90" s="82">
        <v>38991</v>
      </c>
      <c r="G90" s="83">
        <v>403.98912724067003</v>
      </c>
      <c r="H90" s="57">
        <v>1503</v>
      </c>
      <c r="I90" s="57" t="s">
        <v>26</v>
      </c>
      <c r="J90" s="84">
        <v>2.0313102447000002</v>
      </c>
      <c r="K90" s="85">
        <v>820.62725291138497</v>
      </c>
    </row>
    <row r="91" spans="1:11" x14ac:dyDescent="0.25">
      <c r="A91" s="80">
        <v>1383</v>
      </c>
      <c r="B91" s="80" t="s">
        <v>309</v>
      </c>
      <c r="C91" s="81" t="s">
        <v>328</v>
      </c>
      <c r="D91" s="80">
        <v>1502707</v>
      </c>
      <c r="E91" s="81" t="s">
        <v>415</v>
      </c>
      <c r="F91" s="82">
        <v>39722</v>
      </c>
      <c r="G91" s="83">
        <v>428.64119923340701</v>
      </c>
      <c r="H91" s="57">
        <v>1503</v>
      </c>
      <c r="I91" s="57" t="s">
        <v>26</v>
      </c>
      <c r="J91" s="84">
        <v>1.8357189564</v>
      </c>
      <c r="K91" s="85">
        <v>786.86477492679444</v>
      </c>
    </row>
    <row r="92" spans="1:11" x14ac:dyDescent="0.25">
      <c r="A92" s="80">
        <v>1385</v>
      </c>
      <c r="B92" s="80" t="s">
        <v>309</v>
      </c>
      <c r="C92" s="81" t="s">
        <v>416</v>
      </c>
      <c r="D92" s="80">
        <v>1508100</v>
      </c>
      <c r="E92" s="81" t="s">
        <v>417</v>
      </c>
      <c r="F92" s="82">
        <v>37530</v>
      </c>
      <c r="G92" s="83">
        <v>306.5072623957746</v>
      </c>
      <c r="H92" s="57">
        <v>1503</v>
      </c>
      <c r="I92" s="57" t="s">
        <v>26</v>
      </c>
      <c r="J92" s="84">
        <v>2.7487625109999998</v>
      </c>
      <c r="K92" s="85">
        <v>842.51567222274525</v>
      </c>
    </row>
    <row r="93" spans="1:11" x14ac:dyDescent="0.25">
      <c r="A93" s="80">
        <v>1386</v>
      </c>
      <c r="B93" s="80" t="s">
        <v>309</v>
      </c>
      <c r="C93" s="81" t="s">
        <v>320</v>
      </c>
      <c r="D93" s="80">
        <v>1505064</v>
      </c>
      <c r="E93" s="81" t="s">
        <v>418</v>
      </c>
      <c r="F93" s="82">
        <v>37408</v>
      </c>
      <c r="G93" s="83">
        <v>206.98967852601069</v>
      </c>
      <c r="H93" s="57">
        <v>1503</v>
      </c>
      <c r="I93" s="57" t="s">
        <v>26</v>
      </c>
      <c r="J93" s="84">
        <v>2.8242619605999999</v>
      </c>
      <c r="K93" s="85">
        <v>584.59307529783462</v>
      </c>
    </row>
    <row r="94" spans="1:11" x14ac:dyDescent="0.25">
      <c r="A94" s="80">
        <v>1387</v>
      </c>
      <c r="B94" s="80" t="s">
        <v>309</v>
      </c>
      <c r="C94" s="81" t="s">
        <v>416</v>
      </c>
      <c r="D94" s="80">
        <v>1508100</v>
      </c>
      <c r="E94" s="81" t="s">
        <v>419</v>
      </c>
      <c r="F94" s="82">
        <v>37408</v>
      </c>
      <c r="G94" s="83">
        <v>309.59991747084922</v>
      </c>
      <c r="H94" s="57">
        <v>1503</v>
      </c>
      <c r="I94" s="57" t="s">
        <v>26</v>
      </c>
      <c r="J94" s="84">
        <v>2.8242619605999999</v>
      </c>
      <c r="K94" s="85">
        <v>874.39126991781882</v>
      </c>
    </row>
    <row r="95" spans="1:11" x14ac:dyDescent="0.25">
      <c r="A95" s="80">
        <v>1389</v>
      </c>
      <c r="B95" s="80" t="s">
        <v>309</v>
      </c>
      <c r="C95" s="81" t="s">
        <v>320</v>
      </c>
      <c r="D95" s="80">
        <v>1505064</v>
      </c>
      <c r="E95" s="81" t="s">
        <v>420</v>
      </c>
      <c r="F95" s="82">
        <v>38322</v>
      </c>
      <c r="G95" s="83">
        <v>571.95999641625224</v>
      </c>
      <c r="H95" s="57">
        <v>1503</v>
      </c>
      <c r="I95" s="57" t="s">
        <v>26</v>
      </c>
      <c r="J95" s="84">
        <v>2.2105183796999999</v>
      </c>
      <c r="K95" s="85">
        <v>1264.3280845312715</v>
      </c>
    </row>
    <row r="96" spans="1:11" x14ac:dyDescent="0.25">
      <c r="A96" s="80">
        <v>1390</v>
      </c>
      <c r="B96" s="80" t="s">
        <v>309</v>
      </c>
      <c r="C96" s="81" t="s">
        <v>310</v>
      </c>
      <c r="D96" s="80">
        <v>1507458</v>
      </c>
      <c r="E96" s="81" t="s">
        <v>421</v>
      </c>
      <c r="F96" s="82">
        <v>38261</v>
      </c>
      <c r="G96" s="83">
        <v>730.08544911457227</v>
      </c>
      <c r="H96" s="57">
        <v>1503</v>
      </c>
      <c r="I96" s="57" t="s">
        <v>26</v>
      </c>
      <c r="J96" s="84">
        <v>2.2315628684000002</v>
      </c>
      <c r="K96" s="85">
        <v>1629.2315790032173</v>
      </c>
    </row>
    <row r="97" spans="1:11" x14ac:dyDescent="0.25">
      <c r="A97" s="80">
        <v>1391</v>
      </c>
      <c r="B97" s="80" t="s">
        <v>309</v>
      </c>
      <c r="C97" s="81" t="s">
        <v>310</v>
      </c>
      <c r="D97" s="80">
        <v>1507458</v>
      </c>
      <c r="E97" s="81" t="s">
        <v>182</v>
      </c>
      <c r="F97" s="82">
        <v>38261</v>
      </c>
      <c r="G97" s="83">
        <v>1073.8517957010984</v>
      </c>
      <c r="H97" s="57">
        <v>1503</v>
      </c>
      <c r="I97" s="57" t="s">
        <v>26</v>
      </c>
      <c r="J97" s="84">
        <v>2.2315628684000002</v>
      </c>
      <c r="K97" s="85">
        <v>2396.3677934512339</v>
      </c>
    </row>
    <row r="98" spans="1:11" x14ac:dyDescent="0.25">
      <c r="A98" s="80">
        <v>1392</v>
      </c>
      <c r="B98" s="80" t="s">
        <v>309</v>
      </c>
      <c r="C98" s="81" t="s">
        <v>313</v>
      </c>
      <c r="D98" s="80">
        <v>1507151</v>
      </c>
      <c r="E98" s="81" t="s">
        <v>422</v>
      </c>
      <c r="F98" s="82">
        <v>37500</v>
      </c>
      <c r="G98" s="83">
        <v>404.74890392422191</v>
      </c>
      <c r="H98" s="57">
        <v>1503</v>
      </c>
      <c r="I98" s="57" t="s">
        <v>26</v>
      </c>
      <c r="J98" s="84">
        <v>2.7658048385999998</v>
      </c>
      <c r="K98" s="85">
        <v>1119.4564768916593</v>
      </c>
    </row>
    <row r="99" spans="1:11" x14ac:dyDescent="0.25">
      <c r="A99" s="80">
        <v>1393</v>
      </c>
      <c r="B99" s="80" t="s">
        <v>309</v>
      </c>
      <c r="C99" s="81" t="s">
        <v>333</v>
      </c>
      <c r="D99" s="80">
        <v>1501758</v>
      </c>
      <c r="E99" s="81" t="s">
        <v>423</v>
      </c>
      <c r="F99" s="82">
        <v>37469</v>
      </c>
      <c r="G99" s="83">
        <v>257.22972659024379</v>
      </c>
      <c r="H99" s="57">
        <v>1503</v>
      </c>
      <c r="I99" s="57" t="s">
        <v>26</v>
      </c>
      <c r="J99" s="84">
        <v>2.793462887</v>
      </c>
      <c r="K99" s="85">
        <v>718.5616946630031</v>
      </c>
    </row>
    <row r="100" spans="1:11" x14ac:dyDescent="0.25">
      <c r="A100" s="80">
        <v>2097</v>
      </c>
      <c r="B100" s="80" t="s">
        <v>309</v>
      </c>
      <c r="C100" s="81" t="s">
        <v>320</v>
      </c>
      <c r="D100" s="80">
        <v>1505064</v>
      </c>
      <c r="E100" s="81" t="s">
        <v>424</v>
      </c>
      <c r="F100" s="82">
        <v>37438</v>
      </c>
      <c r="G100" s="83">
        <v>349.83986339823025</v>
      </c>
      <c r="H100" s="57">
        <v>1503</v>
      </c>
      <c r="I100" s="57" t="s">
        <v>26</v>
      </c>
      <c r="J100" s="84">
        <v>2.8149725511999999</v>
      </c>
      <c r="K100" s="85">
        <v>984.78961278157567</v>
      </c>
    </row>
    <row r="101" spans="1:11" x14ac:dyDescent="0.25">
      <c r="A101" s="80">
        <v>3173</v>
      </c>
      <c r="B101" s="80" t="s">
        <v>309</v>
      </c>
      <c r="C101" s="81" t="s">
        <v>322</v>
      </c>
      <c r="D101" s="80">
        <v>1503705</v>
      </c>
      <c r="E101" s="81" t="s">
        <v>425</v>
      </c>
      <c r="F101" s="82">
        <v>38749</v>
      </c>
      <c r="G101" s="83">
        <v>1102.7998800479809</v>
      </c>
      <c r="H101" s="57">
        <v>1503</v>
      </c>
      <c r="I101" s="57" t="s">
        <v>26</v>
      </c>
      <c r="J101" s="84">
        <v>2.0598899694999999</v>
      </c>
      <c r="K101" s="85">
        <v>2271.6464112766389</v>
      </c>
    </row>
    <row r="102" spans="1:11" x14ac:dyDescent="0.25">
      <c r="A102" s="80">
        <v>3174</v>
      </c>
      <c r="B102" s="80" t="s">
        <v>309</v>
      </c>
      <c r="C102" s="81" t="s">
        <v>322</v>
      </c>
      <c r="D102" s="80">
        <v>1503705</v>
      </c>
      <c r="E102" s="81" t="s">
        <v>417</v>
      </c>
      <c r="F102" s="82">
        <v>38749</v>
      </c>
      <c r="G102" s="83">
        <v>1066.0373687893632</v>
      </c>
      <c r="H102" s="57">
        <v>1503</v>
      </c>
      <c r="I102" s="57" t="s">
        <v>26</v>
      </c>
      <c r="J102" s="84">
        <v>2.0598899694999999</v>
      </c>
      <c r="K102" s="85">
        <v>2195.9196830813817</v>
      </c>
    </row>
    <row r="103" spans="1:11" x14ac:dyDescent="0.25">
      <c r="A103" s="80">
        <v>3175</v>
      </c>
      <c r="B103" s="80" t="s">
        <v>309</v>
      </c>
      <c r="C103" s="81" t="s">
        <v>322</v>
      </c>
      <c r="D103" s="80">
        <v>1503705</v>
      </c>
      <c r="E103" s="81" t="s">
        <v>426</v>
      </c>
      <c r="F103" s="82">
        <v>38749</v>
      </c>
      <c r="G103" s="83">
        <v>1050.1309948315238</v>
      </c>
      <c r="H103" s="57">
        <v>1503</v>
      </c>
      <c r="I103" s="57" t="s">
        <v>26</v>
      </c>
      <c r="J103" s="84">
        <v>2.0598899694999999</v>
      </c>
      <c r="K103" s="85">
        <v>2163.1543029145123</v>
      </c>
    </row>
    <row r="104" spans="1:11" x14ac:dyDescent="0.25">
      <c r="A104" s="80">
        <v>3176</v>
      </c>
      <c r="B104" s="80" t="s">
        <v>309</v>
      </c>
      <c r="C104" s="81" t="s">
        <v>322</v>
      </c>
      <c r="D104" s="80">
        <v>1503705</v>
      </c>
      <c r="E104" s="81" t="s">
        <v>427</v>
      </c>
      <c r="F104" s="82">
        <v>38749</v>
      </c>
      <c r="G104" s="83">
        <v>1049.8014594162335</v>
      </c>
      <c r="H104" s="57">
        <v>1503</v>
      </c>
      <c r="I104" s="57" t="s">
        <v>26</v>
      </c>
      <c r="J104" s="84">
        <v>2.0598899694999999</v>
      </c>
      <c r="K104" s="85">
        <v>2162.4754962179604</v>
      </c>
    </row>
    <row r="105" spans="1:11" x14ac:dyDescent="0.25">
      <c r="A105" s="80">
        <v>3177</v>
      </c>
      <c r="B105" s="80" t="s">
        <v>309</v>
      </c>
      <c r="C105" s="81" t="s">
        <v>416</v>
      </c>
      <c r="D105" s="80">
        <v>1508100</v>
      </c>
      <c r="E105" s="81" t="s">
        <v>428</v>
      </c>
      <c r="F105" s="82">
        <v>39173</v>
      </c>
      <c r="G105" s="83">
        <v>330.20016334744025</v>
      </c>
      <c r="H105" s="57">
        <v>1503</v>
      </c>
      <c r="I105" s="57" t="s">
        <v>26</v>
      </c>
      <c r="J105" s="84">
        <v>1.9832374089</v>
      </c>
      <c r="K105" s="85">
        <v>654.86531637553412</v>
      </c>
    </row>
    <row r="106" spans="1:11" x14ac:dyDescent="0.25">
      <c r="A106" s="80">
        <v>3178</v>
      </c>
      <c r="B106" s="80" t="s">
        <v>309</v>
      </c>
      <c r="C106" s="81" t="s">
        <v>358</v>
      </c>
      <c r="D106" s="80">
        <v>1502954</v>
      </c>
      <c r="E106" s="81" t="s">
        <v>429</v>
      </c>
      <c r="F106" s="82">
        <v>39783</v>
      </c>
      <c r="G106" s="83">
        <v>320.3124420075917</v>
      </c>
      <c r="H106" s="57">
        <v>1503</v>
      </c>
      <c r="I106" s="57" t="s">
        <v>26</v>
      </c>
      <c r="J106" s="84">
        <v>1.8213038826000001</v>
      </c>
      <c r="K106" s="85">
        <v>583.38629427351418</v>
      </c>
    </row>
    <row r="107" spans="1:11" x14ac:dyDescent="0.25">
      <c r="A107" s="80">
        <v>3180</v>
      </c>
      <c r="B107" s="80" t="s">
        <v>309</v>
      </c>
      <c r="C107" s="81" t="s">
        <v>315</v>
      </c>
      <c r="D107" s="80">
        <v>1506583</v>
      </c>
      <c r="E107" s="81" t="s">
        <v>430</v>
      </c>
      <c r="F107" s="82">
        <v>40513</v>
      </c>
      <c r="G107" s="83">
        <v>2571.4226967225336</v>
      </c>
      <c r="H107" s="57">
        <v>1503</v>
      </c>
      <c r="I107" s="57" t="s">
        <v>26</v>
      </c>
      <c r="J107" s="84">
        <v>1.6589888203000001</v>
      </c>
      <c r="K107" s="85">
        <v>4265.9615061283612</v>
      </c>
    </row>
    <row r="108" spans="1:11" x14ac:dyDescent="0.25">
      <c r="A108" s="80">
        <v>3181</v>
      </c>
      <c r="B108" s="80" t="s">
        <v>309</v>
      </c>
      <c r="C108" s="81" t="s">
        <v>322</v>
      </c>
      <c r="D108" s="80">
        <v>1503705</v>
      </c>
      <c r="E108" s="81" t="s">
        <v>431</v>
      </c>
      <c r="F108" s="82">
        <v>38808</v>
      </c>
      <c r="G108" s="83">
        <v>506.35030519777354</v>
      </c>
      <c r="H108" s="57">
        <v>1503</v>
      </c>
      <c r="I108" s="57" t="s">
        <v>26</v>
      </c>
      <c r="J108" s="84">
        <v>2.0416797379</v>
      </c>
      <c r="K108" s="85">
        <v>1033.8051584017753</v>
      </c>
    </row>
    <row r="109" spans="1:11" x14ac:dyDescent="0.25">
      <c r="A109" s="80">
        <v>3183</v>
      </c>
      <c r="B109" s="80" t="s">
        <v>309</v>
      </c>
      <c r="C109" s="81" t="s">
        <v>313</v>
      </c>
      <c r="D109" s="80">
        <v>1507151</v>
      </c>
      <c r="E109" s="81" t="s">
        <v>432</v>
      </c>
      <c r="F109" s="82">
        <v>39539</v>
      </c>
      <c r="G109" s="83">
        <v>568.73984065518323</v>
      </c>
      <c r="H109" s="57">
        <v>1503</v>
      </c>
      <c r="I109" s="57" t="s">
        <v>26</v>
      </c>
      <c r="J109" s="84">
        <v>1.8969242193</v>
      </c>
      <c r="K109" s="85">
        <v>1078.8563782196397</v>
      </c>
    </row>
    <row r="110" spans="1:11" x14ac:dyDescent="0.25">
      <c r="A110" s="80">
        <v>3184</v>
      </c>
      <c r="B110" s="80" t="s">
        <v>309</v>
      </c>
      <c r="C110" s="81" t="s">
        <v>317</v>
      </c>
      <c r="D110" s="80">
        <v>1504208</v>
      </c>
      <c r="E110" s="81" t="s">
        <v>433</v>
      </c>
      <c r="F110" s="82">
        <v>38749</v>
      </c>
      <c r="G110" s="83">
        <v>547.16823878792616</v>
      </c>
      <c r="H110" s="57">
        <v>1503</v>
      </c>
      <c r="I110" s="57" t="s">
        <v>26</v>
      </c>
      <c r="J110" s="84">
        <v>2.0598899694999999</v>
      </c>
      <c r="K110" s="85">
        <v>1127.1063667082299</v>
      </c>
    </row>
    <row r="111" spans="1:11" x14ac:dyDescent="0.25">
      <c r="A111" s="80">
        <v>3185</v>
      </c>
      <c r="B111" s="80" t="s">
        <v>309</v>
      </c>
      <c r="C111" s="81" t="s">
        <v>313</v>
      </c>
      <c r="D111" s="80">
        <v>1507151</v>
      </c>
      <c r="E111" s="81" t="s">
        <v>434</v>
      </c>
      <c r="F111" s="82">
        <v>37803</v>
      </c>
      <c r="G111" s="83">
        <v>460.43</v>
      </c>
      <c r="H111" s="57">
        <v>1503</v>
      </c>
      <c r="I111" s="57" t="s">
        <v>26</v>
      </c>
      <c r="J111" s="84">
        <v>2.4035756133000001</v>
      </c>
      <c r="K111" s="85">
        <v>1106.678319631719</v>
      </c>
    </row>
    <row r="112" spans="1:11" x14ac:dyDescent="0.25">
      <c r="A112" s="80">
        <v>3186</v>
      </c>
      <c r="B112" s="80" t="s">
        <v>309</v>
      </c>
      <c r="C112" s="81" t="s">
        <v>315</v>
      </c>
      <c r="D112" s="80">
        <v>1506583</v>
      </c>
      <c r="E112" s="81" t="s">
        <v>435</v>
      </c>
      <c r="F112" s="82">
        <v>39904</v>
      </c>
      <c r="G112" s="83">
        <v>1823.4599223178668</v>
      </c>
      <c r="H112" s="57">
        <v>1503</v>
      </c>
      <c r="I112" s="57" t="s">
        <v>26</v>
      </c>
      <c r="J112" s="84">
        <v>1.7955030004999999</v>
      </c>
      <c r="K112" s="85">
        <v>3274.0277618132268</v>
      </c>
    </row>
    <row r="113" spans="1:11" x14ac:dyDescent="0.25">
      <c r="A113" s="80">
        <v>3187</v>
      </c>
      <c r="B113" s="80" t="s">
        <v>309</v>
      </c>
      <c r="C113" s="81" t="s">
        <v>328</v>
      </c>
      <c r="D113" s="80">
        <v>1502707</v>
      </c>
      <c r="E113" s="81" t="s">
        <v>436</v>
      </c>
      <c r="F113" s="82">
        <v>41426</v>
      </c>
      <c r="G113" s="83">
        <v>907.70560941921121</v>
      </c>
      <c r="H113" s="57">
        <v>1503</v>
      </c>
      <c r="I113" s="57" t="s">
        <v>26</v>
      </c>
      <c r="J113" s="84">
        <v>1.4184683806</v>
      </c>
      <c r="K113" s="85">
        <v>1287.5517058544046</v>
      </c>
    </row>
    <row r="114" spans="1:11" x14ac:dyDescent="0.25">
      <c r="A114" s="80">
        <v>3190</v>
      </c>
      <c r="B114" s="80" t="s">
        <v>309</v>
      </c>
      <c r="C114" s="81" t="s">
        <v>317</v>
      </c>
      <c r="D114" s="80">
        <v>1504208</v>
      </c>
      <c r="E114" s="81" t="s">
        <v>437</v>
      </c>
      <c r="F114" s="82">
        <v>37438</v>
      </c>
      <c r="G114" s="83">
        <v>252.91855562158645</v>
      </c>
      <c r="H114" s="57">
        <v>1503</v>
      </c>
      <c r="I114" s="57" t="s">
        <v>26</v>
      </c>
      <c r="J114" s="84">
        <v>2.8149725511999999</v>
      </c>
      <c r="K114" s="85">
        <v>711.95879176391634</v>
      </c>
    </row>
    <row r="115" spans="1:11" x14ac:dyDescent="0.25">
      <c r="A115" s="80">
        <v>3193</v>
      </c>
      <c r="B115" s="80" t="s">
        <v>309</v>
      </c>
      <c r="C115" s="81" t="s">
        <v>336</v>
      </c>
      <c r="D115" s="80">
        <v>1507508</v>
      </c>
      <c r="E115" s="81" t="s">
        <v>438</v>
      </c>
      <c r="F115" s="82">
        <v>38473</v>
      </c>
      <c r="G115" s="83">
        <v>513.67999624342599</v>
      </c>
      <c r="H115" s="57">
        <v>1503</v>
      </c>
      <c r="I115" s="57" t="s">
        <v>26</v>
      </c>
      <c r="J115" s="84">
        <v>2.1379464177999998</v>
      </c>
      <c r="K115" s="85">
        <v>1098.2203078641501</v>
      </c>
    </row>
    <row r="116" spans="1:11" x14ac:dyDescent="0.25">
      <c r="A116" s="80">
        <v>3195</v>
      </c>
      <c r="B116" s="80" t="s">
        <v>309</v>
      </c>
      <c r="C116" s="81" t="s">
        <v>416</v>
      </c>
      <c r="D116" s="80">
        <v>1508100</v>
      </c>
      <c r="E116" s="81" t="s">
        <v>439</v>
      </c>
      <c r="F116" s="82">
        <v>37591</v>
      </c>
      <c r="G116" s="83">
        <v>434.87092926221158</v>
      </c>
      <c r="H116" s="57">
        <v>1503</v>
      </c>
      <c r="I116" s="57" t="s">
        <v>26</v>
      </c>
      <c r="J116" s="84">
        <v>2.6687346319</v>
      </c>
      <c r="K116" s="85">
        <v>1160.5551093285992</v>
      </c>
    </row>
    <row r="117" spans="1:11" x14ac:dyDescent="0.25">
      <c r="A117" s="80">
        <v>3197</v>
      </c>
      <c r="B117" s="80" t="s">
        <v>309</v>
      </c>
      <c r="C117" s="81" t="s">
        <v>317</v>
      </c>
      <c r="D117" s="80">
        <v>1504208</v>
      </c>
      <c r="E117" s="81" t="s">
        <v>440</v>
      </c>
      <c r="F117" s="82">
        <v>37469</v>
      </c>
      <c r="G117" s="83">
        <v>267.69895784184695</v>
      </c>
      <c r="H117" s="57">
        <v>1503</v>
      </c>
      <c r="I117" s="57" t="s">
        <v>26</v>
      </c>
      <c r="J117" s="84">
        <v>2.793462887</v>
      </c>
      <c r="K117" s="85">
        <v>747.80710361977708</v>
      </c>
    </row>
    <row r="118" spans="1:11" x14ac:dyDescent="0.25">
      <c r="A118" s="80">
        <v>3198</v>
      </c>
      <c r="B118" s="80" t="s">
        <v>309</v>
      </c>
      <c r="C118" s="81" t="s">
        <v>328</v>
      </c>
      <c r="D118" s="80">
        <v>1502707</v>
      </c>
      <c r="E118" s="81" t="s">
        <v>441</v>
      </c>
      <c r="F118" s="82">
        <v>40087</v>
      </c>
      <c r="G118" s="83">
        <v>826.21283241507967</v>
      </c>
      <c r="H118" s="57">
        <v>1503</v>
      </c>
      <c r="I118" s="57" t="s">
        <v>26</v>
      </c>
      <c r="J118" s="84">
        <v>1.7605443816999999</v>
      </c>
      <c r="K118" s="85">
        <v>1454.5843601968122</v>
      </c>
    </row>
    <row r="119" spans="1:11" x14ac:dyDescent="0.25">
      <c r="A119" s="80">
        <v>3199</v>
      </c>
      <c r="B119" s="80" t="s">
        <v>309</v>
      </c>
      <c r="C119" s="81" t="s">
        <v>310</v>
      </c>
      <c r="D119" s="80">
        <v>1507458</v>
      </c>
      <c r="E119" s="81" t="s">
        <v>442</v>
      </c>
      <c r="F119" s="82">
        <v>38292</v>
      </c>
      <c r="G119" s="83">
        <v>904.5381199002552</v>
      </c>
      <c r="H119" s="57">
        <v>1503</v>
      </c>
      <c r="I119" s="57" t="s">
        <v>26</v>
      </c>
      <c r="J119" s="84">
        <v>2.2244446455000002</v>
      </c>
      <c r="K119" s="85">
        <v>2012.0949774627597</v>
      </c>
    </row>
    <row r="120" spans="1:11" x14ac:dyDescent="0.25">
      <c r="A120" s="80">
        <v>3200</v>
      </c>
      <c r="B120" s="80" t="s">
        <v>309</v>
      </c>
      <c r="C120" s="81" t="s">
        <v>322</v>
      </c>
      <c r="D120" s="80">
        <v>1503705</v>
      </c>
      <c r="E120" s="81" t="s">
        <v>443</v>
      </c>
      <c r="F120" s="82">
        <v>38473</v>
      </c>
      <c r="G120" s="83">
        <v>773.70211250349041</v>
      </c>
      <c r="H120" s="57">
        <v>1503</v>
      </c>
      <c r="I120" s="57" t="s">
        <v>26</v>
      </c>
      <c r="J120" s="84">
        <v>2.1379464177999998</v>
      </c>
      <c r="K120" s="85">
        <v>1654.1336598711298</v>
      </c>
    </row>
    <row r="121" spans="1:11" x14ac:dyDescent="0.25">
      <c r="A121" s="80">
        <v>3201</v>
      </c>
      <c r="B121" s="80" t="s">
        <v>309</v>
      </c>
      <c r="C121" s="81" t="s">
        <v>324</v>
      </c>
      <c r="D121" s="80">
        <v>1506161</v>
      </c>
      <c r="E121" s="81" t="s">
        <v>444</v>
      </c>
      <c r="F121" s="82">
        <v>40238</v>
      </c>
      <c r="G121" s="83">
        <v>2149.3158730529253</v>
      </c>
      <c r="H121" s="57">
        <v>1503</v>
      </c>
      <c r="I121" s="57" t="s">
        <v>26</v>
      </c>
      <c r="J121" s="84">
        <v>1.7178936511</v>
      </c>
      <c r="K121" s="85">
        <v>3692.2960925260741</v>
      </c>
    </row>
    <row r="122" spans="1:11" x14ac:dyDescent="0.25">
      <c r="A122" s="80">
        <v>3202</v>
      </c>
      <c r="B122" s="80" t="s">
        <v>309</v>
      </c>
      <c r="C122" s="81" t="s">
        <v>362</v>
      </c>
      <c r="D122" s="80">
        <v>1505536</v>
      </c>
      <c r="E122" s="81" t="s">
        <v>445</v>
      </c>
      <c r="F122" s="82">
        <v>38899</v>
      </c>
      <c r="G122" s="83">
        <v>2051.5575567502988</v>
      </c>
      <c r="H122" s="57">
        <v>1503</v>
      </c>
      <c r="I122" s="57" t="s">
        <v>26</v>
      </c>
      <c r="J122" s="84">
        <v>2.0357800816</v>
      </c>
      <c r="K122" s="85">
        <v>4176.52001028822</v>
      </c>
    </row>
    <row r="123" spans="1:11" x14ac:dyDescent="0.25">
      <c r="A123" s="80">
        <v>3203</v>
      </c>
      <c r="B123" s="80" t="s">
        <v>309</v>
      </c>
      <c r="C123" s="81" t="s">
        <v>328</v>
      </c>
      <c r="D123" s="80">
        <v>1502707</v>
      </c>
      <c r="E123" s="81" t="s">
        <v>446</v>
      </c>
      <c r="F123" s="82">
        <v>38047</v>
      </c>
      <c r="G123" s="83">
        <v>322.96939356812311</v>
      </c>
      <c r="H123" s="57">
        <v>1503</v>
      </c>
      <c r="I123" s="57" t="s">
        <v>26</v>
      </c>
      <c r="J123" s="84">
        <v>2.3204841784000001</v>
      </c>
      <c r="K123" s="85">
        <v>749.44536788227242</v>
      </c>
    </row>
    <row r="124" spans="1:11" x14ac:dyDescent="0.25">
      <c r="A124" s="80">
        <v>3205</v>
      </c>
      <c r="B124" s="80" t="s">
        <v>309</v>
      </c>
      <c r="C124" s="81" t="s">
        <v>317</v>
      </c>
      <c r="D124" s="80">
        <v>1504208</v>
      </c>
      <c r="E124" s="81" t="s">
        <v>447</v>
      </c>
      <c r="F124" s="82">
        <v>39173</v>
      </c>
      <c r="G124" s="83">
        <v>660.20244238820385</v>
      </c>
      <c r="H124" s="57">
        <v>1503</v>
      </c>
      <c r="I124" s="57" t="s">
        <v>26</v>
      </c>
      <c r="J124" s="84">
        <v>1.9832374089</v>
      </c>
      <c r="K124" s="85">
        <v>1309.338181191433</v>
      </c>
    </row>
    <row r="125" spans="1:11" x14ac:dyDescent="0.25">
      <c r="A125" s="80">
        <v>3206</v>
      </c>
      <c r="B125" s="80" t="s">
        <v>309</v>
      </c>
      <c r="C125" s="81" t="s">
        <v>313</v>
      </c>
      <c r="D125" s="80">
        <v>1507151</v>
      </c>
      <c r="E125" s="81" t="s">
        <v>448</v>
      </c>
      <c r="F125" s="82">
        <v>37561</v>
      </c>
      <c r="G125" s="83">
        <v>338.24973037482317</v>
      </c>
      <c r="H125" s="57">
        <v>1503</v>
      </c>
      <c r="I125" s="57" t="s">
        <v>26</v>
      </c>
      <c r="J125" s="84">
        <v>2.7242443122000002</v>
      </c>
      <c r="K125" s="85">
        <v>921.47490407679561</v>
      </c>
    </row>
    <row r="126" spans="1:11" x14ac:dyDescent="0.25">
      <c r="A126" s="80">
        <v>3207</v>
      </c>
      <c r="B126" s="80" t="s">
        <v>309</v>
      </c>
      <c r="C126" s="81" t="s">
        <v>317</v>
      </c>
      <c r="D126" s="80">
        <v>1504208</v>
      </c>
      <c r="E126" s="81" t="s">
        <v>449</v>
      </c>
      <c r="F126" s="82">
        <v>37165</v>
      </c>
      <c r="G126" s="83">
        <v>314.1623181530677</v>
      </c>
      <c r="H126" s="57">
        <v>1503</v>
      </c>
      <c r="I126" s="57" t="s">
        <v>26</v>
      </c>
      <c r="J126" s="84">
        <v>2.9558925901999999</v>
      </c>
      <c r="K126" s="85">
        <v>928.63006834870771</v>
      </c>
    </row>
    <row r="127" spans="1:11" x14ac:dyDescent="0.25">
      <c r="A127" s="80">
        <v>3209</v>
      </c>
      <c r="B127" s="80" t="s">
        <v>309</v>
      </c>
      <c r="C127" s="81" t="s">
        <v>317</v>
      </c>
      <c r="D127" s="80">
        <v>1504208</v>
      </c>
      <c r="E127" s="81" t="s">
        <v>450</v>
      </c>
      <c r="F127" s="82">
        <v>37803</v>
      </c>
      <c r="G127" s="83">
        <v>609.88978804190322</v>
      </c>
      <c r="H127" s="57">
        <v>1503</v>
      </c>
      <c r="I127" s="57" t="s">
        <v>26</v>
      </c>
      <c r="J127" s="84">
        <v>2.4035756133000001</v>
      </c>
      <c r="K127" s="85">
        <v>1465.9162213382247</v>
      </c>
    </row>
    <row r="128" spans="1:11" x14ac:dyDescent="0.25">
      <c r="A128" s="80">
        <v>3210</v>
      </c>
      <c r="B128" s="80" t="s">
        <v>309</v>
      </c>
      <c r="C128" s="81" t="s">
        <v>322</v>
      </c>
      <c r="D128" s="80">
        <v>1503705</v>
      </c>
      <c r="E128" s="81" t="s">
        <v>451</v>
      </c>
      <c r="F128" s="82">
        <v>38169</v>
      </c>
      <c r="G128" s="83">
        <v>601.03990050080165</v>
      </c>
      <c r="H128" s="57">
        <v>1503</v>
      </c>
      <c r="I128" s="57" t="s">
        <v>26</v>
      </c>
      <c r="J128" s="84">
        <v>2.2812332402000002</v>
      </c>
      <c r="K128" s="85">
        <v>1371.1121997089294</v>
      </c>
    </row>
    <row r="129" spans="1:11" x14ac:dyDescent="0.25">
      <c r="A129" s="80">
        <v>3211</v>
      </c>
      <c r="B129" s="80" t="s">
        <v>309</v>
      </c>
      <c r="C129" s="81" t="s">
        <v>336</v>
      </c>
      <c r="D129" s="80">
        <v>1507508</v>
      </c>
      <c r="E129" s="81" t="s">
        <v>452</v>
      </c>
      <c r="F129" s="82">
        <v>39783</v>
      </c>
      <c r="G129" s="83">
        <v>598.60926531517669</v>
      </c>
      <c r="H129" s="57">
        <v>1503</v>
      </c>
      <c r="I129" s="57" t="s">
        <v>26</v>
      </c>
      <c r="J129" s="84">
        <v>1.8213038826000001</v>
      </c>
      <c r="K129" s="85">
        <v>1090.2493790788649</v>
      </c>
    </row>
    <row r="130" spans="1:11" x14ac:dyDescent="0.25">
      <c r="A130" s="80">
        <v>3212</v>
      </c>
      <c r="B130" s="80" t="s">
        <v>309</v>
      </c>
      <c r="C130" s="81" t="s">
        <v>315</v>
      </c>
      <c r="D130" s="80">
        <v>1506583</v>
      </c>
      <c r="E130" s="81" t="s">
        <v>453</v>
      </c>
      <c r="F130" s="82">
        <v>38292</v>
      </c>
      <c r="G130" s="83">
        <v>356.77852417216576</v>
      </c>
      <c r="H130" s="57">
        <v>1503</v>
      </c>
      <c r="I130" s="57" t="s">
        <v>26</v>
      </c>
      <c r="J130" s="84">
        <v>2.2244446455000002</v>
      </c>
      <c r="K130" s="85">
        <v>793.63407772416656</v>
      </c>
    </row>
    <row r="131" spans="1:11" x14ac:dyDescent="0.25">
      <c r="A131" s="80">
        <v>3213</v>
      </c>
      <c r="B131" s="80" t="s">
        <v>309</v>
      </c>
      <c r="C131" s="81" t="s">
        <v>315</v>
      </c>
      <c r="D131" s="80">
        <v>1506583</v>
      </c>
      <c r="E131" s="81" t="s">
        <v>454</v>
      </c>
      <c r="F131" s="82">
        <v>38047</v>
      </c>
      <c r="G131" s="83">
        <v>688.19095617437358</v>
      </c>
      <c r="H131" s="57">
        <v>1503</v>
      </c>
      <c r="I131" s="57" t="s">
        <v>26</v>
      </c>
      <c r="J131" s="84">
        <v>2.3204841784000001</v>
      </c>
      <c r="K131" s="85">
        <v>1596.9362255206017</v>
      </c>
    </row>
    <row r="132" spans="1:11" x14ac:dyDescent="0.25">
      <c r="A132" s="80">
        <v>3215</v>
      </c>
      <c r="B132" s="80" t="s">
        <v>309</v>
      </c>
      <c r="C132" s="81" t="s">
        <v>317</v>
      </c>
      <c r="D132" s="80">
        <v>1504208</v>
      </c>
      <c r="E132" s="81" t="s">
        <v>455</v>
      </c>
      <c r="F132" s="82">
        <v>38078</v>
      </c>
      <c r="G132" s="83">
        <v>540.29418473175292</v>
      </c>
      <c r="H132" s="57">
        <v>1503</v>
      </c>
      <c r="I132" s="57" t="s">
        <v>26</v>
      </c>
      <c r="J132" s="84">
        <v>2.3112392215000002</v>
      </c>
      <c r="K132" s="85">
        <v>1248.7491109003938</v>
      </c>
    </row>
    <row r="133" spans="1:11" x14ac:dyDescent="0.25">
      <c r="A133" s="80">
        <v>3216</v>
      </c>
      <c r="B133" s="80" t="s">
        <v>309</v>
      </c>
      <c r="C133" s="81" t="s">
        <v>362</v>
      </c>
      <c r="D133" s="80">
        <v>1505536</v>
      </c>
      <c r="E133" s="81" t="s">
        <v>456</v>
      </c>
      <c r="F133" s="82">
        <v>36130</v>
      </c>
      <c r="G133" s="83">
        <v>231.38198975138909</v>
      </c>
      <c r="H133" s="57">
        <v>1503</v>
      </c>
      <c r="I133" s="57" t="s">
        <v>26</v>
      </c>
      <c r="J133" s="84">
        <v>3.6055999999999999</v>
      </c>
      <c r="K133" s="85">
        <v>834.27090224760843</v>
      </c>
    </row>
    <row r="134" spans="1:11" x14ac:dyDescent="0.25">
      <c r="A134" s="80">
        <v>3217</v>
      </c>
      <c r="B134" s="80" t="s">
        <v>309</v>
      </c>
      <c r="C134" s="81" t="s">
        <v>372</v>
      </c>
      <c r="D134" s="80">
        <v>1506138</v>
      </c>
      <c r="E134" s="81" t="s">
        <v>457</v>
      </c>
      <c r="F134" s="82">
        <v>38534</v>
      </c>
      <c r="G134" s="83">
        <v>383.0007260790199</v>
      </c>
      <c r="H134" s="57">
        <v>1503</v>
      </c>
      <c r="I134" s="57" t="s">
        <v>26</v>
      </c>
      <c r="J134" s="84">
        <v>2.1178061658999998</v>
      </c>
      <c r="K134" s="85">
        <v>811.12129923432519</v>
      </c>
    </row>
    <row r="135" spans="1:11" x14ac:dyDescent="0.25">
      <c r="A135" s="80">
        <v>3376</v>
      </c>
      <c r="B135" s="80" t="s">
        <v>309</v>
      </c>
      <c r="C135" s="81" t="s">
        <v>317</v>
      </c>
      <c r="D135" s="80">
        <v>1504208</v>
      </c>
      <c r="E135" s="81" t="s">
        <v>458</v>
      </c>
      <c r="F135" s="82">
        <v>40391</v>
      </c>
      <c r="G135" s="83">
        <v>1460.4424887246769</v>
      </c>
      <c r="H135" s="57">
        <v>1503</v>
      </c>
      <c r="I135" s="57" t="s">
        <v>26</v>
      </c>
      <c r="J135" s="84">
        <v>1.6880051412999999</v>
      </c>
      <c r="K135" s="85">
        <v>2465.2344295402218</v>
      </c>
    </row>
    <row r="136" spans="1:11" x14ac:dyDescent="0.25">
      <c r="A136" s="80">
        <v>3391</v>
      </c>
      <c r="B136" s="80" t="s">
        <v>309</v>
      </c>
      <c r="C136" s="81" t="s">
        <v>317</v>
      </c>
      <c r="D136" s="80">
        <v>1504208</v>
      </c>
      <c r="E136" s="81" t="s">
        <v>459</v>
      </c>
      <c r="F136" s="82">
        <v>41944</v>
      </c>
      <c r="G136" s="83">
        <v>1966.4369558031542</v>
      </c>
      <c r="H136" s="57">
        <v>1503</v>
      </c>
      <c r="I136" s="57" t="s">
        <v>26</v>
      </c>
      <c r="J136" s="84">
        <v>1.3124537372</v>
      </c>
      <c r="K136" s="85">
        <v>2580.8575316120409</v>
      </c>
    </row>
    <row r="137" spans="1:11" x14ac:dyDescent="0.25">
      <c r="A137" s="80">
        <v>3461</v>
      </c>
      <c r="B137" s="80" t="s">
        <v>309</v>
      </c>
      <c r="C137" s="81" t="s">
        <v>328</v>
      </c>
      <c r="D137" s="80">
        <v>1502707</v>
      </c>
      <c r="E137" s="81" t="s">
        <v>460</v>
      </c>
      <c r="F137" s="82">
        <v>40452</v>
      </c>
      <c r="G137" s="83">
        <v>91.266793369713042</v>
      </c>
      <c r="H137" s="57">
        <v>1503</v>
      </c>
      <c r="I137" s="57" t="s">
        <v>26</v>
      </c>
      <c r="J137" s="84">
        <v>1.6836303121</v>
      </c>
      <c r="K137" s="85">
        <v>153.65953980541619</v>
      </c>
    </row>
    <row r="138" spans="1:11" x14ac:dyDescent="0.25">
      <c r="A138" s="80">
        <v>3599</v>
      </c>
      <c r="B138" s="80" t="s">
        <v>309</v>
      </c>
      <c r="C138" s="81" t="s">
        <v>358</v>
      </c>
      <c r="D138" s="80">
        <v>1502954</v>
      </c>
      <c r="E138" s="81" t="s">
        <v>461</v>
      </c>
      <c r="F138" s="82">
        <v>41852</v>
      </c>
      <c r="G138" s="83">
        <v>3140.1604335375223</v>
      </c>
      <c r="H138" s="57">
        <v>1503</v>
      </c>
      <c r="I138" s="57" t="s">
        <v>26</v>
      </c>
      <c r="J138" s="84">
        <v>1.3257501091999999</v>
      </c>
      <c r="K138" s="85">
        <v>4163.0680376678893</v>
      </c>
    </row>
    <row r="139" spans="1:11" x14ac:dyDescent="0.25">
      <c r="A139" s="80">
        <v>3600</v>
      </c>
      <c r="B139" s="80" t="s">
        <v>309</v>
      </c>
      <c r="C139" s="81" t="s">
        <v>317</v>
      </c>
      <c r="D139" s="80">
        <v>1504208</v>
      </c>
      <c r="E139" s="81" t="s">
        <v>462</v>
      </c>
      <c r="F139" s="82">
        <v>40634</v>
      </c>
      <c r="G139" s="83">
        <v>1017.2086159512679</v>
      </c>
      <c r="H139" s="57">
        <v>1503</v>
      </c>
      <c r="I139" s="57" t="s">
        <v>26</v>
      </c>
      <c r="J139" s="84">
        <v>1.6098248338000001</v>
      </c>
      <c r="K139" s="85">
        <v>1637.527691113678</v>
      </c>
    </row>
    <row r="140" spans="1:11" x14ac:dyDescent="0.25">
      <c r="A140" s="80">
        <v>3601</v>
      </c>
      <c r="B140" s="80" t="s">
        <v>309</v>
      </c>
      <c r="C140" s="81" t="s">
        <v>328</v>
      </c>
      <c r="D140" s="80">
        <v>1502707</v>
      </c>
      <c r="E140" s="81" t="s">
        <v>463</v>
      </c>
      <c r="F140" s="82">
        <v>41122</v>
      </c>
      <c r="G140" s="83">
        <v>1637.1260677137773</v>
      </c>
      <c r="H140" s="57">
        <v>1503</v>
      </c>
      <c r="I140" s="57" t="s">
        <v>26</v>
      </c>
      <c r="J140" s="84">
        <v>1.5024579095999999</v>
      </c>
      <c r="K140" s="85">
        <v>2459.7130094489098</v>
      </c>
    </row>
    <row r="141" spans="1:11" x14ac:dyDescent="0.25">
      <c r="A141" s="80">
        <v>3602</v>
      </c>
      <c r="B141" s="80" t="s">
        <v>309</v>
      </c>
      <c r="C141" s="81" t="s">
        <v>328</v>
      </c>
      <c r="D141" s="80">
        <v>1502707</v>
      </c>
      <c r="E141" s="81" t="s">
        <v>464</v>
      </c>
      <c r="F141" s="82">
        <v>41244</v>
      </c>
      <c r="G141" s="83">
        <v>1140.5670972928658</v>
      </c>
      <c r="H141" s="57">
        <v>1503</v>
      </c>
      <c r="I141" s="57" t="s">
        <v>26</v>
      </c>
      <c r="J141" s="84">
        <v>1.4719042985999999</v>
      </c>
      <c r="K141" s="85">
        <v>1678.8056133470936</v>
      </c>
    </row>
    <row r="142" spans="1:11" x14ac:dyDescent="0.25">
      <c r="A142" s="80">
        <v>3658</v>
      </c>
      <c r="B142" s="80" t="s">
        <v>309</v>
      </c>
      <c r="C142" s="81" t="s">
        <v>358</v>
      </c>
      <c r="D142" s="80">
        <v>1502954</v>
      </c>
      <c r="E142" s="81" t="s">
        <v>465</v>
      </c>
      <c r="F142" s="82">
        <v>41852</v>
      </c>
      <c r="G142" s="83">
        <v>5228.7435340062684</v>
      </c>
      <c r="H142" s="57">
        <v>1503</v>
      </c>
      <c r="I142" s="57" t="s">
        <v>26</v>
      </c>
      <c r="J142" s="84">
        <v>1.3257501091999999</v>
      </c>
      <c r="K142" s="85">
        <v>6932.0073111876036</v>
      </c>
    </row>
    <row r="143" spans="1:11" x14ac:dyDescent="0.25">
      <c r="A143" s="80">
        <v>3763</v>
      </c>
      <c r="B143" s="80" t="s">
        <v>309</v>
      </c>
      <c r="C143" s="81" t="s">
        <v>336</v>
      </c>
      <c r="D143" s="80">
        <v>1507508</v>
      </c>
      <c r="E143" s="81" t="s">
        <v>466</v>
      </c>
      <c r="F143" s="82">
        <v>40969</v>
      </c>
      <c r="G143" s="83">
        <v>1933.402486419644</v>
      </c>
      <c r="H143" s="57">
        <v>1503</v>
      </c>
      <c r="I143" s="57" t="s">
        <v>26</v>
      </c>
      <c r="J143" s="84">
        <v>1.5281685970000001</v>
      </c>
      <c r="K143" s="85">
        <v>2954.564965108219</v>
      </c>
    </row>
    <row r="144" spans="1:11" x14ac:dyDescent="0.25">
      <c r="A144" s="80">
        <v>3764</v>
      </c>
      <c r="B144" s="80" t="s">
        <v>309</v>
      </c>
      <c r="C144" s="81" t="s">
        <v>372</v>
      </c>
      <c r="D144" s="80">
        <v>1506138</v>
      </c>
      <c r="E144" s="81" t="s">
        <v>467</v>
      </c>
      <c r="F144" s="82">
        <v>41395</v>
      </c>
      <c r="G144" s="83">
        <v>1096.3666871063049</v>
      </c>
      <c r="H144" s="57">
        <v>1503</v>
      </c>
      <c r="I144" s="57" t="s">
        <v>26</v>
      </c>
      <c r="J144" s="84">
        <v>1.4249933351999999</v>
      </c>
      <c r="K144" s="85">
        <v>1562.3152220617881</v>
      </c>
    </row>
    <row r="145" spans="1:11" x14ac:dyDescent="0.25">
      <c r="A145" s="80">
        <v>3765</v>
      </c>
      <c r="B145" s="80" t="s">
        <v>309</v>
      </c>
      <c r="C145" s="81" t="s">
        <v>358</v>
      </c>
      <c r="D145" s="80">
        <v>1502954</v>
      </c>
      <c r="E145" s="81" t="s">
        <v>468</v>
      </c>
      <c r="F145" s="82">
        <v>41699</v>
      </c>
      <c r="G145" s="83">
        <v>4226.8213862638395</v>
      </c>
      <c r="H145" s="57">
        <v>1503</v>
      </c>
      <c r="I145" s="57" t="s">
        <v>26</v>
      </c>
      <c r="J145" s="84">
        <v>1.3623244994999999</v>
      </c>
      <c r="K145" s="85">
        <v>5758.3023295177809</v>
      </c>
    </row>
    <row r="146" spans="1:11" x14ac:dyDescent="0.25">
      <c r="A146" s="80">
        <v>3766</v>
      </c>
      <c r="B146" s="80" t="s">
        <v>309</v>
      </c>
      <c r="C146" s="81" t="s">
        <v>317</v>
      </c>
      <c r="D146" s="80">
        <v>1504208</v>
      </c>
      <c r="E146" s="81" t="s">
        <v>469</v>
      </c>
      <c r="F146" s="82">
        <v>41699</v>
      </c>
      <c r="G146" s="83">
        <v>6439.4024123076661</v>
      </c>
      <c r="H146" s="57">
        <v>1503</v>
      </c>
      <c r="I146" s="57" t="s">
        <v>26</v>
      </c>
      <c r="J146" s="84">
        <v>1.3623244994999999</v>
      </c>
      <c r="K146" s="85">
        <v>8772.5556684261337</v>
      </c>
    </row>
    <row r="147" spans="1:11" x14ac:dyDescent="0.25">
      <c r="A147" s="80">
        <v>3767</v>
      </c>
      <c r="B147" s="80" t="s">
        <v>309</v>
      </c>
      <c r="C147" s="81" t="s">
        <v>470</v>
      </c>
      <c r="D147" s="80">
        <v>1503804</v>
      </c>
      <c r="E147" s="81" t="s">
        <v>253</v>
      </c>
      <c r="F147" s="82">
        <v>41944</v>
      </c>
      <c r="G147" s="83">
        <v>2378.7353485679846</v>
      </c>
      <c r="H147" s="57">
        <v>1503</v>
      </c>
      <c r="I147" s="57" t="s">
        <v>26</v>
      </c>
      <c r="J147" s="84">
        <v>1.3124537372</v>
      </c>
      <c r="K147" s="85">
        <v>3121.9800980377963</v>
      </c>
    </row>
    <row r="148" spans="1:11" x14ac:dyDescent="0.25">
      <c r="A148" s="80">
        <v>3768</v>
      </c>
      <c r="B148" s="80" t="s">
        <v>309</v>
      </c>
      <c r="C148" s="81" t="s">
        <v>322</v>
      </c>
      <c r="D148" s="80">
        <v>1503705</v>
      </c>
      <c r="E148" s="81" t="s">
        <v>471</v>
      </c>
      <c r="F148" s="82">
        <v>41821</v>
      </c>
      <c r="G148" s="83">
        <v>1030.9182570934383</v>
      </c>
      <c r="H148" s="57">
        <v>1503</v>
      </c>
      <c r="I148" s="57" t="s">
        <v>26</v>
      </c>
      <c r="J148" s="84">
        <v>1.3280038843999999</v>
      </c>
      <c r="K148" s="85">
        <v>1369.0634499189639</v>
      </c>
    </row>
    <row r="149" spans="1:11" x14ac:dyDescent="0.25">
      <c r="A149" s="80">
        <v>3769</v>
      </c>
      <c r="B149" s="80" t="s">
        <v>309</v>
      </c>
      <c r="C149" s="81" t="s">
        <v>472</v>
      </c>
      <c r="D149" s="80">
        <v>1506187</v>
      </c>
      <c r="E149" s="81" t="s">
        <v>473</v>
      </c>
      <c r="F149" s="82">
        <v>41699</v>
      </c>
      <c r="G149" s="83">
        <v>1275.384283456402</v>
      </c>
      <c r="H149" s="57">
        <v>1503</v>
      </c>
      <c r="I149" s="57" t="s">
        <v>26</v>
      </c>
      <c r="J149" s="84">
        <v>1.3623244994999999</v>
      </c>
      <c r="K149" s="85">
        <v>1737.487255629909</v>
      </c>
    </row>
    <row r="150" spans="1:11" x14ac:dyDescent="0.25">
      <c r="A150" s="80">
        <v>3773</v>
      </c>
      <c r="B150" s="80" t="s">
        <v>309</v>
      </c>
      <c r="C150" s="81" t="s">
        <v>328</v>
      </c>
      <c r="D150" s="80">
        <v>1502707</v>
      </c>
      <c r="E150" s="81" t="s">
        <v>474</v>
      </c>
      <c r="F150" s="82">
        <v>41671</v>
      </c>
      <c r="G150" s="83">
        <v>2976.1023746326905</v>
      </c>
      <c r="H150" s="57">
        <v>1503</v>
      </c>
      <c r="I150" s="57" t="s">
        <v>26</v>
      </c>
      <c r="J150" s="84">
        <v>1.3718607709999999</v>
      </c>
      <c r="K150" s="85">
        <v>4082.7980982385334</v>
      </c>
    </row>
    <row r="151" spans="1:11" x14ac:dyDescent="0.25">
      <c r="A151" s="80">
        <v>3774</v>
      </c>
      <c r="B151" s="80" t="s">
        <v>309</v>
      </c>
      <c r="C151" s="81" t="s">
        <v>317</v>
      </c>
      <c r="D151" s="80">
        <v>1504208</v>
      </c>
      <c r="E151" s="81" t="s">
        <v>475</v>
      </c>
      <c r="F151" s="82">
        <v>42036</v>
      </c>
      <c r="G151" s="83">
        <v>2543.4940640964178</v>
      </c>
      <c r="H151" s="57">
        <v>1503</v>
      </c>
      <c r="I151" s="57" t="s">
        <v>26</v>
      </c>
      <c r="J151" s="84">
        <v>1.2857935572000001</v>
      </c>
      <c r="K151" s="85">
        <v>3270.4082803916181</v>
      </c>
    </row>
    <row r="152" spans="1:11" x14ac:dyDescent="0.25">
      <c r="A152" s="80">
        <v>3811</v>
      </c>
      <c r="B152" s="80" t="s">
        <v>309</v>
      </c>
      <c r="C152" s="81" t="s">
        <v>317</v>
      </c>
      <c r="D152" s="80">
        <v>1504208</v>
      </c>
      <c r="E152" s="81" t="s">
        <v>469</v>
      </c>
      <c r="F152" s="82">
        <v>41699</v>
      </c>
      <c r="G152" s="83">
        <v>6439.4024123076661</v>
      </c>
      <c r="H152" s="57">
        <v>1503</v>
      </c>
      <c r="I152" s="57" t="s">
        <v>26</v>
      </c>
      <c r="J152" s="84">
        <v>1.3623244994999999</v>
      </c>
      <c r="K152" s="85">
        <v>8772.5556684261337</v>
      </c>
    </row>
  </sheetData>
  <mergeCells count="1">
    <mergeCell ref="P1:X7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topLeftCell="E97" workbookViewId="0">
      <selection activeCell="M8" sqref="M8"/>
    </sheetView>
  </sheetViews>
  <sheetFormatPr defaultRowHeight="15" x14ac:dyDescent="0.25"/>
  <cols>
    <col min="1" max="1" width="9.140625" style="45"/>
    <col min="2" max="2" width="72.140625" style="45" bestFit="1" customWidth="1"/>
    <col min="3" max="3" width="14" style="46" bestFit="1" customWidth="1"/>
    <col min="4" max="4" width="13" style="46" bestFit="1" customWidth="1"/>
    <col min="5" max="5" width="14.42578125" style="46" bestFit="1" customWidth="1"/>
    <col min="6" max="6" width="14.42578125" style="46" customWidth="1"/>
    <col min="7" max="7" width="9.140625" style="38"/>
    <col min="8" max="8" width="11.5703125" bestFit="1" customWidth="1"/>
    <col min="9" max="13" width="14.42578125" style="46" customWidth="1"/>
  </cols>
  <sheetData>
    <row r="1" spans="1:19" x14ac:dyDescent="0.25">
      <c r="A1" s="111" t="s">
        <v>308</v>
      </c>
      <c r="B1" s="112"/>
      <c r="C1" s="112"/>
      <c r="D1" s="112"/>
      <c r="E1" s="113"/>
      <c r="F1" s="101"/>
      <c r="G1" s="15">
        <v>2019</v>
      </c>
      <c r="H1" s="16"/>
      <c r="I1" s="101"/>
      <c r="J1" s="101"/>
      <c r="K1" s="101"/>
      <c r="L1" s="101"/>
      <c r="M1" s="101"/>
      <c r="R1" s="15">
        <v>2020</v>
      </c>
    </row>
    <row r="2" spans="1:19" x14ac:dyDescent="0.25">
      <c r="A2" s="17" t="s">
        <v>109</v>
      </c>
      <c r="B2" s="18" t="s">
        <v>110</v>
      </c>
      <c r="C2" s="19" t="s">
        <v>1</v>
      </c>
      <c r="D2" s="19" t="s">
        <v>3</v>
      </c>
      <c r="E2" s="20" t="s">
        <v>6</v>
      </c>
      <c r="F2" s="102"/>
      <c r="G2" s="21" t="s">
        <v>3</v>
      </c>
      <c r="H2" s="22" t="s">
        <v>124</v>
      </c>
      <c r="I2" s="102"/>
      <c r="J2" s="102"/>
      <c r="K2" s="102"/>
      <c r="L2" s="102"/>
      <c r="M2" s="102"/>
      <c r="R2" s="21" t="s">
        <v>3</v>
      </c>
    </row>
    <row r="3" spans="1:19" x14ac:dyDescent="0.25">
      <c r="A3" s="23">
        <v>2802</v>
      </c>
      <c r="B3" s="24" t="s">
        <v>10</v>
      </c>
      <c r="C3" s="25">
        <v>2726.2021215</v>
      </c>
      <c r="D3" s="28">
        <v>3634.936162</v>
      </c>
      <c r="E3" s="27">
        <v>4543.6702024999995</v>
      </c>
      <c r="F3" s="103"/>
      <c r="G3" s="28">
        <v>3546.0834460000001</v>
      </c>
      <c r="H3" s="29">
        <f>D3/G3</f>
        <v>1.0250565778705027</v>
      </c>
      <c r="I3" s="103"/>
      <c r="J3" s="103"/>
      <c r="K3" s="103"/>
      <c r="L3" s="103"/>
      <c r="M3" s="103"/>
      <c r="O3" t="str">
        <f>IF(P3=B3,"","não")</f>
        <v/>
      </c>
      <c r="P3" s="24" t="s">
        <v>10</v>
      </c>
      <c r="Q3" s="28">
        <f>R3*0.75</f>
        <v>2726.2021215</v>
      </c>
      <c r="R3" s="28">
        <v>3634.936162</v>
      </c>
      <c r="S3" s="28">
        <f>R3*1.25</f>
        <v>4543.6702024999995</v>
      </c>
    </row>
    <row r="4" spans="1:19" x14ac:dyDescent="0.25">
      <c r="A4" s="23">
        <v>2701</v>
      </c>
      <c r="B4" s="24" t="s">
        <v>11</v>
      </c>
      <c r="C4" s="25">
        <v>1241.320653</v>
      </c>
      <c r="D4" s="28">
        <v>1655.094204</v>
      </c>
      <c r="E4" s="27">
        <v>2068.8677550000002</v>
      </c>
      <c r="F4" s="103"/>
      <c r="G4" s="28">
        <v>1616.6118759999999</v>
      </c>
      <c r="H4" s="29">
        <f t="shared" ref="H4:H67" si="0">D4/G4</f>
        <v>1.0238043086106836</v>
      </c>
      <c r="I4" s="103"/>
      <c r="J4" s="103"/>
      <c r="K4" s="103"/>
      <c r="L4" s="103"/>
      <c r="M4" s="103"/>
      <c r="O4" t="str">
        <f t="shared" ref="O4:O67" si="1">IF(P4=B4,"","não")</f>
        <v/>
      </c>
      <c r="P4" s="24" t="s">
        <v>11</v>
      </c>
      <c r="Q4" s="28">
        <f t="shared" ref="Q4:Q67" si="2">R4*0.75</f>
        <v>1241.320653</v>
      </c>
      <c r="R4" s="28">
        <v>1655.094204</v>
      </c>
      <c r="S4" s="28">
        <f t="shared" ref="S4:S67" si="3">R4*1.25</f>
        <v>2068.8677550000002</v>
      </c>
    </row>
    <row r="5" spans="1:19" x14ac:dyDescent="0.25">
      <c r="A5" s="23">
        <v>2901</v>
      </c>
      <c r="B5" s="24" t="s">
        <v>12</v>
      </c>
      <c r="C5" s="25">
        <v>483.83309474999999</v>
      </c>
      <c r="D5" s="28">
        <v>645.11079299999994</v>
      </c>
      <c r="E5" s="27">
        <v>806.3884912499999</v>
      </c>
      <c r="F5" s="103"/>
      <c r="G5" s="28">
        <v>630.64445799999999</v>
      </c>
      <c r="H5" s="29">
        <f t="shared" si="0"/>
        <v>1.0229389711056494</v>
      </c>
      <c r="I5" s="103"/>
      <c r="J5" s="103"/>
      <c r="K5" s="103"/>
      <c r="L5" s="103"/>
      <c r="M5" s="103"/>
      <c r="O5" t="str">
        <f t="shared" si="1"/>
        <v/>
      </c>
      <c r="P5" s="24" t="s">
        <v>12</v>
      </c>
      <c r="Q5" s="28">
        <f t="shared" si="2"/>
        <v>483.83309474999999</v>
      </c>
      <c r="R5" s="28">
        <v>645.11079299999994</v>
      </c>
      <c r="S5" s="28">
        <f t="shared" si="3"/>
        <v>806.3884912499999</v>
      </c>
    </row>
    <row r="6" spans="1:19" x14ac:dyDescent="0.25">
      <c r="A6" s="23">
        <v>1401</v>
      </c>
      <c r="B6" s="24" t="s">
        <v>112</v>
      </c>
      <c r="C6" s="25">
        <v>670.17</v>
      </c>
      <c r="D6" s="31">
        <v>893.56</v>
      </c>
      <c r="E6" s="27">
        <v>1116.9499999999998</v>
      </c>
      <c r="F6" s="103"/>
      <c r="G6" s="31">
        <v>893.56</v>
      </c>
      <c r="H6" s="29">
        <f t="shared" si="0"/>
        <v>1</v>
      </c>
      <c r="I6" s="103"/>
      <c r="J6" s="103"/>
      <c r="K6" s="103"/>
      <c r="L6" s="103"/>
      <c r="M6" s="103"/>
      <c r="O6" t="str">
        <f t="shared" si="1"/>
        <v/>
      </c>
      <c r="P6" s="24" t="s">
        <v>112</v>
      </c>
      <c r="Q6" s="28">
        <f t="shared" si="2"/>
        <v>670.17</v>
      </c>
      <c r="R6" s="31">
        <v>893.56</v>
      </c>
      <c r="S6" s="28">
        <f t="shared" si="3"/>
        <v>1116.9499999999998</v>
      </c>
    </row>
    <row r="7" spans="1:19" x14ac:dyDescent="0.25">
      <c r="A7" s="23">
        <v>2503</v>
      </c>
      <c r="B7" s="24" t="s">
        <v>13</v>
      </c>
      <c r="C7" s="25">
        <v>478.48340625000003</v>
      </c>
      <c r="D7" s="28">
        <v>637.97787500000004</v>
      </c>
      <c r="E7" s="27">
        <v>797.47234375000005</v>
      </c>
      <c r="F7" s="103"/>
      <c r="G7" s="28">
        <v>628.87012700000002</v>
      </c>
      <c r="H7" s="29">
        <f t="shared" si="0"/>
        <v>1.0144827168742268</v>
      </c>
      <c r="I7" s="103"/>
      <c r="J7" s="103"/>
      <c r="K7" s="103"/>
      <c r="L7" s="103"/>
      <c r="M7" s="103"/>
      <c r="O7" t="str">
        <f t="shared" si="1"/>
        <v/>
      </c>
      <c r="P7" s="24" t="s">
        <v>13</v>
      </c>
      <c r="Q7" s="28">
        <f t="shared" si="2"/>
        <v>478.48340625000003</v>
      </c>
      <c r="R7" s="28">
        <v>637.97787500000004</v>
      </c>
      <c r="S7" s="28">
        <f t="shared" si="3"/>
        <v>797.47234375000005</v>
      </c>
    </row>
    <row r="8" spans="1:19" x14ac:dyDescent="0.25">
      <c r="A8" s="23">
        <v>5002</v>
      </c>
      <c r="B8" s="24" t="s">
        <v>14</v>
      </c>
      <c r="C8" s="25">
        <v>5022.3708809999998</v>
      </c>
      <c r="D8" s="28">
        <v>6696.4945079999998</v>
      </c>
      <c r="E8" s="27">
        <v>8370.6181350000006</v>
      </c>
      <c r="F8" s="103"/>
      <c r="G8" s="28">
        <v>6525.96198</v>
      </c>
      <c r="H8" s="29">
        <f t="shared" si="0"/>
        <v>1.0261314007839193</v>
      </c>
      <c r="I8" s="103"/>
      <c r="J8" s="103"/>
      <c r="K8" s="103"/>
      <c r="L8" s="103"/>
      <c r="M8" s="103"/>
      <c r="O8" t="str">
        <f t="shared" si="1"/>
        <v/>
      </c>
      <c r="P8" s="24" t="s">
        <v>14</v>
      </c>
      <c r="Q8" s="28">
        <f t="shared" si="2"/>
        <v>5022.3708809999998</v>
      </c>
      <c r="R8" s="28">
        <v>6696.4945079999998</v>
      </c>
      <c r="S8" s="28">
        <f t="shared" si="3"/>
        <v>8370.6181350000006</v>
      </c>
    </row>
    <row r="9" spans="1:19" x14ac:dyDescent="0.25">
      <c r="A9" s="23">
        <v>3301</v>
      </c>
      <c r="B9" s="24" t="s">
        <v>15</v>
      </c>
      <c r="C9" s="25">
        <v>3210.80757825</v>
      </c>
      <c r="D9" s="28">
        <v>4281.076771</v>
      </c>
      <c r="E9" s="27">
        <v>5351.34596375</v>
      </c>
      <c r="F9" s="103"/>
      <c r="G9" s="28">
        <v>4182.8414970000003</v>
      </c>
      <c r="H9" s="29">
        <f t="shared" si="0"/>
        <v>1.0234852967941663</v>
      </c>
      <c r="I9" s="103"/>
      <c r="J9" s="103"/>
      <c r="K9" s="103"/>
      <c r="L9" s="103"/>
      <c r="M9" s="103"/>
      <c r="O9" t="str">
        <f t="shared" si="1"/>
        <v/>
      </c>
      <c r="P9" s="24" t="s">
        <v>15</v>
      </c>
      <c r="Q9" s="28">
        <f t="shared" si="2"/>
        <v>3210.80757825</v>
      </c>
      <c r="R9" s="28">
        <v>4281.076771</v>
      </c>
      <c r="S9" s="28">
        <f t="shared" si="3"/>
        <v>5351.34596375</v>
      </c>
    </row>
    <row r="10" spans="1:19" x14ac:dyDescent="0.25">
      <c r="A10" s="23">
        <v>2603</v>
      </c>
      <c r="B10" s="24" t="s">
        <v>16</v>
      </c>
      <c r="C10" s="25">
        <v>1179.83731425</v>
      </c>
      <c r="D10" s="28">
        <v>1573.116419</v>
      </c>
      <c r="E10" s="27">
        <v>1966.3955237499999</v>
      </c>
      <c r="F10" s="103"/>
      <c r="G10" s="28">
        <v>1539.411652</v>
      </c>
      <c r="H10" s="29">
        <f t="shared" si="0"/>
        <v>1.0218945770328625</v>
      </c>
      <c r="I10" s="103"/>
      <c r="J10" s="103"/>
      <c r="K10" s="103"/>
      <c r="L10" s="103"/>
      <c r="M10" s="103"/>
      <c r="O10" t="str">
        <f t="shared" si="1"/>
        <v/>
      </c>
      <c r="P10" s="24" t="s">
        <v>16</v>
      </c>
      <c r="Q10" s="28">
        <f t="shared" si="2"/>
        <v>1179.83731425</v>
      </c>
      <c r="R10" s="28">
        <v>1573.116419</v>
      </c>
      <c r="S10" s="28">
        <f t="shared" si="3"/>
        <v>1966.3955237499999</v>
      </c>
    </row>
    <row r="11" spans="1:19" x14ac:dyDescent="0.25">
      <c r="A11" s="23">
        <v>4104</v>
      </c>
      <c r="B11" s="24" t="s">
        <v>17</v>
      </c>
      <c r="C11" s="25">
        <v>4764.0251876458324</v>
      </c>
      <c r="D11" s="31">
        <v>6352.0335835277765</v>
      </c>
      <c r="E11" s="27">
        <v>7940.0419794097206</v>
      </c>
      <c r="F11" s="103"/>
      <c r="G11" s="31">
        <v>6261.6605531533996</v>
      </c>
      <c r="H11" s="29">
        <f t="shared" si="0"/>
        <v>1.0144327578295289</v>
      </c>
      <c r="I11" s="103"/>
      <c r="J11" s="103"/>
      <c r="K11" s="103"/>
      <c r="L11" s="103"/>
      <c r="M11" s="103"/>
      <c r="O11" t="str">
        <f t="shared" si="1"/>
        <v/>
      </c>
      <c r="P11" s="24" t="s">
        <v>17</v>
      </c>
      <c r="Q11" s="28">
        <f t="shared" si="2"/>
        <v>4764.0251876458324</v>
      </c>
      <c r="R11" s="31">
        <v>6352.0335835277765</v>
      </c>
      <c r="S11" s="28">
        <f t="shared" si="3"/>
        <v>7940.0419794097206</v>
      </c>
    </row>
    <row r="12" spans="1:19" x14ac:dyDescent="0.25">
      <c r="A12" s="23">
        <v>4202</v>
      </c>
      <c r="B12" s="24" t="s">
        <v>18</v>
      </c>
      <c r="C12" s="25">
        <v>4606.5927421338274</v>
      </c>
      <c r="D12" s="31">
        <v>6142.1236561784372</v>
      </c>
      <c r="E12" s="27">
        <v>7677.6545702230469</v>
      </c>
      <c r="F12" s="103"/>
      <c r="G12" s="31">
        <v>6052.4802096044441</v>
      </c>
      <c r="H12" s="29">
        <f t="shared" si="0"/>
        <v>1.014811026797203</v>
      </c>
      <c r="I12" s="103"/>
      <c r="J12" s="103"/>
      <c r="K12" s="103"/>
      <c r="L12" s="103"/>
      <c r="M12" s="103"/>
      <c r="O12" t="str">
        <f t="shared" si="1"/>
        <v/>
      </c>
      <c r="P12" s="24" t="s">
        <v>18</v>
      </c>
      <c r="Q12" s="28">
        <f t="shared" si="2"/>
        <v>4606.5927421338274</v>
      </c>
      <c r="R12" s="31">
        <v>6142.1236561784372</v>
      </c>
      <c r="S12" s="28">
        <f t="shared" si="3"/>
        <v>7677.6545702230469</v>
      </c>
    </row>
    <row r="13" spans="1:19" x14ac:dyDescent="0.25">
      <c r="A13" s="23">
        <v>4304</v>
      </c>
      <c r="B13" s="24" t="s">
        <v>113</v>
      </c>
      <c r="C13" s="25">
        <v>4901.9255381250005</v>
      </c>
      <c r="D13" s="31">
        <v>6535.9007175000006</v>
      </c>
      <c r="E13" s="27">
        <v>8169.8758968750008</v>
      </c>
      <c r="F13" s="103"/>
      <c r="G13" s="31">
        <v>6382.4518399999997</v>
      </c>
      <c r="H13" s="29">
        <f t="shared" si="0"/>
        <v>1.0240423087156425</v>
      </c>
      <c r="I13" s="103"/>
      <c r="J13" s="103"/>
      <c r="K13" s="103"/>
      <c r="L13" s="103"/>
      <c r="M13" s="103"/>
      <c r="O13" t="str">
        <f t="shared" si="1"/>
        <v/>
      </c>
      <c r="P13" s="24" t="s">
        <v>113</v>
      </c>
      <c r="Q13" s="28">
        <f t="shared" si="2"/>
        <v>4901.9255381250005</v>
      </c>
      <c r="R13" s="28">
        <v>6535.9007175000006</v>
      </c>
      <c r="S13" s="28">
        <f t="shared" si="3"/>
        <v>8169.8758968750008</v>
      </c>
    </row>
    <row r="14" spans="1:19" x14ac:dyDescent="0.25">
      <c r="A14" s="23">
        <v>5103</v>
      </c>
      <c r="B14" s="24" t="s">
        <v>19</v>
      </c>
      <c r="C14" s="25">
        <v>1676.27009475</v>
      </c>
      <c r="D14" s="28">
        <v>2235.026793</v>
      </c>
      <c r="E14" s="27">
        <v>2793.7834912500002</v>
      </c>
      <c r="F14" s="103"/>
      <c r="G14" s="28">
        <v>2195.8836019999999</v>
      </c>
      <c r="H14" s="29">
        <f t="shared" si="0"/>
        <v>1.0178257130589019</v>
      </c>
      <c r="I14" s="103"/>
      <c r="J14" s="103"/>
      <c r="K14" s="103"/>
      <c r="L14" s="103"/>
      <c r="M14" s="103"/>
      <c r="O14" t="str">
        <f t="shared" si="1"/>
        <v/>
      </c>
      <c r="P14" s="24" t="s">
        <v>19</v>
      </c>
      <c r="Q14" s="28">
        <f t="shared" si="2"/>
        <v>1676.27009475</v>
      </c>
      <c r="R14" s="28">
        <v>2235.026793</v>
      </c>
      <c r="S14" s="28">
        <f t="shared" si="3"/>
        <v>2793.7834912500002</v>
      </c>
    </row>
    <row r="15" spans="1:19" x14ac:dyDescent="0.25">
      <c r="A15" s="23">
        <v>5004</v>
      </c>
      <c r="B15" s="24" t="s">
        <v>20</v>
      </c>
      <c r="C15" s="25">
        <v>2809.759419</v>
      </c>
      <c r="D15" s="28">
        <v>3746.3458919999998</v>
      </c>
      <c r="E15" s="27">
        <v>4682.9323649999997</v>
      </c>
      <c r="F15" s="103"/>
      <c r="G15" s="28">
        <v>3592.8981199999998</v>
      </c>
      <c r="H15" s="29">
        <f t="shared" si="0"/>
        <v>1.0427086343322198</v>
      </c>
      <c r="I15" s="103"/>
      <c r="J15" s="103"/>
      <c r="K15" s="103"/>
      <c r="L15" s="103"/>
      <c r="M15" s="103"/>
      <c r="O15" t="str">
        <f t="shared" si="1"/>
        <v/>
      </c>
      <c r="P15" s="24" t="s">
        <v>20</v>
      </c>
      <c r="Q15" s="28">
        <f t="shared" si="2"/>
        <v>2809.759419</v>
      </c>
      <c r="R15" s="28">
        <v>3746.3458919999998</v>
      </c>
      <c r="S15" s="28">
        <f t="shared" si="3"/>
        <v>4682.9323649999997</v>
      </c>
    </row>
    <row r="16" spans="1:19" x14ac:dyDescent="0.25">
      <c r="A16" s="23">
        <v>4204</v>
      </c>
      <c r="B16" s="24" t="s">
        <v>21</v>
      </c>
      <c r="C16" s="25">
        <v>3779.2583475000001</v>
      </c>
      <c r="D16" s="28">
        <v>5039.0111299999999</v>
      </c>
      <c r="E16" s="27">
        <v>6298.7639124999996</v>
      </c>
      <c r="F16" s="103"/>
      <c r="G16" s="28">
        <v>4923.1085190000003</v>
      </c>
      <c r="H16" s="29">
        <f t="shared" si="0"/>
        <v>1.0235425667650206</v>
      </c>
      <c r="I16" s="103"/>
      <c r="J16" s="103"/>
      <c r="K16" s="103"/>
      <c r="L16" s="103"/>
      <c r="M16" s="103"/>
      <c r="O16" t="str">
        <f t="shared" si="1"/>
        <v/>
      </c>
      <c r="P16" s="24" t="s">
        <v>21</v>
      </c>
      <c r="Q16" s="28">
        <f t="shared" si="2"/>
        <v>3779.2583475000001</v>
      </c>
      <c r="R16" s="28">
        <v>5039.0111299999999</v>
      </c>
      <c r="S16" s="28">
        <f t="shared" si="3"/>
        <v>6298.7639124999996</v>
      </c>
    </row>
    <row r="17" spans="1:19" x14ac:dyDescent="0.25">
      <c r="A17" s="23">
        <v>2907</v>
      </c>
      <c r="B17" s="24" t="s">
        <v>22</v>
      </c>
      <c r="C17" s="25">
        <v>1086.4612109999998</v>
      </c>
      <c r="D17" s="28">
        <v>1448.6149479999999</v>
      </c>
      <c r="E17" s="27">
        <v>1810.768685</v>
      </c>
      <c r="F17" s="103"/>
      <c r="G17" s="28">
        <v>1421.590655</v>
      </c>
      <c r="H17" s="29">
        <f t="shared" si="0"/>
        <v>1.019009897754287</v>
      </c>
      <c r="I17" s="103"/>
      <c r="J17" s="103"/>
      <c r="K17" s="103"/>
      <c r="L17" s="103"/>
      <c r="M17" s="103"/>
      <c r="O17" t="str">
        <f t="shared" si="1"/>
        <v/>
      </c>
      <c r="P17" s="24" t="s">
        <v>22</v>
      </c>
      <c r="Q17" s="28">
        <f t="shared" si="2"/>
        <v>1086.4612109999998</v>
      </c>
      <c r="R17" s="28">
        <v>1448.6149479999999</v>
      </c>
      <c r="S17" s="28">
        <f t="shared" si="3"/>
        <v>1810.768685</v>
      </c>
    </row>
    <row r="18" spans="1:19" x14ac:dyDescent="0.25">
      <c r="A18" s="23">
        <v>2303</v>
      </c>
      <c r="B18" s="24" t="s">
        <v>23</v>
      </c>
      <c r="C18" s="25">
        <v>218.773842</v>
      </c>
      <c r="D18" s="28">
        <v>291.69845600000002</v>
      </c>
      <c r="E18" s="27">
        <v>364.62307000000004</v>
      </c>
      <c r="F18" s="103"/>
      <c r="G18" s="28">
        <v>288.30052599999999</v>
      </c>
      <c r="H18" s="29">
        <f t="shared" si="0"/>
        <v>1.0117860693740115</v>
      </c>
      <c r="I18" s="103"/>
      <c r="J18" s="103"/>
      <c r="K18" s="103"/>
      <c r="L18" s="103"/>
      <c r="M18" s="103"/>
      <c r="O18" t="str">
        <f t="shared" si="1"/>
        <v/>
      </c>
      <c r="P18" s="24" t="s">
        <v>23</v>
      </c>
      <c r="Q18" s="28">
        <f t="shared" si="2"/>
        <v>218.773842</v>
      </c>
      <c r="R18" s="28">
        <v>291.69845600000002</v>
      </c>
      <c r="S18" s="28">
        <f t="shared" si="3"/>
        <v>364.62307000000004</v>
      </c>
    </row>
    <row r="19" spans="1:19" x14ac:dyDescent="0.25">
      <c r="A19" s="23">
        <v>3104</v>
      </c>
      <c r="B19" s="24" t="s">
        <v>24</v>
      </c>
      <c r="C19" s="25">
        <v>3000.4681582499998</v>
      </c>
      <c r="D19" s="28">
        <v>4000.6242109999998</v>
      </c>
      <c r="E19" s="27">
        <v>5000.7802637499999</v>
      </c>
      <c r="F19" s="103"/>
      <c r="G19" s="28">
        <v>3896.626072</v>
      </c>
      <c r="H19" s="29">
        <f t="shared" si="0"/>
        <v>1.0266892786421822</v>
      </c>
      <c r="I19" s="103"/>
      <c r="J19" s="103"/>
      <c r="K19" s="103"/>
      <c r="L19" s="103"/>
      <c r="M19" s="103"/>
      <c r="O19" t="str">
        <f t="shared" si="1"/>
        <v/>
      </c>
      <c r="P19" s="24" t="s">
        <v>24</v>
      </c>
      <c r="Q19" s="28">
        <f t="shared" si="2"/>
        <v>3000.4681582499998</v>
      </c>
      <c r="R19" s="28">
        <v>4000.6242109999998</v>
      </c>
      <c r="S19" s="28">
        <f t="shared" si="3"/>
        <v>5000.7802637499999</v>
      </c>
    </row>
    <row r="20" spans="1:19" x14ac:dyDescent="0.25">
      <c r="A20" s="23">
        <v>1601</v>
      </c>
      <c r="B20" s="24" t="s">
        <v>114</v>
      </c>
      <c r="C20" s="25">
        <v>495.71250000000003</v>
      </c>
      <c r="D20" s="31">
        <v>660.95</v>
      </c>
      <c r="E20" s="27">
        <v>826.1875</v>
      </c>
      <c r="F20" s="103"/>
      <c r="G20" s="31">
        <v>603.81407945423996</v>
      </c>
      <c r="H20" s="29">
        <f t="shared" si="0"/>
        <v>1.0946250219892233</v>
      </c>
      <c r="I20" s="103"/>
      <c r="J20" s="103"/>
      <c r="K20" s="103"/>
      <c r="L20" s="103"/>
      <c r="M20" s="103"/>
      <c r="O20" t="str">
        <f t="shared" si="1"/>
        <v/>
      </c>
      <c r="P20" s="24" t="s">
        <v>114</v>
      </c>
      <c r="Q20" s="28">
        <f t="shared" si="2"/>
        <v>495.71250000000003</v>
      </c>
      <c r="R20" s="31">
        <v>660.95</v>
      </c>
      <c r="S20" s="28">
        <f t="shared" si="3"/>
        <v>826.1875</v>
      </c>
    </row>
    <row r="21" spans="1:19" x14ac:dyDescent="0.25">
      <c r="A21" s="23">
        <v>2702</v>
      </c>
      <c r="B21" s="24" t="s">
        <v>25</v>
      </c>
      <c r="C21" s="25">
        <v>5392.7957969999998</v>
      </c>
      <c r="D21" s="28">
        <v>7190.3943959999997</v>
      </c>
      <c r="E21" s="27">
        <v>8987.9929950000005</v>
      </c>
      <c r="F21" s="103"/>
      <c r="G21" s="28">
        <v>7015.1055420000002</v>
      </c>
      <c r="H21" s="29">
        <f t="shared" si="0"/>
        <v>1.0249873438040997</v>
      </c>
      <c r="I21" s="103"/>
      <c r="J21" s="103"/>
      <c r="K21" s="103"/>
      <c r="L21" s="103"/>
      <c r="M21" s="103"/>
      <c r="O21" t="str">
        <f t="shared" si="1"/>
        <v/>
      </c>
      <c r="P21" s="24" t="s">
        <v>25</v>
      </c>
      <c r="Q21" s="28">
        <f t="shared" si="2"/>
        <v>5392.7957969999998</v>
      </c>
      <c r="R21" s="28">
        <v>7190.3943959999997</v>
      </c>
      <c r="S21" s="28">
        <f t="shared" si="3"/>
        <v>8987.9929950000005</v>
      </c>
    </row>
    <row r="22" spans="1:19" x14ac:dyDescent="0.25">
      <c r="A22" s="23">
        <v>1503</v>
      </c>
      <c r="B22" s="24" t="s">
        <v>26</v>
      </c>
      <c r="C22" s="25">
        <v>892.7350284412239</v>
      </c>
      <c r="D22" s="31">
        <v>1190.3133712549652</v>
      </c>
      <c r="E22" s="27">
        <v>1487.8917140687065</v>
      </c>
      <c r="F22" s="103"/>
      <c r="G22" s="31">
        <v>1166.5012868284348</v>
      </c>
      <c r="H22" s="29">
        <f t="shared" si="0"/>
        <v>1.0204132517429727</v>
      </c>
      <c r="I22" s="103"/>
      <c r="J22" s="103"/>
      <c r="K22" s="103"/>
      <c r="L22" s="103"/>
      <c r="M22" s="103"/>
      <c r="O22" t="str">
        <f t="shared" si="1"/>
        <v/>
      </c>
      <c r="P22" s="24" t="s">
        <v>26</v>
      </c>
      <c r="Q22" s="28">
        <f t="shared" si="2"/>
        <v>892.7350284412239</v>
      </c>
      <c r="R22" s="31">
        <v>1190.3133712549652</v>
      </c>
      <c r="S22" s="28">
        <f t="shared" si="3"/>
        <v>1487.8917140687065</v>
      </c>
    </row>
    <row r="23" spans="1:19" x14ac:dyDescent="0.25">
      <c r="A23" s="23">
        <v>3101</v>
      </c>
      <c r="B23" s="24" t="s">
        <v>27</v>
      </c>
      <c r="C23" s="25">
        <v>720.871173</v>
      </c>
      <c r="D23" s="28">
        <v>961.161564</v>
      </c>
      <c r="E23" s="27">
        <v>1201.451955</v>
      </c>
      <c r="F23" s="103"/>
      <c r="G23" s="28">
        <v>946.61859200000004</v>
      </c>
      <c r="H23" s="29">
        <f t="shared" si="0"/>
        <v>1.0153630745507267</v>
      </c>
      <c r="I23" s="103"/>
      <c r="J23" s="103"/>
      <c r="K23" s="103"/>
      <c r="L23" s="103"/>
      <c r="M23" s="103"/>
      <c r="O23" t="str">
        <f t="shared" si="1"/>
        <v/>
      </c>
      <c r="P23" s="24" t="s">
        <v>27</v>
      </c>
      <c r="Q23" s="28">
        <f t="shared" si="2"/>
        <v>720.871173</v>
      </c>
      <c r="R23" s="28">
        <v>961.161564</v>
      </c>
      <c r="S23" s="28">
        <f t="shared" si="3"/>
        <v>1201.451955</v>
      </c>
    </row>
    <row r="24" spans="1:19" x14ac:dyDescent="0.25">
      <c r="A24" s="23">
        <v>2401</v>
      </c>
      <c r="B24" s="24" t="s">
        <v>28</v>
      </c>
      <c r="C24" s="25">
        <v>297.36031500000001</v>
      </c>
      <c r="D24" s="28">
        <v>396.48041999999998</v>
      </c>
      <c r="E24" s="27">
        <v>495.60052499999995</v>
      </c>
      <c r="F24" s="103"/>
      <c r="G24" s="28">
        <v>407.05075099999999</v>
      </c>
      <c r="H24" s="29">
        <f t="shared" si="0"/>
        <v>0.97403190886140878</v>
      </c>
      <c r="I24" s="103"/>
      <c r="J24" s="103"/>
      <c r="K24" s="103"/>
      <c r="L24" s="103"/>
      <c r="M24" s="103"/>
      <c r="O24" t="str">
        <f t="shared" si="1"/>
        <v/>
      </c>
      <c r="P24" s="24" t="s">
        <v>28</v>
      </c>
      <c r="Q24" s="28">
        <f t="shared" si="2"/>
        <v>297.36031500000001</v>
      </c>
      <c r="R24" s="28">
        <v>396.48041999999998</v>
      </c>
      <c r="S24" s="28">
        <f t="shared" si="3"/>
        <v>495.60052499999995</v>
      </c>
    </row>
    <row r="25" spans="1:19" x14ac:dyDescent="0.25">
      <c r="A25" s="23">
        <v>2403</v>
      </c>
      <c r="B25" s="24" t="s">
        <v>29</v>
      </c>
      <c r="C25" s="25">
        <v>687.85168950000002</v>
      </c>
      <c r="D25" s="28">
        <v>917.13558599999999</v>
      </c>
      <c r="E25" s="27">
        <v>1146.4194825</v>
      </c>
      <c r="F25" s="103"/>
      <c r="G25" s="28">
        <v>881.56179899999995</v>
      </c>
      <c r="H25" s="29">
        <f t="shared" si="0"/>
        <v>1.0403531403474529</v>
      </c>
      <c r="I25" s="103"/>
      <c r="J25" s="103"/>
      <c r="K25" s="103"/>
      <c r="L25" s="103"/>
      <c r="M25" s="103"/>
      <c r="O25" t="str">
        <f t="shared" si="1"/>
        <v/>
      </c>
      <c r="P25" s="24" t="s">
        <v>29</v>
      </c>
      <c r="Q25" s="28">
        <f t="shared" si="2"/>
        <v>687.85168950000002</v>
      </c>
      <c r="R25" s="28">
        <v>917.13558599999999</v>
      </c>
      <c r="S25" s="28">
        <f t="shared" si="3"/>
        <v>1146.4194825</v>
      </c>
    </row>
    <row r="26" spans="1:19" x14ac:dyDescent="0.25">
      <c r="A26" s="23">
        <v>1702</v>
      </c>
      <c r="B26" s="24" t="s">
        <v>30</v>
      </c>
      <c r="C26" s="25">
        <v>906.73222200000009</v>
      </c>
      <c r="D26" s="28">
        <v>1208.976296</v>
      </c>
      <c r="E26" s="27">
        <v>1511.22037</v>
      </c>
      <c r="F26" s="103"/>
      <c r="G26" s="28">
        <v>1182.1360669999999</v>
      </c>
      <c r="H26" s="29">
        <f t="shared" si="0"/>
        <v>1.0227048558531124</v>
      </c>
      <c r="I26" s="103"/>
      <c r="J26" s="103"/>
      <c r="K26" s="103"/>
      <c r="L26" s="103"/>
      <c r="M26" s="103"/>
      <c r="O26" t="str">
        <f t="shared" si="1"/>
        <v/>
      </c>
      <c r="P26" s="24" t="s">
        <v>30</v>
      </c>
      <c r="Q26" s="28">
        <f t="shared" si="2"/>
        <v>906.73222200000009</v>
      </c>
      <c r="R26" s="28">
        <v>1208.976296</v>
      </c>
      <c r="S26" s="28">
        <f t="shared" si="3"/>
        <v>1511.22037</v>
      </c>
    </row>
    <row r="27" spans="1:19" x14ac:dyDescent="0.25">
      <c r="A27" s="23">
        <v>4302</v>
      </c>
      <c r="B27" s="24" t="s">
        <v>31</v>
      </c>
      <c r="C27" s="25">
        <v>4387.6014930000001</v>
      </c>
      <c r="D27" s="28">
        <v>5850.1353239999999</v>
      </c>
      <c r="E27" s="27">
        <v>7312.6691549999996</v>
      </c>
      <c r="F27" s="103"/>
      <c r="G27" s="28">
        <v>5850.7413820000002</v>
      </c>
      <c r="H27" s="29">
        <f t="shared" si="0"/>
        <v>0.99989641346960489</v>
      </c>
      <c r="I27" s="103"/>
      <c r="J27" s="103"/>
      <c r="K27" s="103"/>
      <c r="L27" s="103"/>
      <c r="M27" s="103"/>
      <c r="O27" t="str">
        <f t="shared" si="1"/>
        <v/>
      </c>
      <c r="P27" s="24" t="s">
        <v>31</v>
      </c>
      <c r="Q27" s="28">
        <f t="shared" si="2"/>
        <v>4387.6014930000001</v>
      </c>
      <c r="R27" s="28">
        <v>5850.1353239999999</v>
      </c>
      <c r="S27" s="28">
        <f t="shared" si="3"/>
        <v>7312.6691549999996</v>
      </c>
    </row>
    <row r="28" spans="1:19" x14ac:dyDescent="0.25">
      <c r="A28" s="23">
        <v>4305</v>
      </c>
      <c r="B28" s="24" t="s">
        <v>32</v>
      </c>
      <c r="C28" s="25">
        <v>1832.4127252499998</v>
      </c>
      <c r="D28" s="28">
        <v>2443.2169669999998</v>
      </c>
      <c r="E28" s="27">
        <v>3054.0212087499999</v>
      </c>
      <c r="F28" s="103"/>
      <c r="G28" s="28">
        <v>2464.922861</v>
      </c>
      <c r="H28" s="29">
        <f t="shared" si="0"/>
        <v>0.99119408791916752</v>
      </c>
      <c r="I28" s="103"/>
      <c r="J28" s="103"/>
      <c r="K28" s="103"/>
      <c r="L28" s="103"/>
      <c r="M28" s="103"/>
      <c r="O28" t="str">
        <f t="shared" si="1"/>
        <v/>
      </c>
      <c r="P28" s="24" t="s">
        <v>32</v>
      </c>
      <c r="Q28" s="28">
        <f t="shared" si="2"/>
        <v>1832.4127252499998</v>
      </c>
      <c r="R28" s="28">
        <v>2443.2169669999998</v>
      </c>
      <c r="S28" s="28">
        <f t="shared" si="3"/>
        <v>3054.0212087499999</v>
      </c>
    </row>
    <row r="29" spans="1:19" x14ac:dyDescent="0.25">
      <c r="A29" s="23">
        <v>2904</v>
      </c>
      <c r="B29" s="24" t="s">
        <v>33</v>
      </c>
      <c r="C29" s="25">
        <v>208.14122100000003</v>
      </c>
      <c r="D29" s="31">
        <v>277.52162800000002</v>
      </c>
      <c r="E29" s="27">
        <v>346.90203500000001</v>
      </c>
      <c r="F29" s="103"/>
      <c r="G29" s="31">
        <v>272.19731200000001</v>
      </c>
      <c r="H29" s="29">
        <f t="shared" si="0"/>
        <v>1.0195605017583715</v>
      </c>
      <c r="I29" s="103"/>
      <c r="J29" s="103"/>
      <c r="K29" s="103"/>
      <c r="L29" s="103"/>
      <c r="M29" s="103"/>
      <c r="O29" t="str">
        <f t="shared" si="1"/>
        <v/>
      </c>
      <c r="P29" s="24" t="s">
        <v>33</v>
      </c>
      <c r="Q29" s="28">
        <f t="shared" si="2"/>
        <v>208.14122100000003</v>
      </c>
      <c r="R29" s="28">
        <v>277.52162800000002</v>
      </c>
      <c r="S29" s="28">
        <f t="shared" si="3"/>
        <v>346.90203500000001</v>
      </c>
    </row>
    <row r="30" spans="1:19" x14ac:dyDescent="0.25">
      <c r="A30" s="23">
        <v>4103</v>
      </c>
      <c r="B30" s="24" t="s">
        <v>34</v>
      </c>
      <c r="C30" s="25">
        <v>3083.0492609999997</v>
      </c>
      <c r="D30" s="28">
        <v>4110.7323479999995</v>
      </c>
      <c r="E30" s="27">
        <v>5138.415434999999</v>
      </c>
      <c r="F30" s="103"/>
      <c r="G30" s="28">
        <v>4075.2742950000002</v>
      </c>
      <c r="H30" s="29">
        <f t="shared" si="0"/>
        <v>1.0087007770356717</v>
      </c>
      <c r="I30" s="103"/>
      <c r="J30" s="103"/>
      <c r="K30" s="103"/>
      <c r="L30" s="103"/>
      <c r="M30" s="103"/>
      <c r="O30" t="str">
        <f t="shared" si="1"/>
        <v/>
      </c>
      <c r="P30" s="24" t="s">
        <v>34</v>
      </c>
      <c r="Q30" s="28">
        <f t="shared" si="2"/>
        <v>3083.0492609999997</v>
      </c>
      <c r="R30" s="28">
        <v>4110.7323479999995</v>
      </c>
      <c r="S30" s="28">
        <f t="shared" si="3"/>
        <v>5138.415434999999</v>
      </c>
    </row>
    <row r="31" spans="1:19" x14ac:dyDescent="0.25">
      <c r="A31" s="23">
        <v>1101</v>
      </c>
      <c r="B31" s="24" t="s">
        <v>35</v>
      </c>
      <c r="C31" s="25">
        <v>1812.6392385000001</v>
      </c>
      <c r="D31" s="28">
        <v>2416.8523180000002</v>
      </c>
      <c r="E31" s="27">
        <v>3021.0653975000005</v>
      </c>
      <c r="F31" s="103"/>
      <c r="G31" s="28">
        <v>2370.5963809999998</v>
      </c>
      <c r="H31" s="29">
        <f t="shared" si="0"/>
        <v>1.0195123629525191</v>
      </c>
      <c r="I31" s="103"/>
      <c r="J31" s="103"/>
      <c r="K31" s="103"/>
      <c r="L31" s="103"/>
      <c r="M31" s="103"/>
      <c r="O31" t="str">
        <f t="shared" si="1"/>
        <v/>
      </c>
      <c r="P31" s="24" t="s">
        <v>35</v>
      </c>
      <c r="Q31" s="28">
        <f t="shared" si="2"/>
        <v>1812.6392385000001</v>
      </c>
      <c r="R31" s="28">
        <v>2416.8523180000002</v>
      </c>
      <c r="S31" s="28">
        <f t="shared" si="3"/>
        <v>3021.0653975000005</v>
      </c>
    </row>
    <row r="32" spans="1:19" x14ac:dyDescent="0.25">
      <c r="A32" s="23">
        <v>3506</v>
      </c>
      <c r="B32" s="24" t="s">
        <v>36</v>
      </c>
      <c r="C32" s="25">
        <v>2392.3752299999996</v>
      </c>
      <c r="D32" s="28">
        <v>3189.8336399999998</v>
      </c>
      <c r="E32" s="27">
        <v>3987.29205</v>
      </c>
      <c r="F32" s="103"/>
      <c r="G32" s="28">
        <v>3234.2220040000002</v>
      </c>
      <c r="H32" s="29">
        <f t="shared" si="0"/>
        <v>0.98627541215627679</v>
      </c>
      <c r="I32" s="103"/>
      <c r="J32" s="103"/>
      <c r="K32" s="103"/>
      <c r="L32" s="103"/>
      <c r="M32" s="103"/>
      <c r="O32" t="str">
        <f t="shared" si="1"/>
        <v/>
      </c>
      <c r="P32" s="24" t="s">
        <v>36</v>
      </c>
      <c r="Q32" s="28">
        <f t="shared" si="2"/>
        <v>2392.3752299999996</v>
      </c>
      <c r="R32" s="28">
        <v>3189.8336399999998</v>
      </c>
      <c r="S32" s="28">
        <f t="shared" si="3"/>
        <v>3987.29205</v>
      </c>
    </row>
    <row r="33" spans="1:19" x14ac:dyDescent="0.25">
      <c r="A33" s="23">
        <v>3502</v>
      </c>
      <c r="B33" s="24" t="s">
        <v>37</v>
      </c>
      <c r="C33" s="25">
        <v>15270.424785750001</v>
      </c>
      <c r="D33" s="28">
        <v>20360.566381000001</v>
      </c>
      <c r="E33" s="27">
        <v>25450.70797625</v>
      </c>
      <c r="F33" s="103"/>
      <c r="G33" s="28">
        <v>19831.283722</v>
      </c>
      <c r="H33" s="29">
        <f t="shared" si="0"/>
        <v>1.0266892787385637</v>
      </c>
      <c r="I33" s="103"/>
      <c r="J33" s="103"/>
      <c r="K33" s="103"/>
      <c r="L33" s="103"/>
      <c r="M33" s="103"/>
      <c r="O33" t="str">
        <f t="shared" si="1"/>
        <v/>
      </c>
      <c r="P33" s="24" t="s">
        <v>37</v>
      </c>
      <c r="Q33" s="28">
        <f t="shared" si="2"/>
        <v>15270.424785750001</v>
      </c>
      <c r="R33" s="28">
        <v>20360.566381000001</v>
      </c>
      <c r="S33" s="28">
        <f t="shared" si="3"/>
        <v>25450.70797625</v>
      </c>
    </row>
    <row r="34" spans="1:19" x14ac:dyDescent="0.25">
      <c r="A34" s="23">
        <v>1201</v>
      </c>
      <c r="B34" s="24" t="s">
        <v>38</v>
      </c>
      <c r="C34" s="25">
        <v>725.03780774999996</v>
      </c>
      <c r="D34" s="28">
        <v>966.71707700000002</v>
      </c>
      <c r="E34" s="27">
        <v>1208.3963462500001</v>
      </c>
      <c r="F34" s="103"/>
      <c r="G34" s="28">
        <v>942.11444200000005</v>
      </c>
      <c r="H34" s="29">
        <f t="shared" si="0"/>
        <v>1.0261142743420548</v>
      </c>
      <c r="I34" s="103"/>
      <c r="J34" s="103"/>
      <c r="K34" s="103"/>
      <c r="L34" s="103"/>
      <c r="M34" s="103"/>
      <c r="O34" t="str">
        <f t="shared" si="1"/>
        <v/>
      </c>
      <c r="P34" s="24" t="s">
        <v>38</v>
      </c>
      <c r="Q34" s="28">
        <f t="shared" si="2"/>
        <v>725.03780774999996</v>
      </c>
      <c r="R34" s="28">
        <v>966.71707700000002</v>
      </c>
      <c r="S34" s="28">
        <f t="shared" si="3"/>
        <v>1208.3963462500001</v>
      </c>
    </row>
    <row r="35" spans="1:19" x14ac:dyDescent="0.25">
      <c r="A35" s="23">
        <v>4307</v>
      </c>
      <c r="B35" s="24" t="s">
        <v>39</v>
      </c>
      <c r="C35" s="25">
        <v>3292.3601099999996</v>
      </c>
      <c r="D35" s="28">
        <v>4389.8134799999998</v>
      </c>
      <c r="E35" s="27">
        <v>5487.26685</v>
      </c>
      <c r="F35" s="103"/>
      <c r="G35" s="28">
        <v>4379.2093489999997</v>
      </c>
      <c r="H35" s="29">
        <f t="shared" si="0"/>
        <v>1.0024214715842306</v>
      </c>
      <c r="I35" s="103"/>
      <c r="J35" s="103"/>
      <c r="K35" s="103"/>
      <c r="L35" s="103"/>
      <c r="M35" s="103"/>
      <c r="O35" t="str">
        <f t="shared" si="1"/>
        <v/>
      </c>
      <c r="P35" s="24" t="s">
        <v>39</v>
      </c>
      <c r="Q35" s="28">
        <f t="shared" si="2"/>
        <v>3292.3601099999996</v>
      </c>
      <c r="R35" s="28">
        <v>4389.8134799999998</v>
      </c>
      <c r="S35" s="28">
        <f t="shared" si="3"/>
        <v>5487.26685</v>
      </c>
    </row>
    <row r="36" spans="1:19" x14ac:dyDescent="0.25">
      <c r="A36" s="23">
        <v>1504</v>
      </c>
      <c r="B36" s="24" t="s">
        <v>40</v>
      </c>
      <c r="C36" s="25">
        <v>612.21535125000003</v>
      </c>
      <c r="D36" s="31">
        <v>816.28713500000003</v>
      </c>
      <c r="E36" s="27">
        <v>1020.35891875</v>
      </c>
      <c r="F36" s="103"/>
      <c r="G36" s="31">
        <v>798.96119299999998</v>
      </c>
      <c r="H36" s="29">
        <f t="shared" si="0"/>
        <v>1.0216855864237202</v>
      </c>
      <c r="I36" s="103"/>
      <c r="J36" s="103"/>
      <c r="K36" s="103"/>
      <c r="L36" s="103"/>
      <c r="M36" s="103"/>
      <c r="O36" t="str">
        <f t="shared" si="1"/>
        <v/>
      </c>
      <c r="P36" s="24" t="s">
        <v>40</v>
      </c>
      <c r="Q36" s="28">
        <f t="shared" si="2"/>
        <v>612.21535125000003</v>
      </c>
      <c r="R36" s="28">
        <v>816.28713500000003</v>
      </c>
      <c r="S36" s="28">
        <f t="shared" si="3"/>
        <v>1020.35891875</v>
      </c>
    </row>
    <row r="37" spans="1:19" x14ac:dyDescent="0.25">
      <c r="A37" s="23">
        <v>3501</v>
      </c>
      <c r="B37" s="24" t="s">
        <v>41</v>
      </c>
      <c r="C37" s="25">
        <v>9452.8074104999996</v>
      </c>
      <c r="D37" s="28">
        <v>12603.743214</v>
      </c>
      <c r="E37" s="27">
        <v>15754.679017500001</v>
      </c>
      <c r="F37" s="103"/>
      <c r="G37" s="28">
        <v>12305.572222999999</v>
      </c>
      <c r="H37" s="29">
        <f t="shared" si="0"/>
        <v>1.0242305669006353</v>
      </c>
      <c r="I37" s="103"/>
      <c r="J37" s="103"/>
      <c r="K37" s="103"/>
      <c r="L37" s="103"/>
      <c r="M37" s="103"/>
      <c r="O37" t="str">
        <f t="shared" si="1"/>
        <v/>
      </c>
      <c r="P37" s="24" t="s">
        <v>41</v>
      </c>
      <c r="Q37" s="28">
        <f t="shared" si="2"/>
        <v>9452.8074104999996</v>
      </c>
      <c r="R37" s="28">
        <v>12603.743214</v>
      </c>
      <c r="S37" s="28">
        <f t="shared" si="3"/>
        <v>15754.679017500001</v>
      </c>
    </row>
    <row r="38" spans="1:19" x14ac:dyDescent="0.25">
      <c r="A38" s="23">
        <v>3504</v>
      </c>
      <c r="B38" s="24" t="s">
        <v>42</v>
      </c>
      <c r="C38" s="25">
        <v>4484.4670154999994</v>
      </c>
      <c r="D38" s="28">
        <v>5979.2893539999995</v>
      </c>
      <c r="E38" s="27">
        <v>7474.1116924999997</v>
      </c>
      <c r="F38" s="103"/>
      <c r="G38" s="28">
        <v>5823.8548680000004</v>
      </c>
      <c r="H38" s="29">
        <f t="shared" si="0"/>
        <v>1.0266892787548769</v>
      </c>
      <c r="I38" s="103"/>
      <c r="J38" s="103"/>
      <c r="K38" s="103"/>
      <c r="L38" s="103"/>
      <c r="M38" s="103"/>
      <c r="O38" t="str">
        <f t="shared" si="1"/>
        <v/>
      </c>
      <c r="P38" s="24" t="s">
        <v>42</v>
      </c>
      <c r="Q38" s="28">
        <f t="shared" si="2"/>
        <v>4484.4670154999994</v>
      </c>
      <c r="R38" s="28">
        <v>5979.2893539999995</v>
      </c>
      <c r="S38" s="28">
        <f t="shared" si="3"/>
        <v>7474.1116924999997</v>
      </c>
    </row>
    <row r="39" spans="1:19" x14ac:dyDescent="0.25">
      <c r="A39" s="23">
        <v>2102</v>
      </c>
      <c r="B39" s="24" t="s">
        <v>43</v>
      </c>
      <c r="C39" s="25">
        <v>223.18787700000001</v>
      </c>
      <c r="D39" s="28">
        <v>297.58383600000002</v>
      </c>
      <c r="E39" s="27">
        <v>371.97979500000002</v>
      </c>
      <c r="F39" s="103"/>
      <c r="G39" s="28">
        <v>293.71565500000003</v>
      </c>
      <c r="H39" s="29">
        <f t="shared" si="0"/>
        <v>1.0131698155483064</v>
      </c>
      <c r="I39" s="103"/>
      <c r="J39" s="103"/>
      <c r="K39" s="103"/>
      <c r="L39" s="103"/>
      <c r="M39" s="103"/>
      <c r="O39" t="str">
        <f t="shared" si="1"/>
        <v/>
      </c>
      <c r="P39" s="24" t="s">
        <v>43</v>
      </c>
      <c r="Q39" s="28">
        <f t="shared" si="2"/>
        <v>223.18787700000001</v>
      </c>
      <c r="R39" s="28">
        <v>297.58383600000002</v>
      </c>
      <c r="S39" s="28">
        <f t="shared" si="3"/>
        <v>371.97979500000002</v>
      </c>
    </row>
    <row r="40" spans="1:19" x14ac:dyDescent="0.25">
      <c r="A40" s="23">
        <v>2301</v>
      </c>
      <c r="B40" s="24" t="s">
        <v>44</v>
      </c>
      <c r="C40" s="25">
        <v>116.8075245</v>
      </c>
      <c r="D40" s="28">
        <v>155.74336600000001</v>
      </c>
      <c r="E40" s="27">
        <v>194.67920750000002</v>
      </c>
      <c r="F40" s="103"/>
      <c r="G40" s="28">
        <v>154.02148700000001</v>
      </c>
      <c r="H40" s="29">
        <f t="shared" si="0"/>
        <v>1.0111794726407233</v>
      </c>
      <c r="I40" s="103"/>
      <c r="J40" s="103"/>
      <c r="K40" s="103"/>
      <c r="L40" s="103"/>
      <c r="M40" s="103"/>
      <c r="O40" t="str">
        <f t="shared" si="1"/>
        <v/>
      </c>
      <c r="P40" s="24" t="s">
        <v>44</v>
      </c>
      <c r="Q40" s="28">
        <f t="shared" si="2"/>
        <v>116.8075245</v>
      </c>
      <c r="R40" s="28">
        <v>155.74336600000001</v>
      </c>
      <c r="S40" s="28">
        <f t="shared" si="3"/>
        <v>194.67920750000002</v>
      </c>
    </row>
    <row r="41" spans="1:19" x14ac:dyDescent="0.25">
      <c r="A41" s="23">
        <v>3102</v>
      </c>
      <c r="B41" s="24" t="s">
        <v>45</v>
      </c>
      <c r="C41" s="25">
        <v>1268.7571417500001</v>
      </c>
      <c r="D41" s="28">
        <v>1691.676189</v>
      </c>
      <c r="E41" s="27">
        <v>2114.5952362500002</v>
      </c>
      <c r="F41" s="103"/>
      <c r="G41" s="28">
        <v>1650.1159259999999</v>
      </c>
      <c r="H41" s="29">
        <f t="shared" si="0"/>
        <v>1.0251862686403768</v>
      </c>
      <c r="I41" s="103"/>
      <c r="J41" s="103"/>
      <c r="K41" s="103"/>
      <c r="L41" s="103"/>
      <c r="M41" s="103"/>
      <c r="O41" t="str">
        <f t="shared" si="1"/>
        <v/>
      </c>
      <c r="P41" s="24" t="s">
        <v>45</v>
      </c>
      <c r="Q41" s="28">
        <f t="shared" si="2"/>
        <v>1268.7571417500001</v>
      </c>
      <c r="R41" s="28">
        <v>1691.676189</v>
      </c>
      <c r="S41" s="28">
        <f t="shared" si="3"/>
        <v>2114.5952362500002</v>
      </c>
    </row>
    <row r="42" spans="1:19" x14ac:dyDescent="0.25">
      <c r="A42" s="23">
        <v>2202</v>
      </c>
      <c r="B42" s="24" t="s">
        <v>46</v>
      </c>
      <c r="C42" s="25">
        <v>154.34411775000001</v>
      </c>
      <c r="D42" s="31">
        <v>205.792157</v>
      </c>
      <c r="E42" s="27">
        <v>257.24019625</v>
      </c>
      <c r="F42" s="103"/>
      <c r="G42" s="31">
        <v>201.17371900000001</v>
      </c>
      <c r="H42" s="29">
        <f t="shared" si="0"/>
        <v>1.0229574619535666</v>
      </c>
      <c r="I42" s="103"/>
      <c r="J42" s="103"/>
      <c r="K42" s="103"/>
      <c r="L42" s="103"/>
      <c r="M42" s="103"/>
      <c r="O42" t="str">
        <f t="shared" si="1"/>
        <v/>
      </c>
      <c r="P42" s="24" t="s">
        <v>46</v>
      </c>
      <c r="Q42" s="28">
        <f t="shared" si="2"/>
        <v>154.34411775000001</v>
      </c>
      <c r="R42" s="28">
        <v>205.792157</v>
      </c>
      <c r="S42" s="28">
        <f t="shared" si="3"/>
        <v>257.24019625</v>
      </c>
    </row>
    <row r="43" spans="1:19" x14ac:dyDescent="0.25">
      <c r="A43" s="23">
        <v>3106</v>
      </c>
      <c r="B43" s="24" t="s">
        <v>47</v>
      </c>
      <c r="C43" s="25">
        <v>4243.7711715000005</v>
      </c>
      <c r="D43" s="28">
        <v>5658.361562</v>
      </c>
      <c r="E43" s="27">
        <v>7072.9519524999996</v>
      </c>
      <c r="F43" s="103"/>
      <c r="G43" s="28">
        <v>5533.3132539999997</v>
      </c>
      <c r="H43" s="29">
        <f t="shared" si="0"/>
        <v>1.022599173815002</v>
      </c>
      <c r="I43" s="103"/>
      <c r="J43" s="103"/>
      <c r="K43" s="103"/>
      <c r="L43" s="103"/>
      <c r="M43" s="103"/>
      <c r="O43" t="str">
        <f t="shared" si="1"/>
        <v/>
      </c>
      <c r="P43" s="24" t="s">
        <v>47</v>
      </c>
      <c r="Q43" s="28">
        <f t="shared" si="2"/>
        <v>4243.7711715000005</v>
      </c>
      <c r="R43" s="28">
        <v>5658.361562</v>
      </c>
      <c r="S43" s="28">
        <f t="shared" si="3"/>
        <v>7072.9519524999996</v>
      </c>
    </row>
    <row r="44" spans="1:19" x14ac:dyDescent="0.25">
      <c r="A44" s="23">
        <v>3201</v>
      </c>
      <c r="B44" s="24" t="s">
        <v>48</v>
      </c>
      <c r="C44" s="25">
        <v>3289.1418195000006</v>
      </c>
      <c r="D44" s="28">
        <v>4385.5224260000005</v>
      </c>
      <c r="E44" s="27">
        <v>5481.9030325000003</v>
      </c>
      <c r="F44" s="103"/>
      <c r="G44" s="28">
        <v>4283.6947790000004</v>
      </c>
      <c r="H44" s="29">
        <f t="shared" si="0"/>
        <v>1.0237709856218493</v>
      </c>
      <c r="I44" s="103"/>
      <c r="J44" s="103"/>
      <c r="K44" s="103"/>
      <c r="L44" s="103"/>
      <c r="M44" s="103"/>
      <c r="O44" t="str">
        <f t="shared" si="1"/>
        <v/>
      </c>
      <c r="P44" s="24" t="s">
        <v>48</v>
      </c>
      <c r="Q44" s="28">
        <f t="shared" si="2"/>
        <v>3289.1418195000006</v>
      </c>
      <c r="R44" s="28">
        <v>4385.5224260000005</v>
      </c>
      <c r="S44" s="28">
        <f t="shared" si="3"/>
        <v>5481.9030325000003</v>
      </c>
    </row>
    <row r="45" spans="1:19" x14ac:dyDescent="0.25">
      <c r="A45" s="23">
        <v>2909</v>
      </c>
      <c r="B45" s="24" t="s">
        <v>49</v>
      </c>
      <c r="C45" s="25">
        <v>509.88764849999995</v>
      </c>
      <c r="D45" s="28">
        <v>679.85019799999998</v>
      </c>
      <c r="E45" s="27">
        <v>849.8127475</v>
      </c>
      <c r="F45" s="103"/>
      <c r="G45" s="28">
        <v>666.84542599999997</v>
      </c>
      <c r="H45" s="29">
        <f t="shared" si="0"/>
        <v>1.0195019287723208</v>
      </c>
      <c r="I45" s="103"/>
      <c r="J45" s="103"/>
      <c r="K45" s="103"/>
      <c r="L45" s="103"/>
      <c r="M45" s="103"/>
      <c r="O45" t="str">
        <f t="shared" si="1"/>
        <v/>
      </c>
      <c r="P45" s="24" t="s">
        <v>49</v>
      </c>
      <c r="Q45" s="28">
        <f t="shared" si="2"/>
        <v>509.88764849999995</v>
      </c>
      <c r="R45" s="28">
        <v>679.85019799999998</v>
      </c>
      <c r="S45" s="28">
        <f t="shared" si="3"/>
        <v>849.8127475</v>
      </c>
    </row>
    <row r="46" spans="1:19" x14ac:dyDescent="0.25">
      <c r="A46" s="23">
        <v>3503</v>
      </c>
      <c r="B46" s="24" t="s">
        <v>50</v>
      </c>
      <c r="C46" s="25">
        <v>8318.2718197499998</v>
      </c>
      <c r="D46" s="28">
        <v>11091.029092999999</v>
      </c>
      <c r="E46" s="27">
        <v>13863.786366249999</v>
      </c>
      <c r="F46" s="103"/>
      <c r="G46" s="28">
        <v>10828.146199000001</v>
      </c>
      <c r="H46" s="29">
        <f t="shared" si="0"/>
        <v>1.0242777377741978</v>
      </c>
      <c r="I46" s="103"/>
      <c r="J46" s="103"/>
      <c r="K46" s="103"/>
      <c r="L46" s="103"/>
      <c r="M46" s="103"/>
      <c r="O46" t="str">
        <f t="shared" si="1"/>
        <v/>
      </c>
      <c r="P46" s="24" t="s">
        <v>50</v>
      </c>
      <c r="Q46" s="28">
        <f t="shared" si="2"/>
        <v>8318.2718197499998</v>
      </c>
      <c r="R46" s="28">
        <v>11091.029092999999</v>
      </c>
      <c r="S46" s="28">
        <f t="shared" si="3"/>
        <v>13863.786366249999</v>
      </c>
    </row>
    <row r="47" spans="1:19" x14ac:dyDescent="0.25">
      <c r="A47" s="23">
        <v>1502</v>
      </c>
      <c r="B47" s="24" t="s">
        <v>51</v>
      </c>
      <c r="C47" s="25">
        <v>487.45423425000001</v>
      </c>
      <c r="D47" s="28">
        <v>649.93897900000002</v>
      </c>
      <c r="E47" s="27">
        <v>812.42372375000002</v>
      </c>
      <c r="F47" s="103"/>
      <c r="G47" s="28">
        <v>638.42157699999996</v>
      </c>
      <c r="H47" s="29">
        <f t="shared" si="0"/>
        <v>1.0180404334924289</v>
      </c>
      <c r="I47" s="103"/>
      <c r="J47" s="103"/>
      <c r="K47" s="103"/>
      <c r="L47" s="103"/>
      <c r="M47" s="103"/>
      <c r="O47" t="str">
        <f t="shared" si="1"/>
        <v/>
      </c>
      <c r="P47" s="24" t="s">
        <v>51</v>
      </c>
      <c r="Q47" s="28">
        <f t="shared" si="2"/>
        <v>487.45423425000001</v>
      </c>
      <c r="R47" s="28">
        <v>649.93897900000002</v>
      </c>
      <c r="S47" s="28">
        <f t="shared" si="3"/>
        <v>812.42372375000002</v>
      </c>
    </row>
    <row r="48" spans="1:19" x14ac:dyDescent="0.25">
      <c r="A48" s="23">
        <v>3108</v>
      </c>
      <c r="B48" s="24" t="s">
        <v>52</v>
      </c>
      <c r="C48" s="25">
        <v>4136.1697792499999</v>
      </c>
      <c r="D48" s="28">
        <v>5514.8930389999996</v>
      </c>
      <c r="E48" s="27">
        <v>6893.6162987499993</v>
      </c>
      <c r="F48" s="103"/>
      <c r="G48" s="28">
        <v>5405.2415380000002</v>
      </c>
      <c r="H48" s="29">
        <f t="shared" si="0"/>
        <v>1.0202861426689493</v>
      </c>
      <c r="I48" s="103"/>
      <c r="J48" s="103"/>
      <c r="K48" s="103"/>
      <c r="L48" s="103"/>
      <c r="M48" s="103"/>
      <c r="O48" t="str">
        <f t="shared" si="1"/>
        <v/>
      </c>
      <c r="P48" s="24" t="s">
        <v>52</v>
      </c>
      <c r="Q48" s="28">
        <f t="shared" si="2"/>
        <v>4136.1697792499999</v>
      </c>
      <c r="R48" s="28">
        <v>5514.8930389999996</v>
      </c>
      <c r="S48" s="28">
        <f t="shared" si="3"/>
        <v>6893.6162987499993</v>
      </c>
    </row>
    <row r="49" spans="1:19" x14ac:dyDescent="0.25">
      <c r="A49" s="23">
        <v>4102</v>
      </c>
      <c r="B49" s="24" t="s">
        <v>53</v>
      </c>
      <c r="C49" s="25">
        <v>729.32167724999999</v>
      </c>
      <c r="D49" s="28">
        <v>972.42890299999999</v>
      </c>
      <c r="E49" s="27">
        <v>1215.53612875</v>
      </c>
      <c r="F49" s="103"/>
      <c r="G49" s="28">
        <v>947.15014900000006</v>
      </c>
      <c r="H49" s="29">
        <f t="shared" si="0"/>
        <v>1.0266892783859973</v>
      </c>
      <c r="I49" s="103"/>
      <c r="J49" s="103"/>
      <c r="K49" s="103"/>
      <c r="L49" s="103"/>
      <c r="M49" s="103"/>
      <c r="O49" t="str">
        <f t="shared" si="1"/>
        <v/>
      </c>
      <c r="P49" s="24" t="s">
        <v>53</v>
      </c>
      <c r="Q49" s="28">
        <f t="shared" si="2"/>
        <v>729.32167724999999</v>
      </c>
      <c r="R49" s="28">
        <v>972.42890299999999</v>
      </c>
      <c r="S49" s="28">
        <f t="shared" si="3"/>
        <v>1215.53612875</v>
      </c>
    </row>
    <row r="50" spans="1:19" x14ac:dyDescent="0.25">
      <c r="A50" s="23">
        <v>2302</v>
      </c>
      <c r="B50" s="24" t="s">
        <v>54</v>
      </c>
      <c r="C50" s="25">
        <v>155.968467</v>
      </c>
      <c r="D50" s="28">
        <v>207.957956</v>
      </c>
      <c r="E50" s="27">
        <v>259.94744500000002</v>
      </c>
      <c r="F50" s="103"/>
      <c r="G50" s="28">
        <v>205.98913099999999</v>
      </c>
      <c r="H50" s="29">
        <f t="shared" si="0"/>
        <v>1.0095579072082206</v>
      </c>
      <c r="I50" s="103"/>
      <c r="J50" s="103"/>
      <c r="K50" s="103"/>
      <c r="L50" s="103"/>
      <c r="M50" s="103"/>
      <c r="O50" t="str">
        <f t="shared" si="1"/>
        <v/>
      </c>
      <c r="P50" s="24" t="s">
        <v>54</v>
      </c>
      <c r="Q50" s="28">
        <f t="shared" si="2"/>
        <v>155.968467</v>
      </c>
      <c r="R50" s="28">
        <v>207.957956</v>
      </c>
      <c r="S50" s="28">
        <f t="shared" si="3"/>
        <v>259.94744500000002</v>
      </c>
    </row>
    <row r="51" spans="1:19" x14ac:dyDescent="0.25">
      <c r="A51" s="23">
        <v>4303</v>
      </c>
      <c r="B51" s="24" t="s">
        <v>55</v>
      </c>
      <c r="C51" s="25">
        <v>6024.5927287499999</v>
      </c>
      <c r="D51" s="28">
        <v>8032.7903050000004</v>
      </c>
      <c r="E51" s="27">
        <v>10040.987881250001</v>
      </c>
      <c r="F51" s="103"/>
      <c r="G51" s="28">
        <v>7841.795161</v>
      </c>
      <c r="H51" s="29">
        <f t="shared" si="0"/>
        <v>1.0243560485932974</v>
      </c>
      <c r="I51" s="103"/>
      <c r="J51" s="103"/>
      <c r="K51" s="103"/>
      <c r="L51" s="103"/>
      <c r="M51" s="103"/>
      <c r="O51" t="str">
        <f t="shared" si="1"/>
        <v/>
      </c>
      <c r="P51" s="24" t="s">
        <v>55</v>
      </c>
      <c r="Q51" s="28">
        <f t="shared" si="2"/>
        <v>6024.5927287499999</v>
      </c>
      <c r="R51" s="28">
        <v>8032.7903050000004</v>
      </c>
      <c r="S51" s="28">
        <f t="shared" si="3"/>
        <v>10040.987881250001</v>
      </c>
    </row>
    <row r="52" spans="1:19" x14ac:dyDescent="0.25">
      <c r="A52" s="23">
        <v>2604</v>
      </c>
      <c r="B52" s="24" t="s">
        <v>56</v>
      </c>
      <c r="C52" s="25">
        <v>1447.7902005000001</v>
      </c>
      <c r="D52" s="28">
        <v>1930.3869340000001</v>
      </c>
      <c r="E52" s="27">
        <v>2412.9836675000001</v>
      </c>
      <c r="F52" s="103"/>
      <c r="G52" s="28">
        <v>1931.0602469999999</v>
      </c>
      <c r="H52" s="29">
        <f t="shared" si="0"/>
        <v>0.99965132470566576</v>
      </c>
      <c r="I52" s="103"/>
      <c r="J52" s="103"/>
      <c r="K52" s="103"/>
      <c r="L52" s="103"/>
      <c r="M52" s="103"/>
      <c r="O52" t="str">
        <f t="shared" si="1"/>
        <v/>
      </c>
      <c r="P52" s="24" t="s">
        <v>56</v>
      </c>
      <c r="Q52" s="28">
        <f t="shared" si="2"/>
        <v>1447.7902005000001</v>
      </c>
      <c r="R52" s="28">
        <v>1930.3869340000001</v>
      </c>
      <c r="S52" s="28">
        <f t="shared" si="3"/>
        <v>2412.9836675000001</v>
      </c>
    </row>
    <row r="53" spans="1:19" x14ac:dyDescent="0.25">
      <c r="A53" s="23">
        <v>2906</v>
      </c>
      <c r="B53" s="24" t="s">
        <v>57</v>
      </c>
      <c r="C53" s="25">
        <v>534.32208074999994</v>
      </c>
      <c r="D53" s="28">
        <v>712.429441</v>
      </c>
      <c r="E53" s="27">
        <v>890.53680125000005</v>
      </c>
      <c r="F53" s="103"/>
      <c r="G53" s="28">
        <v>698.52304600000002</v>
      </c>
      <c r="H53" s="29">
        <f t="shared" si="0"/>
        <v>1.0199082837418652</v>
      </c>
      <c r="I53" s="103"/>
      <c r="J53" s="103"/>
      <c r="K53" s="103"/>
      <c r="L53" s="103"/>
      <c r="M53" s="103"/>
      <c r="O53" t="str">
        <f t="shared" si="1"/>
        <v/>
      </c>
      <c r="P53" s="24" t="s">
        <v>57</v>
      </c>
      <c r="Q53" s="28">
        <f t="shared" si="2"/>
        <v>534.32208074999994</v>
      </c>
      <c r="R53" s="28">
        <v>712.429441</v>
      </c>
      <c r="S53" s="28">
        <f t="shared" si="3"/>
        <v>890.53680125000005</v>
      </c>
    </row>
    <row r="54" spans="1:19" x14ac:dyDescent="0.25">
      <c r="A54" s="23">
        <v>5204</v>
      </c>
      <c r="B54" s="24" t="s">
        <v>58</v>
      </c>
      <c r="C54" s="25">
        <v>2305.3490887500002</v>
      </c>
      <c r="D54" s="28">
        <v>3073.798785</v>
      </c>
      <c r="E54" s="27">
        <v>3842.2484812499997</v>
      </c>
      <c r="F54" s="103"/>
      <c r="G54" s="28">
        <v>3141.4331710000001</v>
      </c>
      <c r="H54" s="29">
        <f t="shared" si="0"/>
        <v>0.97847021333308504</v>
      </c>
      <c r="I54" s="103"/>
      <c r="J54" s="103"/>
      <c r="K54" s="103"/>
      <c r="L54" s="103"/>
      <c r="M54" s="103"/>
      <c r="O54" t="str">
        <f t="shared" si="1"/>
        <v/>
      </c>
      <c r="P54" s="24" t="s">
        <v>58</v>
      </c>
      <c r="Q54" s="28">
        <f t="shared" si="2"/>
        <v>2305.3490887500002</v>
      </c>
      <c r="R54" s="28">
        <v>3073.798785</v>
      </c>
      <c r="S54" s="28">
        <f t="shared" si="3"/>
        <v>3842.2484812499997</v>
      </c>
    </row>
    <row r="55" spans="1:19" x14ac:dyDescent="0.25">
      <c r="A55" s="23">
        <v>3302</v>
      </c>
      <c r="B55" s="24" t="s">
        <v>59</v>
      </c>
      <c r="C55" s="25">
        <v>2776.1662282500001</v>
      </c>
      <c r="D55" s="28">
        <v>3701.554971</v>
      </c>
      <c r="E55" s="27">
        <v>4626.9437137499999</v>
      </c>
      <c r="F55" s="103"/>
      <c r="G55" s="28">
        <v>3614.5032529999999</v>
      </c>
      <c r="H55" s="29">
        <f t="shared" si="0"/>
        <v>1.0240840059910716</v>
      </c>
      <c r="I55" s="103"/>
      <c r="J55" s="103"/>
      <c r="K55" s="103"/>
      <c r="L55" s="103"/>
      <c r="M55" s="103"/>
      <c r="O55" t="str">
        <f t="shared" si="1"/>
        <v/>
      </c>
      <c r="P55" s="24" t="s">
        <v>59</v>
      </c>
      <c r="Q55" s="28">
        <f t="shared" si="2"/>
        <v>2776.1662282500001</v>
      </c>
      <c r="R55" s="28">
        <v>3701.554971</v>
      </c>
      <c r="S55" s="28">
        <f t="shared" si="3"/>
        <v>4626.9437137499999</v>
      </c>
    </row>
    <row r="56" spans="1:19" x14ac:dyDescent="0.25">
      <c r="A56" s="23">
        <v>1701</v>
      </c>
      <c r="B56" s="24" t="s">
        <v>60</v>
      </c>
      <c r="C56" s="25">
        <v>639.9633</v>
      </c>
      <c r="D56" s="31">
        <v>853.28440000000001</v>
      </c>
      <c r="E56" s="27">
        <v>1066.6055000000001</v>
      </c>
      <c r="F56" s="103"/>
      <c r="G56" s="31">
        <v>824.26509299999998</v>
      </c>
      <c r="H56" s="29">
        <f t="shared" si="0"/>
        <v>1.0352062792012473</v>
      </c>
      <c r="I56" s="103"/>
      <c r="J56" s="103"/>
      <c r="K56" s="103"/>
      <c r="L56" s="103"/>
      <c r="M56" s="103"/>
      <c r="O56" t="str">
        <f t="shared" si="1"/>
        <v/>
      </c>
      <c r="P56" s="24" t="s">
        <v>60</v>
      </c>
      <c r="Q56" s="28">
        <f t="shared" si="2"/>
        <v>639.9633</v>
      </c>
      <c r="R56" s="28">
        <v>853.28440000000001</v>
      </c>
      <c r="S56" s="28">
        <f t="shared" si="3"/>
        <v>1066.6055000000001</v>
      </c>
    </row>
    <row r="57" spans="1:19" x14ac:dyDescent="0.25">
      <c r="A57" s="23">
        <v>3103</v>
      </c>
      <c r="B57" s="24" t="s">
        <v>61</v>
      </c>
      <c r="C57" s="25">
        <v>2707.7298022499999</v>
      </c>
      <c r="D57" s="28">
        <v>3610.306403</v>
      </c>
      <c r="E57" s="27">
        <v>4512.8830037500002</v>
      </c>
      <c r="F57" s="103"/>
      <c r="G57" s="28">
        <v>3531.7210839999998</v>
      </c>
      <c r="H57" s="29">
        <f t="shared" si="0"/>
        <v>1.0222512812113111</v>
      </c>
      <c r="I57" s="103"/>
      <c r="J57" s="103"/>
      <c r="K57" s="103"/>
      <c r="L57" s="103"/>
      <c r="M57" s="103"/>
      <c r="O57" t="str">
        <f t="shared" si="1"/>
        <v/>
      </c>
      <c r="P57" s="24" t="s">
        <v>61</v>
      </c>
      <c r="Q57" s="28">
        <f t="shared" si="2"/>
        <v>2707.7298022499999</v>
      </c>
      <c r="R57" s="28">
        <v>3610.306403</v>
      </c>
      <c r="S57" s="28">
        <f t="shared" si="3"/>
        <v>4512.8830037500002</v>
      </c>
    </row>
    <row r="58" spans="1:19" x14ac:dyDescent="0.25">
      <c r="A58" s="23">
        <v>3505</v>
      </c>
      <c r="B58" s="24" t="s">
        <v>62</v>
      </c>
      <c r="C58" s="25">
        <v>5258.6643974999997</v>
      </c>
      <c r="D58" s="28">
        <v>7011.5525299999999</v>
      </c>
      <c r="E58" s="27">
        <v>8764.4406624999992</v>
      </c>
      <c r="F58" s="103"/>
      <c r="G58" s="28">
        <v>6879.3340989999997</v>
      </c>
      <c r="H58" s="29">
        <f t="shared" si="0"/>
        <v>1.0192196554342694</v>
      </c>
      <c r="I58" s="103"/>
      <c r="J58" s="103"/>
      <c r="K58" s="103"/>
      <c r="L58" s="103"/>
      <c r="M58" s="103"/>
      <c r="O58" t="str">
        <f t="shared" si="1"/>
        <v/>
      </c>
      <c r="P58" s="24" t="s">
        <v>62</v>
      </c>
      <c r="Q58" s="28">
        <f t="shared" si="2"/>
        <v>5258.6643974999997</v>
      </c>
      <c r="R58" s="28">
        <v>7011.5525299999999</v>
      </c>
      <c r="S58" s="28">
        <f t="shared" si="3"/>
        <v>8764.4406624999992</v>
      </c>
    </row>
    <row r="59" spans="1:19" x14ac:dyDescent="0.25">
      <c r="A59" s="23">
        <v>4101</v>
      </c>
      <c r="B59" s="24" t="s">
        <v>63</v>
      </c>
      <c r="C59" s="25">
        <v>4302.8207984898854</v>
      </c>
      <c r="D59" s="31">
        <v>5737.0943979865133</v>
      </c>
      <c r="E59" s="27">
        <v>7171.3679974831412</v>
      </c>
      <c r="F59" s="103"/>
      <c r="G59" s="31">
        <v>5674.4898044896572</v>
      </c>
      <c r="H59" s="29">
        <f t="shared" si="0"/>
        <v>1.0110326382906396</v>
      </c>
      <c r="I59" s="103"/>
      <c r="J59" s="103"/>
      <c r="K59" s="103"/>
      <c r="L59" s="103"/>
      <c r="M59" s="103"/>
      <c r="O59" t="str">
        <f t="shared" si="1"/>
        <v/>
      </c>
      <c r="P59" s="24" t="s">
        <v>63</v>
      </c>
      <c r="Q59" s="28">
        <f t="shared" si="2"/>
        <v>4302.8207984898854</v>
      </c>
      <c r="R59" s="31">
        <v>5737.0943979865133</v>
      </c>
      <c r="S59" s="28">
        <f t="shared" si="3"/>
        <v>7171.3679974831412</v>
      </c>
    </row>
    <row r="60" spans="1:19" x14ac:dyDescent="0.25">
      <c r="A60" s="23">
        <v>3105</v>
      </c>
      <c r="B60" s="24" t="s">
        <v>64</v>
      </c>
      <c r="C60" s="25">
        <v>6469.9222282499995</v>
      </c>
      <c r="D60" s="28">
        <v>8626.5629709999994</v>
      </c>
      <c r="E60" s="27">
        <v>10783.203713749999</v>
      </c>
      <c r="F60" s="103"/>
      <c r="G60" s="28">
        <v>8402.3113420000009</v>
      </c>
      <c r="H60" s="29">
        <f t="shared" si="0"/>
        <v>1.0266892786844315</v>
      </c>
      <c r="I60" s="103"/>
      <c r="J60" s="103"/>
      <c r="K60" s="103"/>
      <c r="L60" s="103"/>
      <c r="M60" s="103"/>
      <c r="O60" t="str">
        <f t="shared" si="1"/>
        <v/>
      </c>
      <c r="P60" s="24" t="s">
        <v>64</v>
      </c>
      <c r="Q60" s="28">
        <f t="shared" si="2"/>
        <v>6469.9222282499995</v>
      </c>
      <c r="R60" s="28">
        <v>8626.5629709999994</v>
      </c>
      <c r="S60" s="28">
        <f t="shared" si="3"/>
        <v>10783.203713749999</v>
      </c>
    </row>
    <row r="61" spans="1:19" x14ac:dyDescent="0.25">
      <c r="A61" s="23">
        <v>5106</v>
      </c>
      <c r="B61" s="24" t="s">
        <v>65</v>
      </c>
      <c r="C61" s="25">
        <v>2506.93264275</v>
      </c>
      <c r="D61" s="28">
        <v>3342.576857</v>
      </c>
      <c r="E61" s="27">
        <v>4178.22107125</v>
      </c>
      <c r="F61" s="103"/>
      <c r="G61" s="28">
        <v>3260.5084809999998</v>
      </c>
      <c r="H61" s="29">
        <f t="shared" si="0"/>
        <v>1.0251704224903073</v>
      </c>
      <c r="I61" s="103"/>
      <c r="J61" s="103"/>
      <c r="K61" s="103"/>
      <c r="L61" s="103"/>
      <c r="M61" s="103"/>
      <c r="O61" t="str">
        <f t="shared" si="1"/>
        <v/>
      </c>
      <c r="P61" s="24" t="s">
        <v>65</v>
      </c>
      <c r="Q61" s="28">
        <f t="shared" si="2"/>
        <v>2506.93264275</v>
      </c>
      <c r="R61" s="28">
        <v>3342.576857</v>
      </c>
      <c r="S61" s="28">
        <f t="shared" si="3"/>
        <v>4178.22107125</v>
      </c>
    </row>
    <row r="62" spans="1:19" x14ac:dyDescent="0.25">
      <c r="A62" s="23">
        <v>5203</v>
      </c>
      <c r="B62" s="24" t="s">
        <v>66</v>
      </c>
      <c r="C62" s="25">
        <v>1694.6717895000002</v>
      </c>
      <c r="D62" s="28">
        <v>2259.5623860000001</v>
      </c>
      <c r="E62" s="27">
        <v>2824.4529825</v>
      </c>
      <c r="F62" s="103"/>
      <c r="G62" s="28">
        <v>2208.133832</v>
      </c>
      <c r="H62" s="29">
        <f t="shared" si="0"/>
        <v>1.0232905058808954</v>
      </c>
      <c r="I62" s="103"/>
      <c r="J62" s="103"/>
      <c r="K62" s="103"/>
      <c r="L62" s="103"/>
      <c r="M62" s="103"/>
      <c r="O62" t="str">
        <f t="shared" si="1"/>
        <v/>
      </c>
      <c r="P62" s="24" t="s">
        <v>66</v>
      </c>
      <c r="Q62" s="28">
        <f t="shared" si="2"/>
        <v>1694.6717895000002</v>
      </c>
      <c r="R62" s="28">
        <v>2259.5623860000001</v>
      </c>
      <c r="S62" s="28">
        <f t="shared" si="3"/>
        <v>2824.4529825</v>
      </c>
    </row>
    <row r="63" spans="1:19" x14ac:dyDescent="0.25">
      <c r="A63" s="23">
        <v>2801</v>
      </c>
      <c r="B63" s="24" t="s">
        <v>67</v>
      </c>
      <c r="C63" s="25">
        <v>1232.7914070000002</v>
      </c>
      <c r="D63" s="28">
        <v>1643.7218760000001</v>
      </c>
      <c r="E63" s="27">
        <v>2054.652345</v>
      </c>
      <c r="F63" s="103"/>
      <c r="G63" s="28">
        <v>1604.5166810000001</v>
      </c>
      <c r="H63" s="29">
        <f t="shared" si="0"/>
        <v>1.024434270745983</v>
      </c>
      <c r="I63" s="103"/>
      <c r="J63" s="103"/>
      <c r="K63" s="103"/>
      <c r="L63" s="103"/>
      <c r="M63" s="103"/>
      <c r="O63" t="str">
        <f t="shared" si="1"/>
        <v/>
      </c>
      <c r="P63" s="24" t="s">
        <v>67</v>
      </c>
      <c r="Q63" s="28">
        <f t="shared" si="2"/>
        <v>1232.7914070000002</v>
      </c>
      <c r="R63" s="28">
        <v>1643.7218760000001</v>
      </c>
      <c r="S63" s="28">
        <f t="shared" si="3"/>
        <v>2054.652345</v>
      </c>
    </row>
    <row r="64" spans="1:19" x14ac:dyDescent="0.25">
      <c r="A64" s="32">
        <v>5205</v>
      </c>
      <c r="B64" s="33" t="s">
        <v>68</v>
      </c>
      <c r="C64" s="34">
        <v>1773.5739975000001</v>
      </c>
      <c r="D64" s="28">
        <v>2364.7653300000002</v>
      </c>
      <c r="E64" s="36">
        <v>2955.9566625000002</v>
      </c>
      <c r="F64" s="103"/>
      <c r="G64" s="28">
        <v>2315.8723260000002</v>
      </c>
      <c r="H64" s="29">
        <f t="shared" si="0"/>
        <v>1.0211121327592565</v>
      </c>
      <c r="I64" s="103"/>
      <c r="J64" s="103"/>
      <c r="K64" s="103"/>
      <c r="L64" s="103"/>
      <c r="M64" s="103"/>
      <c r="O64" t="str">
        <f t="shared" si="1"/>
        <v/>
      </c>
      <c r="P64" s="33" t="s">
        <v>68</v>
      </c>
      <c r="Q64" s="28">
        <f t="shared" si="2"/>
        <v>1773.5739975000001</v>
      </c>
      <c r="R64" s="28">
        <v>2364.7653300000002</v>
      </c>
      <c r="S64" s="28">
        <f t="shared" si="3"/>
        <v>2955.9566625000002</v>
      </c>
    </row>
    <row r="65" spans="1:19" x14ac:dyDescent="0.25">
      <c r="A65" s="23">
        <v>2602</v>
      </c>
      <c r="B65" s="24" t="s">
        <v>69</v>
      </c>
      <c r="C65" s="25">
        <v>160.359531</v>
      </c>
      <c r="D65" s="28">
        <v>213.81270799999999</v>
      </c>
      <c r="E65" s="27">
        <v>267.26588499999997</v>
      </c>
      <c r="F65" s="103"/>
      <c r="G65" s="28">
        <v>208.55840799999999</v>
      </c>
      <c r="H65" s="29">
        <f t="shared" si="0"/>
        <v>1.0251934220748367</v>
      </c>
      <c r="I65" s="103"/>
      <c r="J65" s="103"/>
      <c r="K65" s="103"/>
      <c r="L65" s="103"/>
      <c r="M65" s="103"/>
      <c r="O65" t="str">
        <f t="shared" si="1"/>
        <v/>
      </c>
      <c r="P65" s="24" t="s">
        <v>69</v>
      </c>
      <c r="Q65" s="28">
        <f t="shared" si="2"/>
        <v>160.359531</v>
      </c>
      <c r="R65" s="28">
        <v>213.81270799999999</v>
      </c>
      <c r="S65" s="28">
        <f t="shared" si="3"/>
        <v>267.26588499999997</v>
      </c>
    </row>
    <row r="66" spans="1:19" x14ac:dyDescent="0.25">
      <c r="A66" s="23">
        <v>5202</v>
      </c>
      <c r="B66" s="24" t="s">
        <v>70</v>
      </c>
      <c r="C66" s="25">
        <v>2413.6163205000003</v>
      </c>
      <c r="D66" s="28">
        <v>3218.1550940000002</v>
      </c>
      <c r="E66" s="27">
        <v>4022.6938675000001</v>
      </c>
      <c r="F66" s="103"/>
      <c r="G66" s="28">
        <v>3148.8686309999998</v>
      </c>
      <c r="H66" s="29">
        <f t="shared" si="0"/>
        <v>1.0220036054593986</v>
      </c>
      <c r="I66" s="103"/>
      <c r="J66" s="103"/>
      <c r="K66" s="103"/>
      <c r="L66" s="103"/>
      <c r="M66" s="103"/>
      <c r="O66" t="str">
        <f t="shared" si="1"/>
        <v/>
      </c>
      <c r="P66" s="24" t="s">
        <v>70</v>
      </c>
      <c r="Q66" s="28">
        <f t="shared" si="2"/>
        <v>2413.6163205000003</v>
      </c>
      <c r="R66" s="28">
        <v>3218.1550940000002</v>
      </c>
      <c r="S66" s="28">
        <f t="shared" si="3"/>
        <v>4022.6938675000001</v>
      </c>
    </row>
    <row r="67" spans="1:19" x14ac:dyDescent="0.25">
      <c r="A67" s="23">
        <v>4306</v>
      </c>
      <c r="B67" s="24" t="s">
        <v>71</v>
      </c>
      <c r="C67" s="25">
        <v>6002.8151309999994</v>
      </c>
      <c r="D67" s="28">
        <v>8003.7535079999998</v>
      </c>
      <c r="E67" s="27">
        <v>10004.691885</v>
      </c>
      <c r="F67" s="103"/>
      <c r="G67" s="28">
        <v>7807.8187939999998</v>
      </c>
      <c r="H67" s="29">
        <f t="shared" si="0"/>
        <v>1.0250946799829126</v>
      </c>
      <c r="I67" s="103"/>
      <c r="J67" s="103"/>
      <c r="K67" s="103"/>
      <c r="L67" s="103"/>
      <c r="M67" s="103"/>
      <c r="O67" t="str">
        <f t="shared" si="1"/>
        <v/>
      </c>
      <c r="P67" s="24" t="s">
        <v>71</v>
      </c>
      <c r="Q67" s="28">
        <f t="shared" si="2"/>
        <v>6002.8151309999994</v>
      </c>
      <c r="R67" s="28">
        <v>8003.7535079999998</v>
      </c>
      <c r="S67" s="28">
        <f t="shared" si="3"/>
        <v>10004.691885</v>
      </c>
    </row>
    <row r="68" spans="1:19" x14ac:dyDescent="0.25">
      <c r="A68" s="23">
        <v>2105</v>
      </c>
      <c r="B68" s="24" t="s">
        <v>72</v>
      </c>
      <c r="C68" s="25">
        <v>486.24791400000004</v>
      </c>
      <c r="D68" s="28">
        <v>648.33055200000001</v>
      </c>
      <c r="E68" s="27">
        <v>810.41318999999999</v>
      </c>
      <c r="F68" s="103"/>
      <c r="G68" s="28">
        <v>632.76920900000005</v>
      </c>
      <c r="H68" s="29">
        <f t="shared" ref="H68:H105" si="4">D68/G68</f>
        <v>1.0245924466277245</v>
      </c>
      <c r="I68" s="103"/>
      <c r="J68" s="103"/>
      <c r="K68" s="103"/>
      <c r="L68" s="103"/>
      <c r="M68" s="103"/>
      <c r="O68" t="str">
        <f t="shared" ref="O68:O105" si="5">IF(P68=B68,"","não")</f>
        <v/>
      </c>
      <c r="P68" s="24" t="s">
        <v>72</v>
      </c>
      <c r="Q68" s="28">
        <f t="shared" ref="Q68:Q109" si="6">R68*0.75</f>
        <v>486.24791400000004</v>
      </c>
      <c r="R68" s="28">
        <v>648.33055200000001</v>
      </c>
      <c r="S68" s="28">
        <f t="shared" ref="S68:S109" si="7">R68*1.25</f>
        <v>810.41318999999999</v>
      </c>
    </row>
    <row r="69" spans="1:19" x14ac:dyDescent="0.25">
      <c r="A69" s="23">
        <v>5101</v>
      </c>
      <c r="B69" s="24" t="s">
        <v>73</v>
      </c>
      <c r="C69" s="25">
        <v>1430.7887459999999</v>
      </c>
      <c r="D69" s="28">
        <v>1907.7183279999999</v>
      </c>
      <c r="E69" s="27">
        <v>2384.6479099999997</v>
      </c>
      <c r="F69" s="103"/>
      <c r="G69" s="28">
        <v>1864.240362</v>
      </c>
      <c r="H69" s="29">
        <f t="shared" si="4"/>
        <v>1.0233220816833704</v>
      </c>
      <c r="I69" s="103"/>
      <c r="J69" s="103"/>
      <c r="K69" s="103"/>
      <c r="L69" s="103"/>
      <c r="M69" s="103"/>
      <c r="O69" t="str">
        <f t="shared" si="5"/>
        <v/>
      </c>
      <c r="P69" s="24" t="s">
        <v>73</v>
      </c>
      <c r="Q69" s="28">
        <f t="shared" si="6"/>
        <v>1430.7887459999999</v>
      </c>
      <c r="R69" s="28">
        <v>1907.7183279999999</v>
      </c>
      <c r="S69" s="28">
        <f t="shared" si="7"/>
        <v>2384.6479099999997</v>
      </c>
    </row>
    <row r="70" spans="1:19" x14ac:dyDescent="0.25">
      <c r="A70" s="23">
        <v>2902</v>
      </c>
      <c r="B70" s="24" t="s">
        <v>74</v>
      </c>
      <c r="C70" s="25">
        <v>238.56695024999999</v>
      </c>
      <c r="D70" s="28">
        <v>318.08926700000001</v>
      </c>
      <c r="E70" s="27">
        <v>397.61158375000002</v>
      </c>
      <c r="F70" s="103"/>
      <c r="G70" s="28">
        <v>316.52626099999998</v>
      </c>
      <c r="H70" s="29">
        <f t="shared" si="4"/>
        <v>1.0049379978617321</v>
      </c>
      <c r="I70" s="103"/>
      <c r="J70" s="103"/>
      <c r="K70" s="103"/>
      <c r="L70" s="103"/>
      <c r="M70" s="103"/>
      <c r="O70" t="str">
        <f t="shared" si="5"/>
        <v/>
      </c>
      <c r="P70" s="24" t="s">
        <v>74</v>
      </c>
      <c r="Q70" s="28">
        <f t="shared" si="6"/>
        <v>238.56695024999999</v>
      </c>
      <c r="R70" s="28">
        <v>318.08926700000001</v>
      </c>
      <c r="S70" s="28">
        <f t="shared" si="7"/>
        <v>397.61158375000002</v>
      </c>
    </row>
    <row r="71" spans="1:19" x14ac:dyDescent="0.25">
      <c r="A71" s="23">
        <v>5104</v>
      </c>
      <c r="B71" s="24" t="s">
        <v>75</v>
      </c>
      <c r="C71" s="25">
        <v>1055.4566669999999</v>
      </c>
      <c r="D71" s="28">
        <v>1407.2755560000001</v>
      </c>
      <c r="E71" s="27">
        <v>1759.0944450000002</v>
      </c>
      <c r="F71" s="103"/>
      <c r="G71" s="28">
        <v>1386.279902</v>
      </c>
      <c r="H71" s="29">
        <f t="shared" si="4"/>
        <v>1.015145320919469</v>
      </c>
      <c r="I71" s="103"/>
      <c r="J71" s="103"/>
      <c r="K71" s="103"/>
      <c r="L71" s="103"/>
      <c r="M71" s="103"/>
      <c r="O71" t="str">
        <f t="shared" si="5"/>
        <v/>
      </c>
      <c r="P71" s="24" t="s">
        <v>75</v>
      </c>
      <c r="Q71" s="28">
        <f t="shared" si="6"/>
        <v>1055.4566669999999</v>
      </c>
      <c r="R71" s="28">
        <v>1407.2755560000001</v>
      </c>
      <c r="S71" s="28">
        <f t="shared" si="7"/>
        <v>1759.0944450000002</v>
      </c>
    </row>
    <row r="72" spans="1:19" x14ac:dyDescent="0.25">
      <c r="A72" s="23">
        <v>2402</v>
      </c>
      <c r="B72" s="24" t="s">
        <v>76</v>
      </c>
      <c r="C72" s="25">
        <v>475.80892875000006</v>
      </c>
      <c r="D72" s="28">
        <v>634.41190500000005</v>
      </c>
      <c r="E72" s="27">
        <v>793.01488125000003</v>
      </c>
      <c r="F72" s="103"/>
      <c r="G72" s="28">
        <v>631.57816500000001</v>
      </c>
      <c r="H72" s="29">
        <f t="shared" si="4"/>
        <v>1.0044867605579746</v>
      </c>
      <c r="I72" s="103"/>
      <c r="J72" s="103"/>
      <c r="K72" s="103"/>
      <c r="L72" s="103"/>
      <c r="M72" s="103"/>
      <c r="O72" t="str">
        <f t="shared" si="5"/>
        <v/>
      </c>
      <c r="P72" s="24" t="s">
        <v>76</v>
      </c>
      <c r="Q72" s="28">
        <f t="shared" si="6"/>
        <v>475.80892875000006</v>
      </c>
      <c r="R72" s="28">
        <v>634.41190500000005</v>
      </c>
      <c r="S72" s="28">
        <f t="shared" si="7"/>
        <v>793.01488125000003</v>
      </c>
    </row>
    <row r="73" spans="1:19" x14ac:dyDescent="0.25">
      <c r="A73" s="23">
        <v>2103</v>
      </c>
      <c r="B73" s="24" t="s">
        <v>77</v>
      </c>
      <c r="C73" s="25">
        <v>685.50834899999995</v>
      </c>
      <c r="D73" s="28">
        <v>914.01113199999998</v>
      </c>
      <c r="E73" s="27">
        <v>1142.513915</v>
      </c>
      <c r="F73" s="103"/>
      <c r="G73" s="28">
        <v>890.88598300000001</v>
      </c>
      <c r="H73" s="29">
        <f t="shared" si="4"/>
        <v>1.0259574731685952</v>
      </c>
      <c r="I73" s="103"/>
      <c r="J73" s="103"/>
      <c r="K73" s="103"/>
      <c r="L73" s="103"/>
      <c r="M73" s="103"/>
      <c r="O73" t="str">
        <f t="shared" si="5"/>
        <v/>
      </c>
      <c r="P73" s="24" t="s">
        <v>77</v>
      </c>
      <c r="Q73" s="28">
        <f t="shared" si="6"/>
        <v>685.50834899999995</v>
      </c>
      <c r="R73" s="28">
        <v>914.01113199999998</v>
      </c>
      <c r="S73" s="28">
        <f t="shared" si="7"/>
        <v>1142.513915</v>
      </c>
    </row>
    <row r="74" spans="1:19" x14ac:dyDescent="0.25">
      <c r="A74" s="23">
        <v>1202</v>
      </c>
      <c r="B74" s="24" t="s">
        <v>78</v>
      </c>
      <c r="C74" s="25">
        <v>175.83819600000001</v>
      </c>
      <c r="D74" s="28">
        <v>234.450928</v>
      </c>
      <c r="E74" s="27">
        <v>293.06366000000003</v>
      </c>
      <c r="F74" s="103"/>
      <c r="G74" s="28">
        <v>228.58203399999999</v>
      </c>
      <c r="H74" s="29">
        <f t="shared" si="4"/>
        <v>1.0256752199518884</v>
      </c>
      <c r="I74" s="103"/>
      <c r="J74" s="103"/>
      <c r="K74" s="103"/>
      <c r="L74" s="103"/>
      <c r="M74" s="103"/>
      <c r="O74" t="str">
        <f t="shared" si="5"/>
        <v/>
      </c>
      <c r="P74" s="24" t="s">
        <v>78</v>
      </c>
      <c r="Q74" s="28">
        <f t="shared" si="6"/>
        <v>175.83819600000001</v>
      </c>
      <c r="R74" s="28">
        <v>234.450928</v>
      </c>
      <c r="S74" s="28">
        <f t="shared" si="7"/>
        <v>293.06366000000003</v>
      </c>
    </row>
    <row r="75" spans="1:19" x14ac:dyDescent="0.25">
      <c r="A75" s="23">
        <v>2206</v>
      </c>
      <c r="B75" s="24" t="s">
        <v>79</v>
      </c>
      <c r="C75" s="25">
        <v>102.9837015</v>
      </c>
      <c r="D75" s="28">
        <v>137.31160199999999</v>
      </c>
      <c r="E75" s="27">
        <v>171.63950249999999</v>
      </c>
      <c r="F75" s="103"/>
      <c r="G75" s="28">
        <v>135.12531000000001</v>
      </c>
      <c r="H75" s="29">
        <f t="shared" si="4"/>
        <v>1.01617973716397</v>
      </c>
      <c r="I75" s="103"/>
      <c r="J75" s="103"/>
      <c r="K75" s="103"/>
      <c r="L75" s="103"/>
      <c r="M75" s="103"/>
      <c r="O75" t="str">
        <f t="shared" si="5"/>
        <v/>
      </c>
      <c r="P75" s="24" t="s">
        <v>79</v>
      </c>
      <c r="Q75" s="28">
        <f t="shared" si="6"/>
        <v>102.9837015</v>
      </c>
      <c r="R75" s="28">
        <v>137.31160199999999</v>
      </c>
      <c r="S75" s="28">
        <f t="shared" si="7"/>
        <v>171.63950249999999</v>
      </c>
    </row>
    <row r="76" spans="1:19" x14ac:dyDescent="0.25">
      <c r="A76" s="23">
        <v>2910</v>
      </c>
      <c r="B76" s="24" t="s">
        <v>80</v>
      </c>
      <c r="C76" s="25">
        <v>386.53462275000004</v>
      </c>
      <c r="D76" s="28">
        <v>515.37949700000001</v>
      </c>
      <c r="E76" s="27">
        <v>644.22437124999999</v>
      </c>
      <c r="F76" s="103"/>
      <c r="G76" s="28">
        <v>501.98196000000002</v>
      </c>
      <c r="H76" s="29">
        <f t="shared" si="4"/>
        <v>1.0266892798298968</v>
      </c>
      <c r="I76" s="103"/>
      <c r="J76" s="103"/>
      <c r="K76" s="103"/>
      <c r="L76" s="103"/>
      <c r="M76" s="103"/>
      <c r="O76" t="str">
        <f t="shared" si="5"/>
        <v/>
      </c>
      <c r="P76" s="24" t="s">
        <v>80</v>
      </c>
      <c r="Q76" s="28">
        <f t="shared" si="6"/>
        <v>386.53462275000004</v>
      </c>
      <c r="R76" s="28">
        <v>515.37949700000001</v>
      </c>
      <c r="S76" s="28">
        <f t="shared" si="7"/>
        <v>644.22437124999999</v>
      </c>
    </row>
    <row r="77" spans="1:19" x14ac:dyDescent="0.25">
      <c r="A77" s="23">
        <v>2903</v>
      </c>
      <c r="B77" s="24" t="s">
        <v>81</v>
      </c>
      <c r="C77" s="25">
        <v>131.07622724999999</v>
      </c>
      <c r="D77" s="28">
        <v>174.768303</v>
      </c>
      <c r="E77" s="27">
        <v>218.46037875000002</v>
      </c>
      <c r="F77" s="103"/>
      <c r="G77" s="28">
        <v>170.22511800000001</v>
      </c>
      <c r="H77" s="29">
        <f t="shared" si="4"/>
        <v>1.0266892750810135</v>
      </c>
      <c r="I77" s="103"/>
      <c r="J77" s="103"/>
      <c r="K77" s="103"/>
      <c r="L77" s="103"/>
      <c r="M77" s="103"/>
      <c r="O77" t="str">
        <f t="shared" si="5"/>
        <v/>
      </c>
      <c r="P77" s="24" t="s">
        <v>81</v>
      </c>
      <c r="Q77" s="28">
        <f t="shared" si="6"/>
        <v>131.07622724999999</v>
      </c>
      <c r="R77" s="28">
        <v>174.768303</v>
      </c>
      <c r="S77" s="28">
        <f t="shared" si="7"/>
        <v>218.46037875000002</v>
      </c>
    </row>
    <row r="78" spans="1:19" x14ac:dyDescent="0.25">
      <c r="A78" s="23">
        <v>5206</v>
      </c>
      <c r="B78" s="24" t="s">
        <v>82</v>
      </c>
      <c r="C78" s="25">
        <v>4795.7579182500003</v>
      </c>
      <c r="D78" s="28">
        <v>6394.3438910000004</v>
      </c>
      <c r="E78" s="27">
        <v>7992.9298637500005</v>
      </c>
      <c r="F78" s="103"/>
      <c r="G78" s="28">
        <v>6271.9663769999997</v>
      </c>
      <c r="H78" s="29">
        <f t="shared" si="4"/>
        <v>1.0195118255813316</v>
      </c>
      <c r="I78" s="103"/>
      <c r="J78" s="103"/>
      <c r="K78" s="103"/>
      <c r="L78" s="103"/>
      <c r="M78" s="103"/>
      <c r="O78" t="str">
        <f t="shared" si="5"/>
        <v/>
      </c>
      <c r="P78" s="24" t="s">
        <v>82</v>
      </c>
      <c r="Q78" s="28">
        <f t="shared" si="6"/>
        <v>4795.7579182500003</v>
      </c>
      <c r="R78" s="28">
        <v>6394.3438910000004</v>
      </c>
      <c r="S78" s="28">
        <f t="shared" si="7"/>
        <v>7992.9298637500005</v>
      </c>
    </row>
    <row r="79" spans="1:19" x14ac:dyDescent="0.25">
      <c r="A79" s="23">
        <v>2201</v>
      </c>
      <c r="B79" s="24" t="s">
        <v>83</v>
      </c>
      <c r="C79" s="25">
        <v>164.62028850000002</v>
      </c>
      <c r="D79" s="28">
        <v>219.493718</v>
      </c>
      <c r="E79" s="27">
        <v>274.36714749999999</v>
      </c>
      <c r="F79" s="103"/>
      <c r="G79" s="28">
        <v>215.61473899999999</v>
      </c>
      <c r="H79" s="29">
        <f t="shared" si="4"/>
        <v>1.0179903239360646</v>
      </c>
      <c r="I79" s="103"/>
      <c r="J79" s="103"/>
      <c r="K79" s="103"/>
      <c r="L79" s="103"/>
      <c r="M79" s="103"/>
      <c r="O79" t="str">
        <f t="shared" si="5"/>
        <v/>
      </c>
      <c r="P79" s="24" t="s">
        <v>83</v>
      </c>
      <c r="Q79" s="28">
        <f t="shared" si="6"/>
        <v>164.62028850000002</v>
      </c>
      <c r="R79" s="28">
        <v>219.493718</v>
      </c>
      <c r="S79" s="28">
        <f t="shared" si="7"/>
        <v>274.36714749999999</v>
      </c>
    </row>
    <row r="80" spans="1:19" x14ac:dyDescent="0.25">
      <c r="A80" s="23">
        <v>2502</v>
      </c>
      <c r="B80" s="24" t="s">
        <v>84</v>
      </c>
      <c r="C80" s="25">
        <v>224.61413475000001</v>
      </c>
      <c r="D80" s="28">
        <v>299.48551300000003</v>
      </c>
      <c r="E80" s="27">
        <v>374.35689125000005</v>
      </c>
      <c r="F80" s="103"/>
      <c r="G80" s="28">
        <v>292.56528100000003</v>
      </c>
      <c r="H80" s="29">
        <f t="shared" si="4"/>
        <v>1.0236536337337991</v>
      </c>
      <c r="I80" s="103"/>
      <c r="J80" s="103"/>
      <c r="K80" s="103"/>
      <c r="L80" s="103"/>
      <c r="M80" s="103"/>
      <c r="O80" t="str">
        <f t="shared" si="5"/>
        <v/>
      </c>
      <c r="P80" s="24" t="s">
        <v>84</v>
      </c>
      <c r="Q80" s="28">
        <f t="shared" si="6"/>
        <v>224.61413475000001</v>
      </c>
      <c r="R80" s="28">
        <v>299.48551300000003</v>
      </c>
      <c r="S80" s="28">
        <f t="shared" si="7"/>
        <v>374.35689125000005</v>
      </c>
    </row>
    <row r="81" spans="1:19" x14ac:dyDescent="0.25">
      <c r="A81" s="23">
        <v>3107</v>
      </c>
      <c r="B81" s="24" t="s">
        <v>85</v>
      </c>
      <c r="C81" s="25">
        <v>1446.23207925</v>
      </c>
      <c r="D81" s="28">
        <v>1928.3094390000001</v>
      </c>
      <c r="E81" s="27">
        <v>2410.3867987500003</v>
      </c>
      <c r="F81" s="103"/>
      <c r="G81" s="28">
        <v>1900.9103070000001</v>
      </c>
      <c r="H81" s="29">
        <f t="shared" si="4"/>
        <v>1.0144136900616005</v>
      </c>
      <c r="I81" s="103"/>
      <c r="J81" s="103"/>
      <c r="K81" s="103"/>
      <c r="L81" s="103"/>
      <c r="M81" s="103"/>
      <c r="O81" t="str">
        <f t="shared" si="5"/>
        <v/>
      </c>
      <c r="P81" s="24" t="s">
        <v>85</v>
      </c>
      <c r="Q81" s="28">
        <f t="shared" si="6"/>
        <v>1446.23207925</v>
      </c>
      <c r="R81" s="28">
        <v>1928.3094390000001</v>
      </c>
      <c r="S81" s="28">
        <f t="shared" si="7"/>
        <v>2410.3867987500003</v>
      </c>
    </row>
    <row r="82" spans="1:19" x14ac:dyDescent="0.25">
      <c r="A82" s="23">
        <v>2905</v>
      </c>
      <c r="B82" s="24" t="s">
        <v>86</v>
      </c>
      <c r="C82" s="25">
        <v>1011.15243375</v>
      </c>
      <c r="D82" s="28">
        <v>1348.2032449999999</v>
      </c>
      <c r="E82" s="27">
        <v>1685.2540562499998</v>
      </c>
      <c r="F82" s="103"/>
      <c r="G82" s="28">
        <v>1314.1920540000001</v>
      </c>
      <c r="H82" s="29">
        <f t="shared" si="4"/>
        <v>1.0258799243964991</v>
      </c>
      <c r="I82" s="103"/>
      <c r="J82" s="103"/>
      <c r="K82" s="103"/>
      <c r="L82" s="103"/>
      <c r="M82" s="103"/>
      <c r="O82" t="str">
        <f t="shared" si="5"/>
        <v/>
      </c>
      <c r="P82" s="24" t="s">
        <v>86</v>
      </c>
      <c r="Q82" s="28">
        <f t="shared" si="6"/>
        <v>1011.15243375</v>
      </c>
      <c r="R82" s="28">
        <v>1348.2032449999999</v>
      </c>
      <c r="S82" s="28">
        <f t="shared" si="7"/>
        <v>1685.2540562499998</v>
      </c>
    </row>
    <row r="83" spans="1:19" x14ac:dyDescent="0.25">
      <c r="A83" s="23">
        <v>2203</v>
      </c>
      <c r="B83" s="24" t="s">
        <v>87</v>
      </c>
      <c r="C83" s="25">
        <v>101.70743625</v>
      </c>
      <c r="D83" s="28">
        <v>135.609915</v>
      </c>
      <c r="E83" s="27">
        <v>169.51239375</v>
      </c>
      <c r="F83" s="103"/>
      <c r="G83" s="28">
        <v>132.36857599999999</v>
      </c>
      <c r="H83" s="29">
        <f t="shared" si="4"/>
        <v>1.0244872242185337</v>
      </c>
      <c r="I83" s="103"/>
      <c r="J83" s="103"/>
      <c r="K83" s="103"/>
      <c r="L83" s="103"/>
      <c r="M83" s="103"/>
      <c r="O83" t="str">
        <f t="shared" si="5"/>
        <v/>
      </c>
      <c r="P83" s="24" t="s">
        <v>87</v>
      </c>
      <c r="Q83" s="28">
        <f t="shared" si="6"/>
        <v>101.70743625</v>
      </c>
      <c r="R83" s="28">
        <v>135.609915</v>
      </c>
      <c r="S83" s="28">
        <f t="shared" si="7"/>
        <v>169.51239375</v>
      </c>
    </row>
    <row r="84" spans="1:19" x14ac:dyDescent="0.25">
      <c r="A84" s="23">
        <v>5207</v>
      </c>
      <c r="B84" s="24" t="s">
        <v>88</v>
      </c>
      <c r="C84" s="25">
        <v>3091.9137217499997</v>
      </c>
      <c r="D84" s="28">
        <v>4122.5516289999996</v>
      </c>
      <c r="E84" s="27">
        <v>5153.1895362499999</v>
      </c>
      <c r="F84" s="103"/>
      <c r="G84" s="28">
        <v>4034.4153529999999</v>
      </c>
      <c r="H84" s="29">
        <f t="shared" si="4"/>
        <v>1.0218461086150838</v>
      </c>
      <c r="I84" s="103"/>
      <c r="J84" s="103"/>
      <c r="K84" s="103"/>
      <c r="L84" s="103"/>
      <c r="M84" s="103"/>
      <c r="O84" t="str">
        <f t="shared" si="5"/>
        <v/>
      </c>
      <c r="P84" s="24" t="s">
        <v>88</v>
      </c>
      <c r="Q84" s="28">
        <f t="shared" si="6"/>
        <v>3091.9137217499997</v>
      </c>
      <c r="R84" s="28">
        <v>4122.5516289999996</v>
      </c>
      <c r="S84" s="28">
        <f t="shared" si="7"/>
        <v>5153.1895362499999</v>
      </c>
    </row>
    <row r="85" spans="1:19" x14ac:dyDescent="0.25">
      <c r="A85" s="23">
        <v>5102</v>
      </c>
      <c r="B85" s="24" t="s">
        <v>89</v>
      </c>
      <c r="C85" s="25">
        <v>1749.4192792500003</v>
      </c>
      <c r="D85" s="28">
        <v>2332.5590390000002</v>
      </c>
      <c r="E85" s="27">
        <v>2915.6987987500002</v>
      </c>
      <c r="F85" s="103"/>
      <c r="G85" s="28">
        <v>2319.370649</v>
      </c>
      <c r="H85" s="29">
        <f t="shared" si="4"/>
        <v>1.005686193367018</v>
      </c>
      <c r="I85" s="103"/>
      <c r="J85" s="103"/>
      <c r="K85" s="103"/>
      <c r="L85" s="103"/>
      <c r="M85" s="103"/>
      <c r="O85" t="str">
        <f t="shared" si="5"/>
        <v/>
      </c>
      <c r="P85" s="24" t="s">
        <v>89</v>
      </c>
      <c r="Q85" s="28">
        <f t="shared" si="6"/>
        <v>1749.4192792500003</v>
      </c>
      <c r="R85" s="28">
        <v>2332.5590390000002</v>
      </c>
      <c r="S85" s="28">
        <f t="shared" si="7"/>
        <v>2915.6987987500002</v>
      </c>
    </row>
    <row r="86" spans="1:19" x14ac:dyDescent="0.25">
      <c r="A86" s="23">
        <v>2101</v>
      </c>
      <c r="B86" s="24" t="s">
        <v>90</v>
      </c>
      <c r="C86" s="25">
        <v>329.93629575</v>
      </c>
      <c r="D86" s="28">
        <v>439.91506099999998</v>
      </c>
      <c r="E86" s="27">
        <v>549.89382624999996</v>
      </c>
      <c r="F86" s="103"/>
      <c r="G86" s="28">
        <v>432.58619199999998</v>
      </c>
      <c r="H86" s="29">
        <f t="shared" si="4"/>
        <v>1.0169419855176514</v>
      </c>
      <c r="I86" s="103"/>
      <c r="J86" s="103"/>
      <c r="K86" s="103"/>
      <c r="L86" s="103"/>
      <c r="M86" s="103"/>
      <c r="O86" t="str">
        <f t="shared" si="5"/>
        <v/>
      </c>
      <c r="P86" s="24" t="s">
        <v>90</v>
      </c>
      <c r="Q86" s="28">
        <f t="shared" si="6"/>
        <v>329.93629575</v>
      </c>
      <c r="R86" s="28">
        <v>439.91506099999998</v>
      </c>
      <c r="S86" s="28">
        <f t="shared" si="7"/>
        <v>549.89382624999996</v>
      </c>
    </row>
    <row r="87" spans="1:19" x14ac:dyDescent="0.25">
      <c r="A87" s="23">
        <v>4301</v>
      </c>
      <c r="B87" s="24" t="s">
        <v>91</v>
      </c>
      <c r="C87" s="25">
        <v>4251.5726782500005</v>
      </c>
      <c r="D87" s="28">
        <v>5668.7635710000004</v>
      </c>
      <c r="E87" s="27">
        <v>7085.9544637500003</v>
      </c>
      <c r="F87" s="103"/>
      <c r="G87" s="28">
        <v>5753.1280049999996</v>
      </c>
      <c r="H87" s="29">
        <f t="shared" si="4"/>
        <v>0.98533590180390929</v>
      </c>
      <c r="I87" s="103"/>
      <c r="J87" s="103"/>
      <c r="K87" s="103"/>
      <c r="L87" s="103"/>
      <c r="M87" s="103"/>
      <c r="O87" t="str">
        <f t="shared" si="5"/>
        <v/>
      </c>
      <c r="P87" s="24" t="s">
        <v>91</v>
      </c>
      <c r="Q87" s="28">
        <f t="shared" si="6"/>
        <v>4251.5726782500005</v>
      </c>
      <c r="R87" s="28">
        <v>5668.7635710000004</v>
      </c>
      <c r="S87" s="28">
        <f t="shared" si="7"/>
        <v>7085.9544637500003</v>
      </c>
    </row>
    <row r="88" spans="1:19" x14ac:dyDescent="0.25">
      <c r="A88" s="23">
        <v>4201</v>
      </c>
      <c r="B88" s="24" t="s">
        <v>115</v>
      </c>
      <c r="C88" s="25">
        <v>4586.0731409265536</v>
      </c>
      <c r="D88" s="31">
        <v>6114.7641879020712</v>
      </c>
      <c r="E88" s="27">
        <v>7643.4552348775887</v>
      </c>
      <c r="F88" s="103"/>
      <c r="G88" s="31">
        <v>6054.9607149192816</v>
      </c>
      <c r="H88" s="29">
        <f t="shared" si="4"/>
        <v>1.0098767730788798</v>
      </c>
      <c r="I88" s="103"/>
      <c r="J88" s="103"/>
      <c r="K88" s="103"/>
      <c r="L88" s="103"/>
      <c r="M88" s="103"/>
      <c r="O88" t="str">
        <f t="shared" si="5"/>
        <v/>
      </c>
      <c r="P88" s="24" t="s">
        <v>115</v>
      </c>
      <c r="Q88" s="28">
        <f t="shared" si="6"/>
        <v>4586.0731409265536</v>
      </c>
      <c r="R88" s="31">
        <v>6114.7641879020712</v>
      </c>
      <c r="S88" s="28">
        <f t="shared" si="7"/>
        <v>7643.4552348775887</v>
      </c>
    </row>
    <row r="89" spans="1:19" x14ac:dyDescent="0.25">
      <c r="A89" s="23">
        <v>2204</v>
      </c>
      <c r="B89" s="24" t="s">
        <v>92</v>
      </c>
      <c r="C89" s="25">
        <v>129.65752649999999</v>
      </c>
      <c r="D89" s="28">
        <v>172.87670199999999</v>
      </c>
      <c r="E89" s="27">
        <v>216.0958775</v>
      </c>
      <c r="F89" s="103"/>
      <c r="G89" s="28">
        <v>168.59356199999999</v>
      </c>
      <c r="H89" s="29">
        <f t="shared" si="4"/>
        <v>1.0254051219346088</v>
      </c>
      <c r="I89" s="103"/>
      <c r="J89" s="103"/>
      <c r="K89" s="103"/>
      <c r="L89" s="103"/>
      <c r="M89" s="103"/>
      <c r="O89" t="str">
        <f t="shared" si="5"/>
        <v/>
      </c>
      <c r="P89" s="24" t="s">
        <v>92</v>
      </c>
      <c r="Q89" s="28">
        <f t="shared" si="6"/>
        <v>129.65752649999999</v>
      </c>
      <c r="R89" s="28">
        <v>172.87670199999999</v>
      </c>
      <c r="S89" s="28">
        <f t="shared" si="7"/>
        <v>216.0958775</v>
      </c>
    </row>
    <row r="90" spans="1:19" x14ac:dyDescent="0.25">
      <c r="A90" s="23">
        <v>2601</v>
      </c>
      <c r="B90" s="24" t="s">
        <v>93</v>
      </c>
      <c r="C90" s="25">
        <v>120.16829100000001</v>
      </c>
      <c r="D90" s="28">
        <v>160.224388</v>
      </c>
      <c r="E90" s="27">
        <v>200.280485</v>
      </c>
      <c r="F90" s="103"/>
      <c r="G90" s="28">
        <v>156.83907199999999</v>
      </c>
      <c r="H90" s="29">
        <f t="shared" si="4"/>
        <v>1.0215846469685821</v>
      </c>
      <c r="I90" s="103"/>
      <c r="J90" s="103"/>
      <c r="K90" s="103"/>
      <c r="L90" s="103"/>
      <c r="M90" s="103"/>
      <c r="O90" t="str">
        <f t="shared" si="5"/>
        <v/>
      </c>
      <c r="P90" s="24" t="s">
        <v>93</v>
      </c>
      <c r="Q90" s="28">
        <f t="shared" si="6"/>
        <v>120.16829100000001</v>
      </c>
      <c r="R90" s="28">
        <v>160.224388</v>
      </c>
      <c r="S90" s="28">
        <f t="shared" si="7"/>
        <v>200.280485</v>
      </c>
    </row>
    <row r="91" spans="1:19" x14ac:dyDescent="0.25">
      <c r="A91" s="23">
        <v>5107</v>
      </c>
      <c r="B91" s="24" t="s">
        <v>94</v>
      </c>
      <c r="C91" s="25">
        <v>1859.7536512500001</v>
      </c>
      <c r="D91" s="28">
        <v>2479.6715349999999</v>
      </c>
      <c r="E91" s="27">
        <v>3099.5894187499998</v>
      </c>
      <c r="F91" s="103"/>
      <c r="G91" s="28">
        <v>2425.3861419999998</v>
      </c>
      <c r="H91" s="29">
        <f t="shared" si="4"/>
        <v>1.022382165074645</v>
      </c>
      <c r="I91" s="103"/>
      <c r="J91" s="103"/>
      <c r="K91" s="103"/>
      <c r="L91" s="103"/>
      <c r="M91" s="103"/>
      <c r="O91" t="str">
        <f t="shared" si="5"/>
        <v/>
      </c>
      <c r="P91" s="24" t="s">
        <v>94</v>
      </c>
      <c r="Q91" s="28">
        <f t="shared" si="6"/>
        <v>1859.7536512500001</v>
      </c>
      <c r="R91" s="28">
        <v>2479.6715349999999</v>
      </c>
      <c r="S91" s="28">
        <f t="shared" si="7"/>
        <v>3099.5894187499998</v>
      </c>
    </row>
    <row r="92" spans="1:19" x14ac:dyDescent="0.25">
      <c r="A92" s="23">
        <v>1301</v>
      </c>
      <c r="B92" s="24" t="s">
        <v>116</v>
      </c>
      <c r="C92" s="25">
        <v>437.78157602574527</v>
      </c>
      <c r="D92" s="31">
        <v>583.70876803432702</v>
      </c>
      <c r="E92" s="27">
        <v>729.63596004290878</v>
      </c>
      <c r="F92" s="103"/>
      <c r="G92" s="31">
        <v>572.85722362435797</v>
      </c>
      <c r="H92" s="29">
        <f t="shared" si="4"/>
        <v>1.018942842932683</v>
      </c>
      <c r="I92" s="103"/>
      <c r="J92" s="103"/>
      <c r="K92" s="103"/>
      <c r="L92" s="103"/>
      <c r="M92" s="103"/>
      <c r="O92" t="str">
        <f t="shared" si="5"/>
        <v/>
      </c>
      <c r="P92" s="24" t="s">
        <v>116</v>
      </c>
      <c r="Q92" s="28">
        <f t="shared" si="6"/>
        <v>437.78157602574527</v>
      </c>
      <c r="R92" s="31">
        <v>583.70876803432702</v>
      </c>
      <c r="S92" s="28">
        <f t="shared" si="7"/>
        <v>729.63596004290878</v>
      </c>
    </row>
    <row r="93" spans="1:19" x14ac:dyDescent="0.25">
      <c r="A93" s="23">
        <v>2908</v>
      </c>
      <c r="B93" s="24" t="s">
        <v>95</v>
      </c>
      <c r="C93" s="25">
        <v>2745.1554967499997</v>
      </c>
      <c r="D93" s="28">
        <v>3660.2073289999998</v>
      </c>
      <c r="E93" s="27">
        <v>4575.25916125</v>
      </c>
      <c r="F93" s="103"/>
      <c r="G93" s="28">
        <v>3571.9727750000002</v>
      </c>
      <c r="H93" s="29">
        <f t="shared" si="4"/>
        <v>1.0247019111168896</v>
      </c>
      <c r="I93" s="103"/>
      <c r="J93" s="103"/>
      <c r="K93" s="103"/>
      <c r="L93" s="103"/>
      <c r="M93" s="103"/>
      <c r="O93" t="str">
        <f t="shared" si="5"/>
        <v/>
      </c>
      <c r="P93" s="24" t="s">
        <v>95</v>
      </c>
      <c r="Q93" s="28">
        <f t="shared" si="6"/>
        <v>2745.1554967499997</v>
      </c>
      <c r="R93" s="28">
        <v>3660.2073289999998</v>
      </c>
      <c r="S93" s="28">
        <f t="shared" si="7"/>
        <v>4575.25916125</v>
      </c>
    </row>
    <row r="94" spans="1:19" x14ac:dyDescent="0.25">
      <c r="A94" s="23">
        <v>5105</v>
      </c>
      <c r="B94" s="24" t="s">
        <v>96</v>
      </c>
      <c r="C94" s="25">
        <v>770.51971649999996</v>
      </c>
      <c r="D94" s="28">
        <v>1027.3596219999999</v>
      </c>
      <c r="E94" s="27">
        <v>1284.1995274999999</v>
      </c>
      <c r="F94" s="103"/>
      <c r="G94" s="28">
        <v>1018.11215</v>
      </c>
      <c r="H94" s="29">
        <f t="shared" si="4"/>
        <v>1.0090829600648612</v>
      </c>
      <c r="I94" s="103"/>
      <c r="J94" s="103"/>
      <c r="K94" s="103"/>
      <c r="L94" s="103"/>
      <c r="M94" s="103"/>
      <c r="O94" t="str">
        <f t="shared" si="5"/>
        <v/>
      </c>
      <c r="P94" s="24" t="s">
        <v>96</v>
      </c>
      <c r="Q94" s="28">
        <f t="shared" si="6"/>
        <v>770.51971649999996</v>
      </c>
      <c r="R94" s="28">
        <v>1027.3596219999999</v>
      </c>
      <c r="S94" s="28">
        <f t="shared" si="7"/>
        <v>1284.1995274999999</v>
      </c>
    </row>
    <row r="95" spans="1:19" x14ac:dyDescent="0.25">
      <c r="A95" s="23">
        <v>2106</v>
      </c>
      <c r="B95" s="24" t="s">
        <v>97</v>
      </c>
      <c r="C95" s="25">
        <v>340.09146150000004</v>
      </c>
      <c r="D95" s="28">
        <v>453.45528200000001</v>
      </c>
      <c r="E95" s="27">
        <v>566.81910249999999</v>
      </c>
      <c r="F95" s="103"/>
      <c r="G95" s="28">
        <v>444.629277</v>
      </c>
      <c r="H95" s="29">
        <f t="shared" si="4"/>
        <v>1.0198502560594993</v>
      </c>
      <c r="I95" s="103"/>
      <c r="J95" s="103"/>
      <c r="K95" s="103"/>
      <c r="L95" s="103"/>
      <c r="M95" s="103"/>
      <c r="O95" t="str">
        <f t="shared" si="5"/>
        <v/>
      </c>
      <c r="P95" s="24" t="s">
        <v>97</v>
      </c>
      <c r="Q95" s="28">
        <f t="shared" si="6"/>
        <v>340.09146150000004</v>
      </c>
      <c r="R95" s="28">
        <v>453.45528200000001</v>
      </c>
      <c r="S95" s="28">
        <f t="shared" si="7"/>
        <v>566.81910249999999</v>
      </c>
    </row>
    <row r="96" spans="1:19" x14ac:dyDescent="0.25">
      <c r="A96" s="23">
        <v>1501</v>
      </c>
      <c r="B96" s="24" t="s">
        <v>98</v>
      </c>
      <c r="C96" s="25">
        <v>678.55819689633563</v>
      </c>
      <c r="D96" s="31">
        <v>904.74426252844751</v>
      </c>
      <c r="E96" s="27">
        <v>1130.9303281605594</v>
      </c>
      <c r="F96" s="103"/>
      <c r="G96" s="31">
        <v>855.84576300217259</v>
      </c>
      <c r="H96" s="29">
        <f t="shared" si="4"/>
        <v>1.0571347100612458</v>
      </c>
      <c r="I96" s="103"/>
      <c r="J96" s="103"/>
      <c r="K96" s="103"/>
      <c r="L96" s="103"/>
      <c r="M96" s="103"/>
      <c r="O96" t="str">
        <f t="shared" si="5"/>
        <v/>
      </c>
      <c r="P96" s="24" t="s">
        <v>98</v>
      </c>
      <c r="Q96" s="28">
        <f t="shared" si="6"/>
        <v>678.55819689633563</v>
      </c>
      <c r="R96" s="31">
        <v>904.74426252844751</v>
      </c>
      <c r="S96" s="28">
        <f t="shared" si="7"/>
        <v>1130.9303281605594</v>
      </c>
    </row>
    <row r="97" spans="1:19" x14ac:dyDescent="0.25">
      <c r="A97" s="23">
        <v>2605</v>
      </c>
      <c r="B97" s="24" t="s">
        <v>99</v>
      </c>
      <c r="C97" s="25">
        <v>224.13329475</v>
      </c>
      <c r="D97" s="31">
        <v>298.84439300000003</v>
      </c>
      <c r="E97" s="27">
        <v>373.55549125000005</v>
      </c>
      <c r="F97" s="103"/>
      <c r="G97" s="31">
        <v>291.07578999999998</v>
      </c>
      <c r="H97" s="29">
        <f t="shared" si="4"/>
        <v>1.0266892791049371</v>
      </c>
      <c r="I97" s="103"/>
      <c r="J97" s="103"/>
      <c r="K97" s="103"/>
      <c r="L97" s="103"/>
      <c r="M97" s="103"/>
      <c r="O97" t="str">
        <f t="shared" si="5"/>
        <v/>
      </c>
      <c r="P97" s="24" t="s">
        <v>99</v>
      </c>
      <c r="Q97" s="28">
        <f t="shared" si="6"/>
        <v>224.13329475</v>
      </c>
      <c r="R97" s="28">
        <v>298.84439300000003</v>
      </c>
      <c r="S97" s="28">
        <f t="shared" si="7"/>
        <v>373.55549125000005</v>
      </c>
    </row>
    <row r="98" spans="1:19" x14ac:dyDescent="0.25">
      <c r="A98" s="23">
        <v>2205</v>
      </c>
      <c r="B98" s="24" t="s">
        <v>100</v>
      </c>
      <c r="C98" s="25">
        <v>221.50241925</v>
      </c>
      <c r="D98" s="28">
        <v>295.33655900000002</v>
      </c>
      <c r="E98" s="27">
        <v>369.17069875000004</v>
      </c>
      <c r="F98" s="103"/>
      <c r="G98" s="28">
        <v>288.11634600000002</v>
      </c>
      <c r="H98" s="29">
        <f t="shared" si="4"/>
        <v>1.0250600602855071</v>
      </c>
      <c r="I98" s="103"/>
      <c r="J98" s="103"/>
      <c r="K98" s="103"/>
      <c r="L98" s="103"/>
      <c r="M98" s="103"/>
      <c r="O98" t="str">
        <f t="shared" si="5"/>
        <v/>
      </c>
      <c r="P98" s="24" t="s">
        <v>100</v>
      </c>
      <c r="Q98" s="28">
        <f t="shared" si="6"/>
        <v>221.50241925</v>
      </c>
      <c r="R98" s="28">
        <v>295.33655900000002</v>
      </c>
      <c r="S98" s="28">
        <f t="shared" si="7"/>
        <v>369.17069875000004</v>
      </c>
    </row>
    <row r="99" spans="1:19" x14ac:dyDescent="0.25">
      <c r="A99" s="23">
        <v>5001</v>
      </c>
      <c r="B99" s="24" t="s">
        <v>101</v>
      </c>
      <c r="C99" s="25">
        <v>1676.1488332500001</v>
      </c>
      <c r="D99" s="28">
        <v>2234.8651110000001</v>
      </c>
      <c r="E99" s="27">
        <v>2793.5813887499999</v>
      </c>
      <c r="F99" s="103"/>
      <c r="G99" s="28">
        <v>2192.6660139999999</v>
      </c>
      <c r="H99" s="29">
        <f t="shared" si="4"/>
        <v>1.0192455653211945</v>
      </c>
      <c r="I99" s="103"/>
      <c r="J99" s="103"/>
      <c r="K99" s="103"/>
      <c r="L99" s="103"/>
      <c r="M99" s="103"/>
      <c r="O99" t="str">
        <f t="shared" si="5"/>
        <v/>
      </c>
      <c r="P99" s="24" t="s">
        <v>101</v>
      </c>
      <c r="Q99" s="28">
        <f t="shared" si="6"/>
        <v>1676.1488332500001</v>
      </c>
      <c r="R99" s="28">
        <v>2234.8651110000001</v>
      </c>
      <c r="S99" s="28">
        <f t="shared" si="7"/>
        <v>2793.5813887499999</v>
      </c>
    </row>
    <row r="100" spans="1:19" x14ac:dyDescent="0.25">
      <c r="A100" s="23">
        <v>1303</v>
      </c>
      <c r="B100" s="24" t="s">
        <v>102</v>
      </c>
      <c r="C100" s="25">
        <v>511.45064475000004</v>
      </c>
      <c r="D100" s="28">
        <v>681.93419300000005</v>
      </c>
      <c r="E100" s="27">
        <v>852.41774125000006</v>
      </c>
      <c r="F100" s="103"/>
      <c r="G100" s="28">
        <v>676.94794999999999</v>
      </c>
      <c r="H100" s="29">
        <f t="shared" si="4"/>
        <v>1.0073657701452527</v>
      </c>
      <c r="I100" s="103"/>
      <c r="J100" s="103"/>
      <c r="K100" s="103"/>
      <c r="L100" s="103"/>
      <c r="M100" s="103"/>
      <c r="O100" t="str">
        <f t="shared" si="5"/>
        <v/>
      </c>
      <c r="P100" s="24" t="s">
        <v>102</v>
      </c>
      <c r="Q100" s="28">
        <f t="shared" si="6"/>
        <v>511.45064475000004</v>
      </c>
      <c r="R100" s="28">
        <v>681.93419300000005</v>
      </c>
      <c r="S100" s="28">
        <f t="shared" si="7"/>
        <v>852.41774125000006</v>
      </c>
    </row>
    <row r="101" spans="1:19" x14ac:dyDescent="0.25">
      <c r="A101" s="23">
        <v>5201</v>
      </c>
      <c r="B101" s="24" t="s">
        <v>103</v>
      </c>
      <c r="C101" s="25">
        <v>2636.40255075</v>
      </c>
      <c r="D101" s="28">
        <v>3515.2034010000002</v>
      </c>
      <c r="E101" s="27">
        <v>4394.0042512500004</v>
      </c>
      <c r="F101" s="103"/>
      <c r="G101" s="28">
        <v>3428.7537969999998</v>
      </c>
      <c r="H101" s="29">
        <f t="shared" si="4"/>
        <v>1.0252131267271625</v>
      </c>
      <c r="I101" s="103"/>
      <c r="J101" s="103"/>
      <c r="K101" s="103"/>
      <c r="L101" s="103"/>
      <c r="M101" s="103"/>
      <c r="O101" t="str">
        <f t="shared" si="5"/>
        <v/>
      </c>
      <c r="P101" s="24" t="s">
        <v>103</v>
      </c>
      <c r="Q101" s="28">
        <f t="shared" si="6"/>
        <v>2636.40255075</v>
      </c>
      <c r="R101" s="28">
        <v>3515.2034010000002</v>
      </c>
      <c r="S101" s="28">
        <f t="shared" si="7"/>
        <v>4394.0042512500004</v>
      </c>
    </row>
    <row r="102" spans="1:19" x14ac:dyDescent="0.25">
      <c r="A102" s="23">
        <v>5003</v>
      </c>
      <c r="B102" s="24" t="s">
        <v>104</v>
      </c>
      <c r="C102" s="25">
        <v>3584.9028652500001</v>
      </c>
      <c r="D102" s="28">
        <v>4779.8704870000001</v>
      </c>
      <c r="E102" s="27">
        <v>5974.8381087500002</v>
      </c>
      <c r="F102" s="103"/>
      <c r="G102" s="28">
        <v>4686.9095109999998</v>
      </c>
      <c r="H102" s="29">
        <f t="shared" si="4"/>
        <v>1.0198341734103944</v>
      </c>
      <c r="I102" s="103"/>
      <c r="J102" s="103"/>
      <c r="K102" s="103"/>
      <c r="L102" s="103"/>
      <c r="M102" s="103"/>
      <c r="O102" t="str">
        <f t="shared" si="5"/>
        <v/>
      </c>
      <c r="P102" s="24" t="s">
        <v>104</v>
      </c>
      <c r="Q102" s="28">
        <f t="shared" si="6"/>
        <v>3584.9028652500001</v>
      </c>
      <c r="R102" s="28">
        <v>4779.8704870000001</v>
      </c>
      <c r="S102" s="28">
        <f t="shared" si="7"/>
        <v>5974.8381087500002</v>
      </c>
    </row>
    <row r="103" spans="1:19" x14ac:dyDescent="0.25">
      <c r="A103" s="23">
        <v>2104</v>
      </c>
      <c r="B103" s="24" t="s">
        <v>105</v>
      </c>
      <c r="C103" s="25">
        <v>313.45862399999999</v>
      </c>
      <c r="D103" s="28">
        <v>417.94483200000002</v>
      </c>
      <c r="E103" s="27">
        <v>522.43104000000005</v>
      </c>
      <c r="F103" s="103"/>
      <c r="G103" s="28">
        <v>410.08756099999999</v>
      </c>
      <c r="H103" s="29">
        <f t="shared" si="4"/>
        <v>1.0191599837382046</v>
      </c>
      <c r="I103" s="103"/>
      <c r="J103" s="103"/>
      <c r="K103" s="103"/>
      <c r="L103" s="103"/>
      <c r="M103" s="103"/>
      <c r="O103" t="str">
        <f t="shared" si="5"/>
        <v/>
      </c>
      <c r="P103" s="24" t="s">
        <v>105</v>
      </c>
      <c r="Q103" s="28">
        <f t="shared" si="6"/>
        <v>313.45862399999999</v>
      </c>
      <c r="R103" s="28">
        <v>417.94483200000002</v>
      </c>
      <c r="S103" s="28">
        <f t="shared" si="7"/>
        <v>522.43104000000005</v>
      </c>
    </row>
    <row r="104" spans="1:19" x14ac:dyDescent="0.25">
      <c r="A104" s="23">
        <v>2501</v>
      </c>
      <c r="B104" s="24" t="s">
        <v>106</v>
      </c>
      <c r="C104" s="25">
        <v>438.842895</v>
      </c>
      <c r="D104" s="28">
        <v>585.12386000000004</v>
      </c>
      <c r="E104" s="27">
        <v>731.40482500000007</v>
      </c>
      <c r="F104" s="103"/>
      <c r="G104" s="28">
        <v>573.47063800000001</v>
      </c>
      <c r="H104" s="29">
        <f t="shared" si="4"/>
        <v>1.0203205207517529</v>
      </c>
      <c r="I104" s="103"/>
      <c r="J104" s="103"/>
      <c r="K104" s="103"/>
      <c r="L104" s="103"/>
      <c r="M104" s="103"/>
      <c r="O104" t="str">
        <f t="shared" si="5"/>
        <v/>
      </c>
      <c r="P104" s="24" t="s">
        <v>106</v>
      </c>
      <c r="Q104" s="28">
        <f t="shared" si="6"/>
        <v>438.842895</v>
      </c>
      <c r="R104" s="28">
        <v>585.12386000000004</v>
      </c>
      <c r="S104" s="28">
        <f t="shared" si="7"/>
        <v>731.40482500000007</v>
      </c>
    </row>
    <row r="105" spans="1:19" ht="15.75" thickBot="1" x14ac:dyDescent="0.3">
      <c r="A105" s="32">
        <v>4203</v>
      </c>
      <c r="B105" s="33" t="s">
        <v>107</v>
      </c>
      <c r="C105" s="34">
        <v>3461.4533647499998</v>
      </c>
      <c r="D105" s="98">
        <v>4615.2711529999997</v>
      </c>
      <c r="E105" s="36">
        <v>5769.0889412500001</v>
      </c>
      <c r="F105" s="103"/>
      <c r="G105" s="98">
        <v>4521.2292319999997</v>
      </c>
      <c r="H105" s="29">
        <f t="shared" si="4"/>
        <v>1.0208000780704498</v>
      </c>
      <c r="I105" s="103"/>
      <c r="J105" s="103"/>
      <c r="K105" s="103"/>
      <c r="L105" s="103"/>
      <c r="M105" s="103"/>
      <c r="O105" t="str">
        <f t="shared" si="5"/>
        <v/>
      </c>
      <c r="P105" s="33" t="s">
        <v>107</v>
      </c>
      <c r="Q105" s="28">
        <f t="shared" si="6"/>
        <v>3461.4533647499998</v>
      </c>
      <c r="R105" s="28">
        <v>4615.2711529999997</v>
      </c>
      <c r="S105" s="28">
        <f t="shared" si="7"/>
        <v>5769.0889412500001</v>
      </c>
    </row>
    <row r="106" spans="1:19" x14ac:dyDescent="0.25">
      <c r="A106" s="37">
        <v>1302</v>
      </c>
      <c r="B106" s="106" t="s">
        <v>117</v>
      </c>
      <c r="C106" s="106"/>
      <c r="D106" s="106"/>
      <c r="E106" s="107"/>
      <c r="F106" s="104"/>
      <c r="I106" s="104"/>
      <c r="J106" s="104"/>
      <c r="K106" s="104"/>
      <c r="L106" s="104"/>
      <c r="M106" s="104"/>
      <c r="R106" s="38"/>
      <c r="S106" s="28">
        <f t="shared" si="7"/>
        <v>0</v>
      </c>
    </row>
    <row r="107" spans="1:19" ht="15.75" thickBot="1" x14ac:dyDescent="0.3">
      <c r="A107" s="39" t="s">
        <v>118</v>
      </c>
      <c r="B107" s="40" t="s">
        <v>119</v>
      </c>
      <c r="C107" s="19" t="s">
        <v>1</v>
      </c>
      <c r="D107" s="19" t="s">
        <v>3</v>
      </c>
      <c r="E107" s="20" t="s">
        <v>6</v>
      </c>
      <c r="F107" s="102"/>
      <c r="I107" s="102"/>
      <c r="J107" s="102"/>
      <c r="K107" s="102"/>
      <c r="L107" s="102"/>
      <c r="M107" s="102"/>
      <c r="Q107" s="28">
        <f t="shared" si="6"/>
        <v>5529.7998172665903</v>
      </c>
      <c r="R107" s="38">
        <v>7373.06642302212</v>
      </c>
      <c r="S107" s="28">
        <f t="shared" si="7"/>
        <v>9216.3330287776498</v>
      </c>
    </row>
    <row r="108" spans="1:19" ht="15.75" thickBot="1" x14ac:dyDescent="0.3">
      <c r="A108" s="37">
        <v>1302</v>
      </c>
      <c r="B108" s="24" t="s">
        <v>120</v>
      </c>
      <c r="C108" s="25">
        <v>5529.7998172665903</v>
      </c>
      <c r="D108" s="26">
        <v>7373.06642302212</v>
      </c>
      <c r="E108" s="27">
        <v>9216.3330287776498</v>
      </c>
      <c r="F108" s="103"/>
      <c r="G108" s="98">
        <v>7181.4000357564391</v>
      </c>
      <c r="H108" s="29">
        <f t="shared" ref="H108:H110" si="8">D108/G108</f>
        <v>1.0266892787355344</v>
      </c>
      <c r="I108" s="103"/>
      <c r="J108" s="103"/>
      <c r="K108" s="103"/>
      <c r="L108" s="103"/>
      <c r="M108" s="103"/>
      <c r="Q108" s="28">
        <f t="shared" si="6"/>
        <v>11933.092162207513</v>
      </c>
      <c r="R108" s="38">
        <v>15910.789549610017</v>
      </c>
      <c r="S108" s="28">
        <f t="shared" si="7"/>
        <v>19888.486937012523</v>
      </c>
    </row>
    <row r="109" spans="1:19" ht="15.75" thickBot="1" x14ac:dyDescent="0.3">
      <c r="A109" s="37">
        <v>1302</v>
      </c>
      <c r="B109" s="24" t="s">
        <v>121</v>
      </c>
      <c r="C109" s="25">
        <v>11933.092162207513</v>
      </c>
      <c r="D109" s="26">
        <v>15910.789549610017</v>
      </c>
      <c r="E109" s="27">
        <v>19888.486937012523</v>
      </c>
      <c r="F109" s="103"/>
      <c r="G109" s="98">
        <v>15497.180966113237</v>
      </c>
      <c r="H109" s="29">
        <f t="shared" si="8"/>
        <v>1.0266892788050417</v>
      </c>
      <c r="I109" s="103"/>
      <c r="J109" s="103"/>
      <c r="K109" s="103"/>
      <c r="L109" s="103"/>
      <c r="M109" s="103"/>
      <c r="Q109" s="28">
        <f t="shared" si="6"/>
        <v>626.05588732723572</v>
      </c>
      <c r="R109" s="38">
        <v>834.74118310298093</v>
      </c>
      <c r="S109" s="28">
        <f t="shared" si="7"/>
        <v>1043.4264788787261</v>
      </c>
    </row>
    <row r="110" spans="1:19" ht="15.75" thickBot="1" x14ac:dyDescent="0.3">
      <c r="A110" s="37">
        <v>1302</v>
      </c>
      <c r="B110" s="41" t="s">
        <v>122</v>
      </c>
      <c r="C110" s="42">
        <v>626.05588732723572</v>
      </c>
      <c r="D110" s="43">
        <v>834.74118310298093</v>
      </c>
      <c r="E110" s="44">
        <v>1043.4264788787261</v>
      </c>
      <c r="F110" s="103"/>
      <c r="G110" s="98">
        <v>813.0416868730739</v>
      </c>
      <c r="H110" s="29">
        <f t="shared" si="8"/>
        <v>1.0266892787667043</v>
      </c>
      <c r="I110" s="103"/>
      <c r="J110" s="103"/>
      <c r="K110" s="103"/>
      <c r="L110" s="103"/>
      <c r="M110" s="103"/>
      <c r="R110" s="38"/>
    </row>
    <row r="111" spans="1:19" x14ac:dyDescent="0.25">
      <c r="A111"/>
      <c r="B111"/>
      <c r="C111" s="38"/>
      <c r="D111" s="38"/>
      <c r="E111" s="38"/>
      <c r="F111" s="38"/>
      <c r="G111" s="38">
        <f>AVERAGE(G3:G105,G108,G109,G110)</f>
        <v>2908.3740907530068</v>
      </c>
      <c r="H111" s="14">
        <f>AVERAGE(H108:H110,H3:H105)</f>
        <v>1.0196661844515027</v>
      </c>
      <c r="I111" s="38"/>
      <c r="J111" s="38"/>
      <c r="K111" s="38"/>
      <c r="L111" s="38"/>
      <c r="M111" s="38"/>
    </row>
    <row r="112" spans="1:19" x14ac:dyDescent="0.25">
      <c r="A112"/>
      <c r="B112"/>
      <c r="C112" s="38"/>
      <c r="D112" s="38"/>
      <c r="E112" s="38"/>
      <c r="F112" s="38"/>
      <c r="G112" s="105"/>
      <c r="I112" s="38"/>
      <c r="J112" s="38"/>
      <c r="K112" s="38"/>
      <c r="L112" s="38"/>
      <c r="M112" s="38"/>
    </row>
    <row r="113" spans="1:13" x14ac:dyDescent="0.25">
      <c r="A113"/>
      <c r="B113"/>
      <c r="C113" s="38"/>
      <c r="D113" s="38"/>
      <c r="E113" s="38"/>
      <c r="F113" s="38"/>
      <c r="I113" s="38"/>
      <c r="J113" s="38"/>
      <c r="K113" s="38"/>
      <c r="L113" s="38"/>
      <c r="M113" s="38"/>
    </row>
  </sheetData>
  <mergeCells count="2">
    <mergeCell ref="A1:E1"/>
    <mergeCell ref="B106:E10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resultado_ saneamento</vt:lpstr>
      <vt:lpstr>comparação_sem_ajustes</vt:lpstr>
      <vt:lpstr>RR_sem_dados</vt:lpstr>
      <vt:lpstr>RR_cascavel</vt:lpstr>
      <vt:lpstr>RR_chapecó</vt:lpstr>
      <vt:lpstr>RR_maringa_e_londrina</vt:lpstr>
      <vt:lpstr>RR_marabá</vt:lpstr>
      <vt:lpstr>pauta_pós_ajustes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Shigeaky Weky Silva</dc:creator>
  <cp:lastModifiedBy>Carlos Shigeaky Weky Silva</cp:lastModifiedBy>
  <dcterms:created xsi:type="dcterms:W3CDTF">2020-03-17T23:59:59Z</dcterms:created>
  <dcterms:modified xsi:type="dcterms:W3CDTF">2020-03-22T20:26:34Z</dcterms:modified>
</cp:coreProperties>
</file>