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Carlos\Documents\Pauta de Valores\Pauta de Valores 2019\"/>
    </mc:Choice>
  </mc:AlternateContent>
  <bookViews>
    <workbookView xWindow="0" yWindow="0" windowWidth="20490" windowHeight="7755" firstSheet="5" activeTab="8"/>
  </bookViews>
  <sheets>
    <sheet name="resultado saneamento " sheetId="1" r:id="rId1"/>
    <sheet name="comparação sem ajustes" sheetId="2" r:id="rId2"/>
    <sheet name="RR sem dados" sheetId="6" r:id="rId3"/>
    <sheet name="RR Cascavel" sheetId="3" r:id="rId4"/>
    <sheet name="RR Chapecó" sheetId="4" r:id="rId5"/>
    <sheet name="RR Maringa e Londrina" sheetId="7" r:id="rId6"/>
    <sheet name="RR Marabá" sheetId="8" r:id="rId7"/>
    <sheet name="resumo pós ajustes" sheetId="5" r:id="rId8"/>
    <sheet name="comparação pós ajustes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5" l="1"/>
  <c r="O7" i="5"/>
  <c r="N7" i="5"/>
  <c r="J106" i="5"/>
  <c r="K106" i="5"/>
  <c r="I106" i="5"/>
  <c r="O4" i="5"/>
  <c r="P4" i="5"/>
  <c r="O5" i="5"/>
  <c r="P5" i="5"/>
  <c r="O6" i="5"/>
  <c r="P6" i="5"/>
  <c r="O8" i="5"/>
  <c r="P8" i="5"/>
  <c r="O9" i="5"/>
  <c r="P9" i="5"/>
  <c r="O10" i="5"/>
  <c r="P10" i="5"/>
  <c r="O11" i="5"/>
  <c r="P11" i="5"/>
  <c r="O12" i="5"/>
  <c r="P12" i="5"/>
  <c r="O13" i="5"/>
  <c r="P13" i="5"/>
  <c r="O14" i="5"/>
  <c r="P14" i="5"/>
  <c r="O15" i="5"/>
  <c r="P15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O25" i="5"/>
  <c r="P25" i="5"/>
  <c r="O26" i="5"/>
  <c r="P26" i="5"/>
  <c r="O27" i="5"/>
  <c r="P27" i="5"/>
  <c r="O28" i="5"/>
  <c r="P28" i="5"/>
  <c r="O29" i="5"/>
  <c r="P29" i="5"/>
  <c r="O30" i="5"/>
  <c r="P30" i="5"/>
  <c r="O31" i="5"/>
  <c r="P31" i="5"/>
  <c r="O32" i="5"/>
  <c r="P32" i="5"/>
  <c r="O33" i="5"/>
  <c r="P33" i="5"/>
  <c r="O34" i="5"/>
  <c r="P34" i="5"/>
  <c r="O35" i="5"/>
  <c r="P35" i="5"/>
  <c r="O36" i="5"/>
  <c r="P36" i="5"/>
  <c r="O37" i="5"/>
  <c r="P37" i="5"/>
  <c r="O38" i="5"/>
  <c r="P38" i="5"/>
  <c r="O39" i="5"/>
  <c r="P39" i="5"/>
  <c r="O40" i="5"/>
  <c r="P40" i="5"/>
  <c r="O41" i="5"/>
  <c r="P41" i="5"/>
  <c r="O42" i="5"/>
  <c r="P42" i="5"/>
  <c r="O43" i="5"/>
  <c r="P43" i="5"/>
  <c r="O44" i="5"/>
  <c r="P44" i="5"/>
  <c r="O45" i="5"/>
  <c r="P45" i="5"/>
  <c r="O46" i="5"/>
  <c r="P46" i="5"/>
  <c r="O47" i="5"/>
  <c r="P47" i="5"/>
  <c r="O48" i="5"/>
  <c r="P48" i="5"/>
  <c r="O49" i="5"/>
  <c r="P49" i="5"/>
  <c r="O50" i="5"/>
  <c r="P50" i="5"/>
  <c r="O51" i="5"/>
  <c r="P51" i="5"/>
  <c r="O52" i="5"/>
  <c r="P52" i="5"/>
  <c r="O53" i="5"/>
  <c r="P53" i="5"/>
  <c r="O54" i="5"/>
  <c r="P54" i="5"/>
  <c r="O55" i="5"/>
  <c r="P55" i="5"/>
  <c r="O56" i="5"/>
  <c r="P56" i="5"/>
  <c r="O57" i="5"/>
  <c r="P57" i="5"/>
  <c r="O58" i="5"/>
  <c r="P58" i="5"/>
  <c r="O59" i="5"/>
  <c r="P59" i="5"/>
  <c r="O60" i="5"/>
  <c r="P60" i="5"/>
  <c r="O61" i="5"/>
  <c r="P61" i="5"/>
  <c r="O62" i="5"/>
  <c r="P62" i="5"/>
  <c r="O63" i="5"/>
  <c r="P63" i="5"/>
  <c r="O64" i="5"/>
  <c r="P64" i="5"/>
  <c r="O65" i="5"/>
  <c r="P65" i="5"/>
  <c r="O66" i="5"/>
  <c r="P66" i="5"/>
  <c r="O67" i="5"/>
  <c r="P67" i="5"/>
  <c r="O68" i="5"/>
  <c r="P68" i="5"/>
  <c r="O69" i="5"/>
  <c r="P69" i="5"/>
  <c r="O70" i="5"/>
  <c r="P70" i="5"/>
  <c r="O71" i="5"/>
  <c r="P71" i="5"/>
  <c r="O72" i="5"/>
  <c r="P72" i="5"/>
  <c r="O73" i="5"/>
  <c r="P73" i="5"/>
  <c r="O74" i="5"/>
  <c r="P74" i="5"/>
  <c r="O75" i="5"/>
  <c r="P75" i="5"/>
  <c r="O76" i="5"/>
  <c r="P76" i="5"/>
  <c r="O77" i="5"/>
  <c r="P77" i="5"/>
  <c r="O78" i="5"/>
  <c r="P78" i="5"/>
  <c r="O79" i="5"/>
  <c r="P79" i="5"/>
  <c r="O80" i="5"/>
  <c r="P80" i="5"/>
  <c r="O81" i="5"/>
  <c r="P81" i="5"/>
  <c r="O82" i="5"/>
  <c r="P82" i="5"/>
  <c r="O83" i="5"/>
  <c r="P83" i="5"/>
  <c r="O84" i="5"/>
  <c r="P84" i="5"/>
  <c r="O85" i="5"/>
  <c r="P85" i="5"/>
  <c r="O86" i="5"/>
  <c r="P86" i="5"/>
  <c r="O87" i="5"/>
  <c r="P87" i="5"/>
  <c r="O88" i="5"/>
  <c r="P88" i="5"/>
  <c r="O89" i="5"/>
  <c r="P89" i="5"/>
  <c r="O90" i="5"/>
  <c r="P90" i="5"/>
  <c r="O91" i="5"/>
  <c r="P91" i="5"/>
  <c r="O92" i="5"/>
  <c r="P92" i="5"/>
  <c r="O93" i="5"/>
  <c r="P93" i="5"/>
  <c r="O94" i="5"/>
  <c r="P94" i="5"/>
  <c r="O95" i="5"/>
  <c r="P95" i="5"/>
  <c r="O96" i="5"/>
  <c r="P96" i="5"/>
  <c r="O97" i="5"/>
  <c r="P97" i="5"/>
  <c r="O98" i="5"/>
  <c r="P98" i="5"/>
  <c r="O99" i="5"/>
  <c r="P99" i="5"/>
  <c r="O100" i="5"/>
  <c r="P100" i="5"/>
  <c r="O101" i="5"/>
  <c r="P101" i="5"/>
  <c r="O102" i="5"/>
  <c r="P102" i="5"/>
  <c r="O103" i="5"/>
  <c r="P103" i="5"/>
  <c r="O104" i="5"/>
  <c r="P104" i="5"/>
  <c r="O105" i="5"/>
  <c r="P105" i="5"/>
  <c r="O106" i="5"/>
  <c r="P106" i="5"/>
  <c r="P3" i="5"/>
  <c r="O3" i="5"/>
  <c r="N4" i="5"/>
  <c r="N5" i="5"/>
  <c r="N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3" i="5"/>
  <c r="R4" i="5"/>
  <c r="S4" i="5"/>
  <c r="T4" i="5"/>
  <c r="R5" i="5"/>
  <c r="S5" i="5"/>
  <c r="T5" i="5"/>
  <c r="R6" i="5"/>
  <c r="S6" i="5"/>
  <c r="T6" i="5"/>
  <c r="R7" i="5"/>
  <c r="S7" i="5"/>
  <c r="T7" i="5"/>
  <c r="R8" i="5"/>
  <c r="S8" i="5"/>
  <c r="T8" i="5"/>
  <c r="R9" i="5"/>
  <c r="S9" i="5"/>
  <c r="T9" i="5"/>
  <c r="R10" i="5"/>
  <c r="S10" i="5"/>
  <c r="T10" i="5"/>
  <c r="R11" i="5"/>
  <c r="S11" i="5"/>
  <c r="T11" i="5"/>
  <c r="R12" i="5"/>
  <c r="S12" i="5"/>
  <c r="T12" i="5"/>
  <c r="R13" i="5"/>
  <c r="S13" i="5"/>
  <c r="T13" i="5"/>
  <c r="R14" i="5"/>
  <c r="S14" i="5"/>
  <c r="T14" i="5"/>
  <c r="R15" i="5"/>
  <c r="S15" i="5"/>
  <c r="T15" i="5"/>
  <c r="R16" i="5"/>
  <c r="S16" i="5"/>
  <c r="T16" i="5"/>
  <c r="R17" i="5"/>
  <c r="S17" i="5"/>
  <c r="T17" i="5"/>
  <c r="R18" i="5"/>
  <c r="S18" i="5"/>
  <c r="T18" i="5"/>
  <c r="R19" i="5"/>
  <c r="S19" i="5"/>
  <c r="T19" i="5"/>
  <c r="R20" i="5"/>
  <c r="S20" i="5"/>
  <c r="T20" i="5"/>
  <c r="R21" i="5"/>
  <c r="S21" i="5"/>
  <c r="T21" i="5"/>
  <c r="R22" i="5"/>
  <c r="S22" i="5"/>
  <c r="T22" i="5"/>
  <c r="R23" i="5"/>
  <c r="S23" i="5"/>
  <c r="T23" i="5"/>
  <c r="R24" i="5"/>
  <c r="S24" i="5"/>
  <c r="T24" i="5"/>
  <c r="R25" i="5"/>
  <c r="S25" i="5"/>
  <c r="T25" i="5"/>
  <c r="R26" i="5"/>
  <c r="S26" i="5"/>
  <c r="T26" i="5"/>
  <c r="R27" i="5"/>
  <c r="S27" i="5"/>
  <c r="T27" i="5"/>
  <c r="R28" i="5"/>
  <c r="S28" i="5"/>
  <c r="T28" i="5"/>
  <c r="R29" i="5"/>
  <c r="S29" i="5"/>
  <c r="T29" i="5"/>
  <c r="R30" i="5"/>
  <c r="S30" i="5"/>
  <c r="T30" i="5"/>
  <c r="R31" i="5"/>
  <c r="S31" i="5"/>
  <c r="T31" i="5"/>
  <c r="R32" i="5"/>
  <c r="S32" i="5"/>
  <c r="T32" i="5"/>
  <c r="R33" i="5"/>
  <c r="S33" i="5"/>
  <c r="T33" i="5"/>
  <c r="R34" i="5"/>
  <c r="S34" i="5"/>
  <c r="T34" i="5"/>
  <c r="R35" i="5"/>
  <c r="S35" i="5"/>
  <c r="T35" i="5"/>
  <c r="R36" i="5"/>
  <c r="S36" i="5"/>
  <c r="T36" i="5"/>
  <c r="R37" i="5"/>
  <c r="S37" i="5"/>
  <c r="T37" i="5"/>
  <c r="R38" i="5"/>
  <c r="S38" i="5"/>
  <c r="T38" i="5"/>
  <c r="R39" i="5"/>
  <c r="S39" i="5"/>
  <c r="T39" i="5"/>
  <c r="R40" i="5"/>
  <c r="S40" i="5"/>
  <c r="T40" i="5"/>
  <c r="R41" i="5"/>
  <c r="S41" i="5"/>
  <c r="T41" i="5"/>
  <c r="R42" i="5"/>
  <c r="S42" i="5"/>
  <c r="T42" i="5"/>
  <c r="R43" i="5"/>
  <c r="S43" i="5"/>
  <c r="T43" i="5"/>
  <c r="R44" i="5"/>
  <c r="S44" i="5"/>
  <c r="T44" i="5"/>
  <c r="R45" i="5"/>
  <c r="S45" i="5"/>
  <c r="T45" i="5"/>
  <c r="R46" i="5"/>
  <c r="S46" i="5"/>
  <c r="T46" i="5"/>
  <c r="R47" i="5"/>
  <c r="S47" i="5"/>
  <c r="T47" i="5"/>
  <c r="R48" i="5"/>
  <c r="S48" i="5"/>
  <c r="T48" i="5"/>
  <c r="R49" i="5"/>
  <c r="S49" i="5"/>
  <c r="T49" i="5"/>
  <c r="R50" i="5"/>
  <c r="S50" i="5"/>
  <c r="T50" i="5"/>
  <c r="R51" i="5"/>
  <c r="S51" i="5"/>
  <c r="T51" i="5"/>
  <c r="R52" i="5"/>
  <c r="S52" i="5"/>
  <c r="T52" i="5"/>
  <c r="R53" i="5"/>
  <c r="S53" i="5"/>
  <c r="T53" i="5"/>
  <c r="R54" i="5"/>
  <c r="S54" i="5"/>
  <c r="T54" i="5"/>
  <c r="R55" i="5"/>
  <c r="S55" i="5"/>
  <c r="T55" i="5"/>
  <c r="R56" i="5"/>
  <c r="S56" i="5"/>
  <c r="T56" i="5"/>
  <c r="R57" i="5"/>
  <c r="S57" i="5"/>
  <c r="T57" i="5"/>
  <c r="R58" i="5"/>
  <c r="S58" i="5"/>
  <c r="T58" i="5"/>
  <c r="R59" i="5"/>
  <c r="S59" i="5"/>
  <c r="T59" i="5"/>
  <c r="R60" i="5"/>
  <c r="S60" i="5"/>
  <c r="T60" i="5"/>
  <c r="R61" i="5"/>
  <c r="S61" i="5"/>
  <c r="T61" i="5"/>
  <c r="R62" i="5"/>
  <c r="S62" i="5"/>
  <c r="T62" i="5"/>
  <c r="R63" i="5"/>
  <c r="S63" i="5"/>
  <c r="T63" i="5"/>
  <c r="R64" i="5"/>
  <c r="S64" i="5"/>
  <c r="T64" i="5"/>
  <c r="R65" i="5"/>
  <c r="S65" i="5"/>
  <c r="T65" i="5"/>
  <c r="R66" i="5"/>
  <c r="S66" i="5"/>
  <c r="T66" i="5"/>
  <c r="R67" i="5"/>
  <c r="S67" i="5"/>
  <c r="T67" i="5"/>
  <c r="R68" i="5"/>
  <c r="S68" i="5"/>
  <c r="T68" i="5"/>
  <c r="R69" i="5"/>
  <c r="S69" i="5"/>
  <c r="T69" i="5"/>
  <c r="R70" i="5"/>
  <c r="S70" i="5"/>
  <c r="T70" i="5"/>
  <c r="R71" i="5"/>
  <c r="S71" i="5"/>
  <c r="T71" i="5"/>
  <c r="R72" i="5"/>
  <c r="S72" i="5"/>
  <c r="T72" i="5"/>
  <c r="R73" i="5"/>
  <c r="S73" i="5"/>
  <c r="T73" i="5"/>
  <c r="R74" i="5"/>
  <c r="S74" i="5"/>
  <c r="T74" i="5"/>
  <c r="R75" i="5"/>
  <c r="S75" i="5"/>
  <c r="T75" i="5"/>
  <c r="R76" i="5"/>
  <c r="S76" i="5"/>
  <c r="T76" i="5"/>
  <c r="R77" i="5"/>
  <c r="S77" i="5"/>
  <c r="T77" i="5"/>
  <c r="R78" i="5"/>
  <c r="S78" i="5"/>
  <c r="T78" i="5"/>
  <c r="R79" i="5"/>
  <c r="S79" i="5"/>
  <c r="T79" i="5"/>
  <c r="R80" i="5"/>
  <c r="S80" i="5"/>
  <c r="T80" i="5"/>
  <c r="R81" i="5"/>
  <c r="S81" i="5"/>
  <c r="T81" i="5"/>
  <c r="R82" i="5"/>
  <c r="S82" i="5"/>
  <c r="T82" i="5"/>
  <c r="R83" i="5"/>
  <c r="S83" i="5"/>
  <c r="T83" i="5"/>
  <c r="R84" i="5"/>
  <c r="S84" i="5"/>
  <c r="T84" i="5"/>
  <c r="R85" i="5"/>
  <c r="S85" i="5"/>
  <c r="T85" i="5"/>
  <c r="R86" i="5"/>
  <c r="S86" i="5"/>
  <c r="T86" i="5"/>
  <c r="R87" i="5"/>
  <c r="S87" i="5"/>
  <c r="T87" i="5"/>
  <c r="R88" i="5"/>
  <c r="S88" i="5"/>
  <c r="T88" i="5"/>
  <c r="R89" i="5"/>
  <c r="S89" i="5"/>
  <c r="T89" i="5"/>
  <c r="R90" i="5"/>
  <c r="S90" i="5"/>
  <c r="T90" i="5"/>
  <c r="R91" i="5"/>
  <c r="S91" i="5"/>
  <c r="T91" i="5"/>
  <c r="R92" i="5"/>
  <c r="S92" i="5"/>
  <c r="T92" i="5"/>
  <c r="R93" i="5"/>
  <c r="S93" i="5"/>
  <c r="T93" i="5"/>
  <c r="R94" i="5"/>
  <c r="S94" i="5"/>
  <c r="T94" i="5"/>
  <c r="R95" i="5"/>
  <c r="S95" i="5"/>
  <c r="T95" i="5"/>
  <c r="R96" i="5"/>
  <c r="S96" i="5"/>
  <c r="T96" i="5"/>
  <c r="R97" i="5"/>
  <c r="S97" i="5"/>
  <c r="T97" i="5"/>
  <c r="R98" i="5"/>
  <c r="S98" i="5"/>
  <c r="T98" i="5"/>
  <c r="R99" i="5"/>
  <c r="S99" i="5"/>
  <c r="T99" i="5"/>
  <c r="R100" i="5"/>
  <c r="S100" i="5"/>
  <c r="T100" i="5"/>
  <c r="R101" i="5"/>
  <c r="S101" i="5"/>
  <c r="T101" i="5"/>
  <c r="R102" i="5"/>
  <c r="S102" i="5"/>
  <c r="T102" i="5"/>
  <c r="R103" i="5"/>
  <c r="S103" i="5"/>
  <c r="T103" i="5"/>
  <c r="R104" i="5"/>
  <c r="S104" i="5"/>
  <c r="T104" i="5"/>
  <c r="R105" i="5"/>
  <c r="S105" i="5"/>
  <c r="T105" i="5"/>
  <c r="S3" i="5"/>
  <c r="T3" i="5"/>
  <c r="R3" i="5"/>
  <c r="D111" i="9"/>
  <c r="G111" i="9"/>
  <c r="G112" i="9" s="1"/>
  <c r="H110" i="9"/>
  <c r="H109" i="9"/>
  <c r="H108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J3" i="9" s="1"/>
  <c r="H4" i="9"/>
  <c r="H3" i="9"/>
  <c r="Q18" i="8"/>
  <c r="P18" i="8"/>
  <c r="P17" i="8"/>
  <c r="P16" i="8"/>
  <c r="Q17" i="8"/>
  <c r="Q16" i="8"/>
  <c r="Q15" i="8"/>
  <c r="Q14" i="8"/>
  <c r="P14" i="8"/>
  <c r="P15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3" i="8"/>
  <c r="O14" i="8"/>
  <c r="Q11" i="8"/>
  <c r="S11" i="8"/>
  <c r="S10" i="8"/>
  <c r="S12" i="8"/>
  <c r="P83" i="8"/>
  <c r="I22" i="2" l="1"/>
  <c r="T83" i="8"/>
  <c r="K22" i="2"/>
  <c r="I36" i="5"/>
  <c r="J36" i="5"/>
  <c r="K36" i="5" s="1"/>
  <c r="T92" i="8" l="1"/>
  <c r="S85" i="8"/>
  <c r="S84" i="8"/>
  <c r="S89" i="8"/>
  <c r="S83" i="8"/>
  <c r="S93" i="8" s="1"/>
  <c r="P89" i="8"/>
  <c r="P93" i="8"/>
  <c r="P84" i="8"/>
  <c r="P85" i="8"/>
  <c r="T93" i="8" l="1"/>
  <c r="S90" i="8"/>
  <c r="S86" i="8"/>
  <c r="S87" i="8" s="1"/>
  <c r="S92" i="8"/>
  <c r="P90" i="8"/>
  <c r="P86" i="8"/>
  <c r="P87" i="8" s="1"/>
  <c r="P92" i="8"/>
  <c r="S88" i="8" l="1"/>
  <c r="P88" i="8"/>
  <c r="L5" i="7" l="1"/>
  <c r="L4" i="7"/>
  <c r="L9" i="7"/>
  <c r="L3" i="7"/>
  <c r="L13" i="7" s="1"/>
  <c r="B45" i="6"/>
  <c r="D40" i="6"/>
  <c r="D38" i="6" s="1"/>
  <c r="D39" i="6"/>
  <c r="D32" i="6"/>
  <c r="D31" i="6"/>
  <c r="D30" i="6"/>
  <c r="B22" i="6"/>
  <c r="D17" i="6"/>
  <c r="D16" i="6"/>
  <c r="D15" i="6" s="1"/>
  <c r="B8" i="6"/>
  <c r="L10" i="7" l="1"/>
  <c r="L6" i="7"/>
  <c r="L7" i="7" s="1"/>
  <c r="L12" i="7"/>
  <c r="I4" i="5"/>
  <c r="J4" i="5"/>
  <c r="K4" i="5"/>
  <c r="I5" i="5"/>
  <c r="J5" i="5"/>
  <c r="K5" i="5" s="1"/>
  <c r="I6" i="5"/>
  <c r="J6" i="5"/>
  <c r="K6" i="5" s="1"/>
  <c r="I7" i="5"/>
  <c r="J7" i="5"/>
  <c r="K7" i="5" s="1"/>
  <c r="I8" i="5"/>
  <c r="J8" i="5"/>
  <c r="K8" i="5" s="1"/>
  <c r="I9" i="5"/>
  <c r="J9" i="5"/>
  <c r="K9" i="5" s="1"/>
  <c r="I10" i="5"/>
  <c r="J10" i="5"/>
  <c r="K10" i="5" s="1"/>
  <c r="I11" i="5"/>
  <c r="J11" i="5"/>
  <c r="K11" i="5" s="1"/>
  <c r="I12" i="5"/>
  <c r="J12" i="5"/>
  <c r="K12" i="5" s="1"/>
  <c r="I13" i="5"/>
  <c r="J13" i="5"/>
  <c r="K13" i="5" s="1"/>
  <c r="I14" i="5"/>
  <c r="J14" i="5"/>
  <c r="K14" i="5" s="1"/>
  <c r="I15" i="5"/>
  <c r="J15" i="5"/>
  <c r="K15" i="5" s="1"/>
  <c r="I16" i="5"/>
  <c r="J16" i="5"/>
  <c r="K16" i="5" s="1"/>
  <c r="I17" i="5"/>
  <c r="J17" i="5"/>
  <c r="K17" i="5" s="1"/>
  <c r="I18" i="5"/>
  <c r="J18" i="5"/>
  <c r="K18" i="5" s="1"/>
  <c r="I19" i="5"/>
  <c r="J19" i="5"/>
  <c r="K19" i="5" s="1"/>
  <c r="I20" i="5"/>
  <c r="J20" i="5"/>
  <c r="K20" i="5"/>
  <c r="I21" i="5"/>
  <c r="J21" i="5"/>
  <c r="K21" i="5" s="1"/>
  <c r="I22" i="5"/>
  <c r="J22" i="5"/>
  <c r="K22" i="5" s="1"/>
  <c r="I23" i="5"/>
  <c r="J23" i="5"/>
  <c r="K23" i="5" s="1"/>
  <c r="I24" i="5"/>
  <c r="J24" i="5"/>
  <c r="K24" i="5" s="1"/>
  <c r="I25" i="5"/>
  <c r="J25" i="5"/>
  <c r="K25" i="5" s="1"/>
  <c r="I26" i="5"/>
  <c r="J26" i="5"/>
  <c r="K26" i="5" s="1"/>
  <c r="I27" i="5"/>
  <c r="J27" i="5"/>
  <c r="K27" i="5" s="1"/>
  <c r="I28" i="5"/>
  <c r="J28" i="5"/>
  <c r="K28" i="5" s="1"/>
  <c r="I29" i="5"/>
  <c r="J29" i="5"/>
  <c r="K29" i="5" s="1"/>
  <c r="I30" i="5"/>
  <c r="J30" i="5"/>
  <c r="K30" i="5" s="1"/>
  <c r="I31" i="5"/>
  <c r="J31" i="5"/>
  <c r="K31" i="5" s="1"/>
  <c r="I32" i="5"/>
  <c r="J32" i="5"/>
  <c r="K32" i="5" s="1"/>
  <c r="I33" i="5"/>
  <c r="J33" i="5"/>
  <c r="K33" i="5" s="1"/>
  <c r="I34" i="5"/>
  <c r="J34" i="5"/>
  <c r="K34" i="5" s="1"/>
  <c r="I35" i="5"/>
  <c r="J35" i="5"/>
  <c r="K35" i="5" s="1"/>
  <c r="I37" i="5"/>
  <c r="J37" i="5"/>
  <c r="K37" i="5" s="1"/>
  <c r="I38" i="5"/>
  <c r="J38" i="5"/>
  <c r="K38" i="5" s="1"/>
  <c r="I39" i="5"/>
  <c r="J39" i="5"/>
  <c r="K39" i="5" s="1"/>
  <c r="I40" i="5"/>
  <c r="J40" i="5"/>
  <c r="K40" i="5" s="1"/>
  <c r="I41" i="5"/>
  <c r="J41" i="5"/>
  <c r="K41" i="5" s="1"/>
  <c r="I42" i="5"/>
  <c r="J42" i="5"/>
  <c r="K42" i="5" s="1"/>
  <c r="I43" i="5"/>
  <c r="J43" i="5"/>
  <c r="K43" i="5" s="1"/>
  <c r="I44" i="5"/>
  <c r="J44" i="5"/>
  <c r="K44" i="5" s="1"/>
  <c r="I45" i="5"/>
  <c r="J45" i="5"/>
  <c r="K45" i="5" s="1"/>
  <c r="I46" i="5"/>
  <c r="J46" i="5"/>
  <c r="K46" i="5" s="1"/>
  <c r="I47" i="5"/>
  <c r="J47" i="5"/>
  <c r="K47" i="5" s="1"/>
  <c r="I48" i="5"/>
  <c r="J48" i="5"/>
  <c r="K48" i="5" s="1"/>
  <c r="I49" i="5"/>
  <c r="J49" i="5"/>
  <c r="K49" i="5" s="1"/>
  <c r="I50" i="5"/>
  <c r="J50" i="5"/>
  <c r="K50" i="5" s="1"/>
  <c r="I51" i="5"/>
  <c r="J51" i="5"/>
  <c r="K51" i="5" s="1"/>
  <c r="I52" i="5"/>
  <c r="J52" i="5"/>
  <c r="K52" i="5" s="1"/>
  <c r="I53" i="5"/>
  <c r="J53" i="5"/>
  <c r="K53" i="5" s="1"/>
  <c r="I54" i="5"/>
  <c r="J54" i="5"/>
  <c r="K54" i="5" s="1"/>
  <c r="I55" i="5"/>
  <c r="J55" i="5"/>
  <c r="K55" i="5" s="1"/>
  <c r="I56" i="5"/>
  <c r="J56" i="5"/>
  <c r="K56" i="5" s="1"/>
  <c r="I57" i="5"/>
  <c r="J57" i="5"/>
  <c r="K57" i="5" s="1"/>
  <c r="I58" i="5"/>
  <c r="J58" i="5"/>
  <c r="K58" i="5" s="1"/>
  <c r="I59" i="5"/>
  <c r="J59" i="5"/>
  <c r="K59" i="5" s="1"/>
  <c r="I60" i="5"/>
  <c r="J60" i="5"/>
  <c r="K60" i="5" s="1"/>
  <c r="I61" i="5"/>
  <c r="J61" i="5"/>
  <c r="K61" i="5" s="1"/>
  <c r="I62" i="5"/>
  <c r="J62" i="5"/>
  <c r="K62" i="5" s="1"/>
  <c r="I63" i="5"/>
  <c r="J63" i="5"/>
  <c r="K63" i="5" s="1"/>
  <c r="I64" i="5"/>
  <c r="J64" i="5"/>
  <c r="K64" i="5" s="1"/>
  <c r="I65" i="5"/>
  <c r="J65" i="5"/>
  <c r="K65" i="5" s="1"/>
  <c r="I66" i="5"/>
  <c r="J66" i="5"/>
  <c r="K66" i="5" s="1"/>
  <c r="I67" i="5"/>
  <c r="J67" i="5"/>
  <c r="K67" i="5" s="1"/>
  <c r="I68" i="5"/>
  <c r="J68" i="5"/>
  <c r="K68" i="5" s="1"/>
  <c r="I69" i="5"/>
  <c r="J69" i="5"/>
  <c r="K69" i="5" s="1"/>
  <c r="I70" i="5"/>
  <c r="J70" i="5"/>
  <c r="K70" i="5" s="1"/>
  <c r="I71" i="5"/>
  <c r="J71" i="5"/>
  <c r="K71" i="5"/>
  <c r="I72" i="5"/>
  <c r="J72" i="5"/>
  <c r="K72" i="5" s="1"/>
  <c r="I73" i="5"/>
  <c r="J73" i="5"/>
  <c r="K73" i="5" s="1"/>
  <c r="I74" i="5"/>
  <c r="J74" i="5"/>
  <c r="K74" i="5" s="1"/>
  <c r="I75" i="5"/>
  <c r="J75" i="5"/>
  <c r="K75" i="5" s="1"/>
  <c r="I76" i="5"/>
  <c r="J76" i="5"/>
  <c r="K76" i="5"/>
  <c r="I77" i="5"/>
  <c r="J77" i="5"/>
  <c r="K77" i="5" s="1"/>
  <c r="I78" i="5"/>
  <c r="J78" i="5"/>
  <c r="K78" i="5" s="1"/>
  <c r="I79" i="5"/>
  <c r="J79" i="5"/>
  <c r="K79" i="5" s="1"/>
  <c r="I80" i="5"/>
  <c r="J80" i="5"/>
  <c r="K80" i="5"/>
  <c r="I81" i="5"/>
  <c r="J81" i="5"/>
  <c r="K81" i="5" s="1"/>
  <c r="I82" i="5"/>
  <c r="J82" i="5"/>
  <c r="K82" i="5" s="1"/>
  <c r="I83" i="5"/>
  <c r="J83" i="5"/>
  <c r="K83" i="5" s="1"/>
  <c r="I84" i="5"/>
  <c r="J84" i="5"/>
  <c r="K84" i="5" s="1"/>
  <c r="I85" i="5"/>
  <c r="J85" i="5"/>
  <c r="K85" i="5" s="1"/>
  <c r="I86" i="5"/>
  <c r="J86" i="5"/>
  <c r="K86" i="5" s="1"/>
  <c r="I87" i="5"/>
  <c r="J87" i="5"/>
  <c r="K87" i="5" s="1"/>
  <c r="I88" i="5"/>
  <c r="J88" i="5"/>
  <c r="K88" i="5" s="1"/>
  <c r="I89" i="5"/>
  <c r="J89" i="5"/>
  <c r="K89" i="5" s="1"/>
  <c r="I90" i="5"/>
  <c r="J90" i="5"/>
  <c r="K90" i="5" s="1"/>
  <c r="I91" i="5"/>
  <c r="J91" i="5"/>
  <c r="K91" i="5" s="1"/>
  <c r="I92" i="5"/>
  <c r="J92" i="5"/>
  <c r="K92" i="5" s="1"/>
  <c r="I93" i="5"/>
  <c r="J93" i="5"/>
  <c r="K93" i="5" s="1"/>
  <c r="I94" i="5"/>
  <c r="J94" i="5"/>
  <c r="K94" i="5" s="1"/>
  <c r="I95" i="5"/>
  <c r="J95" i="5"/>
  <c r="K95" i="5" s="1"/>
  <c r="I96" i="5"/>
  <c r="J96" i="5"/>
  <c r="K96" i="5" s="1"/>
  <c r="I97" i="5"/>
  <c r="J97" i="5"/>
  <c r="K97" i="5" s="1"/>
  <c r="I98" i="5"/>
  <c r="J98" i="5"/>
  <c r="K98" i="5" s="1"/>
  <c r="I99" i="5"/>
  <c r="J99" i="5"/>
  <c r="K99" i="5" s="1"/>
  <c r="I100" i="5"/>
  <c r="J100" i="5"/>
  <c r="K100" i="5" s="1"/>
  <c r="I101" i="5"/>
  <c r="J101" i="5"/>
  <c r="K101" i="5" s="1"/>
  <c r="I102" i="5"/>
  <c r="J102" i="5"/>
  <c r="K102" i="5" s="1"/>
  <c r="I103" i="5"/>
  <c r="J103" i="5"/>
  <c r="K103" i="5" s="1"/>
  <c r="I104" i="5"/>
  <c r="J104" i="5"/>
  <c r="K104" i="5" s="1"/>
  <c r="I105" i="5"/>
  <c r="J105" i="5"/>
  <c r="K105" i="5" s="1"/>
  <c r="J3" i="5"/>
  <c r="K3" i="5" s="1"/>
  <c r="I3" i="5"/>
  <c r="H17" i="4"/>
  <c r="H16" i="4"/>
  <c r="J17" i="4"/>
  <c r="J16" i="4"/>
  <c r="J21" i="4"/>
  <c r="J22" i="4" s="1"/>
  <c r="H21" i="4"/>
  <c r="J15" i="4"/>
  <c r="J25" i="4" s="1"/>
  <c r="H15" i="4"/>
  <c r="H24" i="4" s="1"/>
  <c r="K33" i="3"/>
  <c r="K32" i="3"/>
  <c r="J33" i="3"/>
  <c r="J32" i="3"/>
  <c r="J34" i="3" s="1"/>
  <c r="H33" i="3"/>
  <c r="H32" i="3"/>
  <c r="H31" i="3"/>
  <c r="H40" i="3" s="1"/>
  <c r="K37" i="3"/>
  <c r="J37" i="3"/>
  <c r="H37" i="3"/>
  <c r="K31" i="3"/>
  <c r="K41" i="3" s="1"/>
  <c r="J31" i="3"/>
  <c r="J40" i="3" s="1"/>
  <c r="H22" i="4" l="1"/>
  <c r="L8" i="7"/>
  <c r="J24" i="4"/>
  <c r="H18" i="4"/>
  <c r="H19" i="4" s="1"/>
  <c r="H25" i="4"/>
  <c r="J18" i="4"/>
  <c r="J20" i="4" s="1"/>
  <c r="K38" i="3"/>
  <c r="H38" i="3"/>
  <c r="H34" i="3"/>
  <c r="H36" i="3" s="1"/>
  <c r="J38" i="3"/>
  <c r="J35" i="3"/>
  <c r="J36" i="3"/>
  <c r="H35" i="3"/>
  <c r="K34" i="3"/>
  <c r="K35" i="3" s="1"/>
  <c r="H41" i="3"/>
  <c r="J41" i="3"/>
  <c r="K40" i="3"/>
  <c r="H20" i="4" l="1"/>
  <c r="J19" i="4"/>
  <c r="K36" i="3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4" i="2"/>
  <c r="H5" i="2"/>
  <c r="H3" i="2"/>
  <c r="A14" i="6" l="1"/>
</calcChain>
</file>

<file path=xl/sharedStrings.xml><?xml version="1.0" encoding="utf-8"?>
<sst xmlns="http://schemas.openxmlformats.org/spreadsheetml/2006/main" count="1702" uniqueCount="480">
  <si>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</si>
  <si>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</si>
  <si>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</si>
  <si>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</si>
  <si>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</si>
  <si>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</si>
  <si>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</si>
  <si>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</si>
  <si>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</si>
  <si>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</si>
  <si>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CV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</si>
  <si>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</si>
  <si>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</si>
  <si>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</si>
  <si>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</si>
  <si>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</si>
  <si>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</si>
  <si>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</si>
  <si>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</si>
  <si>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</si>
  <si>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</si>
  <si>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</si>
  <si>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</si>
  <si>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</si>
  <si>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</si>
  <si>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</si>
  <si>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</si>
  <si>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</si>
  <si>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</si>
  <si>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</si>
  <si>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</si>
  <si>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</si>
  <si>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</si>
  <si>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</si>
  <si>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</si>
  <si>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</si>
  <si>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</si>
  <si>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</si>
  <si>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</si>
  <si>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</si>
  <si>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</si>
  <si>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</si>
  <si>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</si>
  <si>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</si>
  <si>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</si>
  <si>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</si>
  <si>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</si>
  <si>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</si>
  <si>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</si>
  <si>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</si>
  <si>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</si>
  <si>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</si>
  <si>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</si>
  <si>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</si>
  <si>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</si>
  <si>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</si>
  <si>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</si>
  <si>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</si>
  <si>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</si>
  <si>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</si>
  <si>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</si>
  <si>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</si>
  <si>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</si>
  <si>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</si>
  <si>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</si>
  <si>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</si>
  <si>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</si>
  <si>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</si>
  <si>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</si>
  <si>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</si>
  <si>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</si>
  <si>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</si>
  <si>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</si>
  <si>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</si>
  <si>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</si>
  <si>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</si>
  <si>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</si>
  <si>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</si>
  <si>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</si>
  <si>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</si>
  <si>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</si>
  <si>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</si>
  <si>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</si>
  <si>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</si>
  <si>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</si>
  <si>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</si>
  <si>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</si>
  <si>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</si>
  <si>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</si>
  <si>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</si>
  <si>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</si>
  <si>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</si>
  <si>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</si>
  <si>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</si>
  <si>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</si>
  <si>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</si>
  <si>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</si>
  <si>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</si>
  <si>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</si>
  <si>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</si>
  <si>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</si>
  <si>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</si>
  <si>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</si>
  <si>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</si>
  <si>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</si>
  <si>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</si>
  <si>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</si>
  <si>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</si>
  <si>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</si>
  <si>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Pauta de Valores de Terra Nua (2018)</t>
  </si>
  <si>
    <t>Cod RR</t>
  </si>
  <si>
    <t xml:space="preserve">Regiões Rurais </t>
  </si>
  <si>
    <t>Região Rural da Capital Regional de Boa Vista</t>
  </si>
  <si>
    <t>Região Rural da Capital Regional de Criciúma (SC)</t>
  </si>
  <si>
    <t>Região Rural da Capital Regional de Macapá</t>
  </si>
  <si>
    <t>Região Rural do Centro Sub-regional de São Miguel do Oeste</t>
  </si>
  <si>
    <t>Região Rural do Centro Sub-regional de Tefé</t>
  </si>
  <si>
    <t>subdivisão da Região Rural da Metrópole de Manaus</t>
  </si>
  <si>
    <t>Cod</t>
  </si>
  <si>
    <t>Municipio</t>
  </si>
  <si>
    <t xml:space="preserve">Manaus, Itaquatiara e Presidente Figueiredo </t>
  </si>
  <si>
    <t>Iranduba</t>
  </si>
  <si>
    <t xml:space="preserve">demais municipios </t>
  </si>
  <si>
    <t>(2019/2018)</t>
  </si>
  <si>
    <t>Item</t>
  </si>
  <si>
    <t>Sigla SR</t>
  </si>
  <si>
    <t>MUNICÍPIO</t>
  </si>
  <si>
    <t>IBGE</t>
  </si>
  <si>
    <t>DENOMINAÇÃO DO IMÓVEL</t>
  </si>
  <si>
    <t>cod_RR</t>
  </si>
  <si>
    <t>RR</t>
  </si>
  <si>
    <t>VTN/ha corrigido</t>
  </si>
  <si>
    <t>PR</t>
  </si>
  <si>
    <t>SANTA TEREZA DO OESTE</t>
  </si>
  <si>
    <t>FAZENDA BOI PRETO</t>
  </si>
  <si>
    <t>RENASCENÇA</t>
  </si>
  <si>
    <t>FAZENDA JACIRETÃ</t>
  </si>
  <si>
    <t>MANGUEIRINHA</t>
  </si>
  <si>
    <t>BOA SORTE / NOSSA SENHORA APARECIDA</t>
  </si>
  <si>
    <t>MARMELEIRO</t>
  </si>
  <si>
    <t>FAZENDA PERSEVERANÇA GLEBAS II E II-A</t>
  </si>
  <si>
    <t>FAROL</t>
  </si>
  <si>
    <t>FAZENDA PARANÁ</t>
  </si>
  <si>
    <t>BARRACÃO</t>
  </si>
  <si>
    <t>FLORES E CONCEIÇÃO (DT/AV-E)</t>
  </si>
  <si>
    <t>NOVA LARANJEIRAS</t>
  </si>
  <si>
    <t>PINHAL RALO SETOR RIO CACHOEIRA</t>
  </si>
  <si>
    <t>SÃO PEDRO DO IGUAÇU</t>
  </si>
  <si>
    <t>COLÔNIA SÃO PEDRO</t>
  </si>
  <si>
    <t>LARANJAL</t>
  </si>
  <si>
    <t>PARTE DA FAZENDA CHAPADÃO - LT. O5</t>
  </si>
  <si>
    <t>PARTE FAZENDA CHAPADÃO -LT 255 G1.16</t>
  </si>
  <si>
    <t>LINDOESTE</t>
  </si>
  <si>
    <t>FAZENDA SANTA IZABEL</t>
  </si>
  <si>
    <t>CASCAVEL</t>
  </si>
  <si>
    <t>FAZENDA JANGADINHA (COLÔNIA RIO DA PAZ) (DT/AV-E)</t>
  </si>
  <si>
    <t>NOVA CANTU</t>
  </si>
  <si>
    <t>FAZENDA SÃO JORGE E BOA VISTA</t>
  </si>
  <si>
    <t>ALTAMIRA DO PARANÁ</t>
  </si>
  <si>
    <t>OURO VERDE</t>
  </si>
  <si>
    <t>LOTE 207, GLEBA 16, 1ª PARTE DA COLÔNIA PIQUIRI</t>
  </si>
  <si>
    <t>LOTE 208 DA GLEBA 07 DA COLÔNIA GOIO-ERÊ</t>
  </si>
  <si>
    <t>FAZENDA JERUSALÉM</t>
  </si>
  <si>
    <t>HONÓRIO SERPA</t>
  </si>
  <si>
    <t>CHOPIM - 04 (TUPY)</t>
  </si>
  <si>
    <t>FAZENDA MARAMBAIA</t>
  </si>
  <si>
    <t>FAZENDA BOM RETIRO I</t>
  </si>
  <si>
    <t>FAZENDA BOM RETIRO II</t>
  </si>
  <si>
    <t>FAZENDA LEGENDÁRIA II</t>
  </si>
  <si>
    <t>SÃO DOMINGOS OU CAJATI</t>
  </si>
  <si>
    <t>FAZENDA SÃO DOMINGOS - LOTE 80-C</t>
  </si>
  <si>
    <t>FAZENDA SÃO DOMINGOS - LOTE 281-1</t>
  </si>
  <si>
    <t>FAZENDA ÁGUA DO BUGRE</t>
  </si>
  <si>
    <t xml:space="preserve">Média </t>
  </si>
  <si>
    <t>1 quartil</t>
  </si>
  <si>
    <t>3 quartil</t>
  </si>
  <si>
    <t>q3-q1</t>
  </si>
  <si>
    <t>limite inf expurgo</t>
  </si>
  <si>
    <t>limite sup expurto</t>
  </si>
  <si>
    <t>desvio</t>
  </si>
  <si>
    <t>Minimo(25%)</t>
  </si>
  <si>
    <t>Maximo(25%)</t>
  </si>
  <si>
    <t>Boxplot</t>
  </si>
  <si>
    <t>2&lt;X&gt;2</t>
  </si>
  <si>
    <t>Região Rural da Capital Regional de Cascavel – se optará por não proceder expurgos pelo Boxplot haja vista a estimativa não restar coerente. Procedeu-se o expurgo dos 4 elementos extremos. Dois abaixo dois acima.</t>
  </si>
  <si>
    <t>PALMAS</t>
  </si>
  <si>
    <t>SÃO LOURENÇO - LOTE VI</t>
  </si>
  <si>
    <t>SC</t>
  </si>
  <si>
    <t>XANXERÊ</t>
  </si>
  <si>
    <t>SOSSEGO QUIGUAY</t>
  </si>
  <si>
    <t>ABELARDO LUZ</t>
  </si>
  <si>
    <t>GLEBA TIMBAÚBA E GLEBA ITANHANGÁ</t>
  </si>
  <si>
    <t>RESTINGA DOS PAIÓIS</t>
  </si>
  <si>
    <t>INVERNADA DA COCHILA</t>
  </si>
  <si>
    <t>SÃO JOÃO DO CERRO AGUDO</t>
  </si>
  <si>
    <t>PARTES DAS FAZENDAS ESPERANÇA E OUTRA</t>
  </si>
  <si>
    <t>FAZENDA GUARITA</t>
  </si>
  <si>
    <t>CHAPECÓ</t>
  </si>
  <si>
    <t>FAZENDA SERINGA</t>
  </si>
  <si>
    <t>CAMPO ERÊ</t>
  </si>
  <si>
    <t>LOTE 150 L</t>
  </si>
  <si>
    <t>Região Rural da Capital Regional de Chapecó – se optará por não se proceder expurgos. O resultado após expurgo pelo gráfico Boxplot não resta coerente.</t>
  </si>
  <si>
    <t>boxpot</t>
  </si>
  <si>
    <t>VTN/há medio</t>
  </si>
  <si>
    <t>Adotou-se o valor para pecuária não titulado do MRT 1 da PPR da SR25 (2018)</t>
  </si>
  <si>
    <t>iterpolação</t>
  </si>
  <si>
    <t>fator</t>
  </si>
  <si>
    <t>VN/há corrigido</t>
  </si>
  <si>
    <t>Pecuária MRT-1</t>
  </si>
  <si>
    <t>Florestas MRT-2</t>
  </si>
  <si>
    <t>Adotou-se o valor para pecuária do MRT 1 e de floresta no MRT-2 da PPR da SR21 (2016)</t>
  </si>
  <si>
    <t>VTN/há corrigido</t>
  </si>
  <si>
    <t>adotou-se os valores de floresta dos respectivos MRT das PPR da SR15</t>
  </si>
  <si>
    <t>VTN/há médio</t>
  </si>
  <si>
    <t>fator (dez/2016)</t>
  </si>
  <si>
    <t>MRT Monte Alegre (Tipologia Uso indefinido)</t>
  </si>
  <si>
    <t>MRT Obidos (Tipologia Uso Indefinido)</t>
  </si>
  <si>
    <t>adotou-se os valores de uso indefinido dos  MRT Mote Alegre e Obitos da PPR da SR30</t>
  </si>
  <si>
    <t>FAXINAL</t>
  </si>
  <si>
    <t>FAZENDA LUIZ III, II E I</t>
  </si>
  <si>
    <t>TAMARANA</t>
  </si>
  <si>
    <t>FAZENDA CACIQUE</t>
  </si>
  <si>
    <t>FAZENDA SANTA MARIA</t>
  </si>
  <si>
    <t>FAZENDA RIO CLARO</t>
  </si>
  <si>
    <t>SANTA CRUZ DE MONTE CASTELO</t>
  </si>
  <si>
    <t>FAZENDA PARAÍSO</t>
  </si>
  <si>
    <t>LUIZIANA</t>
  </si>
  <si>
    <t>FAZENDA SÃO VICENTE</t>
  </si>
  <si>
    <t>PEABIRU</t>
  </si>
  <si>
    <t>FAZENDA MONTE ALTO</t>
  </si>
  <si>
    <t>FAZENDA TESOURO - PARTE A</t>
  </si>
  <si>
    <t>SANTO INÁCIO</t>
  </si>
  <si>
    <t>FAZ. SANTO ANTÔNIO</t>
  </si>
  <si>
    <t>MARILENA</t>
  </si>
  <si>
    <t>FAZENDA TRÊS IRMÃOS</t>
  </si>
  <si>
    <t>JARDIM OLINDA</t>
  </si>
  <si>
    <t>FAZENDA MÃE DE DEUS</t>
  </si>
  <si>
    <t>FAZENDA SANTO ANGELO</t>
  </si>
  <si>
    <t>MIRADOR</t>
  </si>
  <si>
    <t>FAZENDA RANCHO ALEGRE</t>
  </si>
  <si>
    <t>QUERÊNCIA DO NORTE</t>
  </si>
  <si>
    <t>FAZENDA ÁGUA DA PRATA</t>
  </si>
  <si>
    <t>ITAGUAJÉ</t>
  </si>
  <si>
    <t>FAZENDA SANTA EMÍLIA</t>
  </si>
  <si>
    <t>FAZENDA SANTA IVONE</t>
  </si>
  <si>
    <t>FAZ. BOA SORTE</t>
  </si>
  <si>
    <t>FAZ. SANTA ADÉLIA</t>
  </si>
  <si>
    <t>FAZENDA BELA VISTA</t>
  </si>
  <si>
    <t>FAZENDA SÃO LUIZ</t>
  </si>
  <si>
    <t>APUCARANA</t>
  </si>
  <si>
    <t>FAZ. CAMPANINI/FAZ. AGUA BRANCA</t>
  </si>
  <si>
    <t>FAZENDA TRÊS PONTES (DT/AV-E)</t>
  </si>
  <si>
    <t>PARANAVAÍ</t>
  </si>
  <si>
    <t>FAZENDA NOVO HORIZONTE (DT/AV-E)</t>
  </si>
  <si>
    <t>FAZENDA SANTA ANA</t>
  </si>
  <si>
    <t>CRUZEIRO DO SUL</t>
  </si>
  <si>
    <t>FAZENDA DORA LÚCIA</t>
  </si>
  <si>
    <t>TERRA RICA</t>
  </si>
  <si>
    <t>FAZENDA STO ANTÔNIO DAS ÁGUAS DO CORVO I</t>
  </si>
  <si>
    <t>MAUÁ DA SERRA</t>
  </si>
  <si>
    <t>FAZENDA MAUÁ</t>
  </si>
  <si>
    <t>IRETAMA</t>
  </si>
  <si>
    <t>FAZENDA ARIZONA</t>
  </si>
  <si>
    <t>FAZENDA MONTE AZUL</t>
  </si>
  <si>
    <t>ALVORADA DO SUL</t>
  </si>
  <si>
    <t>FAZENDA INGÁ</t>
  </si>
  <si>
    <t>FAZENDA NATA</t>
  </si>
  <si>
    <t>FAZENDA SANTA LÚCIA</t>
  </si>
  <si>
    <t>FAZENDA SÃO PAULO</t>
  </si>
  <si>
    <t>FAZENDA NOSSA SENHORA DA PENHA</t>
  </si>
  <si>
    <t>FAZENDA SÃO PEDRO</t>
  </si>
  <si>
    <t>PLANALTINA DO PARANÁ</t>
  </si>
  <si>
    <t>FAZENDA SUMATRA</t>
  </si>
  <si>
    <t>GUAIRAÇÁ</t>
  </si>
  <si>
    <t>FAZENDA SANTA FILOMENA</t>
  </si>
  <si>
    <t>COLORADO</t>
  </si>
  <si>
    <t>FAZENDA MARÍLIA</t>
  </si>
  <si>
    <t>NOVA LONDRINA</t>
  </si>
  <si>
    <t>FAZENDA BRIZANTA</t>
  </si>
  <si>
    <t>ICARAÍMA</t>
  </si>
  <si>
    <t>FAZENDA CENTRAL I</t>
  </si>
  <si>
    <t>FAZENDA CENTRAL III</t>
  </si>
  <si>
    <t>BANDEIRANTES</t>
  </si>
  <si>
    <t>FAZENDA NOSSA SENHORA APARECIDA</t>
  </si>
  <si>
    <t>FLORESTÓPOLIS</t>
  </si>
  <si>
    <t>FAZ. FLORESTA, CASCAVEL I E OUTRAS</t>
  </si>
  <si>
    <t>PRIMEIRO DE MAIO</t>
  </si>
  <si>
    <t>FAZENDA PORANGABA II</t>
  </si>
  <si>
    <t>FAZENDA VIDEIRA</t>
  </si>
  <si>
    <t>FAZENDA RIO LARANJEIRAS</t>
  </si>
  <si>
    <t>XAMBRÊ</t>
  </si>
  <si>
    <t>RANCHO BARALDI</t>
  </si>
  <si>
    <t>AMAPORÃ</t>
  </si>
  <si>
    <t>FAZENDA SÃO JOSÉ DO AMAPORÃ</t>
  </si>
  <si>
    <t>CENTENÁRIO DO SUL</t>
  </si>
  <si>
    <t>FAZENDA QUEM SABE</t>
  </si>
  <si>
    <t>FAZENDA SÃO FRANCISCO</t>
  </si>
  <si>
    <t>SÃO JOÃO DO CAIUÁ</t>
  </si>
  <si>
    <t>FAZENDA TAPERIVÁ</t>
  </si>
  <si>
    <t>MARILÂNDIA DO SUL</t>
  </si>
  <si>
    <t>FAZENDA SALTO GRANDE</t>
  </si>
  <si>
    <t>Região Rural das Capitais Regionais de Maringá e Londrina se – optará por não se pro-ceder expurgos. O resultado após expurgo pelo gráfico Boxplot não resta coerente.</t>
  </si>
  <si>
    <t>MB</t>
  </si>
  <si>
    <t>SÃO GERALDO DO ARAGUAIA</t>
  </si>
  <si>
    <t>FAZENDA TIRA CATINGA</t>
  </si>
  <si>
    <t>FAZENDA BOQUEIRÃO</t>
  </si>
  <si>
    <t>SÃO DOMINGOS DO ARAGUAIA</t>
  </si>
  <si>
    <t>CASTANHAL BELO HORIZONTE</t>
  </si>
  <si>
    <t>SANTA MARIA DAS BARREIRAS</t>
  </si>
  <si>
    <t>FAZENDA AGROPECUS - PARTE II</t>
  </si>
  <si>
    <t>MARABÁ</t>
  </si>
  <si>
    <t>FAZENDA NOVA ITAPERUNA</t>
  </si>
  <si>
    <t>FAZENDA NOVO MUNDO (DT/AV-E)</t>
  </si>
  <si>
    <t>NOVO REPARTIMENTO</t>
  </si>
  <si>
    <t>FAZENDA PAJEÚ</t>
  </si>
  <si>
    <t>ITUPIRANGA</t>
  </si>
  <si>
    <t>FAZENDA RANCHARIA</t>
  </si>
  <si>
    <t>RIO MARIA</t>
  </si>
  <si>
    <t>FAZENDA VALE DA SERRA</t>
  </si>
  <si>
    <t>FLORESTA DO ARAGUAIA</t>
  </si>
  <si>
    <t>FAZENDA TRAVESSÃO(GLEBA ITAIPAVA)</t>
  </si>
  <si>
    <t>CONCEIÇÃO DO ARAGUAIA</t>
  </si>
  <si>
    <t>FAZENDA SANTA CRUZ</t>
  </si>
  <si>
    <t>CASTANHAL E FAZENDA BETH</t>
  </si>
  <si>
    <t>FAZENDA SANTA EUDÓXIA</t>
  </si>
  <si>
    <t>FAZENDA CASTANHAL RAINHA</t>
  </si>
  <si>
    <t>BREJO GRANDE DO ARAGUAIA</t>
  </si>
  <si>
    <t>FAZENDA CASTANHEIRA</t>
  </si>
  <si>
    <t>FAZENDA PRINCESA</t>
  </si>
  <si>
    <t>SÃO JOÃO DO ARAGUAIA</t>
  </si>
  <si>
    <t>FAZENDA PRIMAVERA/PONTA DE PEDRA E OUTRA</t>
  </si>
  <si>
    <t>FAZENDA BOA ESPERANÇA</t>
  </si>
  <si>
    <t xml:space="preserve">BANNACH </t>
  </si>
  <si>
    <t>FAZENDA BANNACH LT. 15 - MURIÇOCA</t>
  </si>
  <si>
    <t>PAU D'ARCO</t>
  </si>
  <si>
    <t>FAZENDA ARAXÁ</t>
  </si>
  <si>
    <t>FAZENDA SERRA AZUL</t>
  </si>
  <si>
    <t>FAZENDA LTE 79 DO LT. ITAIPAVA</t>
  </si>
  <si>
    <t>FAZENDA ENTRE RIOS - LT 76-ITAIPAVAS</t>
  </si>
  <si>
    <t>FAZENDA CONQUISTA</t>
  </si>
  <si>
    <t>FAZENDA SANTA IZABEL (DT/AV-E)</t>
  </si>
  <si>
    <t>FAZENDA 2 HJOTA CONH. FAZ. OITO BARRACAS</t>
  </si>
  <si>
    <t>FAZENDA SANTA AMÉLIA</t>
  </si>
  <si>
    <t>FAZENDA CIGANA</t>
  </si>
  <si>
    <t>FAZENDA SERRA QUEBRADA</t>
  </si>
  <si>
    <t>FAZENDA CASTANHAL TARTARUGA</t>
  </si>
  <si>
    <t>FAZENDA SÃO GABRIEL</t>
  </si>
  <si>
    <t>PALESTINA DO PARÁ</t>
  </si>
  <si>
    <t>FAZENDA RIO MAR</t>
  </si>
  <si>
    <t>FAZENDA MURAJUBA</t>
  </si>
  <si>
    <t>FAZENDA SANTA MARIA LOTE 138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</si>
  <si>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</si>
  <si>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</si>
  <si>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</si>
  <si>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</si>
  <si>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</si>
  <si>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</si>
  <si>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</si>
  <si>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</si>
  <si>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</si>
  <si>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FAZENDA BORRACHEIRA</t>
  </si>
  <si>
    <t>FAZENDA DA ESTÂNCIA</t>
  </si>
  <si>
    <t>FAZENDA CAPSS</t>
  </si>
  <si>
    <t>XINGUARA</t>
  </si>
  <si>
    <t>FAZENDA MARINGÁ</t>
  </si>
  <si>
    <t>REDENÇÃO</t>
  </si>
  <si>
    <t>FAZENDA FENIX LOTE 04 - A</t>
  </si>
  <si>
    <t>FAZENDA CAJARANA (GLEBA CARAJÁS)</t>
  </si>
  <si>
    <t>FAZENDA CENTRO DA MATA</t>
  </si>
  <si>
    <t>CASTANHAL E FAZENDA SÃO RAIMUNDO</t>
  </si>
  <si>
    <t>FAZENDA SANTA MARIA II</t>
  </si>
  <si>
    <t>FAZENDA PEDRA PRETA</t>
  </si>
  <si>
    <t>FAZENDA ITACAIÚNAS</t>
  </si>
  <si>
    <t>FAZENDA SANTA FÉ</t>
  </si>
  <si>
    <t>FAZENDA CHIBIL</t>
  </si>
  <si>
    <t>FAZENDA NICOBRAN</t>
  </si>
  <si>
    <t>FAZENDA CODESPAR</t>
  </si>
  <si>
    <t>FAZENDA MOÇA BONITA</t>
  </si>
  <si>
    <t>FAZENDA DIUTÁ</t>
  </si>
  <si>
    <t>FAZENDA INDIAPORÃ</t>
  </si>
  <si>
    <t>CURIONÓPOLIS</t>
  </si>
  <si>
    <t>FAZENDA BARRA/CEDRO</t>
  </si>
  <si>
    <t>AGROPECUÁRIA SÃO JOSÉ DO ARAGUAIA S/A.</t>
  </si>
  <si>
    <t>FAZENDA BREJO DO MEIO/FAZENDA IGUAÇU</t>
  </si>
  <si>
    <t>FAZENDA SANTO ANTONIO</t>
  </si>
  <si>
    <t>FAZENDA JARDIM</t>
  </si>
  <si>
    <t>NOVA IPIXUNA</t>
  </si>
  <si>
    <t>FAZENDA LAGO AZUL</t>
  </si>
  <si>
    <t>FAZENDA AGROINDUSTRIAL ARCO VERDE</t>
  </si>
  <si>
    <t>FAZENDA GROTÃO DO SEVERINO</t>
  </si>
  <si>
    <t>FAZENDA CONSPEL</t>
  </si>
  <si>
    <t>ÁGUA AZUL DO NORTE</t>
  </si>
  <si>
    <t>FAZENDA ARICÁ</t>
  </si>
  <si>
    <t>FAZENDA REMA</t>
  </si>
  <si>
    <t>FAZENDA BACURI</t>
  </si>
  <si>
    <t>FAZENDA CUXIÚ II</t>
  </si>
  <si>
    <t>FAZENDA CUXIÚ I</t>
  </si>
  <si>
    <t>FAZENDA INAJÁ</t>
  </si>
  <si>
    <t>FAZENDA ENTRE RIOS L.80 DO LT. ITAIPAVA</t>
  </si>
  <si>
    <t>CASTANHAL CRISTO REI (DT/AV-E)</t>
  </si>
  <si>
    <t>FAZENDA ENTRE RIOS</t>
  </si>
  <si>
    <t>FAZENDA CARAJÁS</t>
  </si>
  <si>
    <t>FAZENDA SABINA/SÃO PEDRO</t>
  </si>
  <si>
    <t>FAZENDA CONSOLAÇÃO</t>
  </si>
  <si>
    <t>FAZENDA SANTA MARIANA I E II</t>
  </si>
  <si>
    <t>FAZENDA BATENTE</t>
  </si>
  <si>
    <t>FAZENDA PROGRESSO</t>
  </si>
  <si>
    <t>FAZENDA DIBENS</t>
  </si>
  <si>
    <t>FAZENDA ÁGUA AZUL / CAMPO ALEGRE</t>
  </si>
  <si>
    <t>TUCURUÍ</t>
  </si>
  <si>
    <t>FAZENDA BELO HORIZONTE</t>
  </si>
  <si>
    <t>FZENDA COCALANDIA</t>
  </si>
  <si>
    <t>FAZENDA REUNIDAS ELDORADO LTDA</t>
  </si>
  <si>
    <t>FAZENDA RIBEIRÃO DAS PEDRAS</t>
  </si>
  <si>
    <t>FAZENDA REUNIDAS</t>
  </si>
  <si>
    <t>FAZENDA PEDRA DE AMOLAR</t>
  </si>
  <si>
    <t>FAZENDA BOM JESUS</t>
  </si>
  <si>
    <t>FAZ.NOSSA SENHORA DA GUIA E SALINAS</t>
  </si>
  <si>
    <t>FAZENDA BOCA DE FOGO</t>
  </si>
  <si>
    <t>FAZENDA BOA SORTE</t>
  </si>
  <si>
    <t>FAZENDA RESPLANDE</t>
  </si>
  <si>
    <t>FAZENDA NOVA UNIÃO</t>
  </si>
  <si>
    <t>CASTANHAL BOM PRINCÍPIO</t>
  </si>
  <si>
    <t>FAZENDA JAHÚ</t>
  </si>
  <si>
    <t>FAZENDA OURO VERDE</t>
  </si>
  <si>
    <t>FAZENDA ÁGUA FRIA DOS MENDES</t>
  </si>
  <si>
    <t>FAZENDA COSIPAR</t>
  </si>
  <si>
    <t>FAZENDA SANTA LUCIA</t>
  </si>
  <si>
    <t>FAZENDA CAFUNDÓ E FAZENDA NOVA</t>
  </si>
  <si>
    <t>FAZENDA SERTÃO BONITO</t>
  </si>
  <si>
    <t>FAZENDA SANTA RITA I E II</t>
  </si>
  <si>
    <t>FAZENDA BACURYZINHO</t>
  </si>
  <si>
    <t>FAZENDA VALE DO SOL</t>
  </si>
  <si>
    <t>FAZENDA BELO VALE</t>
  </si>
  <si>
    <t>FAZENDA SÃO JOSÉ DA ÁGUA BONITA</t>
  </si>
  <si>
    <t>FAZENDA SÃO GERALDO</t>
  </si>
  <si>
    <t>FAZENDA ÁGUA DA SAÚDE</t>
  </si>
  <si>
    <t>FAZENDA ESCALADA DO NORTE OU JULIANA</t>
  </si>
  <si>
    <t>FAZENDA UNIÃO</t>
  </si>
  <si>
    <t>FAZENDA COCALINHO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</si>
  <si>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</si>
  <si>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</si>
  <si>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</si>
  <si>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</si>
  <si>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</si>
  <si>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</si>
  <si>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</si>
  <si>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</si>
  <si>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CASTANHAL LAJEDO</t>
  </si>
  <si>
    <t>FAZENDA JERUSALEM</t>
  </si>
  <si>
    <t>GLEBA NOVA GLÓRIA LOTES 228, 229, 230, 270, 271, 273 E 274</t>
  </si>
  <si>
    <t>FAZENDA NOSSA SENHORA DE NAZARÉ OU TIBIRIÇÁ</t>
  </si>
  <si>
    <t>FAZENDA ITACAIUNAS</t>
  </si>
  <si>
    <t>FAZENDA CÉU E MAR</t>
  </si>
  <si>
    <t>PROTEÇÃO DIVINA</t>
  </si>
  <si>
    <t>FAZENDA SANTO ANTÔNIO OU CABO DE AÇO</t>
  </si>
  <si>
    <t>FAZENDA ESTIVA</t>
  </si>
  <si>
    <t>FAZENDA CRISTO REI</t>
  </si>
  <si>
    <t>ABÓBORAS OU PERUANO E CIGANAS</t>
  </si>
  <si>
    <t>VTN/há</t>
  </si>
  <si>
    <t>DT/Avaliação</t>
  </si>
  <si>
    <t>fator correção</t>
  </si>
  <si>
    <t>FAZENDA ARAGUAIA</t>
  </si>
  <si>
    <t>FAZENDA CABECEIRA</t>
  </si>
  <si>
    <t>FAZENDA MARIA BONITA</t>
  </si>
  <si>
    <t>COMPLEXO FAZENDA CEDRO/RIO PARDO</t>
  </si>
  <si>
    <t>JACUNDÁ</t>
  </si>
  <si>
    <t>FAZENDA SANTO ANTÔNIO</t>
  </si>
  <si>
    <t>RONDON DO PARÁ</t>
  </si>
  <si>
    <t>FAZENDA RONDÔNIA</t>
  </si>
  <si>
    <t>FAZENDA CAPIVARA</t>
  </si>
  <si>
    <t>FAZENDA BOM FUTURO</t>
  </si>
  <si>
    <t>&gt;1998</t>
  </si>
  <si>
    <t>saneado</t>
  </si>
  <si>
    <t>Região Rural da Capital Regional de Marabá – optou-se por não se proceder o saneamento para se obter um resultado representativo do valor histórico dos imóveis avaliados para reforma agrária além de totalizar uma amostra de 151 elementos, base por demais robusta.</t>
  </si>
  <si>
    <t>media</t>
  </si>
  <si>
    <t>desviio</t>
  </si>
  <si>
    <t>interpolaçao</t>
  </si>
  <si>
    <t>Pauta de Valores de Terra Nua (2019)</t>
  </si>
  <si>
    <t>CODIGO_R,C,254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</si>
</sst>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68">
    <xf numFmtId="0" fontId="0" fillId="0" borderId="0" xfId="0"/>
    <xf numFmtId="0" fontId="5" fillId="0" borderId="2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10" fontId="5" fillId="0" borderId="7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4" fontId="5" fillId="0" borderId="9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center"/>
    </xf>
    <xf numFmtId="10" fontId="5" fillId="0" borderId="10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4" fontId="5" fillId="0" borderId="12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/>
    </xf>
    <xf numFmtId="10" fontId="5" fillId="0" borderId="13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" fontId="2" fillId="0" borderId="15" xfId="0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" fontId="8" fillId="0" borderId="2" xfId="0" applyNumberFormat="1" applyFont="1" applyFill="1" applyBorder="1"/>
    <xf numFmtId="1" fontId="5" fillId="0" borderId="2" xfId="0" applyNumberFormat="1" applyFont="1" applyFill="1" applyBorder="1" applyAlignment="1">
      <alignment horizontal="right"/>
    </xf>
    <xf numFmtId="1" fontId="8" fillId="0" borderId="7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left"/>
    </xf>
    <xf numFmtId="1" fontId="8" fillId="0" borderId="18" xfId="0" applyNumberFormat="1" applyFont="1" applyFill="1" applyBorder="1"/>
    <xf numFmtId="1" fontId="5" fillId="0" borderId="18" xfId="0" applyNumberFormat="1" applyFont="1" applyFill="1" applyBorder="1" applyAlignment="1">
      <alignment horizontal="right"/>
    </xf>
    <xf numFmtId="1" fontId="8" fillId="0" borderId="19" xfId="0" applyNumberFormat="1" applyFont="1" applyFill="1" applyBorder="1"/>
    <xf numFmtId="0" fontId="5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1" fontId="8" fillId="0" borderId="9" xfId="0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1" fontId="8" fillId="0" borderId="10" xfId="0" applyNumberFormat="1" applyFont="1" applyFill="1" applyBorder="1"/>
    <xf numFmtId="1" fontId="0" fillId="0" borderId="0" xfId="0" applyNumberFormat="1"/>
    <xf numFmtId="0" fontId="8" fillId="0" borderId="0" xfId="0" applyFont="1" applyFill="1"/>
    <xf numFmtId="1" fontId="8" fillId="0" borderId="0" xfId="0" applyNumberFormat="1" applyFont="1" applyFill="1"/>
    <xf numFmtId="10" fontId="5" fillId="0" borderId="12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/>
    <xf numFmtId="4" fontId="7" fillId="0" borderId="2" xfId="0" applyNumberFormat="1" applyFont="1" applyFill="1" applyBorder="1" applyAlignment="1"/>
    <xf numFmtId="0" fontId="2" fillId="0" borderId="2" xfId="0" applyNumberFormat="1" applyFont="1" applyFill="1" applyBorder="1" applyAlignment="1">
      <alignment horizontal="right"/>
    </xf>
    <xf numFmtId="10" fontId="5" fillId="0" borderId="2" xfId="0" applyNumberFormat="1" applyFont="1" applyFill="1" applyBorder="1" applyAlignment="1">
      <alignment horizontal="right"/>
    </xf>
    <xf numFmtId="1" fontId="7" fillId="0" borderId="2" xfId="0" applyNumberFormat="1" applyFont="1" applyFill="1" applyBorder="1" applyAlignment="1"/>
    <xf numFmtId="1" fontId="2" fillId="0" borderId="2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1" fontId="6" fillId="0" borderId="9" xfId="0" applyNumberFormat="1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1" fillId="0" borderId="2" xfId="0" applyFont="1" applyBorder="1"/>
    <xf numFmtId="4" fontId="1" fillId="2" borderId="2" xfId="0" applyNumberFormat="1" applyFont="1" applyFill="1" applyBorder="1"/>
    <xf numFmtId="4" fontId="0" fillId="0" borderId="0" xfId="0" applyNumberFormat="1"/>
    <xf numFmtId="10" fontId="0" fillId="0" borderId="2" xfId="0" applyNumberFormat="1" applyBorder="1"/>
    <xf numFmtId="0" fontId="1" fillId="2" borderId="2" xfId="0" applyFont="1" applyFill="1" applyBorder="1"/>
    <xf numFmtId="4" fontId="0" fillId="2" borderId="2" xfId="0" applyNumberFormat="1" applyFill="1" applyBorder="1"/>
    <xf numFmtId="0" fontId="0" fillId="0" borderId="0" xfId="0" applyAlignment="1">
      <alignment horizontal="center"/>
    </xf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0" xfId="0" applyFont="1" applyBorder="1" applyAlignment="1"/>
    <xf numFmtId="4" fontId="1" fillId="2" borderId="23" xfId="0" applyNumberFormat="1" applyFont="1" applyFill="1" applyBorder="1"/>
    <xf numFmtId="4" fontId="0" fillId="0" borderId="23" xfId="0" applyNumberFormat="1" applyBorder="1"/>
    <xf numFmtId="10" fontId="0" fillId="0" borderId="23" xfId="0" applyNumberFormat="1" applyBorder="1"/>
    <xf numFmtId="0" fontId="0" fillId="0" borderId="23" xfId="0" applyBorder="1"/>
    <xf numFmtId="0" fontId="0" fillId="0" borderId="0" xfId="0"/>
    <xf numFmtId="1" fontId="6" fillId="0" borderId="2" xfId="0" applyNumberFormat="1" applyFont="1" applyFill="1" applyBorder="1" applyAlignment="1">
      <alignment horizontal="center"/>
    </xf>
    <xf numFmtId="0" fontId="0" fillId="0" borderId="2" xfId="0" applyBorder="1"/>
    <xf numFmtId="1" fontId="0" fillId="0" borderId="0" xfId="0" applyNumberFormat="1"/>
    <xf numFmtId="3" fontId="0" fillId="0" borderId="2" xfId="0" applyNumberFormat="1" applyBorder="1"/>
    <xf numFmtId="3" fontId="0" fillId="2" borderId="2" xfId="0" applyNumberFormat="1" applyFill="1" applyBorder="1"/>
    <xf numFmtId="1" fontId="0" fillId="0" borderId="2" xfId="0" applyNumberFormat="1" applyBorder="1"/>
    <xf numFmtId="1" fontId="3" fillId="0" borderId="2" xfId="0" applyNumberFormat="1" applyFont="1" applyFill="1" applyBorder="1" applyAlignment="1">
      <alignment horizontal="left"/>
    </xf>
    <xf numFmtId="3" fontId="1" fillId="0" borderId="2" xfId="0" applyNumberFormat="1" applyFont="1" applyBorder="1"/>
    <xf numFmtId="0" fontId="0" fillId="0" borderId="2" xfId="0" applyFont="1" applyBorder="1"/>
    <xf numFmtId="3" fontId="0" fillId="0" borderId="2" xfId="0" applyNumberFormat="1" applyFont="1" applyBorder="1"/>
    <xf numFmtId="0" fontId="3" fillId="0" borderId="2" xfId="0" applyFont="1" applyFill="1" applyBorder="1" applyAlignment="1">
      <alignment horizontal="left"/>
    </xf>
    <xf numFmtId="0" fontId="0" fillId="0" borderId="0" xfId="0" applyFont="1"/>
    <xf numFmtId="3" fontId="0" fillId="0" borderId="0" xfId="0" applyNumberFormat="1" applyFont="1"/>
    <xf numFmtId="0" fontId="4" fillId="0" borderId="2" xfId="0" applyFont="1" applyFill="1" applyBorder="1" applyAlignment="1">
      <alignment horizontal="left"/>
    </xf>
    <xf numFmtId="3" fontId="0" fillId="2" borderId="2" xfId="0" applyNumberFormat="1" applyFont="1" applyFill="1" applyBorder="1"/>
    <xf numFmtId="3" fontId="3" fillId="0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1" fontId="0" fillId="2" borderId="2" xfId="0" applyNumberFormat="1" applyFill="1" applyBorder="1"/>
    <xf numFmtId="0" fontId="0" fillId="0" borderId="23" xfId="0" applyBorder="1"/>
    <xf numFmtId="164" fontId="0" fillId="0" borderId="2" xfId="0" applyNumberFormat="1" applyFill="1" applyBorder="1"/>
    <xf numFmtId="0" fontId="0" fillId="0" borderId="0" xfId="0" applyFill="1"/>
    <xf numFmtId="0" fontId="0" fillId="2" borderId="0" xfId="0" applyFill="1"/>
    <xf numFmtId="3" fontId="0" fillId="2" borderId="0" xfId="0" applyNumberFormat="1" applyFont="1" applyFill="1"/>
    <xf numFmtId="0" fontId="0" fillId="2" borderId="2" xfId="0" applyFont="1" applyFill="1" applyBorder="1"/>
    <xf numFmtId="0" fontId="3" fillId="0" borderId="0" xfId="0" applyFont="1" applyFill="1" applyBorder="1" applyAlignment="1">
      <alignment horizontal="left"/>
    </xf>
    <xf numFmtId="3" fontId="0" fillId="0" borderId="2" xfId="0" applyNumberFormat="1" applyFont="1" applyFill="1" applyBorder="1"/>
    <xf numFmtId="165" fontId="3" fillId="0" borderId="2" xfId="0" applyNumberFormat="1" applyFont="1" applyFill="1" applyBorder="1" applyAlignment="1">
      <alignment vertical="center"/>
    </xf>
    <xf numFmtId="0" fontId="1" fillId="0" borderId="2" xfId="0" applyFont="1" applyBorder="1"/>
    <xf numFmtId="0" fontId="0" fillId="2" borderId="2" xfId="0" applyFill="1" applyBorder="1"/>
    <xf numFmtId="0" fontId="0" fillId="0" borderId="2" xfId="0" applyBorder="1" applyAlignment="1"/>
    <xf numFmtId="0" fontId="8" fillId="0" borderId="1" xfId="0" applyFont="1" applyBorder="1" applyAlignment="1"/>
    <xf numFmtId="165" fontId="10" fillId="0" borderId="2" xfId="1" applyNumberFormat="1" applyFont="1" applyFill="1" applyBorder="1" applyAlignment="1">
      <alignment horizontal="center" vertical="center"/>
    </xf>
    <xf numFmtId="17" fontId="12" fillId="0" borderId="2" xfId="0" applyNumberFormat="1" applyFont="1" applyBorder="1"/>
    <xf numFmtId="4" fontId="12" fillId="0" borderId="2" xfId="0" applyNumberFormat="1" applyFont="1" applyBorder="1"/>
    <xf numFmtId="165" fontId="12" fillId="0" borderId="2" xfId="0" applyNumberFormat="1" applyFont="1" applyBorder="1"/>
    <xf numFmtId="0" fontId="11" fillId="2" borderId="2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vertical="center"/>
    </xf>
    <xf numFmtId="17" fontId="12" fillId="2" borderId="2" xfId="0" applyNumberFormat="1" applyFont="1" applyFill="1" applyBorder="1"/>
    <xf numFmtId="4" fontId="12" fillId="2" borderId="2" xfId="0" applyNumberFormat="1" applyFont="1" applyFill="1" applyBorder="1"/>
    <xf numFmtId="165" fontId="12" fillId="2" borderId="2" xfId="0" applyNumberFormat="1" applyFont="1" applyFill="1" applyBorder="1"/>
    <xf numFmtId="17" fontId="12" fillId="0" borderId="2" xfId="0" applyNumberFormat="1" applyFont="1" applyFill="1" applyBorder="1"/>
    <xf numFmtId="4" fontId="12" fillId="0" borderId="2" xfId="0" applyNumberFormat="1" applyFont="1" applyFill="1" applyBorder="1"/>
    <xf numFmtId="0" fontId="0" fillId="0" borderId="2" xfId="0" applyFill="1" applyBorder="1"/>
    <xf numFmtId="165" fontId="12" fillId="0" borderId="2" xfId="0" applyNumberFormat="1" applyFont="1" applyFill="1" applyBorder="1"/>
    <xf numFmtId="4" fontId="0" fillId="0" borderId="2" xfId="0" applyNumberFormat="1" applyFill="1" applyBorder="1"/>
    <xf numFmtId="4" fontId="0" fillId="2" borderId="0" xfId="0" applyNumberFormat="1" applyFill="1"/>
    <xf numFmtId="10" fontId="0" fillId="0" borderId="0" xfId="0" applyNumberFormat="1"/>
    <xf numFmtId="164" fontId="0" fillId="0" borderId="0" xfId="0" applyNumberFormat="1"/>
    <xf numFmtId="9" fontId="0" fillId="0" borderId="0" xfId="0" applyNumberFormat="1"/>
    <xf numFmtId="0" fontId="3" fillId="0" borderId="25" xfId="0" applyFont="1" applyFill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8" fillId="0" borderId="2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1" fontId="8" fillId="3" borderId="2" xfId="0" applyNumberFormat="1" applyFont="1" applyFill="1" applyBorder="1"/>
    <xf numFmtId="1" fontId="6" fillId="3" borderId="2" xfId="0" applyNumberFormat="1" applyFont="1" applyFill="1" applyBorder="1" applyAlignment="1">
      <alignment horizontal="right"/>
    </xf>
    <xf numFmtId="1" fontId="8" fillId="3" borderId="7" xfId="0" applyNumberFormat="1" applyFont="1" applyFill="1" applyBorder="1"/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left"/>
    </xf>
    <xf numFmtId="1" fontId="8" fillId="3" borderId="18" xfId="0" applyNumberFormat="1" applyFont="1" applyFill="1" applyBorder="1"/>
    <xf numFmtId="1" fontId="8" fillId="3" borderId="19" xfId="0" applyNumberFormat="1" applyFont="1" applyFill="1" applyBorder="1"/>
    <xf numFmtId="1" fontId="6" fillId="3" borderId="9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1" fontId="5" fillId="3" borderId="2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1" fontId="8" fillId="3" borderId="9" xfId="0" applyNumberFormat="1" applyFont="1" applyFill="1" applyBorder="1"/>
    <xf numFmtId="1" fontId="5" fillId="3" borderId="9" xfId="0" applyNumberFormat="1" applyFont="1" applyFill="1" applyBorder="1" applyAlignment="1">
      <alignment horizontal="right"/>
    </xf>
    <xf numFmtId="1" fontId="8" fillId="3" borderId="10" xfId="0" applyNumberFormat="1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1" fontId="8" fillId="3" borderId="12" xfId="0" applyNumberFormat="1" applyFont="1" applyFill="1" applyBorder="1"/>
    <xf numFmtId="1" fontId="6" fillId="3" borderId="12" xfId="0" applyNumberFormat="1" applyFont="1" applyFill="1" applyBorder="1" applyAlignment="1">
      <alignment horizontal="right"/>
    </xf>
    <xf numFmtId="1" fontId="8" fillId="3" borderId="13" xfId="0" applyNumberFormat="1" applyFont="1" applyFill="1" applyBorder="1"/>
    <xf numFmtId="0" fontId="5" fillId="3" borderId="8" xfId="0" applyFont="1" applyFill="1" applyBorder="1" applyAlignment="1">
      <alignment horizontal="center"/>
    </xf>
    <xf numFmtId="1" fontId="6" fillId="3" borderId="18" xfId="0" applyNumberFormat="1" applyFont="1" applyFill="1" applyBorder="1" applyAlignment="1">
      <alignment horizontal="right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D32" sqref="D32"/>
    </sheetView>
  </sheetViews>
  <sheetFormatPr defaultRowHeight="15" x14ac:dyDescent="0.25"/>
  <cols>
    <col min="1" max="1" width="48.42578125" customWidth="1"/>
    <col min="2" max="11" width="10.42578125" customWidth="1"/>
  </cols>
  <sheetData>
    <row r="1" spans="1:11" ht="15.75" thickBot="1" x14ac:dyDescent="0.3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9" t="s">
        <v>9</v>
      </c>
      <c r="K1" s="20" t="s">
        <v>10</v>
      </c>
    </row>
    <row r="2" spans="1:11" x14ac:dyDescent="0.25">
      <c r="A2" s="12" t="s">
        <v>11</v>
      </c>
      <c r="B2" s="13">
        <v>164.03670099999999</v>
      </c>
      <c r="C2" s="13">
        <v>1473.847577</v>
      </c>
      <c r="D2" s="14">
        <v>3546.0834460000001</v>
      </c>
      <c r="E2" s="13">
        <v>3109.6960410000002</v>
      </c>
      <c r="F2" s="13">
        <v>5484.5241040000001</v>
      </c>
      <c r="G2" s="13">
        <v>9495.1191359999993</v>
      </c>
      <c r="H2" s="13">
        <v>244.77172400000001</v>
      </c>
      <c r="I2" s="13">
        <v>2373.1499090000002</v>
      </c>
      <c r="J2" s="15">
        <v>94</v>
      </c>
      <c r="K2" s="16">
        <v>0.66923126461587512</v>
      </c>
    </row>
    <row r="3" spans="1:11" x14ac:dyDescent="0.25">
      <c r="A3" s="5" t="s">
        <v>12</v>
      </c>
      <c r="B3" s="2">
        <v>777.89976799999999</v>
      </c>
      <c r="C3" s="2">
        <v>1137.5711429999999</v>
      </c>
      <c r="D3" s="3">
        <v>1616.6118759999999</v>
      </c>
      <c r="E3" s="2">
        <v>1484.5336890000001</v>
      </c>
      <c r="F3" s="2">
        <v>2166.3149790000002</v>
      </c>
      <c r="G3" s="2">
        <v>3412.0638549999999</v>
      </c>
      <c r="H3" s="2">
        <v>120.889482</v>
      </c>
      <c r="I3" s="2">
        <v>616.41782899999998</v>
      </c>
      <c r="J3" s="4">
        <v>26</v>
      </c>
      <c r="K3" s="6">
        <v>0.38130230153029016</v>
      </c>
    </row>
    <row r="4" spans="1:11" x14ac:dyDescent="0.25">
      <c r="A4" s="5" t="s">
        <v>13</v>
      </c>
      <c r="B4" s="2">
        <v>64.766722000000001</v>
      </c>
      <c r="C4" s="2">
        <v>248.465025</v>
      </c>
      <c r="D4" s="3">
        <v>630.64445799999999</v>
      </c>
      <c r="E4" s="2">
        <v>449.23012899999998</v>
      </c>
      <c r="F4" s="2">
        <v>907.44894299999999</v>
      </c>
      <c r="G4" s="2">
        <v>1868.012023</v>
      </c>
      <c r="H4" s="2">
        <v>85.386465000000001</v>
      </c>
      <c r="I4" s="2">
        <v>490.50789500000002</v>
      </c>
      <c r="J4" s="4">
        <v>33</v>
      </c>
      <c r="K4" s="6">
        <v>0.77778832237038387</v>
      </c>
    </row>
    <row r="5" spans="1:11" x14ac:dyDescent="0.25">
      <c r="A5" s="5" t="s">
        <v>14</v>
      </c>
      <c r="B5" s="2">
        <v>95.694321000000002</v>
      </c>
      <c r="C5" s="2">
        <v>353.06239599999998</v>
      </c>
      <c r="D5" s="3">
        <v>628.87012700000002</v>
      </c>
      <c r="E5" s="2">
        <v>577.25293899999997</v>
      </c>
      <c r="F5" s="2">
        <v>835.675208</v>
      </c>
      <c r="G5" s="2">
        <v>1556.6156410000001</v>
      </c>
      <c r="H5" s="2">
        <v>38.56879</v>
      </c>
      <c r="I5" s="2">
        <v>355.58667100000002</v>
      </c>
      <c r="J5" s="4">
        <v>85</v>
      </c>
      <c r="K5" s="6">
        <v>0.56543737050495957</v>
      </c>
    </row>
    <row r="6" spans="1:11" x14ac:dyDescent="0.25">
      <c r="A6" s="5" t="s">
        <v>15</v>
      </c>
      <c r="B6" s="2">
        <v>1497.2973239999999</v>
      </c>
      <c r="C6" s="2">
        <v>5315.7999010000003</v>
      </c>
      <c r="D6" s="3">
        <v>6525.96198</v>
      </c>
      <c r="E6" s="2">
        <v>6740.2420160000001</v>
      </c>
      <c r="F6" s="2">
        <v>8479.0337930000005</v>
      </c>
      <c r="G6" s="2">
        <v>10354.115543</v>
      </c>
      <c r="H6" s="2">
        <v>315.9744</v>
      </c>
      <c r="I6" s="2">
        <v>2385.554404</v>
      </c>
      <c r="J6" s="4">
        <v>57</v>
      </c>
      <c r="K6" s="6">
        <v>0.36554831476354999</v>
      </c>
    </row>
    <row r="7" spans="1:11" x14ac:dyDescent="0.25">
      <c r="A7" s="5" t="s">
        <v>16</v>
      </c>
      <c r="B7" s="2">
        <v>1424.3468109999999</v>
      </c>
      <c r="C7" s="2">
        <v>3128.3464960000001</v>
      </c>
      <c r="D7" s="3">
        <v>4182.8414970000003</v>
      </c>
      <c r="E7" s="2">
        <v>4127.892194</v>
      </c>
      <c r="F7" s="2">
        <v>4990.3214559999997</v>
      </c>
      <c r="G7" s="2">
        <v>6993.8546560000004</v>
      </c>
      <c r="H7" s="2">
        <v>336.11272700000001</v>
      </c>
      <c r="I7" s="2">
        <v>1385.828276</v>
      </c>
      <c r="J7" s="4">
        <v>17</v>
      </c>
      <c r="K7" s="6">
        <v>0.33131264404686089</v>
      </c>
    </row>
    <row r="8" spans="1:11" x14ac:dyDescent="0.25">
      <c r="A8" s="5" t="s">
        <v>17</v>
      </c>
      <c r="B8" s="2">
        <v>109.365005</v>
      </c>
      <c r="C8" s="2">
        <v>570.72279400000002</v>
      </c>
      <c r="D8" s="3">
        <v>1539.411652</v>
      </c>
      <c r="E8" s="2">
        <v>1065.841709</v>
      </c>
      <c r="F8" s="2">
        <v>2506.8489220000001</v>
      </c>
      <c r="G8" s="2">
        <v>5445.2184399999996</v>
      </c>
      <c r="H8" s="2">
        <v>129.72152600000001</v>
      </c>
      <c r="I8" s="2">
        <v>1209.961847</v>
      </c>
      <c r="J8" s="4">
        <v>87</v>
      </c>
      <c r="K8" s="6">
        <v>0.78598979384625323</v>
      </c>
    </row>
    <row r="9" spans="1:11" x14ac:dyDescent="0.25">
      <c r="A9" s="5" t="s">
        <v>18</v>
      </c>
      <c r="B9" s="2">
        <v>291.10930200000001</v>
      </c>
      <c r="C9" s="2">
        <v>3009.8730909999999</v>
      </c>
      <c r="D9" s="3">
        <v>5134.1871970000002</v>
      </c>
      <c r="E9" s="2">
        <v>4205.6625290000002</v>
      </c>
      <c r="F9" s="2">
        <v>8648.7216019999996</v>
      </c>
      <c r="G9" s="2">
        <v>11877.430198</v>
      </c>
      <c r="H9" s="2">
        <v>681.45072500000003</v>
      </c>
      <c r="I9" s="2">
        <v>3268.1228689999998</v>
      </c>
      <c r="J9" s="4">
        <v>23</v>
      </c>
      <c r="K9" s="6">
        <v>0.63654143170113153</v>
      </c>
    </row>
    <row r="10" spans="1:11" x14ac:dyDescent="0.25">
      <c r="A10" s="5" t="s">
        <v>19</v>
      </c>
      <c r="B10" s="2">
        <v>566.24182399999995</v>
      </c>
      <c r="C10" s="2">
        <v>1061.0820699999999</v>
      </c>
      <c r="D10" s="3">
        <v>3562.5519439999998</v>
      </c>
      <c r="E10" s="2">
        <v>4106.3828119999998</v>
      </c>
      <c r="F10" s="2">
        <v>5805.0536259999999</v>
      </c>
      <c r="G10" s="2">
        <v>6491.4376119999997</v>
      </c>
      <c r="H10" s="2">
        <v>832.74566000000004</v>
      </c>
      <c r="I10" s="2">
        <v>2355.3604129999999</v>
      </c>
      <c r="J10" s="4">
        <v>8</v>
      </c>
      <c r="K10" s="6">
        <v>0.66114416014813904</v>
      </c>
    </row>
    <row r="11" spans="1:11" x14ac:dyDescent="0.25">
      <c r="A11" s="5" t="s">
        <v>20</v>
      </c>
      <c r="B11" s="2">
        <v>423.32261799999998</v>
      </c>
      <c r="C11" s="2">
        <v>968.60709899999995</v>
      </c>
      <c r="D11" s="3">
        <v>2195.8836019999999</v>
      </c>
      <c r="E11" s="2">
        <v>1750.1973069999999</v>
      </c>
      <c r="F11" s="2">
        <v>3478.169836</v>
      </c>
      <c r="G11" s="2">
        <v>5236.0176579999998</v>
      </c>
      <c r="H11" s="2">
        <v>231.94106500000001</v>
      </c>
      <c r="I11" s="2">
        <v>1466.9240970000001</v>
      </c>
      <c r="J11" s="4">
        <v>40</v>
      </c>
      <c r="K11" s="6">
        <v>0.66803363150211281</v>
      </c>
    </row>
    <row r="12" spans="1:11" x14ac:dyDescent="0.25">
      <c r="A12" s="5" t="s">
        <v>21</v>
      </c>
      <c r="B12" s="2">
        <v>1508.9823260000001</v>
      </c>
      <c r="C12" s="2">
        <v>2337.383628</v>
      </c>
      <c r="D12" s="3">
        <v>3592.8981199999998</v>
      </c>
      <c r="E12" s="2">
        <v>2608.5957520000002</v>
      </c>
      <c r="F12" s="2">
        <v>5407.0716350000002</v>
      </c>
      <c r="G12" s="2">
        <v>9960.4890780000005</v>
      </c>
      <c r="H12" s="2">
        <v>278.06785500000001</v>
      </c>
      <c r="I12" s="2">
        <v>2117.7016920000001</v>
      </c>
      <c r="J12" s="4">
        <v>58</v>
      </c>
      <c r="K12" s="6">
        <v>0.58941323167827542</v>
      </c>
    </row>
    <row r="13" spans="1:11" x14ac:dyDescent="0.25">
      <c r="A13" s="5" t="s">
        <v>22</v>
      </c>
      <c r="B13" s="2">
        <v>1574.246251</v>
      </c>
      <c r="C13" s="2">
        <v>1652.9281430000001</v>
      </c>
      <c r="D13" s="3">
        <v>4923.1085190000003</v>
      </c>
      <c r="E13" s="2">
        <v>4942.7606059999998</v>
      </c>
      <c r="F13" s="2">
        <v>8173.6368069999999</v>
      </c>
      <c r="G13" s="2">
        <v>8232.6666110000006</v>
      </c>
      <c r="H13" s="2">
        <v>1844.361975</v>
      </c>
      <c r="I13" s="2">
        <v>3688.7239509999999</v>
      </c>
      <c r="J13" s="4">
        <v>4</v>
      </c>
      <c r="K13" s="6">
        <v>0.74926724380824072</v>
      </c>
    </row>
    <row r="14" spans="1:11" x14ac:dyDescent="0.25">
      <c r="A14" s="5" t="s">
        <v>23</v>
      </c>
      <c r="B14" s="2">
        <v>501.69683800000001</v>
      </c>
      <c r="C14" s="2">
        <v>792.22031700000002</v>
      </c>
      <c r="D14" s="3">
        <v>1421.590655</v>
      </c>
      <c r="E14" s="2">
        <v>1054.457987</v>
      </c>
      <c r="F14" s="2">
        <v>1997.4155900000001</v>
      </c>
      <c r="G14" s="2">
        <v>3763.8378349999998</v>
      </c>
      <c r="H14" s="2">
        <v>108.956579</v>
      </c>
      <c r="I14" s="2">
        <v>857.92496100000005</v>
      </c>
      <c r="J14" s="4">
        <v>62</v>
      </c>
      <c r="K14" s="6">
        <v>0.6034964833108023</v>
      </c>
    </row>
    <row r="15" spans="1:11" x14ac:dyDescent="0.25">
      <c r="A15" s="5" t="s">
        <v>24</v>
      </c>
      <c r="B15" s="2">
        <v>177.99547699999999</v>
      </c>
      <c r="C15" s="2">
        <v>177.99547699999999</v>
      </c>
      <c r="D15" s="3">
        <v>288.30052599999999</v>
      </c>
      <c r="E15" s="2">
        <v>288.30052599999999</v>
      </c>
      <c r="F15" s="2">
        <v>398.60557499999999</v>
      </c>
      <c r="G15" s="2">
        <v>398.60557499999999</v>
      </c>
      <c r="H15" s="2">
        <v>110.305049</v>
      </c>
      <c r="I15" s="2">
        <v>155.99489700000001</v>
      </c>
      <c r="J15" s="4">
        <v>2</v>
      </c>
      <c r="K15" s="6">
        <v>0.54108433017565849</v>
      </c>
    </row>
    <row r="16" spans="1:11" x14ac:dyDescent="0.25">
      <c r="A16" s="5" t="s">
        <v>25</v>
      </c>
      <c r="B16" s="2">
        <v>2474.6328880000001</v>
      </c>
      <c r="C16" s="2">
        <v>2814.623756</v>
      </c>
      <c r="D16" s="3">
        <v>3896.626072</v>
      </c>
      <c r="E16" s="2">
        <v>3781.9163039999999</v>
      </c>
      <c r="F16" s="2">
        <v>5035.9832710000001</v>
      </c>
      <c r="G16" s="2">
        <v>5104.9789129999999</v>
      </c>
      <c r="H16" s="2">
        <v>509.489666</v>
      </c>
      <c r="I16" s="2">
        <v>1139.253526</v>
      </c>
      <c r="J16" s="4">
        <v>5</v>
      </c>
      <c r="K16" s="6">
        <v>0.29236922017905131</v>
      </c>
    </row>
    <row r="17" spans="1:11" x14ac:dyDescent="0.25">
      <c r="A17" s="5" t="s">
        <v>26</v>
      </c>
      <c r="B17" s="2">
        <v>1032.375503</v>
      </c>
      <c r="C17" s="2">
        <v>2106.3577449999998</v>
      </c>
      <c r="D17" s="3">
        <v>7015.1055420000002</v>
      </c>
      <c r="E17" s="2">
        <v>7080.9164709999995</v>
      </c>
      <c r="F17" s="2">
        <v>10380.808399</v>
      </c>
      <c r="G17" s="2">
        <v>15710.208764999999</v>
      </c>
      <c r="H17" s="2">
        <v>581.51570400000003</v>
      </c>
      <c r="I17" s="2">
        <v>4233.4982300000001</v>
      </c>
      <c r="J17" s="4">
        <v>53</v>
      </c>
      <c r="K17" s="6">
        <v>0.60348318420210589</v>
      </c>
    </row>
    <row r="18" spans="1:11" x14ac:dyDescent="0.25">
      <c r="A18" s="5" t="s">
        <v>27</v>
      </c>
      <c r="B18" s="2">
        <v>149.665087</v>
      </c>
      <c r="C18" s="2">
        <v>491.07951800000001</v>
      </c>
      <c r="D18" s="3">
        <v>782.86391600000002</v>
      </c>
      <c r="E18" s="2">
        <v>648.83373400000005</v>
      </c>
      <c r="F18" s="2">
        <v>971.12487699999997</v>
      </c>
      <c r="G18" s="2">
        <v>2212.5938769999998</v>
      </c>
      <c r="H18" s="2">
        <v>39.153196999999999</v>
      </c>
      <c r="I18" s="2">
        <v>453.23102399999999</v>
      </c>
      <c r="J18" s="4">
        <v>134</v>
      </c>
      <c r="K18" s="6">
        <v>0.57893972980100927</v>
      </c>
    </row>
    <row r="19" spans="1:11" x14ac:dyDescent="0.25">
      <c r="A19" s="5" t="s">
        <v>28</v>
      </c>
      <c r="B19" s="2">
        <v>0.69277299999999997</v>
      </c>
      <c r="C19" s="2">
        <v>522.64579600000002</v>
      </c>
      <c r="D19" s="3">
        <v>946.61859200000004</v>
      </c>
      <c r="E19" s="2">
        <v>760.22774100000004</v>
      </c>
      <c r="F19" s="2">
        <v>1209.898629</v>
      </c>
      <c r="G19" s="2">
        <v>2543.978975</v>
      </c>
      <c r="H19" s="2">
        <v>68.543932999999996</v>
      </c>
      <c r="I19" s="2">
        <v>581.614555</v>
      </c>
      <c r="J19" s="4">
        <v>72</v>
      </c>
      <c r="K19" s="6">
        <v>0.61441277396757488</v>
      </c>
    </row>
    <row r="20" spans="1:11" x14ac:dyDescent="0.25">
      <c r="A20" s="5" t="s">
        <v>29</v>
      </c>
      <c r="B20" s="2">
        <v>107.014658</v>
      </c>
      <c r="C20" s="2">
        <v>244.915143</v>
      </c>
      <c r="D20" s="3">
        <v>407.05075099999999</v>
      </c>
      <c r="E20" s="2">
        <v>373.911361</v>
      </c>
      <c r="F20" s="2">
        <v>529.00658999999996</v>
      </c>
      <c r="G20" s="2">
        <v>986.74427400000002</v>
      </c>
      <c r="H20" s="2">
        <v>21.409662999999998</v>
      </c>
      <c r="I20" s="2">
        <v>192.686969</v>
      </c>
      <c r="J20" s="4">
        <v>81</v>
      </c>
      <c r="K20" s="6">
        <v>0.47337332882110322</v>
      </c>
    </row>
    <row r="21" spans="1:11" x14ac:dyDescent="0.25">
      <c r="A21" s="5" t="s">
        <v>30</v>
      </c>
      <c r="B21" s="2">
        <v>249.395625</v>
      </c>
      <c r="C21" s="2">
        <v>548.67050099999994</v>
      </c>
      <c r="D21" s="3">
        <v>881.56179899999995</v>
      </c>
      <c r="E21" s="2">
        <v>723.15635799999995</v>
      </c>
      <c r="F21" s="2">
        <v>1196.053083</v>
      </c>
      <c r="G21" s="2">
        <v>2028.2032099999999</v>
      </c>
      <c r="H21" s="2">
        <v>56.742882000000002</v>
      </c>
      <c r="I21" s="2">
        <v>446.793902</v>
      </c>
      <c r="J21" s="4">
        <v>62</v>
      </c>
      <c r="K21" s="6">
        <v>0.50682085193212878</v>
      </c>
    </row>
    <row r="22" spans="1:11" x14ac:dyDescent="0.25">
      <c r="A22" s="5" t="s">
        <v>31</v>
      </c>
      <c r="B22" s="2">
        <v>209.860502</v>
      </c>
      <c r="C22" s="2">
        <v>400.93040200000002</v>
      </c>
      <c r="D22" s="3">
        <v>1182.1360669999999</v>
      </c>
      <c r="E22" s="2">
        <v>1239.1315549999999</v>
      </c>
      <c r="F22" s="2">
        <v>1708.344482</v>
      </c>
      <c r="G22" s="2">
        <v>3251.0622010000002</v>
      </c>
      <c r="H22" s="2">
        <v>74.676485999999997</v>
      </c>
      <c r="I22" s="2">
        <v>727.85634900000002</v>
      </c>
      <c r="J22" s="4">
        <v>95</v>
      </c>
      <c r="K22" s="6">
        <v>0.61571283485761374</v>
      </c>
    </row>
    <row r="23" spans="1:11" x14ac:dyDescent="0.25">
      <c r="A23" s="5" t="s">
        <v>32</v>
      </c>
      <c r="B23" s="2">
        <v>3277.7024019999999</v>
      </c>
      <c r="C23" s="2">
        <v>4837.8761850000001</v>
      </c>
      <c r="D23" s="3">
        <v>5850.7413820000002</v>
      </c>
      <c r="E23" s="2">
        <v>6683.0301989999998</v>
      </c>
      <c r="F23" s="2">
        <v>6888.8512469999996</v>
      </c>
      <c r="G23" s="2">
        <v>7250.0661710000004</v>
      </c>
      <c r="H23" s="2">
        <v>543.65374099999997</v>
      </c>
      <c r="I23" s="2">
        <v>1438.3725979999999</v>
      </c>
      <c r="J23" s="4">
        <v>7</v>
      </c>
      <c r="K23" s="6">
        <v>0.24584450142082864</v>
      </c>
    </row>
    <row r="24" spans="1:11" x14ac:dyDescent="0.25">
      <c r="A24" s="5" t="s">
        <v>33</v>
      </c>
      <c r="B24" s="2">
        <v>1775.292944</v>
      </c>
      <c r="C24" s="2">
        <v>2143.1891869999999</v>
      </c>
      <c r="D24" s="3">
        <v>2464.922861</v>
      </c>
      <c r="E24" s="2">
        <v>2478.3367669999998</v>
      </c>
      <c r="F24" s="2">
        <v>2768.9476770000001</v>
      </c>
      <c r="G24" s="2">
        <v>3265.5307710000002</v>
      </c>
      <c r="H24" s="2">
        <v>97.568702000000002</v>
      </c>
      <c r="I24" s="2">
        <v>402.28606500000001</v>
      </c>
      <c r="J24" s="4">
        <v>17</v>
      </c>
      <c r="K24" s="6">
        <v>0.16320432227919526</v>
      </c>
    </row>
    <row r="25" spans="1:11" x14ac:dyDescent="0.25">
      <c r="A25" s="5" t="s">
        <v>34</v>
      </c>
      <c r="B25" s="2">
        <v>8.1361980000000003</v>
      </c>
      <c r="C25" s="2">
        <v>99.432232999999997</v>
      </c>
      <c r="D25" s="3">
        <v>272.19731200000001</v>
      </c>
      <c r="E25" s="2">
        <v>124.80603499999999</v>
      </c>
      <c r="F25" s="2">
        <v>326.896704</v>
      </c>
      <c r="G25" s="2">
        <v>1115.448486</v>
      </c>
      <c r="H25" s="2">
        <v>33.159402</v>
      </c>
      <c r="I25" s="2">
        <v>277.43146400000001</v>
      </c>
      <c r="J25" s="4">
        <v>70</v>
      </c>
      <c r="K25" s="6">
        <v>1.0192292567532775</v>
      </c>
    </row>
    <row r="26" spans="1:11" x14ac:dyDescent="0.25">
      <c r="A26" s="5" t="s">
        <v>35</v>
      </c>
      <c r="B26" s="2">
        <v>154.008511</v>
      </c>
      <c r="C26" s="2">
        <v>1368.224285</v>
      </c>
      <c r="D26" s="3">
        <v>4075.2742950000002</v>
      </c>
      <c r="E26" s="2">
        <v>3628.5006790000002</v>
      </c>
      <c r="F26" s="2">
        <v>5308.9428470000003</v>
      </c>
      <c r="G26" s="2">
        <v>12581.840988</v>
      </c>
      <c r="H26" s="2">
        <v>465.732439</v>
      </c>
      <c r="I26" s="2">
        <v>3158.7510870000001</v>
      </c>
      <c r="J26" s="4">
        <v>46</v>
      </c>
      <c r="K26" s="6">
        <v>0.77510146761789933</v>
      </c>
    </row>
    <row r="27" spans="1:11" x14ac:dyDescent="0.25">
      <c r="A27" s="5" t="s">
        <v>36</v>
      </c>
      <c r="B27" s="2">
        <v>516.67830400000003</v>
      </c>
      <c r="C27" s="2">
        <v>777.90477199999998</v>
      </c>
      <c r="D27" s="3">
        <v>2370.5963809999998</v>
      </c>
      <c r="E27" s="2">
        <v>923.08657400000004</v>
      </c>
      <c r="F27" s="2">
        <v>3945.3998099999999</v>
      </c>
      <c r="G27" s="2">
        <v>5695.444724</v>
      </c>
      <c r="H27" s="2">
        <v>511.51691899999997</v>
      </c>
      <c r="I27" s="2">
        <v>1981.096507</v>
      </c>
      <c r="J27" s="4">
        <v>15</v>
      </c>
      <c r="K27" s="6">
        <v>0.83569540680911047</v>
      </c>
    </row>
    <row r="28" spans="1:11" x14ac:dyDescent="0.25">
      <c r="A28" s="5" t="s">
        <v>37</v>
      </c>
      <c r="B28" s="2">
        <v>1855.4643819999999</v>
      </c>
      <c r="C28" s="2">
        <v>2435.21407</v>
      </c>
      <c r="D28" s="3">
        <v>3234.2220040000002</v>
      </c>
      <c r="E28" s="2">
        <v>3273.1399470000001</v>
      </c>
      <c r="F28" s="2">
        <v>4365.5074199999999</v>
      </c>
      <c r="G28" s="2">
        <v>4565.9922040000001</v>
      </c>
      <c r="H28" s="2">
        <v>244.08823699999999</v>
      </c>
      <c r="I28" s="2">
        <v>976.35294899999997</v>
      </c>
      <c r="J28" s="4">
        <v>16</v>
      </c>
      <c r="K28" s="6">
        <v>0.30188185838587223</v>
      </c>
    </row>
    <row r="29" spans="1:11" x14ac:dyDescent="0.25">
      <c r="A29" s="5" t="s">
        <v>38</v>
      </c>
      <c r="B29" s="2">
        <v>6088.067008</v>
      </c>
      <c r="C29" s="2">
        <v>13619.243257</v>
      </c>
      <c r="D29" s="3">
        <v>19831.283722</v>
      </c>
      <c r="E29" s="2">
        <v>17571.056059999999</v>
      </c>
      <c r="F29" s="2">
        <v>30431.414594999998</v>
      </c>
      <c r="G29" s="2">
        <v>31579.002602</v>
      </c>
      <c r="H29" s="2">
        <v>3896.9425329999999</v>
      </c>
      <c r="I29" s="2">
        <v>9545.5207640000008</v>
      </c>
      <c r="J29" s="4">
        <v>6</v>
      </c>
      <c r="K29" s="6">
        <v>0.48133650336566952</v>
      </c>
    </row>
    <row r="30" spans="1:11" x14ac:dyDescent="0.25">
      <c r="A30" s="5" t="s">
        <v>39</v>
      </c>
      <c r="B30" s="2">
        <v>12.478963</v>
      </c>
      <c r="C30" s="2">
        <v>122.200782</v>
      </c>
      <c r="D30" s="3">
        <v>942.11444200000005</v>
      </c>
      <c r="E30" s="2">
        <v>546.10361599999999</v>
      </c>
      <c r="F30" s="2">
        <v>2038.486652</v>
      </c>
      <c r="G30" s="2">
        <v>3192.9650649999999</v>
      </c>
      <c r="H30" s="2">
        <v>229.58356800000001</v>
      </c>
      <c r="I30" s="2">
        <v>1052.084077</v>
      </c>
      <c r="J30" s="4">
        <v>21</v>
      </c>
      <c r="K30" s="6">
        <v>1.1167264082764161</v>
      </c>
    </row>
    <row r="31" spans="1:11" x14ac:dyDescent="0.25">
      <c r="A31" s="5" t="s">
        <v>40</v>
      </c>
      <c r="B31" s="2">
        <v>2448.7452039999998</v>
      </c>
      <c r="C31" s="2">
        <v>2596.3291239999999</v>
      </c>
      <c r="D31" s="3">
        <v>4379.2093489999997</v>
      </c>
      <c r="E31" s="2">
        <v>2861.0959859999998</v>
      </c>
      <c r="F31" s="2">
        <v>6761.2464380000001</v>
      </c>
      <c r="G31" s="2">
        <v>7697.9009210000004</v>
      </c>
      <c r="H31" s="2">
        <v>849.75380099999995</v>
      </c>
      <c r="I31" s="2">
        <v>2248.2372319999999</v>
      </c>
      <c r="J31" s="4">
        <v>7</v>
      </c>
      <c r="K31" s="6">
        <v>0.51338884552605113</v>
      </c>
    </row>
    <row r="32" spans="1:11" x14ac:dyDescent="0.25">
      <c r="A32" s="5" t="s">
        <v>41</v>
      </c>
      <c r="B32" s="2">
        <v>127.142036</v>
      </c>
      <c r="C32" s="2">
        <v>231.263294</v>
      </c>
      <c r="D32" s="3">
        <v>798.96119299999998</v>
      </c>
      <c r="E32" s="2">
        <v>293.17349200000001</v>
      </c>
      <c r="F32" s="2">
        <v>1387.32051</v>
      </c>
      <c r="G32" s="2">
        <v>2988.3214309999998</v>
      </c>
      <c r="H32" s="2">
        <v>251.348219</v>
      </c>
      <c r="I32" s="2">
        <v>973.46746599999994</v>
      </c>
      <c r="J32" s="4">
        <v>15</v>
      </c>
      <c r="K32" s="6">
        <v>1.2184164569304681</v>
      </c>
    </row>
    <row r="33" spans="1:11" x14ac:dyDescent="0.25">
      <c r="A33" s="5" t="s">
        <v>42</v>
      </c>
      <c r="B33" s="2">
        <v>4076.2410629999999</v>
      </c>
      <c r="C33" s="2">
        <v>10156.351005</v>
      </c>
      <c r="D33" s="3">
        <v>12305.572222999999</v>
      </c>
      <c r="E33" s="2">
        <v>12019.807280999999</v>
      </c>
      <c r="F33" s="2">
        <v>16044.103510000001</v>
      </c>
      <c r="G33" s="2">
        <v>19089.98717</v>
      </c>
      <c r="H33" s="2">
        <v>512.03553199999999</v>
      </c>
      <c r="I33" s="2">
        <v>4128.1624359999996</v>
      </c>
      <c r="J33" s="4">
        <v>65</v>
      </c>
      <c r="K33" s="6">
        <v>0.33547098511064499</v>
      </c>
    </row>
    <row r="34" spans="1:11" x14ac:dyDescent="0.25">
      <c r="A34" s="5" t="s">
        <v>43</v>
      </c>
      <c r="B34" s="2">
        <v>4440.6071190000002</v>
      </c>
      <c r="C34" s="2">
        <v>4481.6325630000001</v>
      </c>
      <c r="D34" s="3">
        <v>5823.8548680000004</v>
      </c>
      <c r="E34" s="2">
        <v>5305.4080130000002</v>
      </c>
      <c r="F34" s="2">
        <v>7684.5240279999998</v>
      </c>
      <c r="G34" s="2">
        <v>8243.9963279999993</v>
      </c>
      <c r="H34" s="2">
        <v>879.86702600000001</v>
      </c>
      <c r="I34" s="2">
        <v>1759.7340529999999</v>
      </c>
      <c r="J34" s="4">
        <v>4</v>
      </c>
      <c r="K34" s="6">
        <v>0.30215966793216453</v>
      </c>
    </row>
    <row r="35" spans="1:11" x14ac:dyDescent="0.25">
      <c r="A35" s="5" t="s">
        <v>44</v>
      </c>
      <c r="B35" s="2">
        <v>58.678688999999999</v>
      </c>
      <c r="C35" s="2">
        <v>200.40472800000001</v>
      </c>
      <c r="D35" s="3">
        <v>293.71565500000003</v>
      </c>
      <c r="E35" s="2">
        <v>258.38859600000001</v>
      </c>
      <c r="F35" s="2">
        <v>352.57363500000002</v>
      </c>
      <c r="G35" s="2">
        <v>770.47537799999998</v>
      </c>
      <c r="H35" s="2">
        <v>18.638708999999999</v>
      </c>
      <c r="I35" s="2">
        <v>152.56440599999999</v>
      </c>
      <c r="J35" s="4">
        <v>67</v>
      </c>
      <c r="K35" s="6">
        <v>0.5194289218257705</v>
      </c>
    </row>
    <row r="36" spans="1:11" x14ac:dyDescent="0.25">
      <c r="A36" s="5" t="s">
        <v>45</v>
      </c>
      <c r="B36" s="2">
        <v>65.660583000000003</v>
      </c>
      <c r="C36" s="2">
        <v>112.899895</v>
      </c>
      <c r="D36" s="3">
        <v>154.02148700000001</v>
      </c>
      <c r="E36" s="2">
        <v>160.19995800000001</v>
      </c>
      <c r="F36" s="2">
        <v>189.09244200000001</v>
      </c>
      <c r="G36" s="2">
        <v>284.15892000000002</v>
      </c>
      <c r="H36" s="2">
        <v>6.2771480000000004</v>
      </c>
      <c r="I36" s="2">
        <v>49.426313</v>
      </c>
      <c r="J36" s="4">
        <v>62</v>
      </c>
      <c r="K36" s="6">
        <v>0.32090530978966592</v>
      </c>
    </row>
    <row r="37" spans="1:11" x14ac:dyDescent="0.25">
      <c r="A37" s="5" t="s">
        <v>46</v>
      </c>
      <c r="B37" s="2">
        <v>6.7179979999999997</v>
      </c>
      <c r="C37" s="2">
        <v>798.55558299999996</v>
      </c>
      <c r="D37" s="3">
        <v>1650.1159259999999</v>
      </c>
      <c r="E37" s="2">
        <v>1564.5540779999999</v>
      </c>
      <c r="F37" s="2">
        <v>2224.3754260000001</v>
      </c>
      <c r="G37" s="2">
        <v>4013.0130170000002</v>
      </c>
      <c r="H37" s="2">
        <v>210.60834299999999</v>
      </c>
      <c r="I37" s="2">
        <v>987.84069</v>
      </c>
      <c r="J37" s="4">
        <v>22</v>
      </c>
      <c r="K37" s="6">
        <v>0.59864926726366252</v>
      </c>
    </row>
    <row r="38" spans="1:11" x14ac:dyDescent="0.25">
      <c r="A38" s="5" t="s">
        <v>47</v>
      </c>
      <c r="B38" s="2">
        <v>44.863588999999997</v>
      </c>
      <c r="C38" s="2">
        <v>128.175951</v>
      </c>
      <c r="D38" s="3">
        <v>201.17371900000001</v>
      </c>
      <c r="E38" s="2">
        <v>159.717929</v>
      </c>
      <c r="F38" s="2">
        <v>264.188965</v>
      </c>
      <c r="G38" s="2">
        <v>544.69587100000001</v>
      </c>
      <c r="H38" s="2">
        <v>14.443197</v>
      </c>
      <c r="I38" s="2">
        <v>112.804974</v>
      </c>
      <c r="J38" s="4">
        <v>61</v>
      </c>
      <c r="K38" s="6">
        <v>0.56073414838048496</v>
      </c>
    </row>
    <row r="39" spans="1:11" x14ac:dyDescent="0.25">
      <c r="A39" s="5" t="s">
        <v>48</v>
      </c>
      <c r="B39" s="2">
        <v>264.69482699999998</v>
      </c>
      <c r="C39" s="2">
        <v>2461.2783810000001</v>
      </c>
      <c r="D39" s="3">
        <v>5533.3132539999997</v>
      </c>
      <c r="E39" s="2">
        <v>6191.5416059999998</v>
      </c>
      <c r="F39" s="2">
        <v>7969.7121950000001</v>
      </c>
      <c r="G39" s="2">
        <v>10720.031105</v>
      </c>
      <c r="H39" s="2">
        <v>373.67415199999999</v>
      </c>
      <c r="I39" s="2">
        <v>2965.9466349999998</v>
      </c>
      <c r="J39" s="4">
        <v>63</v>
      </c>
      <c r="K39" s="6">
        <v>0.53601639720215266</v>
      </c>
    </row>
    <row r="40" spans="1:11" x14ac:dyDescent="0.25">
      <c r="A40" s="5" t="s">
        <v>49</v>
      </c>
      <c r="B40" s="2">
        <v>385.53729700000002</v>
      </c>
      <c r="C40" s="2">
        <v>2095.030092</v>
      </c>
      <c r="D40" s="3">
        <v>4283.6947790000004</v>
      </c>
      <c r="E40" s="2">
        <v>3692.224397</v>
      </c>
      <c r="F40" s="2">
        <v>5882.5578690000002</v>
      </c>
      <c r="G40" s="2">
        <v>10241.089757</v>
      </c>
      <c r="H40" s="2">
        <v>497.54100399999999</v>
      </c>
      <c r="I40" s="2">
        <v>2725.1443100000001</v>
      </c>
      <c r="J40" s="4">
        <v>30</v>
      </c>
      <c r="K40" s="6">
        <v>0.63616677905239705</v>
      </c>
    </row>
    <row r="41" spans="1:11" x14ac:dyDescent="0.25">
      <c r="A41" s="5" t="s">
        <v>50</v>
      </c>
      <c r="B41" s="2">
        <v>190.23790199999999</v>
      </c>
      <c r="C41" s="2">
        <v>419.88155799999998</v>
      </c>
      <c r="D41" s="3">
        <v>666.84542599999997</v>
      </c>
      <c r="E41" s="2">
        <v>643.01295000000005</v>
      </c>
      <c r="F41" s="2">
        <v>903.99744999999996</v>
      </c>
      <c r="G41" s="2">
        <v>1612.7904269999999</v>
      </c>
      <c r="H41" s="2">
        <v>45.729348999999999</v>
      </c>
      <c r="I41" s="2">
        <v>316.822226</v>
      </c>
      <c r="J41" s="4">
        <v>48</v>
      </c>
      <c r="K41" s="6">
        <v>0.47510594456712973</v>
      </c>
    </row>
    <row r="42" spans="1:11" x14ac:dyDescent="0.25">
      <c r="A42" s="5" t="s">
        <v>51</v>
      </c>
      <c r="B42" s="2">
        <v>871.41527299999996</v>
      </c>
      <c r="C42" s="2">
        <v>5554.5812040000001</v>
      </c>
      <c r="D42" s="3">
        <v>10828.146199000001</v>
      </c>
      <c r="E42" s="2">
        <v>7579.060598</v>
      </c>
      <c r="F42" s="2">
        <v>17563.5448</v>
      </c>
      <c r="G42" s="2">
        <v>25541.740712999999</v>
      </c>
      <c r="H42" s="2">
        <v>2208.3091039999999</v>
      </c>
      <c r="I42" s="2">
        <v>7649.8071339999997</v>
      </c>
      <c r="J42" s="4">
        <v>12</v>
      </c>
      <c r="K42" s="6">
        <v>0.70647431179923237</v>
      </c>
    </row>
    <row r="43" spans="1:11" x14ac:dyDescent="0.25">
      <c r="A43" s="5" t="s">
        <v>52</v>
      </c>
      <c r="B43" s="2">
        <v>225.16946200000001</v>
      </c>
      <c r="C43" s="2">
        <v>376.26163600000001</v>
      </c>
      <c r="D43" s="3">
        <v>638.42157699999996</v>
      </c>
      <c r="E43" s="2">
        <v>542.76262399999996</v>
      </c>
      <c r="F43" s="2">
        <v>834.38285599999995</v>
      </c>
      <c r="G43" s="2">
        <v>1409.2722739999999</v>
      </c>
      <c r="H43" s="2">
        <v>56.662345999999999</v>
      </c>
      <c r="I43" s="2">
        <v>344.66359799999998</v>
      </c>
      <c r="J43" s="4">
        <v>37</v>
      </c>
      <c r="K43" s="6">
        <v>0.53986834157392527</v>
      </c>
    </row>
    <row r="44" spans="1:11" x14ac:dyDescent="0.25">
      <c r="A44" s="5" t="s">
        <v>53</v>
      </c>
      <c r="B44" s="2">
        <v>1823.612815</v>
      </c>
      <c r="C44" s="2">
        <v>3645.3782500000002</v>
      </c>
      <c r="D44" s="3">
        <v>5405.2415380000002</v>
      </c>
      <c r="E44" s="2">
        <v>5208.7499639999996</v>
      </c>
      <c r="F44" s="2">
        <v>6636.2309640000003</v>
      </c>
      <c r="G44" s="2">
        <v>9280.0062529999996</v>
      </c>
      <c r="H44" s="2">
        <v>562.735005</v>
      </c>
      <c r="I44" s="2">
        <v>2179.4633020000001</v>
      </c>
      <c r="J44" s="4">
        <v>15</v>
      </c>
      <c r="K44" s="6">
        <v>0.4032129344596182</v>
      </c>
    </row>
    <row r="45" spans="1:11" x14ac:dyDescent="0.25">
      <c r="A45" s="5" t="s">
        <v>54</v>
      </c>
      <c r="B45" s="2">
        <v>137.634165</v>
      </c>
      <c r="C45" s="2">
        <v>248.079903</v>
      </c>
      <c r="D45" s="3">
        <v>947.15014900000006</v>
      </c>
      <c r="E45" s="2">
        <v>877.65705200000002</v>
      </c>
      <c r="F45" s="2">
        <v>1715.7134920000001</v>
      </c>
      <c r="G45" s="2">
        <v>1895.652327</v>
      </c>
      <c r="H45" s="2">
        <v>381.06486799999999</v>
      </c>
      <c r="I45" s="2">
        <v>762.12973699999998</v>
      </c>
      <c r="J45" s="4">
        <v>4</v>
      </c>
      <c r="K45" s="6">
        <v>0.80465566922483789</v>
      </c>
    </row>
    <row r="46" spans="1:11" x14ac:dyDescent="0.25">
      <c r="A46" s="5" t="s">
        <v>55</v>
      </c>
      <c r="B46" s="2">
        <v>75.981380999999999</v>
      </c>
      <c r="C46" s="2">
        <v>153.09905599999999</v>
      </c>
      <c r="D46" s="3">
        <v>205.98913099999999</v>
      </c>
      <c r="E46" s="2">
        <v>186.27573100000001</v>
      </c>
      <c r="F46" s="2">
        <v>250.67345900000001</v>
      </c>
      <c r="G46" s="2">
        <v>416.07969300000002</v>
      </c>
      <c r="H46" s="2">
        <v>8.81433</v>
      </c>
      <c r="I46" s="2">
        <v>78.343481999999995</v>
      </c>
      <c r="J46" s="4">
        <v>79</v>
      </c>
      <c r="K46" s="6">
        <v>0.38032823197841442</v>
      </c>
    </row>
    <row r="47" spans="1:11" x14ac:dyDescent="0.25">
      <c r="A47" s="5" t="s">
        <v>56</v>
      </c>
      <c r="B47" s="2">
        <v>1282.859312</v>
      </c>
      <c r="C47" s="2">
        <v>5208.3270860000002</v>
      </c>
      <c r="D47" s="3">
        <v>7841.795161</v>
      </c>
      <c r="E47" s="2">
        <v>6400.2584070000003</v>
      </c>
      <c r="F47" s="2">
        <v>12330.983931999999</v>
      </c>
      <c r="G47" s="2">
        <v>15675.911447</v>
      </c>
      <c r="H47" s="2">
        <v>1805.5122249999999</v>
      </c>
      <c r="I47" s="2">
        <v>4776.9363370000001</v>
      </c>
      <c r="J47" s="4">
        <v>7</v>
      </c>
      <c r="K47" s="6">
        <v>0.6091636212021172</v>
      </c>
    </row>
    <row r="48" spans="1:11" x14ac:dyDescent="0.25">
      <c r="A48" s="5" t="s">
        <v>57</v>
      </c>
      <c r="B48" s="2">
        <v>200.085622</v>
      </c>
      <c r="C48" s="2">
        <v>1430.9651369999999</v>
      </c>
      <c r="D48" s="3">
        <v>1931.0602469999999</v>
      </c>
      <c r="E48" s="2">
        <v>1813.7776019999999</v>
      </c>
      <c r="F48" s="2">
        <v>2391.1490180000001</v>
      </c>
      <c r="G48" s="2">
        <v>3999.1394150000001</v>
      </c>
      <c r="H48" s="2">
        <v>73.867583999999994</v>
      </c>
      <c r="I48" s="2">
        <v>753.30450699999994</v>
      </c>
      <c r="J48" s="4">
        <v>104</v>
      </c>
      <c r="K48" s="6">
        <v>0.39009891492007914</v>
      </c>
    </row>
    <row r="49" spans="1:11" x14ac:dyDescent="0.25">
      <c r="A49" s="5" t="s">
        <v>58</v>
      </c>
      <c r="B49" s="2">
        <v>55.293700999999999</v>
      </c>
      <c r="C49" s="2">
        <v>451.24655200000001</v>
      </c>
      <c r="D49" s="3">
        <v>698.52304600000002</v>
      </c>
      <c r="E49" s="2">
        <v>586.44332099999997</v>
      </c>
      <c r="F49" s="2">
        <v>984.39272000000005</v>
      </c>
      <c r="G49" s="2">
        <v>1905.507883</v>
      </c>
      <c r="H49" s="2">
        <v>40.091357000000002</v>
      </c>
      <c r="I49" s="2">
        <v>404.90286300000002</v>
      </c>
      <c r="J49" s="4">
        <v>102</v>
      </c>
      <c r="K49" s="6">
        <v>0.57965569685728024</v>
      </c>
    </row>
    <row r="50" spans="1:11" x14ac:dyDescent="0.25">
      <c r="A50" s="5" t="s">
        <v>59</v>
      </c>
      <c r="B50" s="2">
        <v>653.51960099999997</v>
      </c>
      <c r="C50" s="2">
        <v>1327.90527</v>
      </c>
      <c r="D50" s="3">
        <v>3141.4331710000001</v>
      </c>
      <c r="E50" s="2">
        <v>3411.2469259999998</v>
      </c>
      <c r="F50" s="2">
        <v>4379.2186170000004</v>
      </c>
      <c r="G50" s="2">
        <v>9501.2801920000002</v>
      </c>
      <c r="H50" s="2">
        <v>284.26295800000003</v>
      </c>
      <c r="I50" s="2">
        <v>1989.8407030000001</v>
      </c>
      <c r="J50" s="4">
        <v>49</v>
      </c>
      <c r="K50" s="6">
        <v>0.63341812309398315</v>
      </c>
    </row>
    <row r="51" spans="1:11" x14ac:dyDescent="0.25">
      <c r="A51" s="5" t="s">
        <v>60</v>
      </c>
      <c r="B51" s="2">
        <v>1614.9553960000001</v>
      </c>
      <c r="C51" s="2">
        <v>3103.5105530000001</v>
      </c>
      <c r="D51" s="3">
        <v>3614.5032529999999</v>
      </c>
      <c r="E51" s="2">
        <v>3459.0113390000001</v>
      </c>
      <c r="F51" s="2">
        <v>4123.0390269999998</v>
      </c>
      <c r="G51" s="2">
        <v>5609.9340339999999</v>
      </c>
      <c r="H51" s="2">
        <v>268.98885999999999</v>
      </c>
      <c r="I51" s="2">
        <v>969.85312899999997</v>
      </c>
      <c r="J51" s="4">
        <v>13</v>
      </c>
      <c r="K51" s="6">
        <v>0.26832266043612824</v>
      </c>
    </row>
    <row r="52" spans="1:11" x14ac:dyDescent="0.25">
      <c r="A52" s="5" t="s">
        <v>61</v>
      </c>
      <c r="B52" s="2">
        <v>83.554492999999994</v>
      </c>
      <c r="C52" s="2">
        <v>408.240522</v>
      </c>
      <c r="D52" s="3">
        <v>824.26509299999998</v>
      </c>
      <c r="E52" s="2">
        <v>610.31361500000003</v>
      </c>
      <c r="F52" s="2">
        <v>1102.020802</v>
      </c>
      <c r="G52" s="2">
        <v>2415.38339</v>
      </c>
      <c r="H52" s="2">
        <v>54.276100999999997</v>
      </c>
      <c r="I52" s="2">
        <v>564.05378299999995</v>
      </c>
      <c r="J52" s="4">
        <v>108</v>
      </c>
      <c r="K52" s="6">
        <v>0.68431113702397195</v>
      </c>
    </row>
    <row r="53" spans="1:11" x14ac:dyDescent="0.25">
      <c r="A53" s="5" t="s">
        <v>62</v>
      </c>
      <c r="B53" s="2">
        <v>1235.745917</v>
      </c>
      <c r="C53" s="2">
        <v>2358.3206749999999</v>
      </c>
      <c r="D53" s="3">
        <v>3531.7210839999998</v>
      </c>
      <c r="E53" s="2">
        <v>3247.3812349999998</v>
      </c>
      <c r="F53" s="2">
        <v>4673.112196</v>
      </c>
      <c r="G53" s="2">
        <v>7536.4105200000004</v>
      </c>
      <c r="H53" s="2">
        <v>256.55920900000001</v>
      </c>
      <c r="I53" s="2">
        <v>1517.8247469999999</v>
      </c>
      <c r="J53" s="4">
        <v>35</v>
      </c>
      <c r="K53" s="6">
        <v>0.42976914396674931</v>
      </c>
    </row>
    <row r="54" spans="1:11" x14ac:dyDescent="0.25">
      <c r="A54" s="5" t="s">
        <v>63</v>
      </c>
      <c r="B54" s="2">
        <v>454.57704999999999</v>
      </c>
      <c r="C54" s="2">
        <v>1496.5494329999999</v>
      </c>
      <c r="D54" s="3">
        <v>6879.3340989999997</v>
      </c>
      <c r="E54" s="2">
        <v>5078.835024</v>
      </c>
      <c r="F54" s="2">
        <v>12399.277760999999</v>
      </c>
      <c r="G54" s="2">
        <v>18557.85599</v>
      </c>
      <c r="H54" s="2">
        <v>802.13413400000002</v>
      </c>
      <c r="I54" s="2">
        <v>5198.4233270000004</v>
      </c>
      <c r="J54" s="4">
        <v>42</v>
      </c>
      <c r="K54" s="6">
        <v>0.75565792447202973</v>
      </c>
    </row>
    <row r="55" spans="1:11" x14ac:dyDescent="0.25">
      <c r="A55" s="5" t="s">
        <v>64</v>
      </c>
      <c r="B55" s="2">
        <v>1068.110813</v>
      </c>
      <c r="C55" s="2">
        <v>3566.9790349999998</v>
      </c>
      <c r="D55" s="3">
        <v>4002.7320319999999</v>
      </c>
      <c r="E55" s="2">
        <v>4089.037918</v>
      </c>
      <c r="F55" s="2">
        <v>4449.7483169999996</v>
      </c>
      <c r="G55" s="2">
        <v>7279.1741940000002</v>
      </c>
      <c r="H55" s="2">
        <v>187.470068</v>
      </c>
      <c r="I55" s="2">
        <v>1271.483864</v>
      </c>
      <c r="J55" s="4">
        <v>46</v>
      </c>
      <c r="K55" s="6">
        <v>0.31765400577282515</v>
      </c>
    </row>
    <row r="56" spans="1:11" x14ac:dyDescent="0.25">
      <c r="A56" s="5" t="s">
        <v>65</v>
      </c>
      <c r="B56" s="2">
        <v>3024.468515</v>
      </c>
      <c r="C56" s="2">
        <v>3343.7624150000001</v>
      </c>
      <c r="D56" s="3">
        <v>8402.3113420000009</v>
      </c>
      <c r="E56" s="2">
        <v>8349.3077109999995</v>
      </c>
      <c r="F56" s="2">
        <v>13513.863898</v>
      </c>
      <c r="G56" s="2">
        <v>13886.161427999999</v>
      </c>
      <c r="H56" s="2">
        <v>2765.3599100000001</v>
      </c>
      <c r="I56" s="2">
        <v>5530.7198189999999</v>
      </c>
      <c r="J56" s="4">
        <v>4</v>
      </c>
      <c r="K56" s="6">
        <v>0.6582379054860783</v>
      </c>
    </row>
    <row r="57" spans="1:11" x14ac:dyDescent="0.25">
      <c r="A57" s="5" t="s">
        <v>66</v>
      </c>
      <c r="B57" s="2">
        <v>290.18937799999998</v>
      </c>
      <c r="C57" s="2">
        <v>554.59014100000002</v>
      </c>
      <c r="D57" s="3">
        <v>3260.5084809999998</v>
      </c>
      <c r="E57" s="2">
        <v>4893.3376559999997</v>
      </c>
      <c r="F57" s="2">
        <v>5622.5823929999997</v>
      </c>
      <c r="G57" s="2">
        <v>5811.5604469999998</v>
      </c>
      <c r="H57" s="2">
        <v>437.98652600000003</v>
      </c>
      <c r="I57" s="2">
        <v>2438.6057719999999</v>
      </c>
      <c r="J57" s="4">
        <v>31</v>
      </c>
      <c r="K57" s="6">
        <v>0.74792192267264956</v>
      </c>
    </row>
    <row r="58" spans="1:11" x14ac:dyDescent="0.25">
      <c r="A58" s="5" t="s">
        <v>67</v>
      </c>
      <c r="B58" s="2">
        <v>614.004278</v>
      </c>
      <c r="C58" s="2">
        <v>878.07631300000003</v>
      </c>
      <c r="D58" s="3">
        <v>2208.133832</v>
      </c>
      <c r="E58" s="2">
        <v>1991.074766</v>
      </c>
      <c r="F58" s="2">
        <v>3282.2194260000001</v>
      </c>
      <c r="G58" s="2">
        <v>4993.1483680000001</v>
      </c>
      <c r="H58" s="2">
        <v>177.103162</v>
      </c>
      <c r="I58" s="2">
        <v>1277.1090650000001</v>
      </c>
      <c r="J58" s="4">
        <v>52</v>
      </c>
      <c r="K58" s="6">
        <v>0.57836578856421417</v>
      </c>
    </row>
    <row r="59" spans="1:11" x14ac:dyDescent="0.25">
      <c r="A59" s="5" t="s">
        <v>68</v>
      </c>
      <c r="B59" s="2">
        <v>360.50985100000003</v>
      </c>
      <c r="C59" s="2">
        <v>722.72215800000004</v>
      </c>
      <c r="D59" s="3">
        <v>1604.5166810000001</v>
      </c>
      <c r="E59" s="2">
        <v>1105.003944</v>
      </c>
      <c r="F59" s="2">
        <v>2216.7090560000001</v>
      </c>
      <c r="G59" s="2">
        <v>5103.7886159999998</v>
      </c>
      <c r="H59" s="2">
        <v>158.201009</v>
      </c>
      <c r="I59" s="2">
        <v>1235.5893819999999</v>
      </c>
      <c r="J59" s="4">
        <v>61</v>
      </c>
      <c r="K59" s="6">
        <v>0.77006951478368568</v>
      </c>
    </row>
    <row r="60" spans="1:11" x14ac:dyDescent="0.25">
      <c r="A60" s="5" t="s">
        <v>69</v>
      </c>
      <c r="B60" s="2">
        <v>399.50355200000001</v>
      </c>
      <c r="C60" s="2">
        <v>1186.0597700000001</v>
      </c>
      <c r="D60" s="3">
        <v>2315.8723260000002</v>
      </c>
      <c r="E60" s="2">
        <v>1540.673689</v>
      </c>
      <c r="F60" s="2">
        <v>3473.0366389999999</v>
      </c>
      <c r="G60" s="2">
        <v>5996.8213489999998</v>
      </c>
      <c r="H60" s="2">
        <v>211.54113100000001</v>
      </c>
      <c r="I60" s="2">
        <v>1525.444786</v>
      </c>
      <c r="J60" s="4">
        <v>52</v>
      </c>
      <c r="K60" s="6">
        <v>0.65869122786866441</v>
      </c>
    </row>
    <row r="61" spans="1:11" x14ac:dyDescent="0.25">
      <c r="A61" s="5" t="s">
        <v>70</v>
      </c>
      <c r="B61" s="2">
        <v>64.788921000000002</v>
      </c>
      <c r="C61" s="2">
        <v>114.473911</v>
      </c>
      <c r="D61" s="3">
        <v>208.55840799999999</v>
      </c>
      <c r="E61" s="2">
        <v>228.570896</v>
      </c>
      <c r="F61" s="2">
        <v>287.10379799999998</v>
      </c>
      <c r="G61" s="2">
        <v>324.26737600000001</v>
      </c>
      <c r="H61" s="2">
        <v>20.899076000000001</v>
      </c>
      <c r="I61" s="2">
        <v>88.667271</v>
      </c>
      <c r="J61" s="4">
        <v>18</v>
      </c>
      <c r="K61" s="6">
        <v>0.42514359334772062</v>
      </c>
    </row>
    <row r="62" spans="1:11" x14ac:dyDescent="0.25">
      <c r="A62" s="5" t="s">
        <v>71</v>
      </c>
      <c r="B62" s="2">
        <v>382.58646900000002</v>
      </c>
      <c r="C62" s="2">
        <v>2022.2386799999999</v>
      </c>
      <c r="D62" s="3">
        <v>3148.8686309999998</v>
      </c>
      <c r="E62" s="2">
        <v>3059.9438650000002</v>
      </c>
      <c r="F62" s="2">
        <v>4083.666213</v>
      </c>
      <c r="G62" s="2">
        <v>6710.8353159999997</v>
      </c>
      <c r="H62" s="2">
        <v>239.77830399999999</v>
      </c>
      <c r="I62" s="2">
        <v>1626.2555809999999</v>
      </c>
      <c r="J62" s="4">
        <v>46</v>
      </c>
      <c r="K62" s="6">
        <v>0.51645710620945873</v>
      </c>
    </row>
    <row r="63" spans="1:11" x14ac:dyDescent="0.25">
      <c r="A63" s="5" t="s">
        <v>72</v>
      </c>
      <c r="B63" s="2">
        <v>2183.5065909999998</v>
      </c>
      <c r="C63" s="2">
        <v>2266.6644070000002</v>
      </c>
      <c r="D63" s="3">
        <v>7807.8187939999998</v>
      </c>
      <c r="E63" s="2">
        <v>9754.3309449999997</v>
      </c>
      <c r="F63" s="2">
        <v>10923.886086</v>
      </c>
      <c r="G63" s="2">
        <v>11889.347382</v>
      </c>
      <c r="H63" s="2">
        <v>1409.3423399999999</v>
      </c>
      <c r="I63" s="2">
        <v>4228.0270190000001</v>
      </c>
      <c r="J63" s="4">
        <v>9</v>
      </c>
      <c r="K63" s="6">
        <v>0.54151192933025949</v>
      </c>
    </row>
    <row r="64" spans="1:11" x14ac:dyDescent="0.25">
      <c r="A64" s="5" t="s">
        <v>73</v>
      </c>
      <c r="B64" s="2">
        <v>111.24069299999999</v>
      </c>
      <c r="C64" s="2">
        <v>169.63508200000001</v>
      </c>
      <c r="D64" s="3">
        <v>632.76920900000005</v>
      </c>
      <c r="E64" s="2">
        <v>538.66749200000004</v>
      </c>
      <c r="F64" s="2">
        <v>943.53240800000003</v>
      </c>
      <c r="G64" s="2">
        <v>1658.121969</v>
      </c>
      <c r="H64" s="2">
        <v>167.89282</v>
      </c>
      <c r="I64" s="2">
        <v>503.67846100000003</v>
      </c>
      <c r="J64" s="4">
        <v>9</v>
      </c>
      <c r="K64" s="6">
        <v>0.79599078753530184</v>
      </c>
    </row>
    <row r="65" spans="1:11" x14ac:dyDescent="0.25">
      <c r="A65" s="5" t="s">
        <v>74</v>
      </c>
      <c r="B65" s="2">
        <v>192.532524</v>
      </c>
      <c r="C65" s="2">
        <v>366.061465</v>
      </c>
      <c r="D65" s="3">
        <v>1864.240362</v>
      </c>
      <c r="E65" s="2">
        <v>1035.1890530000001</v>
      </c>
      <c r="F65" s="2">
        <v>3495.0275409999999</v>
      </c>
      <c r="G65" s="2">
        <v>5235.0610919999999</v>
      </c>
      <c r="H65" s="2">
        <v>303.14633800000001</v>
      </c>
      <c r="I65" s="2">
        <v>1767.631715</v>
      </c>
      <c r="J65" s="4">
        <v>34</v>
      </c>
      <c r="K65" s="6">
        <v>0.94817800914021833</v>
      </c>
    </row>
    <row r="66" spans="1:11" x14ac:dyDescent="0.25">
      <c r="A66" s="5" t="s">
        <v>75</v>
      </c>
      <c r="B66" s="2">
        <v>0</v>
      </c>
      <c r="C66" s="2">
        <v>146.583102</v>
      </c>
      <c r="D66" s="3">
        <v>316.52626099999998</v>
      </c>
      <c r="E66" s="2">
        <v>282.17891700000001</v>
      </c>
      <c r="F66" s="2">
        <v>399.47514100000001</v>
      </c>
      <c r="G66" s="2">
        <v>698.01035999999999</v>
      </c>
      <c r="H66" s="2">
        <v>29.241683999999999</v>
      </c>
      <c r="I66" s="2">
        <v>187.238134</v>
      </c>
      <c r="J66" s="4">
        <v>41</v>
      </c>
      <c r="K66" s="6">
        <v>0.59154059890152377</v>
      </c>
    </row>
    <row r="67" spans="1:11" x14ac:dyDescent="0.25">
      <c r="A67" s="5" t="s">
        <v>76</v>
      </c>
      <c r="B67" s="2">
        <v>0</v>
      </c>
      <c r="C67" s="2">
        <v>811.88447099999996</v>
      </c>
      <c r="D67" s="3">
        <v>1386.279902</v>
      </c>
      <c r="E67" s="2">
        <v>1301.3111220000001</v>
      </c>
      <c r="F67" s="2">
        <v>1719.2092399999999</v>
      </c>
      <c r="G67" s="2">
        <v>2951.0252399999999</v>
      </c>
      <c r="H67" s="2">
        <v>160.876431</v>
      </c>
      <c r="I67" s="2">
        <v>771.53625999999997</v>
      </c>
      <c r="J67" s="4">
        <v>23</v>
      </c>
      <c r="K67" s="6">
        <v>0.55655157294489865</v>
      </c>
    </row>
    <row r="68" spans="1:11" x14ac:dyDescent="0.25">
      <c r="A68" s="5" t="s">
        <v>77</v>
      </c>
      <c r="B68" s="2">
        <v>224.94170199999999</v>
      </c>
      <c r="C68" s="2">
        <v>361.11922600000003</v>
      </c>
      <c r="D68" s="3">
        <v>631.57816500000001</v>
      </c>
      <c r="E68" s="2">
        <v>583.71976600000005</v>
      </c>
      <c r="F68" s="2">
        <v>954.55568900000003</v>
      </c>
      <c r="G68" s="2">
        <v>1044.5357160000001</v>
      </c>
      <c r="H68" s="2">
        <v>70.684871999999999</v>
      </c>
      <c r="I68" s="2">
        <v>282.73948799999999</v>
      </c>
      <c r="J68" s="4">
        <v>16</v>
      </c>
      <c r="K68" s="6">
        <v>0.44767141055295978</v>
      </c>
    </row>
    <row r="69" spans="1:11" x14ac:dyDescent="0.25">
      <c r="A69" s="5" t="s">
        <v>78</v>
      </c>
      <c r="B69" s="2">
        <v>135.79889399999999</v>
      </c>
      <c r="C69" s="2">
        <v>328.26009599999998</v>
      </c>
      <c r="D69" s="3">
        <v>890.88598300000001</v>
      </c>
      <c r="E69" s="2">
        <v>1147.0002569999999</v>
      </c>
      <c r="F69" s="2">
        <v>1274.4676159999999</v>
      </c>
      <c r="G69" s="2">
        <v>1768.2927400000001</v>
      </c>
      <c r="H69" s="2">
        <v>77.912678</v>
      </c>
      <c r="I69" s="2">
        <v>504.93186300000002</v>
      </c>
      <c r="J69" s="4">
        <v>42</v>
      </c>
      <c r="K69" s="6">
        <v>0.56677495508423548</v>
      </c>
    </row>
    <row r="70" spans="1:11" x14ac:dyDescent="0.25">
      <c r="A70" s="5" t="s">
        <v>79</v>
      </c>
      <c r="B70" s="2">
        <v>75.408592999999996</v>
      </c>
      <c r="C70" s="2">
        <v>143.71138300000001</v>
      </c>
      <c r="D70" s="3">
        <v>228.58203399999999</v>
      </c>
      <c r="E70" s="2">
        <v>191.62065999999999</v>
      </c>
      <c r="F70" s="2">
        <v>333.110457</v>
      </c>
      <c r="G70" s="2">
        <v>428.40802500000001</v>
      </c>
      <c r="H70" s="2">
        <v>42.927278000000001</v>
      </c>
      <c r="I70" s="2">
        <v>121.41667700000001</v>
      </c>
      <c r="J70" s="4">
        <v>8</v>
      </c>
      <c r="K70" s="6">
        <v>0.53117331609709983</v>
      </c>
    </row>
    <row r="71" spans="1:11" x14ac:dyDescent="0.25">
      <c r="A71" s="5" t="s">
        <v>80</v>
      </c>
      <c r="B71" s="2">
        <v>32.088774000000001</v>
      </c>
      <c r="C71" s="2">
        <v>94.398094999999998</v>
      </c>
      <c r="D71" s="3">
        <v>135.12531000000001</v>
      </c>
      <c r="E71" s="2">
        <v>130.57151099999999</v>
      </c>
      <c r="F71" s="2">
        <v>180.709596</v>
      </c>
      <c r="G71" s="2">
        <v>285.508623</v>
      </c>
      <c r="H71" s="2">
        <v>12.126249</v>
      </c>
      <c r="I71" s="2">
        <v>64.166078999999996</v>
      </c>
      <c r="J71" s="4">
        <v>28</v>
      </c>
      <c r="K71" s="6">
        <v>0.4748635100263599</v>
      </c>
    </row>
    <row r="72" spans="1:11" x14ac:dyDescent="0.25">
      <c r="A72" s="5" t="s">
        <v>81</v>
      </c>
      <c r="B72" s="2">
        <v>183.23814200000001</v>
      </c>
      <c r="C72" s="2">
        <v>183.23814200000001</v>
      </c>
      <c r="D72" s="3">
        <v>501.98196000000002</v>
      </c>
      <c r="E72" s="2">
        <v>501.98196000000002</v>
      </c>
      <c r="F72" s="2">
        <v>820.72577899999999</v>
      </c>
      <c r="G72" s="2">
        <v>820.72577899999999</v>
      </c>
      <c r="H72" s="2">
        <v>318.74381899999997</v>
      </c>
      <c r="I72" s="2">
        <v>450.77183200000002</v>
      </c>
      <c r="J72" s="4">
        <v>2</v>
      </c>
      <c r="K72" s="6">
        <v>0.89798412676025252</v>
      </c>
    </row>
    <row r="73" spans="1:11" x14ac:dyDescent="0.25">
      <c r="A73" s="5" t="s">
        <v>82</v>
      </c>
      <c r="B73" s="2">
        <v>40.243442999999999</v>
      </c>
      <c r="C73" s="2">
        <v>146.766525</v>
      </c>
      <c r="D73" s="3">
        <v>170.22511800000001</v>
      </c>
      <c r="E73" s="2">
        <v>182.38828000000001</v>
      </c>
      <c r="F73" s="2">
        <v>219.064685</v>
      </c>
      <c r="G73" s="2">
        <v>225.23736500000001</v>
      </c>
      <c r="H73" s="2">
        <v>21.835560999999998</v>
      </c>
      <c r="I73" s="2">
        <v>61.760292</v>
      </c>
      <c r="J73" s="4">
        <v>8</v>
      </c>
      <c r="K73" s="6">
        <v>0.36281538662231971</v>
      </c>
    </row>
    <row r="74" spans="1:11" x14ac:dyDescent="0.25">
      <c r="A74" s="5" t="s">
        <v>83</v>
      </c>
      <c r="B74" s="2">
        <v>1811.883184</v>
      </c>
      <c r="C74" s="2">
        <v>2237.085</v>
      </c>
      <c r="D74" s="3">
        <v>6271.9663769999997</v>
      </c>
      <c r="E74" s="2">
        <v>4393.6014210000003</v>
      </c>
      <c r="F74" s="2">
        <v>11246.030231999999</v>
      </c>
      <c r="G74" s="2">
        <v>14222.189270000001</v>
      </c>
      <c r="H74" s="2">
        <v>2276.4890869999999</v>
      </c>
      <c r="I74" s="2">
        <v>5090.3843479999996</v>
      </c>
      <c r="J74" s="4">
        <v>5</v>
      </c>
      <c r="K74" s="6">
        <v>0.81160899820302079</v>
      </c>
    </row>
    <row r="75" spans="1:11" x14ac:dyDescent="0.25">
      <c r="A75" s="5" t="s">
        <v>84</v>
      </c>
      <c r="B75" s="2">
        <v>1.4731050000000001</v>
      </c>
      <c r="C75" s="2">
        <v>126.277034</v>
      </c>
      <c r="D75" s="3">
        <v>215.61473899999999</v>
      </c>
      <c r="E75" s="2">
        <v>206.00040899999999</v>
      </c>
      <c r="F75" s="2">
        <v>289.54497800000001</v>
      </c>
      <c r="G75" s="2">
        <v>530.03892599999995</v>
      </c>
      <c r="H75" s="2">
        <v>14.788448000000001</v>
      </c>
      <c r="I75" s="2">
        <v>103.51913399999999</v>
      </c>
      <c r="J75" s="4">
        <v>49</v>
      </c>
      <c r="K75" s="6">
        <v>0.4801115845795681</v>
      </c>
    </row>
    <row r="76" spans="1:11" x14ac:dyDescent="0.25">
      <c r="A76" s="5" t="s">
        <v>85</v>
      </c>
      <c r="B76" s="2">
        <v>63.966121999999999</v>
      </c>
      <c r="C76" s="2">
        <v>144.86325600000001</v>
      </c>
      <c r="D76" s="3">
        <v>292.56528100000003</v>
      </c>
      <c r="E76" s="2">
        <v>291.53026899999998</v>
      </c>
      <c r="F76" s="2">
        <v>387.47417200000001</v>
      </c>
      <c r="G76" s="2">
        <v>576.89795200000003</v>
      </c>
      <c r="H76" s="2">
        <v>30.010549000000001</v>
      </c>
      <c r="I76" s="2">
        <v>143.92553699999999</v>
      </c>
      <c r="J76" s="4">
        <v>23</v>
      </c>
      <c r="K76" s="6">
        <v>0.49194332460795298</v>
      </c>
    </row>
    <row r="77" spans="1:11" x14ac:dyDescent="0.25">
      <c r="A77" s="5" t="s">
        <v>86</v>
      </c>
      <c r="B77" s="2">
        <v>157.341668</v>
      </c>
      <c r="C77" s="2">
        <v>1169.449617</v>
      </c>
      <c r="D77" s="3">
        <v>1900.9103070000001</v>
      </c>
      <c r="E77" s="2">
        <v>1915.3769299999999</v>
      </c>
      <c r="F77" s="2">
        <v>2341.1796199999999</v>
      </c>
      <c r="G77" s="2">
        <v>3750.1358660000001</v>
      </c>
      <c r="H77" s="2">
        <v>164.95609300000001</v>
      </c>
      <c r="I77" s="2">
        <v>841.11433899999997</v>
      </c>
      <c r="J77" s="4">
        <v>26</v>
      </c>
      <c r="K77" s="6">
        <v>0.44247976135572603</v>
      </c>
    </row>
    <row r="78" spans="1:11" x14ac:dyDescent="0.25">
      <c r="A78" s="5" t="s">
        <v>87</v>
      </c>
      <c r="B78" s="2">
        <v>64.405608000000001</v>
      </c>
      <c r="C78" s="2">
        <v>612.98998800000004</v>
      </c>
      <c r="D78" s="3">
        <v>1314.1920540000001</v>
      </c>
      <c r="E78" s="2">
        <v>1273.54439</v>
      </c>
      <c r="F78" s="2">
        <v>2236.8418040000001</v>
      </c>
      <c r="G78" s="2">
        <v>2846.3925629999999</v>
      </c>
      <c r="H78" s="2">
        <v>147.51185100000001</v>
      </c>
      <c r="I78" s="2">
        <v>860.13450699999999</v>
      </c>
      <c r="J78" s="4">
        <v>34</v>
      </c>
      <c r="K78" s="6">
        <v>0.65449680994647064</v>
      </c>
    </row>
    <row r="79" spans="1:11" x14ac:dyDescent="0.25">
      <c r="A79" s="5" t="s">
        <v>88</v>
      </c>
      <c r="B79" s="2">
        <v>56.742457999999999</v>
      </c>
      <c r="C79" s="2">
        <v>90.129560999999995</v>
      </c>
      <c r="D79" s="3">
        <v>132.36857599999999</v>
      </c>
      <c r="E79" s="2">
        <v>146.13927000000001</v>
      </c>
      <c r="F79" s="2">
        <v>167.72224299999999</v>
      </c>
      <c r="G79" s="2">
        <v>186.19853499999999</v>
      </c>
      <c r="H79" s="2">
        <v>21.412389000000001</v>
      </c>
      <c r="I79" s="2">
        <v>47.879558000000003</v>
      </c>
      <c r="J79" s="4">
        <v>5</v>
      </c>
      <c r="K79" s="6">
        <v>0.36171393125812584</v>
      </c>
    </row>
    <row r="80" spans="1:11" x14ac:dyDescent="0.25">
      <c r="A80" s="5" t="s">
        <v>89</v>
      </c>
      <c r="B80" s="2">
        <v>1.446696</v>
      </c>
      <c r="C80" s="2">
        <v>2847.6241340000001</v>
      </c>
      <c r="D80" s="3">
        <v>4034.4153529999999</v>
      </c>
      <c r="E80" s="2">
        <v>3833.834159</v>
      </c>
      <c r="F80" s="2">
        <v>5172.0770839999996</v>
      </c>
      <c r="G80" s="2">
        <v>8362.8554729999996</v>
      </c>
      <c r="H80" s="2">
        <v>271.18460599999997</v>
      </c>
      <c r="I80" s="2">
        <v>1917.564736</v>
      </c>
      <c r="J80" s="4">
        <v>50</v>
      </c>
      <c r="K80" s="6">
        <v>0.4753017644983169</v>
      </c>
    </row>
    <row r="81" spans="1:11" x14ac:dyDescent="0.25">
      <c r="A81" s="5" t="s">
        <v>90</v>
      </c>
      <c r="B81" s="2">
        <v>850.05955300000005</v>
      </c>
      <c r="C81" s="2">
        <v>1549.4281559999999</v>
      </c>
      <c r="D81" s="3">
        <v>2319.370649</v>
      </c>
      <c r="E81" s="2">
        <v>2158.4454169999999</v>
      </c>
      <c r="F81" s="2">
        <v>2957.2684549999999</v>
      </c>
      <c r="G81" s="2">
        <v>4358.8018190000003</v>
      </c>
      <c r="H81" s="2">
        <v>152.543611</v>
      </c>
      <c r="I81" s="2">
        <v>876.29632900000001</v>
      </c>
      <c r="J81" s="4">
        <v>33</v>
      </c>
      <c r="K81" s="6">
        <v>0.37781642592477249</v>
      </c>
    </row>
    <row r="82" spans="1:11" x14ac:dyDescent="0.25">
      <c r="A82" s="5" t="s">
        <v>91</v>
      </c>
      <c r="B82" s="2">
        <v>186.26809900000001</v>
      </c>
      <c r="C82" s="2">
        <v>305.038408</v>
      </c>
      <c r="D82" s="3">
        <v>432.58619199999998</v>
      </c>
      <c r="E82" s="2">
        <v>385.22411099999999</v>
      </c>
      <c r="F82" s="2">
        <v>576.50973399999998</v>
      </c>
      <c r="G82" s="2">
        <v>868.52384600000005</v>
      </c>
      <c r="H82" s="2">
        <v>29.443875999999999</v>
      </c>
      <c r="I82" s="2">
        <v>179.10010800000001</v>
      </c>
      <c r="J82" s="4">
        <v>37</v>
      </c>
      <c r="K82" s="6">
        <v>0.41402178643741827</v>
      </c>
    </row>
    <row r="83" spans="1:11" x14ac:dyDescent="0.25">
      <c r="A83" s="5" t="s">
        <v>92</v>
      </c>
      <c r="B83" s="2">
        <v>4368.7373559999996</v>
      </c>
      <c r="C83" s="2">
        <v>4877.267965</v>
      </c>
      <c r="D83" s="3">
        <v>5753.1280049999996</v>
      </c>
      <c r="E83" s="2">
        <v>5124.801966</v>
      </c>
      <c r="F83" s="2">
        <v>6994.3827620000002</v>
      </c>
      <c r="G83" s="2">
        <v>7714.2373319999997</v>
      </c>
      <c r="H83" s="2">
        <v>463.70602700000001</v>
      </c>
      <c r="I83" s="2">
        <v>1226.8508280000001</v>
      </c>
      <c r="J83" s="4">
        <v>7</v>
      </c>
      <c r="K83" s="6">
        <v>0.21324935355753485</v>
      </c>
    </row>
    <row r="84" spans="1:11" x14ac:dyDescent="0.25">
      <c r="A84" s="5" t="s">
        <v>93</v>
      </c>
      <c r="B84" s="2">
        <v>90.748099999999994</v>
      </c>
      <c r="C84" s="2">
        <v>126.13653100000001</v>
      </c>
      <c r="D84" s="3">
        <v>168.59356199999999</v>
      </c>
      <c r="E84" s="2">
        <v>164.356335</v>
      </c>
      <c r="F84" s="2">
        <v>204.86432500000001</v>
      </c>
      <c r="G84" s="2">
        <v>267.27928700000001</v>
      </c>
      <c r="H84" s="2">
        <v>17.199559000000001</v>
      </c>
      <c r="I84" s="2">
        <v>54.389780000000002</v>
      </c>
      <c r="J84" s="4">
        <v>10</v>
      </c>
      <c r="K84" s="6">
        <v>0.32260887874235677</v>
      </c>
    </row>
    <row r="85" spans="1:11" x14ac:dyDescent="0.25">
      <c r="A85" s="5" t="s">
        <v>94</v>
      </c>
      <c r="B85" s="2">
        <v>76.127857000000006</v>
      </c>
      <c r="C85" s="2">
        <v>107.527753</v>
      </c>
      <c r="D85" s="3">
        <v>156.83907199999999</v>
      </c>
      <c r="E85" s="2">
        <v>128.32735700000001</v>
      </c>
      <c r="F85" s="2">
        <v>196.01300499999999</v>
      </c>
      <c r="G85" s="2">
        <v>333.063986</v>
      </c>
      <c r="H85" s="2">
        <v>10.898114</v>
      </c>
      <c r="I85" s="2">
        <v>71.463711000000004</v>
      </c>
      <c r="J85" s="4">
        <v>43</v>
      </c>
      <c r="K85" s="6">
        <v>0.45564992248870234</v>
      </c>
    </row>
    <row r="86" spans="1:11" x14ac:dyDescent="0.25">
      <c r="A86" s="5" t="s">
        <v>95</v>
      </c>
      <c r="B86" s="2">
        <v>399.041586</v>
      </c>
      <c r="C86" s="2">
        <v>774.68118600000003</v>
      </c>
      <c r="D86" s="3">
        <v>2425.3861419999998</v>
      </c>
      <c r="E86" s="2">
        <v>1201.5258679999999</v>
      </c>
      <c r="F86" s="2">
        <v>4303.7286329999997</v>
      </c>
      <c r="G86" s="2">
        <v>5257.5422490000001</v>
      </c>
      <c r="H86" s="2">
        <v>312.68033700000001</v>
      </c>
      <c r="I86" s="2">
        <v>1876.0820249999999</v>
      </c>
      <c r="J86" s="4">
        <v>36</v>
      </c>
      <c r="K86" s="6">
        <v>0.77351890179967886</v>
      </c>
    </row>
    <row r="87" spans="1:11" x14ac:dyDescent="0.25">
      <c r="A87" s="5" t="s">
        <v>96</v>
      </c>
      <c r="B87" s="2">
        <v>451.50506100000001</v>
      </c>
      <c r="C87" s="2">
        <v>1537.3399810000001</v>
      </c>
      <c r="D87" s="3">
        <v>3571.9727750000002</v>
      </c>
      <c r="E87" s="2">
        <v>3507.0938289999999</v>
      </c>
      <c r="F87" s="2">
        <v>5164.0798459999996</v>
      </c>
      <c r="G87" s="2">
        <v>9045.3476200000005</v>
      </c>
      <c r="H87" s="2">
        <v>414.37151799999998</v>
      </c>
      <c r="I87" s="2">
        <v>2231.4589150000002</v>
      </c>
      <c r="J87" s="4">
        <v>29</v>
      </c>
      <c r="K87" s="6">
        <v>0.62471330426083671</v>
      </c>
    </row>
    <row r="88" spans="1:11" x14ac:dyDescent="0.25">
      <c r="A88" s="5" t="s">
        <v>97</v>
      </c>
      <c r="B88" s="2">
        <v>152.52873299999999</v>
      </c>
      <c r="C88" s="2">
        <v>174.27074200000001</v>
      </c>
      <c r="D88" s="3">
        <v>1018.11215</v>
      </c>
      <c r="E88" s="2">
        <v>355.23926599999999</v>
      </c>
      <c r="F88" s="2">
        <v>2166.7744990000001</v>
      </c>
      <c r="G88" s="2">
        <v>3212.3145420000001</v>
      </c>
      <c r="H88" s="2">
        <v>210.53287700000001</v>
      </c>
      <c r="I88" s="2">
        <v>1093.9609190000001</v>
      </c>
      <c r="J88" s="4">
        <v>27</v>
      </c>
      <c r="K88" s="6">
        <v>1.0744994242530157</v>
      </c>
    </row>
    <row r="89" spans="1:11" x14ac:dyDescent="0.25">
      <c r="A89" s="5" t="s">
        <v>98</v>
      </c>
      <c r="B89" s="2">
        <v>0.38436799999999999</v>
      </c>
      <c r="C89" s="2">
        <v>268.31554499999999</v>
      </c>
      <c r="D89" s="3">
        <v>444.629277</v>
      </c>
      <c r="E89" s="2">
        <v>344.740275</v>
      </c>
      <c r="F89" s="2">
        <v>635.16049499999997</v>
      </c>
      <c r="G89" s="2">
        <v>1168.748065</v>
      </c>
      <c r="H89" s="2">
        <v>41.742193999999998</v>
      </c>
      <c r="I89" s="2">
        <v>267.28045600000002</v>
      </c>
      <c r="J89" s="4">
        <v>41</v>
      </c>
      <c r="K89" s="6">
        <v>0.6011310316841777</v>
      </c>
    </row>
    <row r="90" spans="1:11" x14ac:dyDescent="0.25">
      <c r="A90" s="5" t="s">
        <v>99</v>
      </c>
      <c r="B90" s="2">
        <v>128.688896</v>
      </c>
      <c r="C90" s="2">
        <v>128.688896</v>
      </c>
      <c r="D90" s="3">
        <v>128.688896</v>
      </c>
      <c r="E90" s="2">
        <v>128.688896</v>
      </c>
      <c r="F90" s="2">
        <v>128.688896</v>
      </c>
      <c r="G90" s="2">
        <v>128.688896</v>
      </c>
      <c r="H90" s="2"/>
      <c r="I90" s="2"/>
      <c r="J90" s="4">
        <v>1</v>
      </c>
      <c r="K90" s="6">
        <v>0</v>
      </c>
    </row>
    <row r="91" spans="1:11" x14ac:dyDescent="0.25">
      <c r="A91" s="5" t="s">
        <v>100</v>
      </c>
      <c r="B91" s="2">
        <v>78.937241999999998</v>
      </c>
      <c r="C91" s="2">
        <v>104.034407</v>
      </c>
      <c r="D91" s="3">
        <v>291.07578999999998</v>
      </c>
      <c r="E91" s="2">
        <v>126.934139</v>
      </c>
      <c r="F91" s="2">
        <v>471.48608899999999</v>
      </c>
      <c r="G91" s="2">
        <v>846.98688400000003</v>
      </c>
      <c r="H91" s="2">
        <v>62.411493</v>
      </c>
      <c r="I91" s="2">
        <v>272.04539199999999</v>
      </c>
      <c r="J91" s="4">
        <v>19</v>
      </c>
      <c r="K91" s="6">
        <v>0.93462047118381097</v>
      </c>
    </row>
    <row r="92" spans="1:11" x14ac:dyDescent="0.25">
      <c r="A92" s="5" t="s">
        <v>101</v>
      </c>
      <c r="B92" s="2">
        <v>238.78085300000001</v>
      </c>
      <c r="C92" s="2">
        <v>250.415638</v>
      </c>
      <c r="D92" s="3">
        <v>288.11634600000002</v>
      </c>
      <c r="E92" s="2">
        <v>276.71636799999999</v>
      </c>
      <c r="F92" s="2">
        <v>319.66185000000002</v>
      </c>
      <c r="G92" s="2">
        <v>376.70858800000002</v>
      </c>
      <c r="H92" s="2">
        <v>16.979990999999998</v>
      </c>
      <c r="I92" s="2">
        <v>48.026667000000003</v>
      </c>
      <c r="J92" s="4">
        <v>8</v>
      </c>
      <c r="K92" s="6">
        <v>0.16669192035359215</v>
      </c>
    </row>
    <row r="93" spans="1:11" x14ac:dyDescent="0.25">
      <c r="A93" s="5" t="s">
        <v>102</v>
      </c>
      <c r="B93" s="2">
        <v>435.05231500000002</v>
      </c>
      <c r="C93" s="2">
        <v>631.33572000000004</v>
      </c>
      <c r="D93" s="3">
        <v>2192.6660139999999</v>
      </c>
      <c r="E93" s="2">
        <v>1203.7060140000001</v>
      </c>
      <c r="F93" s="2">
        <v>5093.7844180000002</v>
      </c>
      <c r="G93" s="2">
        <v>5266.6719039999998</v>
      </c>
      <c r="H93" s="2">
        <v>541.25380800000005</v>
      </c>
      <c r="I93" s="2">
        <v>2025.1863080000001</v>
      </c>
      <c r="J93" s="4">
        <v>14</v>
      </c>
      <c r="K93" s="6">
        <v>0.92361823235702334</v>
      </c>
    </row>
    <row r="94" spans="1:11" x14ac:dyDescent="0.25">
      <c r="A94" s="5" t="s">
        <v>103</v>
      </c>
      <c r="B94" s="2">
        <v>237.63511500000001</v>
      </c>
      <c r="C94" s="2">
        <v>288.97970500000002</v>
      </c>
      <c r="D94" s="3">
        <v>676.94794999999999</v>
      </c>
      <c r="E94" s="2">
        <v>537.203217</v>
      </c>
      <c r="F94" s="2">
        <v>1204.66093</v>
      </c>
      <c r="G94" s="2">
        <v>1395.7502529999999</v>
      </c>
      <c r="H94" s="2">
        <v>252.73060699999999</v>
      </c>
      <c r="I94" s="2">
        <v>505.46121299999999</v>
      </c>
      <c r="J94" s="4">
        <v>4</v>
      </c>
      <c r="K94" s="6">
        <v>0.74667662853547312</v>
      </c>
    </row>
    <row r="95" spans="1:11" x14ac:dyDescent="0.25">
      <c r="A95" s="5" t="s">
        <v>104</v>
      </c>
      <c r="B95" s="2">
        <v>490.65950199999997</v>
      </c>
      <c r="C95" s="2">
        <v>2631.9716050000002</v>
      </c>
      <c r="D95" s="3">
        <v>3428.7537969999998</v>
      </c>
      <c r="E95" s="2">
        <v>3474.6796039999999</v>
      </c>
      <c r="F95" s="2">
        <v>4517.4763919999996</v>
      </c>
      <c r="G95" s="2">
        <v>6539.0247680000002</v>
      </c>
      <c r="H95" s="2">
        <v>140.92790099999999</v>
      </c>
      <c r="I95" s="2">
        <v>1380.8057920000001</v>
      </c>
      <c r="J95" s="4">
        <v>96</v>
      </c>
      <c r="K95" s="6">
        <v>0.40271360201136081</v>
      </c>
    </row>
    <row r="96" spans="1:11" x14ac:dyDescent="0.25">
      <c r="A96" s="5" t="s">
        <v>105</v>
      </c>
      <c r="B96" s="2">
        <v>1703.5038159999999</v>
      </c>
      <c r="C96" s="2">
        <v>2098.5852399999999</v>
      </c>
      <c r="D96" s="3">
        <v>4686.9095109999998</v>
      </c>
      <c r="E96" s="2">
        <v>4773.0606710000002</v>
      </c>
      <c r="F96" s="2">
        <v>6670.8434500000003</v>
      </c>
      <c r="G96" s="2">
        <v>9076.569571</v>
      </c>
      <c r="H96" s="2">
        <v>518.421919</v>
      </c>
      <c r="I96" s="2">
        <v>2431.614341</v>
      </c>
      <c r="J96" s="4">
        <v>22</v>
      </c>
      <c r="K96" s="6">
        <v>0.51880974772247956</v>
      </c>
    </row>
    <row r="97" spans="1:11" x14ac:dyDescent="0.25">
      <c r="A97" s="5" t="s">
        <v>106</v>
      </c>
      <c r="B97" s="2">
        <v>42.767074999999998</v>
      </c>
      <c r="C97" s="2">
        <v>198.828002</v>
      </c>
      <c r="D97" s="3">
        <v>410.08756099999999</v>
      </c>
      <c r="E97" s="2">
        <v>272.02390200000002</v>
      </c>
      <c r="F97" s="2">
        <v>598.24105599999996</v>
      </c>
      <c r="G97" s="2">
        <v>1111.9869160000001</v>
      </c>
      <c r="H97" s="2">
        <v>33.582709999999999</v>
      </c>
      <c r="I97" s="2">
        <v>284.95874099999997</v>
      </c>
      <c r="J97" s="4">
        <v>72</v>
      </c>
      <c r="K97" s="6">
        <v>0.69487292007864632</v>
      </c>
    </row>
    <row r="98" spans="1:11" x14ac:dyDescent="0.25">
      <c r="A98" s="5" t="s">
        <v>107</v>
      </c>
      <c r="B98" s="2">
        <v>90.414209999999997</v>
      </c>
      <c r="C98" s="2">
        <v>390.04598299999998</v>
      </c>
      <c r="D98" s="3">
        <v>573.47063800000001</v>
      </c>
      <c r="E98" s="2">
        <v>470.85317500000002</v>
      </c>
      <c r="F98" s="2">
        <v>731.923407</v>
      </c>
      <c r="G98" s="2">
        <v>1088.640492</v>
      </c>
      <c r="H98" s="2">
        <v>44.861994000000003</v>
      </c>
      <c r="I98" s="2">
        <v>245.71925999999999</v>
      </c>
      <c r="J98" s="4">
        <v>30</v>
      </c>
      <c r="K98" s="6">
        <v>0.4284774907691089</v>
      </c>
    </row>
    <row r="99" spans="1:11" ht="15.75" thickBot="1" x14ac:dyDescent="0.3">
      <c r="A99" s="7" t="s">
        <v>108</v>
      </c>
      <c r="B99" s="8">
        <v>1112.076652</v>
      </c>
      <c r="C99" s="8">
        <v>1413.1400269999999</v>
      </c>
      <c r="D99" s="9">
        <v>4521.2292319999997</v>
      </c>
      <c r="E99" s="8">
        <v>3925.0507870000001</v>
      </c>
      <c r="F99" s="8">
        <v>6475.2270529999996</v>
      </c>
      <c r="G99" s="8">
        <v>12563.298369</v>
      </c>
      <c r="H99" s="8">
        <v>813.69368899999995</v>
      </c>
      <c r="I99" s="8">
        <v>3452.209953</v>
      </c>
      <c r="J99" s="10">
        <v>18</v>
      </c>
      <c r="K99" s="11">
        <v>0.76355561194867549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94" workbookViewId="0">
      <selection activeCell="G58" sqref="G58"/>
    </sheetView>
  </sheetViews>
  <sheetFormatPr defaultRowHeight="15" x14ac:dyDescent="0.25"/>
  <cols>
    <col min="1" max="1" width="9.140625" style="42"/>
    <col min="2" max="2" width="72.140625" style="42" bestFit="1" customWidth="1"/>
    <col min="3" max="3" width="14" style="43" bestFit="1" customWidth="1"/>
    <col min="4" max="4" width="13" style="43" bestFit="1" customWidth="1"/>
    <col min="5" max="5" width="14.42578125" style="43" bestFit="1" customWidth="1"/>
    <col min="7" max="7" width="9.140625" style="41"/>
    <col min="8" max="8" width="11.5703125" bestFit="1" customWidth="1"/>
  </cols>
  <sheetData>
    <row r="1" spans="1:11" x14ac:dyDescent="0.25">
      <c r="A1" s="127" t="s">
        <v>109</v>
      </c>
      <c r="B1" s="128"/>
      <c r="C1" s="128"/>
      <c r="D1" s="128"/>
      <c r="E1" s="129"/>
      <c r="G1" s="49">
        <v>2019</v>
      </c>
      <c r="H1" s="46"/>
      <c r="I1" s="45"/>
      <c r="J1" s="45"/>
      <c r="K1" s="45"/>
    </row>
    <row r="2" spans="1:11" x14ac:dyDescent="0.25">
      <c r="A2" s="21" t="s">
        <v>110</v>
      </c>
      <c r="B2" s="22" t="s">
        <v>111</v>
      </c>
      <c r="C2" s="23" t="s">
        <v>1</v>
      </c>
      <c r="D2" s="23" t="s">
        <v>3</v>
      </c>
      <c r="E2" s="24" t="s">
        <v>6</v>
      </c>
      <c r="G2" s="50" t="s">
        <v>3</v>
      </c>
      <c r="H2" s="47" t="s">
        <v>123</v>
      </c>
    </row>
    <row r="3" spans="1:11" x14ac:dyDescent="0.25">
      <c r="A3" s="25">
        <v>2802</v>
      </c>
      <c r="B3" s="1" t="s">
        <v>11</v>
      </c>
      <c r="C3" s="26">
        <v>2543.6785829999999</v>
      </c>
      <c r="D3" s="27">
        <v>3391.5714440000002</v>
      </c>
      <c r="E3" s="28">
        <v>4239.4643050000004</v>
      </c>
      <c r="G3" s="51">
        <v>3546.0834460000001</v>
      </c>
      <c r="H3" s="48">
        <f t="shared" ref="H3:H34" si="0">G3/D3</f>
        <v>1.0455576432787066</v>
      </c>
    </row>
    <row r="4" spans="1:11" x14ac:dyDescent="0.25">
      <c r="A4" s="25">
        <v>2701</v>
      </c>
      <c r="B4" s="1" t="s">
        <v>12</v>
      </c>
      <c r="C4" s="26">
        <v>1158.2013292500001</v>
      </c>
      <c r="D4" s="27">
        <v>1544.2684389999999</v>
      </c>
      <c r="E4" s="28">
        <v>1930.3355487499998</v>
      </c>
      <c r="G4" s="51">
        <v>1616.6118759999999</v>
      </c>
      <c r="H4" s="44">
        <f t="shared" si="0"/>
        <v>1.0468464129506179</v>
      </c>
    </row>
    <row r="5" spans="1:11" x14ac:dyDescent="0.25">
      <c r="A5" s="25">
        <v>2901</v>
      </c>
      <c r="B5" s="1" t="s">
        <v>13</v>
      </c>
      <c r="C5" s="26">
        <v>451.43411100000003</v>
      </c>
      <c r="D5" s="27">
        <v>601.912148</v>
      </c>
      <c r="E5" s="28">
        <v>752.39018499999997</v>
      </c>
      <c r="G5" s="51">
        <v>630.64445799999999</v>
      </c>
      <c r="H5" s="44">
        <f t="shared" si="0"/>
        <v>1.0477350558473859</v>
      </c>
    </row>
    <row r="6" spans="1:11" x14ac:dyDescent="0.25">
      <c r="A6" s="25">
        <v>1401</v>
      </c>
      <c r="B6" s="1" t="s">
        <v>112</v>
      </c>
      <c r="C6" s="26">
        <v>670.1704545454545</v>
      </c>
      <c r="D6" s="27">
        <v>893.56060606060601</v>
      </c>
      <c r="E6" s="28">
        <v>1116.9507575757575</v>
      </c>
      <c r="G6" s="53">
        <v>893.56</v>
      </c>
      <c r="H6" s="44">
        <f t="shared" si="0"/>
        <v>0.99999932174650275</v>
      </c>
    </row>
    <row r="7" spans="1:11" x14ac:dyDescent="0.25">
      <c r="A7" s="25">
        <v>2503</v>
      </c>
      <c r="B7" s="1" t="s">
        <v>14</v>
      </c>
      <c r="C7" s="26">
        <v>416.40095100000002</v>
      </c>
      <c r="D7" s="27">
        <v>555.20126800000003</v>
      </c>
      <c r="E7" s="28">
        <v>694.00158499999998</v>
      </c>
      <c r="G7" s="51">
        <v>628.87012700000002</v>
      </c>
      <c r="H7" s="44">
        <f t="shared" si="0"/>
        <v>1.1326885640326023</v>
      </c>
    </row>
    <row r="8" spans="1:11" x14ac:dyDescent="0.25">
      <c r="A8" s="25">
        <v>5002</v>
      </c>
      <c r="B8" s="1" t="s">
        <v>15</v>
      </c>
      <c r="C8" s="26">
        <v>4686.0208447499999</v>
      </c>
      <c r="D8" s="27">
        <v>6248.0277930000002</v>
      </c>
      <c r="E8" s="28">
        <v>7810.0347412500005</v>
      </c>
      <c r="G8" s="51">
        <v>6525.96198</v>
      </c>
      <c r="H8" s="44">
        <f t="shared" si="0"/>
        <v>1.0444835068293685</v>
      </c>
    </row>
    <row r="9" spans="1:11" x14ac:dyDescent="0.25">
      <c r="A9" s="25">
        <v>3301</v>
      </c>
      <c r="B9" s="1" t="s">
        <v>16</v>
      </c>
      <c r="C9" s="26">
        <v>2995.8043109999999</v>
      </c>
      <c r="D9" s="27">
        <v>3994.4057480000001</v>
      </c>
      <c r="E9" s="28">
        <v>4993.0071850000004</v>
      </c>
      <c r="G9" s="51">
        <v>4182.8414970000003</v>
      </c>
      <c r="H9" s="44">
        <f t="shared" si="0"/>
        <v>1.0471749143397238</v>
      </c>
    </row>
    <row r="10" spans="1:11" x14ac:dyDescent="0.25">
      <c r="A10" s="25">
        <v>2603</v>
      </c>
      <c r="B10" s="1" t="s">
        <v>17</v>
      </c>
      <c r="C10" s="26">
        <v>1068.086679</v>
      </c>
      <c r="D10" s="27">
        <v>1424.1155719999999</v>
      </c>
      <c r="E10" s="28">
        <v>1780.1444649999999</v>
      </c>
      <c r="G10" s="51">
        <v>1539.411652</v>
      </c>
      <c r="H10" s="44">
        <f t="shared" si="0"/>
        <v>1.0809597776099593</v>
      </c>
    </row>
    <row r="11" spans="1:11" x14ac:dyDescent="0.25">
      <c r="A11" s="25">
        <v>4104</v>
      </c>
      <c r="B11" s="1" t="s">
        <v>18</v>
      </c>
      <c r="C11" s="26">
        <v>4445.0521409812354</v>
      </c>
      <c r="D11" s="27">
        <v>5926.7361879749806</v>
      </c>
      <c r="E11" s="28">
        <v>7408.4202349687257</v>
      </c>
      <c r="G11" s="53">
        <v>5134.1871970000002</v>
      </c>
      <c r="H11" s="44">
        <f t="shared" si="0"/>
        <v>0.8662756421345329</v>
      </c>
    </row>
    <row r="12" spans="1:11" x14ac:dyDescent="0.25">
      <c r="A12" s="25">
        <v>4202</v>
      </c>
      <c r="B12" s="1" t="s">
        <v>19</v>
      </c>
      <c r="C12" s="26">
        <v>4298.1706176565458</v>
      </c>
      <c r="D12" s="27">
        <v>5730.8941568753944</v>
      </c>
      <c r="E12" s="28">
        <v>7163.617696094243</v>
      </c>
      <c r="G12" s="53">
        <v>3562.5519439999998</v>
      </c>
      <c r="H12" s="44">
        <f t="shared" si="0"/>
        <v>0.62163980811370967</v>
      </c>
    </row>
    <row r="13" spans="1:11" x14ac:dyDescent="0.25">
      <c r="A13" s="25">
        <v>4304</v>
      </c>
      <c r="B13" s="1" t="s">
        <v>113</v>
      </c>
      <c r="C13" s="26">
        <v>4573.6929191250001</v>
      </c>
      <c r="D13" s="27">
        <v>6098.2572254999995</v>
      </c>
      <c r="E13" s="28">
        <v>7622.821531874999</v>
      </c>
      <c r="G13" s="53">
        <v>6382.4518399999997</v>
      </c>
      <c r="H13" s="44">
        <f t="shared" si="0"/>
        <v>1.0466025954614762</v>
      </c>
    </row>
    <row r="14" spans="1:11" x14ac:dyDescent="0.25">
      <c r="A14" s="25">
        <v>5103</v>
      </c>
      <c r="B14" s="1" t="s">
        <v>20</v>
      </c>
      <c r="C14" s="26">
        <v>1588.2577305</v>
      </c>
      <c r="D14" s="27">
        <v>2117.676974</v>
      </c>
      <c r="E14" s="28">
        <v>2647.0962175</v>
      </c>
      <c r="G14" s="51">
        <v>2195.8836019999999</v>
      </c>
      <c r="H14" s="44">
        <f t="shared" si="0"/>
        <v>1.0369303859654659</v>
      </c>
    </row>
    <row r="15" spans="1:11" x14ac:dyDescent="0.25">
      <c r="A15" s="25">
        <v>5004</v>
      </c>
      <c r="B15" s="1" t="s">
        <v>21</v>
      </c>
      <c r="C15" s="26">
        <v>2559.1550400000001</v>
      </c>
      <c r="D15" s="27">
        <v>3412.2067200000001</v>
      </c>
      <c r="E15" s="28">
        <v>4265.2584000000006</v>
      </c>
      <c r="G15" s="51">
        <v>3592.8981199999998</v>
      </c>
      <c r="H15" s="44">
        <f t="shared" si="0"/>
        <v>1.0529544118593142</v>
      </c>
    </row>
    <row r="16" spans="1:11" x14ac:dyDescent="0.25">
      <c r="A16" s="25">
        <v>4204</v>
      </c>
      <c r="B16" s="1" t="s">
        <v>22</v>
      </c>
      <c r="C16" s="26">
        <v>3526.2161797500003</v>
      </c>
      <c r="D16" s="27">
        <v>4701.6215730000004</v>
      </c>
      <c r="E16" s="28">
        <v>5877.0269662500004</v>
      </c>
      <c r="G16" s="51">
        <v>4923.1085190000003</v>
      </c>
      <c r="H16" s="44">
        <f t="shared" si="0"/>
        <v>1.0471086289189953</v>
      </c>
    </row>
    <row r="17" spans="1:11" x14ac:dyDescent="0.25">
      <c r="A17" s="25">
        <v>2907</v>
      </c>
      <c r="B17" s="1" t="s">
        <v>23</v>
      </c>
      <c r="C17" s="26">
        <v>1013.710683</v>
      </c>
      <c r="D17" s="27">
        <v>1351.6142440000001</v>
      </c>
      <c r="E17" s="28">
        <v>1689.5178050000002</v>
      </c>
      <c r="G17" s="51">
        <v>1421.590655</v>
      </c>
      <c r="H17" s="44">
        <f t="shared" si="0"/>
        <v>1.0517724722942472</v>
      </c>
    </row>
    <row r="18" spans="1:11" x14ac:dyDescent="0.25">
      <c r="A18" s="25">
        <v>2303</v>
      </c>
      <c r="B18" s="1" t="s">
        <v>24</v>
      </c>
      <c r="C18" s="26">
        <v>204.12447225</v>
      </c>
      <c r="D18" s="27">
        <v>272.16596299999998</v>
      </c>
      <c r="E18" s="28">
        <v>340.20745374999996</v>
      </c>
      <c r="G18" s="51">
        <v>288.30052599999999</v>
      </c>
      <c r="H18" s="44">
        <f t="shared" si="0"/>
        <v>1.0592820748860503</v>
      </c>
    </row>
    <row r="19" spans="1:11" x14ac:dyDescent="0.25">
      <c r="A19" s="25">
        <v>3104</v>
      </c>
      <c r="B19" s="1" t="s">
        <v>25</v>
      </c>
      <c r="C19" s="26">
        <v>2607.2849962499999</v>
      </c>
      <c r="D19" s="27">
        <v>3476.3799949999998</v>
      </c>
      <c r="E19" s="28">
        <v>4345.4749937500001</v>
      </c>
      <c r="G19" s="51">
        <v>3896.626072</v>
      </c>
      <c r="H19" s="44">
        <f t="shared" si="0"/>
        <v>1.1208861164787598</v>
      </c>
    </row>
    <row r="20" spans="1:11" x14ac:dyDescent="0.25">
      <c r="A20" s="25">
        <v>1601</v>
      </c>
      <c r="B20" s="1" t="s">
        <v>114</v>
      </c>
      <c r="C20" s="26">
        <v>421.31778485769007</v>
      </c>
      <c r="D20" s="27">
        <v>561.7570464769201</v>
      </c>
      <c r="E20" s="28">
        <v>702.19630809615012</v>
      </c>
      <c r="G20" s="53">
        <v>603.81407945423996</v>
      </c>
      <c r="H20" s="44">
        <f t="shared" si="0"/>
        <v>1.074866943354039</v>
      </c>
    </row>
    <row r="21" spans="1:11" x14ac:dyDescent="0.25">
      <c r="A21" s="25">
        <v>2702</v>
      </c>
      <c r="B21" s="1" t="s">
        <v>26</v>
      </c>
      <c r="C21" s="26">
        <v>5031.6825764999994</v>
      </c>
      <c r="D21" s="27">
        <v>6708.9101019999998</v>
      </c>
      <c r="E21" s="28">
        <v>8386.1376275000002</v>
      </c>
      <c r="G21" s="51">
        <v>7015.1055420000002</v>
      </c>
      <c r="H21" s="44">
        <f t="shared" si="0"/>
        <v>1.0456401167022227</v>
      </c>
    </row>
    <row r="22" spans="1:11" x14ac:dyDescent="0.25">
      <c r="A22" s="25">
        <v>1503</v>
      </c>
      <c r="B22" s="1" t="s">
        <v>27</v>
      </c>
      <c r="C22" s="26">
        <v>922.42039298814734</v>
      </c>
      <c r="D22" s="27">
        <v>1229.8938573175299</v>
      </c>
      <c r="E22" s="28">
        <v>1537.3673216469124</v>
      </c>
      <c r="G22" s="53">
        <v>782.86391600000002</v>
      </c>
      <c r="H22" s="44">
        <f t="shared" si="0"/>
        <v>0.63652965769539804</v>
      </c>
      <c r="I22">
        <f>J22*0.75</f>
        <v>1054.8881513115277</v>
      </c>
      <c r="J22">
        <v>1406.5175350820371</v>
      </c>
      <c r="K22" s="122">
        <f>J22/D22</f>
        <v>1.1436088786960312</v>
      </c>
    </row>
    <row r="23" spans="1:11" x14ac:dyDescent="0.25">
      <c r="A23" s="25">
        <v>3101</v>
      </c>
      <c r="B23" s="1" t="s">
        <v>28</v>
      </c>
      <c r="C23" s="26">
        <v>600.02972849999992</v>
      </c>
      <c r="D23" s="27">
        <v>800.03963799999997</v>
      </c>
      <c r="E23" s="28">
        <v>1000.0495475</v>
      </c>
      <c r="G23" s="51">
        <v>946.61859200000004</v>
      </c>
      <c r="H23" s="44">
        <f t="shared" si="0"/>
        <v>1.1832146146738796</v>
      </c>
    </row>
    <row r="24" spans="1:11" x14ac:dyDescent="0.25">
      <c r="A24" s="25">
        <v>2401</v>
      </c>
      <c r="B24" s="1" t="s">
        <v>29</v>
      </c>
      <c r="C24" s="26">
        <v>272.0952585</v>
      </c>
      <c r="D24" s="27">
        <v>362.793678</v>
      </c>
      <c r="E24" s="28">
        <v>453.4920975</v>
      </c>
      <c r="G24" s="51">
        <v>407.05075099999999</v>
      </c>
      <c r="H24" s="44">
        <f t="shared" si="0"/>
        <v>1.1219896477909408</v>
      </c>
    </row>
    <row r="25" spans="1:11" x14ac:dyDescent="0.25">
      <c r="A25" s="25">
        <v>2403</v>
      </c>
      <c r="B25" s="1" t="s">
        <v>30</v>
      </c>
      <c r="C25" s="26">
        <v>623.17980375000002</v>
      </c>
      <c r="D25" s="27">
        <v>830.90640499999995</v>
      </c>
      <c r="E25" s="28">
        <v>1038.6330062499999</v>
      </c>
      <c r="G25" s="51">
        <v>881.56179899999995</v>
      </c>
      <c r="H25" s="44">
        <f t="shared" si="0"/>
        <v>1.0609640191665148</v>
      </c>
    </row>
    <row r="26" spans="1:11" x14ac:dyDescent="0.25">
      <c r="A26" s="25">
        <v>1702</v>
      </c>
      <c r="B26" s="1" t="s">
        <v>31</v>
      </c>
      <c r="C26" s="26">
        <v>846.01397924999992</v>
      </c>
      <c r="D26" s="27">
        <v>1128.0186389999999</v>
      </c>
      <c r="E26" s="28">
        <v>1410.0232987499999</v>
      </c>
      <c r="G26" s="51">
        <v>1182.1360669999999</v>
      </c>
      <c r="H26" s="44">
        <f t="shared" si="0"/>
        <v>1.0479756505158244</v>
      </c>
    </row>
    <row r="27" spans="1:11" x14ac:dyDescent="0.25">
      <c r="A27" s="25">
        <v>4302</v>
      </c>
      <c r="B27" s="1" t="s">
        <v>32</v>
      </c>
      <c r="C27" s="26">
        <v>4400.8383164999996</v>
      </c>
      <c r="D27" s="27">
        <v>5867.7844219999997</v>
      </c>
      <c r="E27" s="28">
        <v>7334.7305274999999</v>
      </c>
      <c r="G27" s="51">
        <v>5850.7413820000002</v>
      </c>
      <c r="H27" s="44">
        <f t="shared" si="0"/>
        <v>0.9970954897497426</v>
      </c>
    </row>
    <row r="28" spans="1:11" x14ac:dyDescent="0.25">
      <c r="A28" s="25">
        <v>4305</v>
      </c>
      <c r="B28" s="1" t="s">
        <v>33</v>
      </c>
      <c r="C28" s="26">
        <v>1709.751591</v>
      </c>
      <c r="D28" s="27">
        <v>2279.6687879999999</v>
      </c>
      <c r="E28" s="28">
        <v>2849.5859849999997</v>
      </c>
      <c r="G28" s="51">
        <v>2464.922861</v>
      </c>
      <c r="H28" s="44">
        <f t="shared" si="0"/>
        <v>1.081263591437126</v>
      </c>
    </row>
    <row r="29" spans="1:11" x14ac:dyDescent="0.25">
      <c r="A29" s="25">
        <v>2904</v>
      </c>
      <c r="B29" s="1" t="s">
        <v>34</v>
      </c>
      <c r="C29" s="26">
        <v>74.741728499999994</v>
      </c>
      <c r="D29" s="27">
        <v>99.655637999999996</v>
      </c>
      <c r="E29" s="28">
        <v>124.5695475</v>
      </c>
      <c r="G29" s="53">
        <v>272.19731200000001</v>
      </c>
      <c r="H29" s="44">
        <f t="shared" si="0"/>
        <v>2.731378951183876</v>
      </c>
    </row>
    <row r="30" spans="1:11" x14ac:dyDescent="0.25">
      <c r="A30" s="25">
        <v>4103</v>
      </c>
      <c r="B30" s="1" t="s">
        <v>35</v>
      </c>
      <c r="C30" s="26">
        <v>3211.010318358527</v>
      </c>
      <c r="D30" s="27">
        <v>4281.347091144703</v>
      </c>
      <c r="E30" s="28">
        <v>5351.6838639308789</v>
      </c>
      <c r="G30" s="51">
        <v>4075.2742950000002</v>
      </c>
      <c r="H30" s="44">
        <f t="shared" si="0"/>
        <v>0.95186729976391493</v>
      </c>
    </row>
    <row r="31" spans="1:11" x14ac:dyDescent="0.25">
      <c r="A31" s="25">
        <v>1101</v>
      </c>
      <c r="B31" s="1" t="s">
        <v>36</v>
      </c>
      <c r="C31" s="26">
        <v>1691.2591897499999</v>
      </c>
      <c r="D31" s="27">
        <v>2255.0122529999999</v>
      </c>
      <c r="E31" s="28">
        <v>2818.7653162500001</v>
      </c>
      <c r="G31" s="51">
        <v>2370.5963809999998</v>
      </c>
      <c r="H31" s="44">
        <f t="shared" si="0"/>
        <v>1.0512565409993806</v>
      </c>
    </row>
    <row r="32" spans="1:11" x14ac:dyDescent="0.25">
      <c r="A32" s="25">
        <v>3506</v>
      </c>
      <c r="B32" s="1" t="s">
        <v>37</v>
      </c>
      <c r="C32" s="26">
        <v>2257.8831060000002</v>
      </c>
      <c r="D32" s="27">
        <v>3010.510808</v>
      </c>
      <c r="E32" s="28">
        <v>3763.1385099999998</v>
      </c>
      <c r="G32" s="51">
        <v>3234.2220040000002</v>
      </c>
      <c r="H32" s="44">
        <f t="shared" si="0"/>
        <v>1.0743100457920696</v>
      </c>
    </row>
    <row r="33" spans="1:8" x14ac:dyDescent="0.25">
      <c r="A33" s="25">
        <v>3502</v>
      </c>
      <c r="B33" s="1" t="s">
        <v>38</v>
      </c>
      <c r="C33" s="26">
        <v>14247.8286525</v>
      </c>
      <c r="D33" s="27">
        <v>18997.104869999999</v>
      </c>
      <c r="E33" s="28">
        <v>23746.381087499998</v>
      </c>
      <c r="G33" s="51">
        <v>19831.283722</v>
      </c>
      <c r="H33" s="44">
        <f t="shared" si="0"/>
        <v>1.0439108410312208</v>
      </c>
    </row>
    <row r="34" spans="1:8" x14ac:dyDescent="0.25">
      <c r="A34" s="25">
        <v>1201</v>
      </c>
      <c r="B34" s="1" t="s">
        <v>39</v>
      </c>
      <c r="C34" s="26">
        <v>676.48576875000003</v>
      </c>
      <c r="D34" s="27">
        <v>901.98102500000005</v>
      </c>
      <c r="E34" s="28">
        <v>1127.4762812500001</v>
      </c>
      <c r="G34" s="51">
        <v>942.11444200000005</v>
      </c>
      <c r="H34" s="44">
        <f t="shared" si="0"/>
        <v>1.0444947464388179</v>
      </c>
    </row>
    <row r="35" spans="1:8" x14ac:dyDescent="0.25">
      <c r="A35" s="25">
        <v>4307</v>
      </c>
      <c r="B35" s="1" t="s">
        <v>40</v>
      </c>
      <c r="C35" s="26">
        <v>3071.9344027500001</v>
      </c>
      <c r="D35" s="27">
        <v>4095.9125370000002</v>
      </c>
      <c r="E35" s="28">
        <v>5119.8906712500002</v>
      </c>
      <c r="G35" s="51">
        <v>4379.2093489999997</v>
      </c>
      <c r="H35" s="44">
        <f t="shared" ref="H35:H66" si="1">G35/D35</f>
        <v>1.069165737656961</v>
      </c>
    </row>
    <row r="36" spans="1:8" x14ac:dyDescent="0.25">
      <c r="A36" s="25">
        <v>1504</v>
      </c>
      <c r="B36" s="1" t="s">
        <v>41</v>
      </c>
      <c r="C36" s="26">
        <v>698.60441365909799</v>
      </c>
      <c r="D36" s="27">
        <v>931.47255154546394</v>
      </c>
      <c r="E36" s="28">
        <v>1164.34068943183</v>
      </c>
      <c r="G36" s="53">
        <v>798.96119299999998</v>
      </c>
      <c r="H36" s="44">
        <f t="shared" si="1"/>
        <v>0.8577399212401845</v>
      </c>
    </row>
    <row r="37" spans="1:8" x14ac:dyDescent="0.25">
      <c r="A37" s="25">
        <v>3501</v>
      </c>
      <c r="B37" s="1" t="s">
        <v>42</v>
      </c>
      <c r="C37" s="26">
        <v>8819.8163114999988</v>
      </c>
      <c r="D37" s="27">
        <v>11759.755082</v>
      </c>
      <c r="E37" s="28">
        <v>14699.693852500001</v>
      </c>
      <c r="G37" s="51">
        <v>12305.572222999999</v>
      </c>
      <c r="H37" s="44">
        <f t="shared" si="1"/>
        <v>1.0464139888283432</v>
      </c>
    </row>
    <row r="38" spans="1:8" x14ac:dyDescent="0.25">
      <c r="A38" s="25">
        <v>3504</v>
      </c>
      <c r="B38" s="1" t="s">
        <v>43</v>
      </c>
      <c r="C38" s="26">
        <v>4184.1553732499997</v>
      </c>
      <c r="D38" s="27">
        <v>5578.8738309999999</v>
      </c>
      <c r="E38" s="28">
        <v>6973.5922887500001</v>
      </c>
      <c r="G38" s="51">
        <v>5823.8548680000004</v>
      </c>
      <c r="H38" s="44">
        <f t="shared" si="1"/>
        <v>1.0439122741293627</v>
      </c>
    </row>
    <row r="39" spans="1:8" x14ac:dyDescent="0.25">
      <c r="A39" s="25">
        <v>2102</v>
      </c>
      <c r="B39" s="1" t="s">
        <v>44</v>
      </c>
      <c r="C39" s="26">
        <v>160.77662325</v>
      </c>
      <c r="D39" s="27">
        <v>214.368831</v>
      </c>
      <c r="E39" s="28">
        <v>267.96103875</v>
      </c>
      <c r="G39" s="51">
        <v>293.71565500000003</v>
      </c>
      <c r="H39" s="44">
        <f t="shared" si="1"/>
        <v>1.3701416088796978</v>
      </c>
    </row>
    <row r="40" spans="1:8" x14ac:dyDescent="0.25">
      <c r="A40" s="25">
        <v>2301</v>
      </c>
      <c r="B40" s="1" t="s">
        <v>45</v>
      </c>
      <c r="C40" s="26">
        <v>108.9869865</v>
      </c>
      <c r="D40" s="27">
        <v>145.31598199999999</v>
      </c>
      <c r="E40" s="28">
        <v>181.64497749999998</v>
      </c>
      <c r="G40" s="51">
        <v>154.02148700000001</v>
      </c>
      <c r="H40" s="44">
        <f t="shared" si="1"/>
        <v>1.0599074161023805</v>
      </c>
    </row>
    <row r="41" spans="1:8" x14ac:dyDescent="0.25">
      <c r="A41" s="25">
        <v>3102</v>
      </c>
      <c r="B41" s="1" t="s">
        <v>46</v>
      </c>
      <c r="C41" s="26">
        <v>1183.7969122499999</v>
      </c>
      <c r="D41" s="27">
        <v>1578.3958829999999</v>
      </c>
      <c r="E41" s="28">
        <v>1972.9948537499999</v>
      </c>
      <c r="G41" s="51">
        <v>1650.1159259999999</v>
      </c>
      <c r="H41" s="44">
        <f t="shared" si="1"/>
        <v>1.045438564413691</v>
      </c>
    </row>
    <row r="42" spans="1:8" x14ac:dyDescent="0.25">
      <c r="A42" s="25">
        <v>2202</v>
      </c>
      <c r="B42" s="1" t="s">
        <v>47</v>
      </c>
      <c r="C42" s="26">
        <v>125.14319025</v>
      </c>
      <c r="D42" s="27">
        <v>166.857587</v>
      </c>
      <c r="E42" s="28">
        <v>208.57198374999999</v>
      </c>
      <c r="G42" s="53">
        <v>201.17371900000001</v>
      </c>
      <c r="H42" s="44">
        <f t="shared" si="1"/>
        <v>1.2056612025679121</v>
      </c>
    </row>
    <row r="43" spans="1:8" x14ac:dyDescent="0.25">
      <c r="A43" s="25">
        <v>3106</v>
      </c>
      <c r="B43" s="1" t="s">
        <v>48</v>
      </c>
      <c r="C43" s="26">
        <v>3959.60199225</v>
      </c>
      <c r="D43" s="27">
        <v>5279.4693230000003</v>
      </c>
      <c r="E43" s="28">
        <v>6599.3366537500006</v>
      </c>
      <c r="G43" s="51">
        <v>5533.3132539999997</v>
      </c>
      <c r="H43" s="44">
        <f t="shared" si="1"/>
        <v>1.0480813345943936</v>
      </c>
    </row>
    <row r="44" spans="1:8" x14ac:dyDescent="0.25">
      <c r="A44" s="25">
        <v>3201</v>
      </c>
      <c r="B44" s="1" t="s">
        <v>49</v>
      </c>
      <c r="C44" s="26">
        <v>3068.8972395000001</v>
      </c>
      <c r="D44" s="27">
        <v>4091.8629860000001</v>
      </c>
      <c r="E44" s="28">
        <v>5114.8287325000001</v>
      </c>
      <c r="G44" s="51">
        <v>4283.6947790000004</v>
      </c>
      <c r="H44" s="44">
        <f t="shared" si="1"/>
        <v>1.0468812845533535</v>
      </c>
    </row>
    <row r="45" spans="1:8" x14ac:dyDescent="0.25">
      <c r="A45" s="25">
        <v>2909</v>
      </c>
      <c r="B45" s="1" t="s">
        <v>50</v>
      </c>
      <c r="C45" s="26">
        <v>475.74451949999997</v>
      </c>
      <c r="D45" s="27">
        <v>634.32602599999996</v>
      </c>
      <c r="E45" s="28">
        <v>792.90753249999989</v>
      </c>
      <c r="G45" s="51">
        <v>666.84542599999997</v>
      </c>
      <c r="H45" s="44">
        <f t="shared" si="1"/>
        <v>1.0512660661348932</v>
      </c>
    </row>
    <row r="46" spans="1:8" x14ac:dyDescent="0.25">
      <c r="A46" s="25">
        <v>3503</v>
      </c>
      <c r="B46" s="1" t="s">
        <v>51</v>
      </c>
      <c r="C46" s="26">
        <v>7761.2618984999999</v>
      </c>
      <c r="D46" s="27">
        <v>10348.349198</v>
      </c>
      <c r="E46" s="28">
        <v>12935.436497499999</v>
      </c>
      <c r="G46" s="51">
        <v>10828.146199000001</v>
      </c>
      <c r="H46" s="44">
        <f t="shared" si="1"/>
        <v>1.0463645932138366</v>
      </c>
    </row>
    <row r="47" spans="1:8" x14ac:dyDescent="0.25">
      <c r="A47" s="25">
        <v>1502</v>
      </c>
      <c r="B47" s="1" t="s">
        <v>52</v>
      </c>
      <c r="C47" s="26">
        <v>454.81413225000006</v>
      </c>
      <c r="D47" s="27">
        <v>606.41884300000004</v>
      </c>
      <c r="E47" s="28">
        <v>758.02355375000002</v>
      </c>
      <c r="G47" s="51">
        <v>638.42157699999996</v>
      </c>
      <c r="H47" s="44">
        <f t="shared" si="1"/>
        <v>1.0527733172697602</v>
      </c>
    </row>
    <row r="48" spans="1:8" x14ac:dyDescent="0.25">
      <c r="A48" s="25">
        <v>3108</v>
      </c>
      <c r="B48" s="1" t="s">
        <v>53</v>
      </c>
      <c r="C48" s="26">
        <v>3859.1929664999998</v>
      </c>
      <c r="D48" s="27">
        <v>5145.5906219999997</v>
      </c>
      <c r="E48" s="28">
        <v>6431.9882774999996</v>
      </c>
      <c r="G48" s="51">
        <v>5405.2415380000002</v>
      </c>
      <c r="H48" s="44">
        <f t="shared" si="1"/>
        <v>1.0504608576690617</v>
      </c>
    </row>
    <row r="49" spans="1:8" x14ac:dyDescent="0.25">
      <c r="A49" s="25">
        <v>4102</v>
      </c>
      <c r="B49" s="1" t="s">
        <v>54</v>
      </c>
      <c r="C49" s="26">
        <v>680.48214674999997</v>
      </c>
      <c r="D49" s="27">
        <v>907.309529</v>
      </c>
      <c r="E49" s="28">
        <v>1134.1369112499999</v>
      </c>
      <c r="G49" s="51">
        <v>947.15014900000006</v>
      </c>
      <c r="H49" s="44">
        <f t="shared" si="1"/>
        <v>1.043910725862111</v>
      </c>
    </row>
    <row r="50" spans="1:8" x14ac:dyDescent="0.25">
      <c r="A50" s="25">
        <v>2302</v>
      </c>
      <c r="B50" s="1" t="s">
        <v>55</v>
      </c>
      <c r="C50" s="26">
        <v>122.98334624999998</v>
      </c>
      <c r="D50" s="27">
        <v>163.97779499999999</v>
      </c>
      <c r="E50" s="28">
        <v>204.97224374999999</v>
      </c>
      <c r="G50" s="51">
        <v>205.98913099999999</v>
      </c>
      <c r="H50" s="44">
        <f t="shared" si="1"/>
        <v>1.2562013716552294</v>
      </c>
    </row>
    <row r="51" spans="1:8" x14ac:dyDescent="0.25">
      <c r="A51" s="25">
        <v>4303</v>
      </c>
      <c r="B51" s="1" t="s">
        <v>56</v>
      </c>
      <c r="C51" s="26">
        <v>5621.1696585</v>
      </c>
      <c r="D51" s="27">
        <v>7494.8928779999997</v>
      </c>
      <c r="E51" s="28">
        <v>9368.6160975000003</v>
      </c>
      <c r="G51" s="51">
        <v>7841.795161</v>
      </c>
      <c r="H51" s="44">
        <f t="shared" si="1"/>
        <v>1.0462851555915194</v>
      </c>
    </row>
    <row r="52" spans="1:8" x14ac:dyDescent="0.25">
      <c r="A52" s="25">
        <v>2604</v>
      </c>
      <c r="B52" s="1" t="s">
        <v>57</v>
      </c>
      <c r="C52" s="26">
        <v>1324.1216992500001</v>
      </c>
      <c r="D52" s="27">
        <v>1765.4955990000001</v>
      </c>
      <c r="E52" s="28">
        <v>2206.8694987500003</v>
      </c>
      <c r="G52" s="51">
        <v>1931.0602469999999</v>
      </c>
      <c r="H52" s="44">
        <f t="shared" si="1"/>
        <v>1.0937780009725189</v>
      </c>
    </row>
    <row r="53" spans="1:8" x14ac:dyDescent="0.25">
      <c r="A53" s="25">
        <v>2906</v>
      </c>
      <c r="B53" s="1" t="s">
        <v>58</v>
      </c>
      <c r="C53" s="26">
        <v>489.92181450000004</v>
      </c>
      <c r="D53" s="27">
        <v>653.22908600000005</v>
      </c>
      <c r="E53" s="28">
        <v>816.53635750000012</v>
      </c>
      <c r="G53" s="51">
        <v>698.52304600000002</v>
      </c>
      <c r="H53" s="44">
        <f t="shared" si="1"/>
        <v>1.0693385536111906</v>
      </c>
    </row>
    <row r="54" spans="1:8" x14ac:dyDescent="0.25">
      <c r="A54" s="25">
        <v>5204</v>
      </c>
      <c r="B54" s="1" t="s">
        <v>59</v>
      </c>
      <c r="C54" s="26">
        <v>2150.9809964999999</v>
      </c>
      <c r="D54" s="27">
        <v>2867.9746620000001</v>
      </c>
      <c r="E54" s="28">
        <v>3584.9683275000002</v>
      </c>
      <c r="G54" s="51">
        <v>3141.4331710000001</v>
      </c>
      <c r="H54" s="44">
        <f t="shared" si="1"/>
        <v>1.0953489975428521</v>
      </c>
    </row>
    <row r="55" spans="1:8" x14ac:dyDescent="0.25">
      <c r="A55" s="25">
        <v>3302</v>
      </c>
      <c r="B55" s="1" t="s">
        <v>60</v>
      </c>
      <c r="C55" s="26">
        <v>2589.3473497499999</v>
      </c>
      <c r="D55" s="27">
        <v>3452.4631330000002</v>
      </c>
      <c r="E55" s="28">
        <v>4315.5789162500005</v>
      </c>
      <c r="G55" s="51">
        <v>3614.5032529999999</v>
      </c>
      <c r="H55" s="44">
        <f t="shared" si="1"/>
        <v>1.0469346416623995</v>
      </c>
    </row>
    <row r="56" spans="1:8" x14ac:dyDescent="0.25">
      <c r="A56" s="25">
        <v>1701</v>
      </c>
      <c r="B56" s="1" t="s">
        <v>61</v>
      </c>
      <c r="C56" s="26">
        <v>373.32491249999998</v>
      </c>
      <c r="D56" s="27">
        <v>497.76655</v>
      </c>
      <c r="E56" s="28">
        <v>622.20818750000001</v>
      </c>
      <c r="G56" s="53">
        <v>824.26509299999998</v>
      </c>
      <c r="H56" s="44">
        <f t="shared" si="1"/>
        <v>1.6559270465241185</v>
      </c>
    </row>
    <row r="57" spans="1:8" x14ac:dyDescent="0.25">
      <c r="A57" s="25">
        <v>3103</v>
      </c>
      <c r="B57" s="1" t="s">
        <v>62</v>
      </c>
      <c r="C57" s="26">
        <v>2526.4126102499999</v>
      </c>
      <c r="D57" s="27">
        <v>3368.5501469999999</v>
      </c>
      <c r="E57" s="28">
        <v>4210.6876837500004</v>
      </c>
      <c r="G57" s="51">
        <v>3531.7210839999998</v>
      </c>
      <c r="H57" s="44">
        <f t="shared" si="1"/>
        <v>1.0484395154827422</v>
      </c>
    </row>
    <row r="58" spans="1:8" x14ac:dyDescent="0.25">
      <c r="A58" s="25">
        <v>3505</v>
      </c>
      <c r="B58" s="1" t="s">
        <v>63</v>
      </c>
      <c r="C58" s="26">
        <v>4906.5377077499998</v>
      </c>
      <c r="D58" s="27">
        <v>6542.0502770000003</v>
      </c>
      <c r="E58" s="28">
        <v>8177.5628462500008</v>
      </c>
      <c r="G58" s="51">
        <v>6879.3340989999997</v>
      </c>
      <c r="H58" s="44">
        <f t="shared" si="1"/>
        <v>1.0515562870535853</v>
      </c>
    </row>
    <row r="59" spans="1:8" x14ac:dyDescent="0.25">
      <c r="A59" s="25">
        <v>4101</v>
      </c>
      <c r="B59" s="1" t="s">
        <v>64</v>
      </c>
      <c r="C59" s="26">
        <v>4014.74060872269</v>
      </c>
      <c r="D59" s="27">
        <v>5352.98747829692</v>
      </c>
      <c r="E59" s="28">
        <v>6691.23434787115</v>
      </c>
      <c r="G59" s="53">
        <v>4002.7320319999999</v>
      </c>
      <c r="H59" s="44">
        <f t="shared" si="1"/>
        <v>0.74775665891777676</v>
      </c>
    </row>
    <row r="60" spans="1:8" x14ac:dyDescent="0.25">
      <c r="A60" s="25">
        <v>3105</v>
      </c>
      <c r="B60" s="1" t="s">
        <v>65</v>
      </c>
      <c r="C60" s="26">
        <v>6036.6543345</v>
      </c>
      <c r="D60" s="27">
        <v>8048.8724460000003</v>
      </c>
      <c r="E60" s="28">
        <v>10061.0905575</v>
      </c>
      <c r="G60" s="51">
        <v>8402.3113420000009</v>
      </c>
      <c r="H60" s="44">
        <f t="shared" si="1"/>
        <v>1.043911603565745</v>
      </c>
    </row>
    <row r="61" spans="1:8" x14ac:dyDescent="0.25">
      <c r="A61" s="25">
        <v>5106</v>
      </c>
      <c r="B61" s="1" t="s">
        <v>66</v>
      </c>
      <c r="C61" s="26">
        <v>2339.0555955</v>
      </c>
      <c r="D61" s="27">
        <v>3118.7407939999998</v>
      </c>
      <c r="E61" s="28">
        <v>3898.4259924999997</v>
      </c>
      <c r="G61" s="51">
        <v>3260.5084809999998</v>
      </c>
      <c r="H61" s="44">
        <f t="shared" si="1"/>
        <v>1.0454567071661551</v>
      </c>
    </row>
    <row r="62" spans="1:8" x14ac:dyDescent="0.25">
      <c r="A62" s="25">
        <v>5203</v>
      </c>
      <c r="B62" s="1" t="s">
        <v>67</v>
      </c>
      <c r="C62" s="26">
        <v>1581.1892452500001</v>
      </c>
      <c r="D62" s="27">
        <v>2108.2523270000002</v>
      </c>
      <c r="E62" s="28">
        <v>2635.3154087500002</v>
      </c>
      <c r="G62" s="51">
        <v>2208.133832</v>
      </c>
      <c r="H62" s="44">
        <f t="shared" si="1"/>
        <v>1.0473764471742</v>
      </c>
    </row>
    <row r="63" spans="1:8" x14ac:dyDescent="0.25">
      <c r="A63" s="25">
        <v>2801</v>
      </c>
      <c r="B63" s="1" t="s">
        <v>68</v>
      </c>
      <c r="C63" s="26">
        <v>1039.1802779999998</v>
      </c>
      <c r="D63" s="27">
        <v>1385.5737039999999</v>
      </c>
      <c r="E63" s="28">
        <v>1731.96713</v>
      </c>
      <c r="G63" s="51">
        <v>1604.5166810000001</v>
      </c>
      <c r="H63" s="44">
        <f t="shared" si="1"/>
        <v>1.1580161173439822</v>
      </c>
    </row>
    <row r="64" spans="1:8" x14ac:dyDescent="0.25">
      <c r="A64" s="29">
        <v>5205</v>
      </c>
      <c r="B64" s="30" t="s">
        <v>69</v>
      </c>
      <c r="C64" s="31">
        <v>1654.8129779999999</v>
      </c>
      <c r="D64" s="32">
        <v>2206.4173040000001</v>
      </c>
      <c r="E64" s="33">
        <v>2758.0216300000002</v>
      </c>
      <c r="G64" s="51">
        <v>2315.8723260000002</v>
      </c>
      <c r="H64" s="44">
        <f t="shared" si="1"/>
        <v>1.0496075795823254</v>
      </c>
    </row>
    <row r="65" spans="1:8" x14ac:dyDescent="0.25">
      <c r="A65" s="25">
        <v>2602</v>
      </c>
      <c r="B65" s="1" t="s">
        <v>70</v>
      </c>
      <c r="C65" s="26">
        <v>149.6210595</v>
      </c>
      <c r="D65" s="27">
        <v>199.49474599999999</v>
      </c>
      <c r="E65" s="28">
        <v>249.36843249999998</v>
      </c>
      <c r="G65" s="51">
        <v>208.55840799999999</v>
      </c>
      <c r="H65" s="44">
        <f t="shared" si="1"/>
        <v>1.0454330862427825</v>
      </c>
    </row>
    <row r="66" spans="1:8" x14ac:dyDescent="0.25">
      <c r="A66" s="25">
        <v>5202</v>
      </c>
      <c r="B66" s="1" t="s">
        <v>71</v>
      </c>
      <c r="C66" s="26">
        <v>2251.9951499999997</v>
      </c>
      <c r="D66" s="27">
        <v>3002.6601999999998</v>
      </c>
      <c r="E66" s="28">
        <v>3753.3252499999999</v>
      </c>
      <c r="G66" s="51">
        <v>3148.8686309999998</v>
      </c>
      <c r="H66" s="44">
        <f t="shared" si="1"/>
        <v>1.0486929659906239</v>
      </c>
    </row>
    <row r="67" spans="1:8" x14ac:dyDescent="0.25">
      <c r="A67" s="25">
        <v>4306</v>
      </c>
      <c r="B67" s="1" t="s">
        <v>72</v>
      </c>
      <c r="C67" s="26">
        <v>5600.851173</v>
      </c>
      <c r="D67" s="27">
        <v>7467.8015640000003</v>
      </c>
      <c r="E67" s="28">
        <v>9334.7519549999997</v>
      </c>
      <c r="G67" s="51">
        <v>7807.8187939999998</v>
      </c>
      <c r="H67" s="44">
        <f t="shared" ref="H67:H98" si="2">G67/D67</f>
        <v>1.0455311013671171</v>
      </c>
    </row>
    <row r="68" spans="1:8" x14ac:dyDescent="0.25">
      <c r="A68" s="25">
        <v>2105</v>
      </c>
      <c r="B68" s="1" t="s">
        <v>73</v>
      </c>
      <c r="C68" s="26">
        <v>453.68699249999997</v>
      </c>
      <c r="D68" s="27">
        <v>604.91598999999997</v>
      </c>
      <c r="E68" s="28">
        <v>756.14498749999996</v>
      </c>
      <c r="G68" s="51">
        <v>632.76920900000005</v>
      </c>
      <c r="H68" s="44">
        <f t="shared" si="2"/>
        <v>1.0460447722666417</v>
      </c>
    </row>
    <row r="69" spans="1:8" x14ac:dyDescent="0.25">
      <c r="A69" s="25">
        <v>5101</v>
      </c>
      <c r="B69" s="1" t="s">
        <v>74</v>
      </c>
      <c r="C69" s="26">
        <v>1334.9791957499999</v>
      </c>
      <c r="D69" s="27">
        <v>1779.9722609999999</v>
      </c>
      <c r="E69" s="28">
        <v>2224.9653262499996</v>
      </c>
      <c r="G69" s="51">
        <v>1864.240362</v>
      </c>
      <c r="H69" s="44">
        <f t="shared" si="2"/>
        <v>1.0473423675449065</v>
      </c>
    </row>
    <row r="70" spans="1:8" x14ac:dyDescent="0.25">
      <c r="A70" s="25">
        <v>2902</v>
      </c>
      <c r="B70" s="1" t="s">
        <v>75</v>
      </c>
      <c r="C70" s="26">
        <v>228.15894300000002</v>
      </c>
      <c r="D70" s="27">
        <v>304.21192400000001</v>
      </c>
      <c r="E70" s="28">
        <v>380.264905</v>
      </c>
      <c r="G70" s="51">
        <v>316.52626099999998</v>
      </c>
      <c r="H70" s="44">
        <f t="shared" si="2"/>
        <v>1.0404794685168224</v>
      </c>
    </row>
    <row r="71" spans="1:8" x14ac:dyDescent="0.25">
      <c r="A71" s="25">
        <v>5104</v>
      </c>
      <c r="B71" s="1" t="s">
        <v>76</v>
      </c>
      <c r="C71" s="26">
        <v>1029.55200375</v>
      </c>
      <c r="D71" s="27">
        <v>1372.736005</v>
      </c>
      <c r="E71" s="28">
        <v>1715.9200062499999</v>
      </c>
      <c r="G71" s="51">
        <v>1386.279902</v>
      </c>
      <c r="H71" s="44">
        <f t="shared" si="2"/>
        <v>1.0098663522706974</v>
      </c>
    </row>
    <row r="72" spans="1:8" x14ac:dyDescent="0.25">
      <c r="A72" s="25">
        <v>2402</v>
      </c>
      <c r="B72" s="1" t="s">
        <v>77</v>
      </c>
      <c r="C72" s="26">
        <v>443.95889699999998</v>
      </c>
      <c r="D72" s="27">
        <v>591.94519600000001</v>
      </c>
      <c r="E72" s="28">
        <v>739.93149500000004</v>
      </c>
      <c r="G72" s="51">
        <v>631.57816500000001</v>
      </c>
      <c r="H72" s="44">
        <f t="shared" si="2"/>
        <v>1.0669537809713046</v>
      </c>
    </row>
    <row r="73" spans="1:8" x14ac:dyDescent="0.25">
      <c r="A73" s="25">
        <v>2103</v>
      </c>
      <c r="B73" s="1" t="s">
        <v>78</v>
      </c>
      <c r="C73" s="26">
        <v>639.6033195</v>
      </c>
      <c r="D73" s="27">
        <v>852.80442600000003</v>
      </c>
      <c r="E73" s="28">
        <v>1066.0055325000001</v>
      </c>
      <c r="G73" s="51">
        <v>890.88598300000001</v>
      </c>
      <c r="H73" s="44">
        <f t="shared" si="2"/>
        <v>1.0446545020628211</v>
      </c>
    </row>
    <row r="74" spans="1:8" x14ac:dyDescent="0.25">
      <c r="A74" s="25">
        <v>1202</v>
      </c>
      <c r="B74" s="1" t="s">
        <v>79</v>
      </c>
      <c r="C74" s="26">
        <v>164.06324025000001</v>
      </c>
      <c r="D74" s="27">
        <v>218.75098700000001</v>
      </c>
      <c r="E74" s="28">
        <v>273.43873374999998</v>
      </c>
      <c r="G74" s="51">
        <v>228.58203399999999</v>
      </c>
      <c r="H74" s="44">
        <f t="shared" si="2"/>
        <v>1.0449417263657876</v>
      </c>
    </row>
    <row r="75" spans="1:8" x14ac:dyDescent="0.25">
      <c r="A75" s="25">
        <v>2206</v>
      </c>
      <c r="B75" s="1" t="s">
        <v>80</v>
      </c>
      <c r="C75" s="26">
        <v>96.087915750000008</v>
      </c>
      <c r="D75" s="27">
        <v>128.117221</v>
      </c>
      <c r="E75" s="28">
        <v>160.14652624999999</v>
      </c>
      <c r="G75" s="51">
        <v>135.12531000000001</v>
      </c>
      <c r="H75" s="44">
        <f t="shared" si="2"/>
        <v>1.0547006011003002</v>
      </c>
    </row>
    <row r="76" spans="1:8" x14ac:dyDescent="0.25">
      <c r="A76" s="25">
        <v>2910</v>
      </c>
      <c r="B76" s="1" t="s">
        <v>81</v>
      </c>
      <c r="C76" s="26">
        <v>360.65003024999999</v>
      </c>
      <c r="D76" s="27">
        <v>480.86670700000002</v>
      </c>
      <c r="E76" s="28">
        <v>601.08338375000005</v>
      </c>
      <c r="G76" s="51">
        <v>501.98196000000002</v>
      </c>
      <c r="H76" s="44">
        <f t="shared" si="2"/>
        <v>1.0439108232959866</v>
      </c>
    </row>
    <row r="77" spans="1:8" x14ac:dyDescent="0.25">
      <c r="A77" s="25">
        <v>2903</v>
      </c>
      <c r="B77" s="1" t="s">
        <v>82</v>
      </c>
      <c r="C77" s="26">
        <v>135.63942374999999</v>
      </c>
      <c r="D77" s="27">
        <v>180.852565</v>
      </c>
      <c r="E77" s="28">
        <v>226.06570625000001</v>
      </c>
      <c r="G77" s="51">
        <v>170.22511800000001</v>
      </c>
      <c r="H77" s="44">
        <f t="shared" si="2"/>
        <v>0.94123695729723278</v>
      </c>
    </row>
    <row r="78" spans="1:8" x14ac:dyDescent="0.25">
      <c r="A78" s="25">
        <v>5206</v>
      </c>
      <c r="B78" s="1" t="s">
        <v>83</v>
      </c>
      <c r="C78" s="26">
        <v>4474.6631715000003</v>
      </c>
      <c r="D78" s="27">
        <v>5966.2175619999998</v>
      </c>
      <c r="E78" s="28">
        <v>7457.7719524999993</v>
      </c>
      <c r="G78" s="51">
        <v>6271.9663769999997</v>
      </c>
      <c r="H78" s="44">
        <f t="shared" si="2"/>
        <v>1.0512466754392891</v>
      </c>
    </row>
    <row r="79" spans="1:8" x14ac:dyDescent="0.25">
      <c r="A79" s="25">
        <v>2201</v>
      </c>
      <c r="B79" s="1" t="s">
        <v>84</v>
      </c>
      <c r="C79" s="26">
        <v>153.59732325000002</v>
      </c>
      <c r="D79" s="27">
        <v>204.79643100000001</v>
      </c>
      <c r="E79" s="28">
        <v>255.99553875000001</v>
      </c>
      <c r="G79" s="51">
        <v>215.61473899999999</v>
      </c>
      <c r="H79" s="44">
        <f t="shared" si="2"/>
        <v>1.0528246900943306</v>
      </c>
    </row>
    <row r="80" spans="1:8" x14ac:dyDescent="0.25">
      <c r="A80" s="25">
        <v>2502</v>
      </c>
      <c r="B80" s="1" t="s">
        <v>85</v>
      </c>
      <c r="C80" s="26">
        <v>209.57292375</v>
      </c>
      <c r="D80" s="27">
        <v>279.430565</v>
      </c>
      <c r="E80" s="28">
        <v>349.28820625000003</v>
      </c>
      <c r="G80" s="51">
        <v>292.56528100000003</v>
      </c>
      <c r="H80" s="44">
        <f t="shared" si="2"/>
        <v>1.0470052944995478</v>
      </c>
    </row>
    <row r="81" spans="1:8" x14ac:dyDescent="0.25">
      <c r="A81" s="25">
        <v>3107</v>
      </c>
      <c r="B81" s="1" t="s">
        <v>86</v>
      </c>
      <c r="C81" s="26">
        <v>1349.4004125000001</v>
      </c>
      <c r="D81" s="27">
        <v>1799.20055</v>
      </c>
      <c r="E81" s="28">
        <v>2249.0006874999999</v>
      </c>
      <c r="G81" s="51">
        <v>1900.9103070000001</v>
      </c>
      <c r="H81" s="44">
        <f t="shared" si="2"/>
        <v>1.0565305279614328</v>
      </c>
    </row>
    <row r="82" spans="1:8" x14ac:dyDescent="0.25">
      <c r="A82" s="25">
        <v>2905</v>
      </c>
      <c r="B82" s="1" t="s">
        <v>87</v>
      </c>
      <c r="C82" s="26">
        <v>943.44028874999992</v>
      </c>
      <c r="D82" s="27">
        <v>1257.9203849999999</v>
      </c>
      <c r="E82" s="28">
        <v>1572.4004812499998</v>
      </c>
      <c r="G82" s="51">
        <v>1314.1920540000001</v>
      </c>
      <c r="H82" s="44">
        <f t="shared" si="2"/>
        <v>1.0447338875106951</v>
      </c>
    </row>
    <row r="83" spans="1:8" x14ac:dyDescent="0.25">
      <c r="A83" s="25">
        <v>2203</v>
      </c>
      <c r="B83" s="1" t="s">
        <v>88</v>
      </c>
      <c r="C83" s="26">
        <v>108.68405025000001</v>
      </c>
      <c r="D83" s="27">
        <v>144.91206700000001</v>
      </c>
      <c r="E83" s="28">
        <v>181.14008375</v>
      </c>
      <c r="G83" s="51">
        <v>132.36857599999999</v>
      </c>
      <c r="H83" s="44">
        <f t="shared" si="2"/>
        <v>0.91344067295651776</v>
      </c>
    </row>
    <row r="84" spans="1:8" x14ac:dyDescent="0.25">
      <c r="A84" s="25">
        <v>5207</v>
      </c>
      <c r="B84" s="1" t="s">
        <v>89</v>
      </c>
      <c r="C84" s="26">
        <v>2821.1331810000001</v>
      </c>
      <c r="D84" s="27">
        <v>3761.5109080000002</v>
      </c>
      <c r="E84" s="28">
        <v>4701.8886350000002</v>
      </c>
      <c r="G84" s="51">
        <v>4034.4153529999999</v>
      </c>
      <c r="H84" s="44">
        <f t="shared" si="2"/>
        <v>1.0725518153940707</v>
      </c>
    </row>
    <row r="85" spans="1:8" x14ac:dyDescent="0.25">
      <c r="A85" s="25">
        <v>5102</v>
      </c>
      <c r="B85" s="1" t="s">
        <v>90</v>
      </c>
      <c r="C85" s="26">
        <v>1632.2888085</v>
      </c>
      <c r="D85" s="27">
        <v>2176.3850779999998</v>
      </c>
      <c r="E85" s="28">
        <v>2720.4813474999996</v>
      </c>
      <c r="G85" s="51">
        <v>2319.370649</v>
      </c>
      <c r="H85" s="44">
        <f t="shared" si="2"/>
        <v>1.0656986543628564</v>
      </c>
    </row>
    <row r="86" spans="1:8" x14ac:dyDescent="0.25">
      <c r="A86" s="25">
        <v>2101</v>
      </c>
      <c r="B86" s="1" t="s">
        <v>91</v>
      </c>
      <c r="C86" s="26">
        <v>307.84535249999999</v>
      </c>
      <c r="D86" s="27">
        <v>410.46046999999999</v>
      </c>
      <c r="E86" s="28">
        <v>513.07558749999998</v>
      </c>
      <c r="G86" s="51">
        <v>432.58619199999998</v>
      </c>
      <c r="H86" s="44">
        <f t="shared" si="2"/>
        <v>1.0539046354451624</v>
      </c>
    </row>
    <row r="87" spans="1:8" x14ac:dyDescent="0.25">
      <c r="A87" s="25">
        <v>4301</v>
      </c>
      <c r="B87" s="1" t="s">
        <v>92</v>
      </c>
      <c r="C87" s="26">
        <v>3966.9691732500005</v>
      </c>
      <c r="D87" s="27">
        <v>5289.2922310000004</v>
      </c>
      <c r="E87" s="28">
        <v>6611.6152887500002</v>
      </c>
      <c r="G87" s="51">
        <v>5753.1280049999996</v>
      </c>
      <c r="H87" s="44">
        <f t="shared" si="2"/>
        <v>1.0876933536176174</v>
      </c>
    </row>
    <row r="88" spans="1:8" x14ac:dyDescent="0.25">
      <c r="A88" s="25">
        <v>4201</v>
      </c>
      <c r="B88" s="1" t="s">
        <v>115</v>
      </c>
      <c r="C88" s="26">
        <v>4277.7575620969455</v>
      </c>
      <c r="D88" s="27">
        <v>5703.6767494625938</v>
      </c>
      <c r="E88" s="28">
        <v>7129.595936828242</v>
      </c>
      <c r="G88" s="53">
        <v>6054.9607149192816</v>
      </c>
      <c r="H88" s="44">
        <f t="shared" si="2"/>
        <v>1.0615890382444597</v>
      </c>
    </row>
    <row r="89" spans="1:8" x14ac:dyDescent="0.25">
      <c r="A89" s="25">
        <v>2204</v>
      </c>
      <c r="B89" s="1" t="s">
        <v>93</v>
      </c>
      <c r="C89" s="26">
        <v>120.97546349999999</v>
      </c>
      <c r="D89" s="27">
        <v>161.30061799999999</v>
      </c>
      <c r="E89" s="28">
        <v>201.62577249999998</v>
      </c>
      <c r="G89" s="51">
        <v>168.59356199999999</v>
      </c>
      <c r="H89" s="44">
        <f t="shared" si="2"/>
        <v>1.0452133667584584</v>
      </c>
    </row>
    <row r="90" spans="1:8" x14ac:dyDescent="0.25">
      <c r="A90" s="25">
        <v>2601</v>
      </c>
      <c r="B90" s="1" t="s">
        <v>94</v>
      </c>
      <c r="C90" s="26">
        <v>89.467076249999991</v>
      </c>
      <c r="D90" s="27">
        <v>119.289435</v>
      </c>
      <c r="E90" s="28">
        <v>149.11179375</v>
      </c>
      <c r="G90" s="51">
        <v>156.83907199999999</v>
      </c>
      <c r="H90" s="44">
        <f t="shared" si="2"/>
        <v>1.31477755762696</v>
      </c>
    </row>
    <row r="91" spans="1:8" x14ac:dyDescent="0.25">
      <c r="A91" s="25">
        <v>5107</v>
      </c>
      <c r="B91" s="1" t="s">
        <v>95</v>
      </c>
      <c r="C91" s="26">
        <v>1735.2191767499999</v>
      </c>
      <c r="D91" s="27">
        <v>2313.6255689999998</v>
      </c>
      <c r="E91" s="28">
        <v>2892.0319612499998</v>
      </c>
      <c r="G91" s="51">
        <v>2425.3861419999998</v>
      </c>
      <c r="H91" s="44">
        <f t="shared" si="2"/>
        <v>1.0483053846298498</v>
      </c>
    </row>
    <row r="92" spans="1:8" x14ac:dyDescent="0.25">
      <c r="A92" s="25">
        <v>1301</v>
      </c>
      <c r="B92" s="1" t="s">
        <v>116</v>
      </c>
      <c r="C92" s="26">
        <v>401.862891674102</v>
      </c>
      <c r="D92" s="27">
        <v>535.81718889880267</v>
      </c>
      <c r="E92" s="28">
        <v>669.77148612350334</v>
      </c>
      <c r="G92" s="53">
        <v>572.85722362435797</v>
      </c>
      <c r="H92" s="44">
        <f t="shared" si="2"/>
        <v>1.069128119614227</v>
      </c>
    </row>
    <row r="93" spans="1:8" x14ac:dyDescent="0.25">
      <c r="A93" s="25">
        <v>2908</v>
      </c>
      <c r="B93" s="1" t="s">
        <v>96</v>
      </c>
      <c r="C93" s="26">
        <v>2561.33162025</v>
      </c>
      <c r="D93" s="27">
        <v>3415.108827</v>
      </c>
      <c r="E93" s="28">
        <v>4268.88603375</v>
      </c>
      <c r="G93" s="51">
        <v>3571.9727750000002</v>
      </c>
      <c r="H93" s="44">
        <f t="shared" si="2"/>
        <v>1.0459323424073128</v>
      </c>
    </row>
    <row r="94" spans="1:8" x14ac:dyDescent="0.25">
      <c r="A94" s="25">
        <v>5105</v>
      </c>
      <c r="B94" s="1" t="s">
        <v>97</v>
      </c>
      <c r="C94" s="26">
        <v>718.92914174999999</v>
      </c>
      <c r="D94" s="27">
        <v>958.57218899999998</v>
      </c>
      <c r="E94" s="28">
        <v>1198.2152362500001</v>
      </c>
      <c r="G94" s="51">
        <v>1018.11215</v>
      </c>
      <c r="H94" s="44">
        <f t="shared" si="2"/>
        <v>1.0621131738258682</v>
      </c>
    </row>
    <row r="95" spans="1:8" x14ac:dyDescent="0.25">
      <c r="A95" s="25">
        <v>2106</v>
      </c>
      <c r="B95" s="1" t="s">
        <v>98</v>
      </c>
      <c r="C95" s="26">
        <v>317.32001100000002</v>
      </c>
      <c r="D95" s="27">
        <v>423.09334799999999</v>
      </c>
      <c r="E95" s="28">
        <v>528.86668499999996</v>
      </c>
      <c r="G95" s="51">
        <v>444.629277</v>
      </c>
      <c r="H95" s="44">
        <f t="shared" si="2"/>
        <v>1.0509011287977046</v>
      </c>
    </row>
    <row r="96" spans="1:8" x14ac:dyDescent="0.25">
      <c r="A96" s="25">
        <v>1501</v>
      </c>
      <c r="B96" s="1" t="s">
        <v>99</v>
      </c>
      <c r="C96" s="26">
        <v>614.88424794292132</v>
      </c>
      <c r="D96" s="27">
        <v>819.84566392389502</v>
      </c>
      <c r="E96" s="28">
        <v>1024.8070799048687</v>
      </c>
      <c r="G96" s="53">
        <v>855.84576300217259</v>
      </c>
      <c r="H96" s="44">
        <f t="shared" si="2"/>
        <v>1.0439108245154047</v>
      </c>
    </row>
    <row r="97" spans="1:8" x14ac:dyDescent="0.25">
      <c r="A97" s="25">
        <v>2605</v>
      </c>
      <c r="B97" s="1" t="s">
        <v>100</v>
      </c>
      <c r="C97" s="26">
        <v>79.23024375</v>
      </c>
      <c r="D97" s="27">
        <v>105.640325</v>
      </c>
      <c r="E97" s="28">
        <v>132.05040625000001</v>
      </c>
      <c r="G97" s="53">
        <v>291.07578999999998</v>
      </c>
      <c r="H97" s="44">
        <f t="shared" si="2"/>
        <v>2.7553473543365183</v>
      </c>
    </row>
    <row r="98" spans="1:8" x14ac:dyDescent="0.25">
      <c r="A98" s="25">
        <v>2205</v>
      </c>
      <c r="B98" s="1" t="s">
        <v>101</v>
      </c>
      <c r="C98" s="26">
        <v>206.67025799999999</v>
      </c>
      <c r="D98" s="27">
        <v>275.56034399999999</v>
      </c>
      <c r="E98" s="28">
        <v>344.45042999999998</v>
      </c>
      <c r="G98" s="51">
        <v>288.11634600000002</v>
      </c>
      <c r="H98" s="44">
        <f t="shared" si="2"/>
        <v>1.0455653444822235</v>
      </c>
    </row>
    <row r="99" spans="1:8" x14ac:dyDescent="0.25">
      <c r="A99" s="25">
        <v>5001</v>
      </c>
      <c r="B99" s="1" t="s">
        <v>102</v>
      </c>
      <c r="C99" s="26">
        <v>1563.9109604999999</v>
      </c>
      <c r="D99" s="27">
        <v>2085.214614</v>
      </c>
      <c r="E99" s="28">
        <v>2606.5182675000001</v>
      </c>
      <c r="G99" s="51">
        <v>2192.6660139999999</v>
      </c>
      <c r="H99" s="44">
        <f t="shared" ref="H99:H105" si="3">G99/D99</f>
        <v>1.0515301395254848</v>
      </c>
    </row>
    <row r="100" spans="1:8" x14ac:dyDescent="0.25">
      <c r="A100" s="25">
        <v>1303</v>
      </c>
      <c r="B100" s="1" t="s">
        <v>103</v>
      </c>
      <c r="C100" s="26">
        <v>477.20641499999999</v>
      </c>
      <c r="D100" s="27">
        <v>636.27521999999999</v>
      </c>
      <c r="E100" s="28">
        <v>795.34402499999999</v>
      </c>
      <c r="G100" s="51">
        <v>676.94794999999999</v>
      </c>
      <c r="H100" s="44">
        <f t="shared" si="3"/>
        <v>1.0639231714854462</v>
      </c>
    </row>
    <row r="101" spans="1:8" x14ac:dyDescent="0.25">
      <c r="A101" s="25">
        <v>5201</v>
      </c>
      <c r="B101" s="1" t="s">
        <v>104</v>
      </c>
      <c r="C101" s="26">
        <v>2459.8563134999999</v>
      </c>
      <c r="D101" s="27">
        <v>3279.8084180000001</v>
      </c>
      <c r="E101" s="28">
        <v>4099.7605224999998</v>
      </c>
      <c r="G101" s="51">
        <v>3428.7537969999998</v>
      </c>
      <c r="H101" s="44">
        <f t="shared" si="3"/>
        <v>1.0454128290489679</v>
      </c>
    </row>
    <row r="102" spans="1:8" x14ac:dyDescent="0.25">
      <c r="A102" s="25">
        <v>5003</v>
      </c>
      <c r="B102" s="1" t="s">
        <v>105</v>
      </c>
      <c r="C102" s="26">
        <v>3344.8505017500001</v>
      </c>
      <c r="D102" s="27">
        <v>4459.8006690000002</v>
      </c>
      <c r="E102" s="28">
        <v>5574.7508362500002</v>
      </c>
      <c r="G102" s="51">
        <v>4686.9095109999998</v>
      </c>
      <c r="H102" s="44">
        <f t="shared" si="3"/>
        <v>1.0509235409507491</v>
      </c>
    </row>
    <row r="103" spans="1:8" x14ac:dyDescent="0.25">
      <c r="A103" s="25">
        <v>2104</v>
      </c>
      <c r="B103" s="1" t="s">
        <v>106</v>
      </c>
      <c r="C103" s="26">
        <v>292.46962874999997</v>
      </c>
      <c r="D103" s="27">
        <v>389.95950499999998</v>
      </c>
      <c r="E103" s="28">
        <v>487.44938124999999</v>
      </c>
      <c r="G103" s="51">
        <v>410.08756099999999</v>
      </c>
      <c r="H103" s="44">
        <f t="shared" si="3"/>
        <v>1.0516157594363549</v>
      </c>
    </row>
    <row r="104" spans="1:8" x14ac:dyDescent="0.25">
      <c r="A104" s="25">
        <v>2501</v>
      </c>
      <c r="B104" s="1" t="s">
        <v>107</v>
      </c>
      <c r="C104" s="26">
        <v>409.45746224999994</v>
      </c>
      <c r="D104" s="27">
        <v>545.94328299999995</v>
      </c>
      <c r="E104" s="28">
        <v>682.42910374999997</v>
      </c>
      <c r="G104" s="51">
        <v>573.47063800000001</v>
      </c>
      <c r="H104" s="44">
        <f t="shared" si="3"/>
        <v>1.0504216387620617</v>
      </c>
    </row>
    <row r="105" spans="1:8" ht="15.75" thickBot="1" x14ac:dyDescent="0.3">
      <c r="A105" s="29">
        <v>4203</v>
      </c>
      <c r="B105" s="30" t="s">
        <v>108</v>
      </c>
      <c r="C105" s="31">
        <v>3229.68360975</v>
      </c>
      <c r="D105" s="32">
        <v>4306.2448130000002</v>
      </c>
      <c r="E105" s="33">
        <v>5382.8060162500005</v>
      </c>
      <c r="G105" s="52">
        <v>4521.2292319999997</v>
      </c>
      <c r="H105" s="44">
        <f t="shared" si="3"/>
        <v>1.0499238729649065</v>
      </c>
    </row>
    <row r="106" spans="1:8" x14ac:dyDescent="0.25">
      <c r="A106" s="34">
        <v>1302</v>
      </c>
      <c r="B106" s="130" t="s">
        <v>117</v>
      </c>
      <c r="C106" s="130"/>
      <c r="D106" s="130"/>
      <c r="E106" s="131"/>
    </row>
    <row r="107" spans="1:8" ht="15.75" thickBot="1" x14ac:dyDescent="0.3">
      <c r="A107" s="35" t="s">
        <v>118</v>
      </c>
      <c r="B107" s="36" t="s">
        <v>119</v>
      </c>
      <c r="C107" s="23" t="s">
        <v>1</v>
      </c>
      <c r="D107" s="23" t="s">
        <v>3</v>
      </c>
      <c r="E107" s="24" t="s">
        <v>6</v>
      </c>
    </row>
    <row r="108" spans="1:8" ht="15.75" thickBot="1" x14ac:dyDescent="0.3">
      <c r="A108" s="34">
        <v>1302</v>
      </c>
      <c r="B108" s="1" t="s">
        <v>120</v>
      </c>
      <c r="C108" s="26">
        <v>4655.9237973918598</v>
      </c>
      <c r="D108" s="27">
        <v>6207.8983965224797</v>
      </c>
      <c r="E108" s="28">
        <v>7759.8729956530997</v>
      </c>
    </row>
    <row r="109" spans="1:8" ht="15.75" thickBot="1" x14ac:dyDescent="0.3">
      <c r="A109" s="34">
        <v>1302</v>
      </c>
      <c r="B109" s="1" t="s">
        <v>121</v>
      </c>
      <c r="C109" s="26">
        <v>10256.875873135206</v>
      </c>
      <c r="D109" s="27">
        <v>13675.83449751361</v>
      </c>
      <c r="E109" s="28">
        <v>17094.793121892013</v>
      </c>
    </row>
    <row r="110" spans="1:8" ht="15.75" thickBot="1" x14ac:dyDescent="0.3">
      <c r="A110" s="34">
        <v>1302</v>
      </c>
      <c r="B110" s="37" t="s">
        <v>122</v>
      </c>
      <c r="C110" s="38">
        <v>549.09284741872057</v>
      </c>
      <c r="D110" s="39">
        <v>732.12379655829409</v>
      </c>
      <c r="E110" s="40">
        <v>915.15474569786761</v>
      </c>
    </row>
    <row r="111" spans="1:8" x14ac:dyDescent="0.25">
      <c r="A111"/>
      <c r="B111"/>
      <c r="C111" s="41"/>
      <c r="D111" s="41"/>
      <c r="E111" s="41"/>
    </row>
    <row r="112" spans="1:8" x14ac:dyDescent="0.25">
      <c r="A112"/>
      <c r="B112"/>
      <c r="C112" s="41"/>
      <c r="D112" s="41"/>
      <c r="E112" s="41"/>
    </row>
    <row r="113" spans="1:5" x14ac:dyDescent="0.25">
      <c r="A113"/>
      <c r="B113"/>
      <c r="C113" s="41"/>
      <c r="D113" s="41"/>
      <c r="E113" s="41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topLeftCell="A37" workbookViewId="0">
      <selection activeCell="F40" sqref="F40"/>
    </sheetView>
  </sheetViews>
  <sheetFormatPr defaultRowHeight="15" x14ac:dyDescent="0.25"/>
  <cols>
    <col min="1" max="1" width="70" bestFit="1" customWidth="1"/>
    <col min="2" max="2" width="14" bestFit="1" customWidth="1"/>
  </cols>
  <sheetData>
    <row r="2" spans="1:4" x14ac:dyDescent="0.25">
      <c r="A2" s="84"/>
      <c r="B2" s="85" t="s">
        <v>203</v>
      </c>
    </row>
    <row r="3" spans="1:4" x14ac:dyDescent="0.25">
      <c r="A3" s="92" t="s">
        <v>112</v>
      </c>
      <c r="B3" s="90">
        <v>893.56</v>
      </c>
    </row>
    <row r="4" spans="1:4" x14ac:dyDescent="0.25">
      <c r="A4" s="87" t="s">
        <v>204</v>
      </c>
      <c r="B4" s="75"/>
    </row>
    <row r="7" spans="1:4" x14ac:dyDescent="0.25">
      <c r="A7" s="84"/>
      <c r="B7" s="85" t="s">
        <v>203</v>
      </c>
    </row>
    <row r="8" spans="1:4" x14ac:dyDescent="0.25">
      <c r="A8" s="92" t="s">
        <v>113</v>
      </c>
      <c r="B8" s="90">
        <f>AVERAGE(B9:B10)</f>
        <v>6382.4518399999997</v>
      </c>
    </row>
    <row r="9" spans="1:4" x14ac:dyDescent="0.25">
      <c r="A9" s="84" t="s">
        <v>22</v>
      </c>
      <c r="B9" s="85">
        <v>4923.1085190000003</v>
      </c>
    </row>
    <row r="10" spans="1:4" x14ac:dyDescent="0.25">
      <c r="A10" s="84" t="s">
        <v>56</v>
      </c>
      <c r="B10" s="85">
        <v>7841.795161</v>
      </c>
    </row>
    <row r="11" spans="1:4" x14ac:dyDescent="0.25">
      <c r="A11" s="87" t="s">
        <v>205</v>
      </c>
      <c r="B11" s="88"/>
    </row>
    <row r="14" spans="1:4" x14ac:dyDescent="0.25">
      <c r="A14" s="84">
        <f ca="1">A14:E41</f>
        <v>0</v>
      </c>
      <c r="B14" s="85" t="s">
        <v>203</v>
      </c>
      <c r="C14" s="94" t="s">
        <v>206</v>
      </c>
      <c r="D14" s="77" t="s">
        <v>207</v>
      </c>
    </row>
    <row r="15" spans="1:4" x14ac:dyDescent="0.25">
      <c r="A15" s="92" t="s">
        <v>114</v>
      </c>
      <c r="B15" s="90"/>
      <c r="C15" s="97"/>
      <c r="D15" s="80">
        <f>AVERAGE(D16:D17)</f>
        <v>603.81407945423996</v>
      </c>
    </row>
    <row r="16" spans="1:4" x14ac:dyDescent="0.25">
      <c r="A16" s="84" t="s">
        <v>208</v>
      </c>
      <c r="B16" s="85">
        <v>587.26</v>
      </c>
      <c r="C16" s="95">
        <v>1.1046726663999999</v>
      </c>
      <c r="D16" s="79">
        <f>C16*B16</f>
        <v>648.7300700700639</v>
      </c>
    </row>
    <row r="17" spans="1:4" x14ac:dyDescent="0.25">
      <c r="A17" s="84" t="s">
        <v>209</v>
      </c>
      <c r="B17" s="85">
        <v>505.94</v>
      </c>
      <c r="C17" s="95">
        <v>1.1046726663999999</v>
      </c>
      <c r="D17" s="79">
        <f>C16*B17</f>
        <v>558.89808883841602</v>
      </c>
    </row>
    <row r="18" spans="1:4" x14ac:dyDescent="0.25">
      <c r="A18" s="87" t="s">
        <v>210</v>
      </c>
      <c r="B18" s="88"/>
      <c r="C18" s="96"/>
      <c r="D18" s="75"/>
    </row>
    <row r="19" spans="1:4" x14ac:dyDescent="0.25">
      <c r="A19" s="87"/>
      <c r="B19" s="88"/>
      <c r="C19" s="75"/>
      <c r="D19" s="75"/>
    </row>
    <row r="20" spans="1:4" x14ac:dyDescent="0.25">
      <c r="A20" s="87"/>
      <c r="B20" s="88"/>
      <c r="C20" s="75"/>
      <c r="D20" s="75"/>
    </row>
    <row r="21" spans="1:4" x14ac:dyDescent="0.25">
      <c r="A21" s="84"/>
      <c r="B21" s="85" t="s">
        <v>203</v>
      </c>
      <c r="C21" s="75"/>
      <c r="D21" s="75"/>
    </row>
    <row r="22" spans="1:4" x14ac:dyDescent="0.25">
      <c r="A22" s="99" t="s">
        <v>115</v>
      </c>
      <c r="B22" s="90">
        <f>AVERAGE(B23:B25)</f>
        <v>6054.9607149192816</v>
      </c>
      <c r="C22" s="75"/>
      <c r="D22" s="75"/>
    </row>
    <row r="23" spans="1:4" x14ac:dyDescent="0.25">
      <c r="A23" s="86" t="s">
        <v>32</v>
      </c>
      <c r="B23" s="85">
        <v>5850.7413820000002</v>
      </c>
      <c r="C23" s="75"/>
      <c r="D23" s="75"/>
    </row>
    <row r="24" spans="1:4" x14ac:dyDescent="0.25">
      <c r="A24" s="86" t="s">
        <v>18</v>
      </c>
      <c r="B24" s="85">
        <v>6261.6605531533996</v>
      </c>
      <c r="C24" s="75"/>
      <c r="D24" s="75"/>
    </row>
    <row r="25" spans="1:4" x14ac:dyDescent="0.25">
      <c r="A25" s="86" t="s">
        <v>19</v>
      </c>
      <c r="B25" s="85">
        <v>6052.4802096044441</v>
      </c>
      <c r="C25" s="75"/>
      <c r="D25" s="75"/>
    </row>
    <row r="26" spans="1:4" x14ac:dyDescent="0.25">
      <c r="A26" s="87" t="s">
        <v>205</v>
      </c>
      <c r="B26" s="88"/>
      <c r="C26" s="75"/>
      <c r="D26" s="75"/>
    </row>
    <row r="27" spans="1:4" s="75" customFormat="1" x14ac:dyDescent="0.25">
      <c r="A27" s="87"/>
      <c r="B27" s="88"/>
    </row>
    <row r="28" spans="1:4" x14ac:dyDescent="0.25">
      <c r="A28" s="87"/>
      <c r="B28" s="88"/>
      <c r="C28" s="75"/>
      <c r="D28" s="75"/>
    </row>
    <row r="29" spans="1:4" x14ac:dyDescent="0.25">
      <c r="A29" s="89" t="s">
        <v>119</v>
      </c>
      <c r="B29" s="85" t="s">
        <v>203</v>
      </c>
      <c r="C29" s="76" t="s">
        <v>206</v>
      </c>
      <c r="D29" s="81" t="s">
        <v>211</v>
      </c>
    </row>
    <row r="30" spans="1:4" x14ac:dyDescent="0.25">
      <c r="A30" s="86" t="s">
        <v>120</v>
      </c>
      <c r="B30" s="101">
        <v>6040.4</v>
      </c>
      <c r="C30" s="77">
        <v>1.1888947810999999</v>
      </c>
      <c r="D30" s="93">
        <f>C30*B30</f>
        <v>7181.4000357564391</v>
      </c>
    </row>
    <row r="31" spans="1:4" x14ac:dyDescent="0.25">
      <c r="A31" s="86" t="s">
        <v>121</v>
      </c>
      <c r="B31" s="101">
        <v>13306.84</v>
      </c>
      <c r="C31" s="77">
        <v>1.1646026379000001</v>
      </c>
      <c r="D31" s="93">
        <f t="shared" ref="D31:D32" si="0">C31*B31</f>
        <v>15497.180966113237</v>
      </c>
    </row>
    <row r="32" spans="1:4" x14ac:dyDescent="0.25">
      <c r="A32" s="86" t="s">
        <v>122</v>
      </c>
      <c r="B32" s="101">
        <v>712.37</v>
      </c>
      <c r="C32" s="77">
        <v>1.1413193801999999</v>
      </c>
      <c r="D32" s="93">
        <f t="shared" si="0"/>
        <v>813.0416868730739</v>
      </c>
    </row>
    <row r="33" spans="1:4" x14ac:dyDescent="0.25">
      <c r="A33" s="100" t="s">
        <v>212</v>
      </c>
      <c r="B33" s="88"/>
      <c r="C33" s="75"/>
      <c r="D33" s="75"/>
    </row>
    <row r="34" spans="1:4" x14ac:dyDescent="0.25">
      <c r="A34" s="87"/>
      <c r="B34" s="88"/>
      <c r="C34" s="75"/>
      <c r="D34" s="75"/>
    </row>
    <row r="35" spans="1:4" x14ac:dyDescent="0.25">
      <c r="A35" s="87"/>
      <c r="B35" s="88"/>
      <c r="C35" s="75"/>
      <c r="D35" s="75"/>
    </row>
    <row r="36" spans="1:4" x14ac:dyDescent="0.25">
      <c r="A36" s="87"/>
      <c r="B36" s="88"/>
      <c r="C36" s="75"/>
      <c r="D36" s="75"/>
    </row>
    <row r="37" spans="1:4" x14ac:dyDescent="0.25">
      <c r="A37" s="84"/>
      <c r="B37" s="83" t="s">
        <v>213</v>
      </c>
      <c r="C37" s="103" t="s">
        <v>214</v>
      </c>
      <c r="D37" s="81" t="s">
        <v>211</v>
      </c>
    </row>
    <row r="38" spans="1:4" x14ac:dyDescent="0.25">
      <c r="A38" s="92" t="s">
        <v>99</v>
      </c>
      <c r="B38" s="90"/>
      <c r="C38" s="104"/>
      <c r="D38" s="93">
        <f>AVERAGE(D39:D40)</f>
        <v>855.84576300217259</v>
      </c>
    </row>
    <row r="39" spans="1:4" x14ac:dyDescent="0.25">
      <c r="A39" s="82" t="s">
        <v>215</v>
      </c>
      <c r="B39" s="85">
        <v>729.55</v>
      </c>
      <c r="C39" s="102">
        <v>1.0728581441</v>
      </c>
      <c r="D39" s="81">
        <f>B39*C39</f>
        <v>782.70365902815502</v>
      </c>
    </row>
    <row r="40" spans="1:4" x14ac:dyDescent="0.25">
      <c r="A40" s="82" t="s">
        <v>216</v>
      </c>
      <c r="B40" s="85">
        <v>865.9</v>
      </c>
      <c r="C40" s="105">
        <v>1.0728581441</v>
      </c>
      <c r="D40" s="81">
        <f>B40*C39</f>
        <v>928.98786697619005</v>
      </c>
    </row>
    <row r="41" spans="1:4" x14ac:dyDescent="0.25">
      <c r="A41" s="100" t="s">
        <v>217</v>
      </c>
      <c r="B41" s="88"/>
      <c r="C41" s="75"/>
      <c r="D41" s="75"/>
    </row>
    <row r="42" spans="1:4" x14ac:dyDescent="0.25">
      <c r="A42" s="87"/>
      <c r="B42" s="88"/>
      <c r="C42" s="75"/>
      <c r="D42" s="75"/>
    </row>
    <row r="43" spans="1:4" x14ac:dyDescent="0.25">
      <c r="A43" s="87"/>
      <c r="B43" s="88"/>
      <c r="C43" s="75"/>
      <c r="D43" s="75"/>
    </row>
    <row r="44" spans="1:4" x14ac:dyDescent="0.25">
      <c r="A44" s="89" t="s">
        <v>119</v>
      </c>
      <c r="B44" s="85" t="s">
        <v>203</v>
      </c>
      <c r="C44" s="75"/>
      <c r="D44" s="75"/>
    </row>
    <row r="45" spans="1:4" x14ac:dyDescent="0.25">
      <c r="A45" s="92" t="s">
        <v>116</v>
      </c>
      <c r="B45" s="98">
        <f>AVERAGE(B46:B48)</f>
        <v>572.85722362435797</v>
      </c>
      <c r="C45" s="75"/>
      <c r="D45" s="75"/>
    </row>
    <row r="46" spans="1:4" x14ac:dyDescent="0.25">
      <c r="A46" s="86" t="s">
        <v>103</v>
      </c>
      <c r="B46" s="101">
        <v>676.94794999999999</v>
      </c>
      <c r="C46" s="75"/>
      <c r="D46" s="75"/>
    </row>
    <row r="47" spans="1:4" x14ac:dyDescent="0.25">
      <c r="A47" s="86" t="s">
        <v>79</v>
      </c>
      <c r="B47" s="91">
        <v>228.58203399999999</v>
      </c>
      <c r="C47" s="75"/>
      <c r="D47" s="75"/>
    </row>
    <row r="48" spans="1:4" x14ac:dyDescent="0.25">
      <c r="A48" s="86" t="s">
        <v>122</v>
      </c>
      <c r="B48" s="101">
        <v>813.0416868730739</v>
      </c>
      <c r="C48" s="75"/>
      <c r="D48" s="75"/>
    </row>
    <row r="49" spans="1:1" x14ac:dyDescent="0.25">
      <c r="A49" s="125" t="s">
        <v>477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workbookViewId="0">
      <selection activeCell="O43" sqref="O43"/>
    </sheetView>
  </sheetViews>
  <sheetFormatPr defaultRowHeight="15" x14ac:dyDescent="0.25"/>
  <sheetData>
    <row r="1" spans="1:21" ht="15.75" thickBot="1" x14ac:dyDescent="0.3">
      <c r="A1" s="67" t="s">
        <v>184</v>
      </c>
      <c r="B1" s="68"/>
      <c r="C1" s="68"/>
      <c r="D1" s="68"/>
      <c r="E1" s="68"/>
      <c r="F1" s="68"/>
      <c r="G1" s="68"/>
      <c r="H1" s="68"/>
      <c r="I1" s="69"/>
      <c r="M1" s="70"/>
      <c r="N1" s="70"/>
      <c r="O1" s="70"/>
      <c r="P1" s="70"/>
      <c r="Q1" s="70"/>
      <c r="R1" s="70"/>
      <c r="S1" s="70"/>
      <c r="T1" s="70"/>
      <c r="U1" s="70"/>
    </row>
    <row r="2" spans="1:21" x14ac:dyDescent="0.25">
      <c r="A2" s="54" t="s">
        <v>124</v>
      </c>
      <c r="B2" s="54" t="s">
        <v>125</v>
      </c>
      <c r="C2" s="54" t="s">
        <v>126</v>
      </c>
      <c r="D2" s="54" t="s">
        <v>127</v>
      </c>
      <c r="E2" s="54" t="s">
        <v>128</v>
      </c>
      <c r="F2" s="54" t="s">
        <v>129</v>
      </c>
      <c r="G2" s="54" t="s">
        <v>130</v>
      </c>
      <c r="H2" s="55" t="s">
        <v>131</v>
      </c>
      <c r="J2" s="66" t="s">
        <v>182</v>
      </c>
      <c r="K2" s="66" t="s">
        <v>183</v>
      </c>
    </row>
    <row r="3" spans="1:21" x14ac:dyDescent="0.25">
      <c r="A3" s="56">
        <v>526</v>
      </c>
      <c r="B3" s="56" t="s">
        <v>132</v>
      </c>
      <c r="C3" s="57" t="s">
        <v>149</v>
      </c>
      <c r="D3" s="56">
        <v>4113254</v>
      </c>
      <c r="E3" s="57" t="s">
        <v>151</v>
      </c>
      <c r="F3" s="58">
        <v>4104</v>
      </c>
      <c r="G3" s="58" t="s">
        <v>18</v>
      </c>
      <c r="H3" s="59">
        <v>291.10930169339019</v>
      </c>
      <c r="J3" s="59">
        <v>291.10930169339019</v>
      </c>
      <c r="K3" s="62"/>
    </row>
    <row r="4" spans="1:21" x14ac:dyDescent="0.25">
      <c r="A4" s="56">
        <v>1466</v>
      </c>
      <c r="B4" s="56" t="s">
        <v>132</v>
      </c>
      <c r="C4" s="57" t="s">
        <v>154</v>
      </c>
      <c r="D4" s="56">
        <v>4104808</v>
      </c>
      <c r="E4" s="57" t="s">
        <v>165</v>
      </c>
      <c r="F4" s="58">
        <v>4104</v>
      </c>
      <c r="G4" s="58" t="s">
        <v>18</v>
      </c>
      <c r="H4" s="59">
        <v>331.45741378109688</v>
      </c>
      <c r="J4" s="59">
        <v>331.45741378109688</v>
      </c>
      <c r="K4" s="62"/>
    </row>
    <row r="5" spans="1:21" x14ac:dyDescent="0.25">
      <c r="A5" s="56">
        <v>524</v>
      </c>
      <c r="B5" s="56" t="s">
        <v>132</v>
      </c>
      <c r="C5" s="57" t="s">
        <v>149</v>
      </c>
      <c r="D5" s="56">
        <v>4113254</v>
      </c>
      <c r="E5" s="57" t="s">
        <v>150</v>
      </c>
      <c r="F5" s="58">
        <v>4104</v>
      </c>
      <c r="G5" s="58" t="s">
        <v>18</v>
      </c>
      <c r="H5" s="59">
        <v>1258.9002845141194</v>
      </c>
      <c r="J5" s="59">
        <v>1258.9002845141194</v>
      </c>
      <c r="K5" s="62">
        <v>1258.9002845141194</v>
      </c>
    </row>
    <row r="6" spans="1:21" x14ac:dyDescent="0.25">
      <c r="A6" s="56">
        <v>881</v>
      </c>
      <c r="B6" s="56" t="s">
        <v>132</v>
      </c>
      <c r="C6" s="57" t="s">
        <v>158</v>
      </c>
      <c r="D6" s="56">
        <v>4100459</v>
      </c>
      <c r="E6" s="57" t="s">
        <v>159</v>
      </c>
      <c r="F6" s="58">
        <v>4104</v>
      </c>
      <c r="G6" s="58" t="s">
        <v>18</v>
      </c>
      <c r="H6" s="59">
        <v>1319.8759543414774</v>
      </c>
      <c r="J6" s="59">
        <v>1319.8759543414774</v>
      </c>
      <c r="K6" s="62">
        <v>1319.8759543414774</v>
      </c>
    </row>
    <row r="7" spans="1:21" x14ac:dyDescent="0.25">
      <c r="A7" s="56">
        <v>427</v>
      </c>
      <c r="B7" s="56" t="s">
        <v>132</v>
      </c>
      <c r="C7" s="57" t="s">
        <v>145</v>
      </c>
      <c r="D7" s="56">
        <v>4117057</v>
      </c>
      <c r="E7" s="57" t="s">
        <v>146</v>
      </c>
      <c r="F7" s="58">
        <v>4104</v>
      </c>
      <c r="G7" s="58" t="s">
        <v>18</v>
      </c>
      <c r="H7" s="59">
        <v>2775.8553786214784</v>
      </c>
      <c r="J7" s="59">
        <v>2775.8553786214784</v>
      </c>
      <c r="K7" s="62">
        <v>2775.8553786214784</v>
      </c>
    </row>
    <row r="8" spans="1:21" x14ac:dyDescent="0.25">
      <c r="A8" s="56">
        <v>206</v>
      </c>
      <c r="B8" s="56" t="s">
        <v>132</v>
      </c>
      <c r="C8" s="57" t="s">
        <v>139</v>
      </c>
      <c r="D8" s="56">
        <v>4115408</v>
      </c>
      <c r="E8" s="57" t="s">
        <v>140</v>
      </c>
      <c r="F8" s="58">
        <v>4104</v>
      </c>
      <c r="G8" s="58" t="s">
        <v>18</v>
      </c>
      <c r="H8" s="59">
        <v>3009.8730905499583</v>
      </c>
      <c r="J8" s="59">
        <v>3009.8730905499583</v>
      </c>
      <c r="K8" s="62">
        <v>3009.8730905499583</v>
      </c>
    </row>
    <row r="9" spans="1:21" x14ac:dyDescent="0.25">
      <c r="A9" s="56">
        <v>319</v>
      </c>
      <c r="B9" s="56" t="s">
        <v>132</v>
      </c>
      <c r="C9" s="57" t="s">
        <v>143</v>
      </c>
      <c r="D9" s="56">
        <v>4102604</v>
      </c>
      <c r="E9" s="57" t="s">
        <v>144</v>
      </c>
      <c r="F9" s="58">
        <v>4104</v>
      </c>
      <c r="G9" s="58" t="s">
        <v>18</v>
      </c>
      <c r="H9" s="59">
        <v>3144.705360287137</v>
      </c>
      <c r="J9" s="59">
        <v>3144.705360287137</v>
      </c>
      <c r="K9" s="62">
        <v>3144.705360287137</v>
      </c>
    </row>
    <row r="10" spans="1:21" x14ac:dyDescent="0.25">
      <c r="A10" s="56">
        <v>184</v>
      </c>
      <c r="B10" s="56" t="s">
        <v>132</v>
      </c>
      <c r="C10" s="57" t="s">
        <v>135</v>
      </c>
      <c r="D10" s="56">
        <v>4121604</v>
      </c>
      <c r="E10" s="57" t="s">
        <v>136</v>
      </c>
      <c r="F10" s="58">
        <v>4104</v>
      </c>
      <c r="G10" s="58" t="s">
        <v>18</v>
      </c>
      <c r="H10" s="59">
        <v>3199.9197645055124</v>
      </c>
      <c r="J10" s="59">
        <v>3199.9197645055124</v>
      </c>
      <c r="K10" s="62">
        <v>3199.9197645055124</v>
      </c>
    </row>
    <row r="11" spans="1:21" x14ac:dyDescent="0.25">
      <c r="A11" s="56">
        <v>791</v>
      </c>
      <c r="B11" s="56" t="s">
        <v>132</v>
      </c>
      <c r="C11" s="57" t="s">
        <v>154</v>
      </c>
      <c r="D11" s="56">
        <v>4104808</v>
      </c>
      <c r="E11" s="57" t="s">
        <v>155</v>
      </c>
      <c r="F11" s="58">
        <v>4104</v>
      </c>
      <c r="G11" s="58" t="s">
        <v>18</v>
      </c>
      <c r="H11" s="59">
        <v>3266.6237751925501</v>
      </c>
      <c r="J11" s="59">
        <v>3266.6237751925501</v>
      </c>
      <c r="K11" s="62">
        <v>3266.6237751925501</v>
      </c>
    </row>
    <row r="12" spans="1:21" x14ac:dyDescent="0.25">
      <c r="A12" s="56">
        <v>1254</v>
      </c>
      <c r="B12" s="56" t="s">
        <v>132</v>
      </c>
      <c r="C12" s="57" t="s">
        <v>163</v>
      </c>
      <c r="D12" s="56">
        <v>4109658</v>
      </c>
      <c r="E12" s="57" t="s">
        <v>164</v>
      </c>
      <c r="F12" s="58">
        <v>4104</v>
      </c>
      <c r="G12" s="58" t="s">
        <v>18</v>
      </c>
      <c r="H12" s="59">
        <v>3706.3497141812782</v>
      </c>
      <c r="J12" s="59">
        <v>3706.3497141812782</v>
      </c>
      <c r="K12" s="62">
        <v>3706.3497141812782</v>
      </c>
    </row>
    <row r="13" spans="1:21" x14ac:dyDescent="0.25">
      <c r="A13" s="56">
        <v>843</v>
      </c>
      <c r="B13" s="56" t="s">
        <v>132</v>
      </c>
      <c r="C13" s="57" t="s">
        <v>156</v>
      </c>
      <c r="D13" s="56">
        <v>4116802</v>
      </c>
      <c r="E13" s="57" t="s">
        <v>157</v>
      </c>
      <c r="F13" s="58">
        <v>4104</v>
      </c>
      <c r="G13" s="58" t="s">
        <v>18</v>
      </c>
      <c r="H13" s="59">
        <v>3760.7841815144043</v>
      </c>
      <c r="J13" s="59">
        <v>3760.7841815144043</v>
      </c>
      <c r="K13" s="62">
        <v>3760.7841815144043</v>
      </c>
    </row>
    <row r="14" spans="1:21" x14ac:dyDescent="0.25">
      <c r="A14" s="56">
        <v>537</v>
      </c>
      <c r="B14" s="56" t="s">
        <v>132</v>
      </c>
      <c r="C14" s="57" t="s">
        <v>152</v>
      </c>
      <c r="D14" s="56">
        <v>4113452</v>
      </c>
      <c r="E14" s="57" t="s">
        <v>153</v>
      </c>
      <c r="F14" s="58">
        <v>4104</v>
      </c>
      <c r="G14" s="58" t="s">
        <v>18</v>
      </c>
      <c r="H14" s="59">
        <v>4205.6625290204365</v>
      </c>
      <c r="J14" s="59">
        <v>4205.6625290204365</v>
      </c>
      <c r="K14" s="62">
        <v>4205.6625290204365</v>
      </c>
    </row>
    <row r="15" spans="1:21" x14ac:dyDescent="0.25">
      <c r="A15" s="56">
        <v>186</v>
      </c>
      <c r="B15" s="56" t="s">
        <v>132</v>
      </c>
      <c r="C15" s="57" t="s">
        <v>137</v>
      </c>
      <c r="D15" s="56">
        <v>4114401</v>
      </c>
      <c r="E15" s="57" t="s">
        <v>138</v>
      </c>
      <c r="F15" s="58">
        <v>4104</v>
      </c>
      <c r="G15" s="58" t="s">
        <v>18</v>
      </c>
      <c r="H15" s="59">
        <v>4853.3150372378495</v>
      </c>
      <c r="J15" s="59">
        <v>4853.3150372378495</v>
      </c>
      <c r="K15" s="62">
        <v>4853.3150372378495</v>
      </c>
    </row>
    <row r="16" spans="1:21" x14ac:dyDescent="0.25">
      <c r="A16" s="56">
        <v>1204</v>
      </c>
      <c r="B16" s="56" t="s">
        <v>132</v>
      </c>
      <c r="C16" s="57" t="s">
        <v>156</v>
      </c>
      <c r="D16" s="56">
        <v>4116802</v>
      </c>
      <c r="E16" s="57" t="s">
        <v>162</v>
      </c>
      <c r="F16" s="58">
        <v>4104</v>
      </c>
      <c r="G16" s="58" t="s">
        <v>18</v>
      </c>
      <c r="H16" s="59">
        <v>4890.0993699612318</v>
      </c>
      <c r="J16" s="59">
        <v>4890.0993699612318</v>
      </c>
      <c r="K16" s="62">
        <v>4890.0993699612318</v>
      </c>
    </row>
    <row r="17" spans="1:11" x14ac:dyDescent="0.25">
      <c r="A17" s="56">
        <v>170</v>
      </c>
      <c r="B17" s="56" t="s">
        <v>132</v>
      </c>
      <c r="C17" s="57" t="s">
        <v>133</v>
      </c>
      <c r="D17" s="56">
        <v>4124020</v>
      </c>
      <c r="E17" s="57" t="s">
        <v>134</v>
      </c>
      <c r="F17" s="58">
        <v>4104</v>
      </c>
      <c r="G17" s="58" t="s">
        <v>18</v>
      </c>
      <c r="H17" s="59">
        <v>5999.3684419385854</v>
      </c>
      <c r="J17" s="59">
        <v>5999.3684419385854</v>
      </c>
      <c r="K17" s="62">
        <v>5999.3684419385854</v>
      </c>
    </row>
    <row r="18" spans="1:11" x14ac:dyDescent="0.25">
      <c r="A18" s="56">
        <v>499</v>
      </c>
      <c r="B18" s="56" t="s">
        <v>132</v>
      </c>
      <c r="C18" s="57" t="s">
        <v>147</v>
      </c>
      <c r="D18" s="56">
        <v>4125753</v>
      </c>
      <c r="E18" s="57" t="s">
        <v>148</v>
      </c>
      <c r="F18" s="58">
        <v>4104</v>
      </c>
      <c r="G18" s="58" t="s">
        <v>18</v>
      </c>
      <c r="H18" s="59">
        <v>7372.4209280326359</v>
      </c>
      <c r="J18" s="59">
        <v>7372.4209280326359</v>
      </c>
      <c r="K18" s="62">
        <v>7372.4209280326359</v>
      </c>
    </row>
    <row r="19" spans="1:11" x14ac:dyDescent="0.25">
      <c r="A19" s="56">
        <v>2351</v>
      </c>
      <c r="B19" s="56" t="s">
        <v>132</v>
      </c>
      <c r="C19" s="57" t="s">
        <v>149</v>
      </c>
      <c r="D19" s="56">
        <v>4113254</v>
      </c>
      <c r="E19" s="57" t="s">
        <v>168</v>
      </c>
      <c r="F19" s="58">
        <v>4104</v>
      </c>
      <c r="G19" s="58" t="s">
        <v>18</v>
      </c>
      <c r="H19" s="59">
        <v>8249.9725021375998</v>
      </c>
      <c r="J19" s="59">
        <v>8249.9725021375998</v>
      </c>
      <c r="K19" s="62">
        <v>8249.9725021375998</v>
      </c>
    </row>
    <row r="20" spans="1:11" x14ac:dyDescent="0.25">
      <c r="A20" s="56">
        <v>1187</v>
      </c>
      <c r="B20" s="56" t="s">
        <v>132</v>
      </c>
      <c r="C20" s="57" t="s">
        <v>141</v>
      </c>
      <c r="D20" s="56">
        <v>4107553</v>
      </c>
      <c r="E20" s="57" t="s">
        <v>161</v>
      </c>
      <c r="F20" s="58">
        <v>4104</v>
      </c>
      <c r="G20" s="58" t="s">
        <v>18</v>
      </c>
      <c r="H20" s="59">
        <v>8648.7216024550398</v>
      </c>
      <c r="J20" s="59">
        <v>8648.7216024550398</v>
      </c>
      <c r="K20" s="62">
        <v>8648.7216024550398</v>
      </c>
    </row>
    <row r="21" spans="1:11" x14ac:dyDescent="0.25">
      <c r="A21" s="56">
        <v>2350</v>
      </c>
      <c r="B21" s="56" t="s">
        <v>132</v>
      </c>
      <c r="C21" s="57" t="s">
        <v>137</v>
      </c>
      <c r="D21" s="56">
        <v>4114401</v>
      </c>
      <c r="E21" s="57" t="s">
        <v>167</v>
      </c>
      <c r="F21" s="58">
        <v>4104</v>
      </c>
      <c r="G21" s="58" t="s">
        <v>18</v>
      </c>
      <c r="H21" s="59">
        <v>8737.510586410348</v>
      </c>
      <c r="J21" s="59">
        <v>8737.510586410348</v>
      </c>
      <c r="K21" s="62">
        <v>8737.510586410348</v>
      </c>
    </row>
    <row r="22" spans="1:11" x14ac:dyDescent="0.25">
      <c r="A22" s="56">
        <v>259</v>
      </c>
      <c r="B22" s="56" t="s">
        <v>132</v>
      </c>
      <c r="C22" s="57" t="s">
        <v>141</v>
      </c>
      <c r="D22" s="56">
        <v>4107553</v>
      </c>
      <c r="E22" s="57" t="s">
        <v>142</v>
      </c>
      <c r="F22" s="58">
        <v>4104</v>
      </c>
      <c r="G22" s="58" t="s">
        <v>18</v>
      </c>
      <c r="H22" s="59">
        <v>8885.6315573031407</v>
      </c>
      <c r="J22" s="59">
        <v>8885.6315573031407</v>
      </c>
      <c r="K22" s="62">
        <v>8885.6315573031407</v>
      </c>
    </row>
    <row r="23" spans="1:11" x14ac:dyDescent="0.25">
      <c r="A23" s="56">
        <v>2349</v>
      </c>
      <c r="B23" s="56" t="s">
        <v>132</v>
      </c>
      <c r="C23" s="57" t="s">
        <v>137</v>
      </c>
      <c r="D23" s="56">
        <v>4114401</v>
      </c>
      <c r="E23" s="57" t="s">
        <v>166</v>
      </c>
      <c r="F23" s="58">
        <v>4104</v>
      </c>
      <c r="G23" s="58" t="s">
        <v>18</v>
      </c>
      <c r="H23" s="59">
        <v>8935.9513495963783</v>
      </c>
      <c r="J23" s="59">
        <v>8935.9513495963783</v>
      </c>
      <c r="K23" s="62">
        <v>8935.9513495963783</v>
      </c>
    </row>
    <row r="24" spans="1:11" x14ac:dyDescent="0.25">
      <c r="A24" s="56">
        <v>1009</v>
      </c>
      <c r="B24" s="56" t="s">
        <v>132</v>
      </c>
      <c r="C24" s="57" t="s">
        <v>149</v>
      </c>
      <c r="D24" s="56">
        <v>4113254</v>
      </c>
      <c r="E24" s="57" t="s">
        <v>160</v>
      </c>
      <c r="F24" s="58">
        <v>4104</v>
      </c>
      <c r="G24" s="58" t="s">
        <v>18</v>
      </c>
      <c r="H24" s="59">
        <v>9364.7672135136672</v>
      </c>
      <c r="J24" s="59">
        <v>9364.7672135136672</v>
      </c>
      <c r="K24" s="62">
        <v>9364.7672135136672</v>
      </c>
    </row>
    <row r="25" spans="1:11" x14ac:dyDescent="0.25">
      <c r="A25" s="56">
        <v>3703</v>
      </c>
      <c r="B25" s="56" t="s">
        <v>132</v>
      </c>
      <c r="C25" s="57" t="s">
        <v>149</v>
      </c>
      <c r="D25" s="56">
        <v>4113254</v>
      </c>
      <c r="E25" s="57" t="s">
        <v>172</v>
      </c>
      <c r="F25" s="58">
        <v>4104</v>
      </c>
      <c r="G25" s="58" t="s">
        <v>18</v>
      </c>
      <c r="H25" s="59">
        <v>11877.430197633126</v>
      </c>
      <c r="J25" s="59">
        <v>11877.430197633126</v>
      </c>
      <c r="K25" s="62">
        <v>11877.430197633126</v>
      </c>
    </row>
    <row r="26" spans="1:11" x14ac:dyDescent="0.25">
      <c r="A26" s="56">
        <v>2356</v>
      </c>
      <c r="B26" s="56" t="s">
        <v>132</v>
      </c>
      <c r="C26" s="57" t="s">
        <v>154</v>
      </c>
      <c r="D26" s="56">
        <v>4104808</v>
      </c>
      <c r="E26" s="57" t="s">
        <v>169</v>
      </c>
      <c r="F26" s="58">
        <v>4104</v>
      </c>
      <c r="G26" s="58" t="s">
        <v>18</v>
      </c>
      <c r="H26" s="65">
        <v>20292.793350426819</v>
      </c>
      <c r="J26" s="65"/>
      <c r="K26" s="62">
        <v>20292.793350426819</v>
      </c>
    </row>
    <row r="27" spans="1:11" x14ac:dyDescent="0.25">
      <c r="A27" s="56">
        <v>3699</v>
      </c>
      <c r="B27" s="56" t="s">
        <v>132</v>
      </c>
      <c r="C27" s="57" t="s">
        <v>154</v>
      </c>
      <c r="D27" s="56">
        <v>4104808</v>
      </c>
      <c r="E27" s="57" t="s">
        <v>170</v>
      </c>
      <c r="F27" s="58">
        <v>4104</v>
      </c>
      <c r="G27" s="58" t="s">
        <v>18</v>
      </c>
      <c r="H27" s="65">
        <v>37402.540945297929</v>
      </c>
      <c r="J27" s="65"/>
      <c r="K27" s="62"/>
    </row>
    <row r="28" spans="1:11" x14ac:dyDescent="0.25">
      <c r="A28" s="56">
        <v>3702</v>
      </c>
      <c r="B28" s="56" t="s">
        <v>132</v>
      </c>
      <c r="C28" s="57" t="s">
        <v>154</v>
      </c>
      <c r="D28" s="56">
        <v>4104808</v>
      </c>
      <c r="E28" s="57" t="s">
        <v>171</v>
      </c>
      <c r="F28" s="58">
        <v>4104</v>
      </c>
      <c r="G28" s="58" t="s">
        <v>18</v>
      </c>
      <c r="H28" s="65">
        <v>37432.631300505367</v>
      </c>
      <c r="J28" s="65"/>
      <c r="K28" s="62"/>
    </row>
    <row r="31" spans="1:11" x14ac:dyDescent="0.25">
      <c r="G31" s="60" t="s">
        <v>173</v>
      </c>
      <c r="H31" s="61">
        <f>AVERAGE(H3:H28)</f>
        <v>8200.5488896404822</v>
      </c>
      <c r="I31" s="62"/>
      <c r="J31" s="61">
        <f>AVERAGE(J3:J28)</f>
        <v>5134.1871971488008</v>
      </c>
      <c r="K31" s="61">
        <f>AVERAGE(K3:K28)</f>
        <v>6261.6605531533996</v>
      </c>
    </row>
    <row r="32" spans="1:11" x14ac:dyDescent="0.25">
      <c r="G32" s="60" t="s">
        <v>174</v>
      </c>
      <c r="H32" s="59">
        <f>_xlfn.QUARTILE.EXC(H3:H28,1)</f>
        <v>3110.9972928528423</v>
      </c>
      <c r="I32" s="62"/>
      <c r="J32" s="59">
        <f>_xlfn.QUARTILE.EXC(J3:J28,1)</f>
        <v>3009.8730905499583</v>
      </c>
      <c r="K32" s="59">
        <f>_xlfn.QUARTILE.EXC(K3:K28,1)</f>
        <v>3186.1161634509185</v>
      </c>
    </row>
    <row r="33" spans="7:11" x14ac:dyDescent="0.25">
      <c r="G33" s="60" t="s">
        <v>175</v>
      </c>
      <c r="H33" s="59">
        <f>_xlfn.QUARTILE.EXC(H3:H28,3)</f>
        <v>8898.2115053764501</v>
      </c>
      <c r="I33" s="62"/>
      <c r="J33" s="59">
        <f>_xlfn.QUARTILE.EXC(J3:J28,3)</f>
        <v>8648.7216024550398</v>
      </c>
      <c r="K33" s="59">
        <f>_xlfn.QUARTILE.EXC(K3:K28,3)</f>
        <v>8774.5408291335461</v>
      </c>
    </row>
    <row r="34" spans="7:11" x14ac:dyDescent="0.25">
      <c r="G34" s="60" t="s">
        <v>176</v>
      </c>
      <c r="H34" s="59">
        <f>H33-H32</f>
        <v>5787.2142125236078</v>
      </c>
      <c r="I34" s="62"/>
      <c r="J34" s="59">
        <f>J33-J32</f>
        <v>5638.848511905082</v>
      </c>
      <c r="K34" s="59">
        <f>K33-K32</f>
        <v>5588.4246656826272</v>
      </c>
    </row>
    <row r="35" spans="7:11" x14ac:dyDescent="0.25">
      <c r="G35" s="60" t="s">
        <v>177</v>
      </c>
      <c r="H35" s="59">
        <f>H32-(H34*1.5)</f>
        <v>-5569.8240259325703</v>
      </c>
      <c r="I35" s="62"/>
      <c r="J35" s="59">
        <f>J32-(J34*1.5)</f>
        <v>-5448.3996773076651</v>
      </c>
      <c r="K35" s="59">
        <f>K32-(K34*1.5)</f>
        <v>-5196.5208350730209</v>
      </c>
    </row>
    <row r="36" spans="7:11" x14ac:dyDescent="0.25">
      <c r="G36" s="60" t="s">
        <v>178</v>
      </c>
      <c r="H36" s="59">
        <f>H33+(H34*1.5)</f>
        <v>17579.032824161863</v>
      </c>
      <c r="I36" s="62"/>
      <c r="J36" s="59">
        <f>J33+(J34*1.5)</f>
        <v>17106.994370312663</v>
      </c>
      <c r="K36" s="59">
        <f>K33+(K34*1.5)</f>
        <v>17157.177827657484</v>
      </c>
    </row>
    <row r="37" spans="7:11" x14ac:dyDescent="0.25">
      <c r="G37" s="60" t="s">
        <v>179</v>
      </c>
      <c r="H37" s="59">
        <f>_xlfn.STDEV.S(H3:H28)</f>
        <v>9601.5131240676747</v>
      </c>
      <c r="I37" s="62"/>
      <c r="J37" s="59">
        <f>_xlfn.STDEV.S(J3:J28)</f>
        <v>3268.1228691034262</v>
      </c>
      <c r="K37" s="59">
        <f>_xlfn.STDEV.S(K3:K28)</f>
        <v>4310.9451171018263</v>
      </c>
    </row>
    <row r="38" spans="7:11" x14ac:dyDescent="0.25">
      <c r="G38" s="60" t="s">
        <v>10</v>
      </c>
      <c r="H38" s="63">
        <f>H37/H31</f>
        <v>1.1708378613774244</v>
      </c>
      <c r="J38" s="63">
        <f>J37/J31</f>
        <v>0.63654143170282773</v>
      </c>
      <c r="K38" s="63">
        <f>K37/K31</f>
        <v>0.68846675422716985</v>
      </c>
    </row>
    <row r="39" spans="7:11" x14ac:dyDescent="0.25">
      <c r="G39" s="60"/>
      <c r="H39" s="58"/>
      <c r="J39" s="58"/>
      <c r="K39" s="58"/>
    </row>
    <row r="40" spans="7:11" x14ac:dyDescent="0.25">
      <c r="G40" s="60" t="s">
        <v>180</v>
      </c>
      <c r="H40" s="64">
        <f>H31*0.75</f>
        <v>6150.4116672303617</v>
      </c>
      <c r="J40" s="64">
        <f t="shared" ref="J40:K40" si="0">J31*0.75</f>
        <v>3850.6403978616008</v>
      </c>
      <c r="K40" s="64">
        <f t="shared" si="0"/>
        <v>4696.2454148650495</v>
      </c>
    </row>
    <row r="41" spans="7:11" x14ac:dyDescent="0.25">
      <c r="G41" s="60" t="s">
        <v>181</v>
      </c>
      <c r="H41" s="64">
        <f>H31*1.25</f>
        <v>10250.686112050604</v>
      </c>
      <c r="J41" s="64">
        <f t="shared" ref="J41:K41" si="1">J31*1.25</f>
        <v>6417.7339964360008</v>
      </c>
      <c r="K41" s="64">
        <f t="shared" si="1"/>
        <v>7827.0756914417498</v>
      </c>
    </row>
  </sheetData>
  <sortState ref="A2:H27">
    <sortCondition ref="H2:H27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23" sqref="E23"/>
    </sheetView>
  </sheetViews>
  <sheetFormatPr defaultRowHeight="15" x14ac:dyDescent="0.25"/>
  <cols>
    <col min="8" max="8" width="13.5703125" customWidth="1"/>
  </cols>
  <sheetData>
    <row r="1" spans="1:10" ht="15.75" thickBot="1" x14ac:dyDescent="0.3">
      <c r="A1" s="67" t="s">
        <v>201</v>
      </c>
      <c r="B1" s="68"/>
      <c r="C1" s="68"/>
      <c r="D1" s="68"/>
      <c r="E1" s="68"/>
      <c r="F1" s="68"/>
      <c r="G1" s="69"/>
    </row>
    <row r="2" spans="1:10" x14ac:dyDescent="0.25">
      <c r="A2" s="54" t="s">
        <v>124</v>
      </c>
      <c r="B2" s="54" t="s">
        <v>125</v>
      </c>
      <c r="C2" s="54" t="s">
        <v>126</v>
      </c>
      <c r="D2" s="54" t="s">
        <v>127</v>
      </c>
      <c r="E2" s="54" t="s">
        <v>128</v>
      </c>
      <c r="F2" s="54" t="s">
        <v>129</v>
      </c>
      <c r="G2" s="54" t="s">
        <v>130</v>
      </c>
      <c r="H2" s="55" t="s">
        <v>131</v>
      </c>
      <c r="J2" s="55" t="s">
        <v>131</v>
      </c>
    </row>
    <row r="3" spans="1:10" x14ac:dyDescent="0.25">
      <c r="A3" s="56">
        <v>20</v>
      </c>
      <c r="B3" s="56" t="s">
        <v>132</v>
      </c>
      <c r="C3" s="57" t="s">
        <v>185</v>
      </c>
      <c r="D3" s="56">
        <v>4117602</v>
      </c>
      <c r="E3" s="57" t="s">
        <v>186</v>
      </c>
      <c r="F3" s="58">
        <v>4202</v>
      </c>
      <c r="G3" s="58" t="s">
        <v>19</v>
      </c>
      <c r="H3" s="59">
        <v>1028.0827735449971</v>
      </c>
      <c r="J3" s="59">
        <v>1028.0827735449971</v>
      </c>
    </row>
    <row r="4" spans="1:10" x14ac:dyDescent="0.25">
      <c r="A4" s="56">
        <v>102</v>
      </c>
      <c r="B4" s="56" t="s">
        <v>187</v>
      </c>
      <c r="C4" s="57" t="s">
        <v>188</v>
      </c>
      <c r="D4" s="56">
        <v>4219507</v>
      </c>
      <c r="E4" s="57" t="s">
        <v>189</v>
      </c>
      <c r="F4" s="58">
        <v>4202</v>
      </c>
      <c r="G4" s="58" t="s">
        <v>19</v>
      </c>
      <c r="H4" s="59">
        <v>1160.0799586818373</v>
      </c>
      <c r="J4" s="59">
        <v>1160.0799586818373</v>
      </c>
    </row>
    <row r="5" spans="1:10" x14ac:dyDescent="0.25">
      <c r="A5" s="56">
        <v>130</v>
      </c>
      <c r="B5" s="56" t="s">
        <v>187</v>
      </c>
      <c r="C5" s="57" t="s">
        <v>190</v>
      </c>
      <c r="D5" s="56">
        <v>4200101</v>
      </c>
      <c r="E5" s="57" t="s">
        <v>191</v>
      </c>
      <c r="F5" s="58">
        <v>4202</v>
      </c>
      <c r="G5" s="58" t="s">
        <v>19</v>
      </c>
      <c r="H5" s="59">
        <v>4952.6043877142865</v>
      </c>
      <c r="J5" s="59">
        <v>4952.6043877142865</v>
      </c>
    </row>
    <row r="6" spans="1:10" x14ac:dyDescent="0.25">
      <c r="A6" s="56">
        <v>265</v>
      </c>
      <c r="B6" s="56" t="s">
        <v>187</v>
      </c>
      <c r="C6" s="57" t="s">
        <v>190</v>
      </c>
      <c r="D6" s="56">
        <v>4200101</v>
      </c>
      <c r="E6" s="57" t="s">
        <v>192</v>
      </c>
      <c r="F6" s="58">
        <v>4202</v>
      </c>
      <c r="G6" s="58" t="s">
        <v>19</v>
      </c>
      <c r="H6" s="59">
        <v>4401.9249033208489</v>
      </c>
      <c r="J6" s="59">
        <v>4401.9249033208489</v>
      </c>
    </row>
    <row r="7" spans="1:10" x14ac:dyDescent="0.25">
      <c r="A7" s="56">
        <v>439</v>
      </c>
      <c r="B7" s="56" t="s">
        <v>187</v>
      </c>
      <c r="C7" s="57" t="s">
        <v>188</v>
      </c>
      <c r="D7" s="56">
        <v>4219507</v>
      </c>
      <c r="E7" s="57" t="s">
        <v>193</v>
      </c>
      <c r="F7" s="58">
        <v>4202</v>
      </c>
      <c r="G7" s="58" t="s">
        <v>19</v>
      </c>
      <c r="H7" s="59">
        <v>6089.2033720594263</v>
      </c>
      <c r="J7" s="59">
        <v>6089.2033720594263</v>
      </c>
    </row>
    <row r="8" spans="1:10" x14ac:dyDescent="0.25">
      <c r="A8" s="56">
        <v>500</v>
      </c>
      <c r="B8" s="56" t="s">
        <v>132</v>
      </c>
      <c r="C8" s="57" t="s">
        <v>185</v>
      </c>
      <c r="D8" s="56">
        <v>4117602</v>
      </c>
      <c r="E8" s="57" t="s">
        <v>194</v>
      </c>
      <c r="F8" s="58">
        <v>4202</v>
      </c>
      <c r="G8" s="58" t="s">
        <v>19</v>
      </c>
      <c r="H8" s="59">
        <v>566.24182424941102</v>
      </c>
      <c r="J8" s="59">
        <v>566.24182424941102</v>
      </c>
    </row>
    <row r="9" spans="1:10" x14ac:dyDescent="0.25">
      <c r="A9" s="56">
        <v>522</v>
      </c>
      <c r="B9" s="56" t="s">
        <v>187</v>
      </c>
      <c r="C9" s="57" t="s">
        <v>190</v>
      </c>
      <c r="D9" s="56">
        <v>4200101</v>
      </c>
      <c r="E9" s="57" t="s">
        <v>195</v>
      </c>
      <c r="F9" s="58">
        <v>4202</v>
      </c>
      <c r="G9" s="58" t="s">
        <v>19</v>
      </c>
      <c r="H9" s="59">
        <v>6491.4376120436818</v>
      </c>
      <c r="J9" s="59">
        <v>6491.4376120436818</v>
      </c>
    </row>
    <row r="10" spans="1:10" x14ac:dyDescent="0.25">
      <c r="A10" s="56">
        <v>1304</v>
      </c>
      <c r="B10" s="56" t="s">
        <v>132</v>
      </c>
      <c r="C10" s="57" t="s">
        <v>185</v>
      </c>
      <c r="D10" s="56">
        <v>4117602</v>
      </c>
      <c r="E10" s="57" t="s">
        <v>196</v>
      </c>
      <c r="F10" s="58">
        <v>4202</v>
      </c>
      <c r="G10" s="58" t="s">
        <v>19</v>
      </c>
      <c r="H10" s="59">
        <v>3810.8407197386705</v>
      </c>
      <c r="J10" s="59">
        <v>3810.8407197386705</v>
      </c>
    </row>
    <row r="11" spans="1:10" x14ac:dyDescent="0.25">
      <c r="A11" s="56">
        <v>2365</v>
      </c>
      <c r="B11" s="56" t="s">
        <v>187</v>
      </c>
      <c r="C11" s="57" t="s">
        <v>197</v>
      </c>
      <c r="D11" s="56">
        <v>4204202</v>
      </c>
      <c r="E11" s="57" t="s">
        <v>198</v>
      </c>
      <c r="F11" s="58">
        <v>4202</v>
      </c>
      <c r="G11" s="58" t="s">
        <v>19</v>
      </c>
      <c r="H11" s="65">
        <v>15161.619926306837</v>
      </c>
    </row>
    <row r="12" spans="1:10" x14ac:dyDescent="0.25">
      <c r="A12" s="56">
        <v>2370</v>
      </c>
      <c r="B12" s="56" t="s">
        <v>187</v>
      </c>
      <c r="C12" s="57" t="s">
        <v>199</v>
      </c>
      <c r="D12" s="56">
        <v>4203501</v>
      </c>
      <c r="E12" s="57" t="s">
        <v>200</v>
      </c>
      <c r="F12" s="58">
        <v>4202</v>
      </c>
      <c r="G12" s="58" t="s">
        <v>19</v>
      </c>
      <c r="H12" s="65">
        <v>16862.766618384441</v>
      </c>
    </row>
    <row r="14" spans="1:10" x14ac:dyDescent="0.25">
      <c r="J14" t="s">
        <v>202</v>
      </c>
    </row>
    <row r="15" spans="1:10" x14ac:dyDescent="0.25">
      <c r="G15" s="60" t="s">
        <v>173</v>
      </c>
      <c r="H15" s="61">
        <f>AVERAGE(H3:H12)</f>
        <v>6052.4802096044441</v>
      </c>
      <c r="I15" s="62"/>
      <c r="J15" s="71">
        <f t="shared" ref="J15" si="0">AVERAGE(J3:J12)</f>
        <v>3562.5519439191448</v>
      </c>
    </row>
    <row r="16" spans="1:10" x14ac:dyDescent="0.25">
      <c r="G16" s="60" t="s">
        <v>174</v>
      </c>
      <c r="H16" s="59">
        <f>QUARTILE(H3:H12,1)</f>
        <v>1822.7701489460455</v>
      </c>
      <c r="I16" s="62"/>
      <c r="J16" s="59">
        <f>_xlfn.QUARTILE.EXC(J3:J12,1)</f>
        <v>1061.0820698292071</v>
      </c>
    </row>
    <row r="17" spans="7:10" x14ac:dyDescent="0.25">
      <c r="G17" s="60" t="s">
        <v>175</v>
      </c>
      <c r="H17" s="59">
        <f>QUARTILE(H3:H12,3)</f>
        <v>6390.8790520476177</v>
      </c>
      <c r="I17" s="62"/>
      <c r="J17" s="59">
        <f>_xlfn.QUARTILE.EXC(J3:J12,3)</f>
        <v>5805.0536259731416</v>
      </c>
    </row>
    <row r="18" spans="7:10" x14ac:dyDescent="0.25">
      <c r="G18" s="60" t="s">
        <v>176</v>
      </c>
      <c r="H18" s="59">
        <f>H17-H16</f>
        <v>4568.1089031015727</v>
      </c>
      <c r="I18" s="62"/>
      <c r="J18" s="72">
        <f t="shared" ref="J18" si="1">J17-J16</f>
        <v>4743.9715561439343</v>
      </c>
    </row>
    <row r="19" spans="7:10" x14ac:dyDescent="0.25">
      <c r="G19" s="60" t="s">
        <v>177</v>
      </c>
      <c r="H19" s="59">
        <f>H16-(H18*1.5)</f>
        <v>-5029.3932057063139</v>
      </c>
      <c r="I19" s="62"/>
      <c r="J19" s="72">
        <f t="shared" ref="J19" si="2">J16-(J18*1.5)</f>
        <v>-6054.8752643866947</v>
      </c>
    </row>
    <row r="20" spans="7:10" x14ac:dyDescent="0.25">
      <c r="G20" s="60" t="s">
        <v>178</v>
      </c>
      <c r="H20" s="59">
        <f>H17+(H18*1.5)</f>
        <v>13243.042406699977</v>
      </c>
      <c r="I20" s="62"/>
      <c r="J20" s="72">
        <f t="shared" ref="J20" si="3">J17+(J18*1.5)</f>
        <v>12921.010960189044</v>
      </c>
    </row>
    <row r="21" spans="7:10" x14ac:dyDescent="0.25">
      <c r="G21" s="60" t="s">
        <v>179</v>
      </c>
      <c r="H21" s="59">
        <f>_xlfn.STDEV.S(H3:H12)</f>
        <v>5659.5123414471345</v>
      </c>
      <c r="I21" s="62"/>
      <c r="J21" s="72">
        <f t="shared" ref="J21" si="4">_xlfn.STDEV.S(J3:J12)</f>
        <v>2355.3604129002847</v>
      </c>
    </row>
    <row r="22" spans="7:10" x14ac:dyDescent="0.25">
      <c r="G22" s="60" t="s">
        <v>10</v>
      </c>
      <c r="H22" s="63">
        <f>H21/H15</f>
        <v>0.93507325021340437</v>
      </c>
      <c r="J22" s="73">
        <f t="shared" ref="J22" si="5">J21/J15</f>
        <v>0.66114416013515442</v>
      </c>
    </row>
    <row r="23" spans="7:10" x14ac:dyDescent="0.25">
      <c r="G23" s="60"/>
      <c r="H23" s="58"/>
      <c r="J23" s="74"/>
    </row>
    <row r="24" spans="7:10" x14ac:dyDescent="0.25">
      <c r="G24" s="60" t="s">
        <v>180</v>
      </c>
      <c r="H24" s="61">
        <f>H15*0.75</f>
        <v>4539.3601572033331</v>
      </c>
      <c r="I24" s="62"/>
      <c r="J24" s="71">
        <f t="shared" ref="J24" si="6">J15*0.75</f>
        <v>2671.9139579393586</v>
      </c>
    </row>
    <row r="25" spans="7:10" x14ac:dyDescent="0.25">
      <c r="G25" s="60" t="s">
        <v>181</v>
      </c>
      <c r="H25" s="61">
        <f>H15*1.25</f>
        <v>7565.6002620055551</v>
      </c>
      <c r="I25" s="62"/>
      <c r="J25" s="71">
        <f t="shared" ref="J25" si="7">J15*1.25</f>
        <v>4453.189929898931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5" x14ac:dyDescent="0.25"/>
  <sheetData>
    <row r="1" spans="1:13" x14ac:dyDescent="0.25">
      <c r="A1" s="106" t="s">
        <v>301</v>
      </c>
      <c r="B1" s="70"/>
      <c r="C1" s="70"/>
      <c r="D1" s="70"/>
      <c r="E1" s="70"/>
      <c r="F1" s="70"/>
      <c r="G1" s="70"/>
      <c r="H1" s="70"/>
    </row>
    <row r="2" spans="1:13" x14ac:dyDescent="0.25">
      <c r="A2" s="54" t="s">
        <v>124</v>
      </c>
      <c r="B2" s="54" t="s">
        <v>125</v>
      </c>
      <c r="C2" s="54" t="s">
        <v>126</v>
      </c>
      <c r="D2" s="54" t="s">
        <v>127</v>
      </c>
      <c r="E2" s="54" t="s">
        <v>128</v>
      </c>
      <c r="F2" s="54" t="s">
        <v>129</v>
      </c>
      <c r="G2" s="54" t="s">
        <v>130</v>
      </c>
      <c r="H2" s="55" t="s">
        <v>131</v>
      </c>
    </row>
    <row r="3" spans="1:13" x14ac:dyDescent="0.25">
      <c r="A3" s="56">
        <v>41</v>
      </c>
      <c r="B3" s="56" t="s">
        <v>132</v>
      </c>
      <c r="C3" s="57" t="s">
        <v>218</v>
      </c>
      <c r="D3" s="56">
        <v>4107603</v>
      </c>
      <c r="E3" s="57" t="s">
        <v>219</v>
      </c>
      <c r="F3" s="77">
        <v>4101</v>
      </c>
      <c r="G3" s="77" t="s">
        <v>64</v>
      </c>
      <c r="H3" s="59">
        <v>5801.482713205507</v>
      </c>
      <c r="K3" s="103" t="s">
        <v>173</v>
      </c>
      <c r="L3" s="61">
        <f>AVERAGE(M4:M60)</f>
        <v>5674.4898044896572</v>
      </c>
      <c r="M3" s="59">
        <v>5801.482713205507</v>
      </c>
    </row>
    <row r="4" spans="1:13" x14ac:dyDescent="0.25">
      <c r="A4" s="56">
        <v>64</v>
      </c>
      <c r="B4" s="56" t="s">
        <v>132</v>
      </c>
      <c r="C4" s="57" t="s">
        <v>220</v>
      </c>
      <c r="D4" s="56">
        <v>4126678</v>
      </c>
      <c r="E4" s="57" t="s">
        <v>221</v>
      </c>
      <c r="F4" s="77">
        <v>4101</v>
      </c>
      <c r="G4" s="77" t="s">
        <v>64</v>
      </c>
      <c r="H4" s="59">
        <v>1843.8395488010881</v>
      </c>
      <c r="K4" s="103" t="s">
        <v>174</v>
      </c>
      <c r="L4" s="59">
        <f>_xlfn.QUARTILE.EXC(M4:M72,1)</f>
        <v>3736.4090139028231</v>
      </c>
      <c r="M4" s="59">
        <v>1843.8395488010881</v>
      </c>
    </row>
    <row r="5" spans="1:13" x14ac:dyDescent="0.25">
      <c r="A5" s="56">
        <v>76</v>
      </c>
      <c r="B5" s="56" t="s">
        <v>132</v>
      </c>
      <c r="C5" s="57" t="s">
        <v>220</v>
      </c>
      <c r="D5" s="56">
        <v>4126678</v>
      </c>
      <c r="E5" s="57" t="s">
        <v>222</v>
      </c>
      <c r="F5" s="77">
        <v>4101</v>
      </c>
      <c r="G5" s="77" t="s">
        <v>64</v>
      </c>
      <c r="H5" s="59">
        <v>2673.6019099252158</v>
      </c>
      <c r="K5" s="103" t="s">
        <v>175</v>
      </c>
      <c r="L5" s="59">
        <f>_xlfn.QUARTILE.EXC(M4:M72,3)</f>
        <v>6026.3006254182883</v>
      </c>
      <c r="M5" s="59">
        <v>2673.6019099252158</v>
      </c>
    </row>
    <row r="6" spans="1:13" x14ac:dyDescent="0.25">
      <c r="A6" s="56">
        <v>138</v>
      </c>
      <c r="B6" s="56" t="s">
        <v>132</v>
      </c>
      <c r="C6" s="57" t="s">
        <v>220</v>
      </c>
      <c r="D6" s="56">
        <v>4126678</v>
      </c>
      <c r="E6" s="57" t="s">
        <v>223</v>
      </c>
      <c r="F6" s="77">
        <v>4101</v>
      </c>
      <c r="G6" s="77" t="s">
        <v>64</v>
      </c>
      <c r="H6" s="59">
        <v>2345.441634650304</v>
      </c>
      <c r="K6" s="103" t="s">
        <v>176</v>
      </c>
      <c r="L6" s="59">
        <f>L5-L4</f>
        <v>2289.8916115154652</v>
      </c>
      <c r="M6" s="59">
        <v>2345.441634650304</v>
      </c>
    </row>
    <row r="7" spans="1:13" x14ac:dyDescent="0.25">
      <c r="A7" s="56">
        <v>176</v>
      </c>
      <c r="B7" s="56" t="s">
        <v>132</v>
      </c>
      <c r="C7" s="57" t="s">
        <v>224</v>
      </c>
      <c r="D7" s="56">
        <v>4123303</v>
      </c>
      <c r="E7" s="57" t="s">
        <v>225</v>
      </c>
      <c r="F7" s="77">
        <v>4101</v>
      </c>
      <c r="G7" s="77" t="s">
        <v>64</v>
      </c>
      <c r="H7" s="59">
        <v>4218.6892836053858</v>
      </c>
      <c r="K7" s="103" t="s">
        <v>177</v>
      </c>
      <c r="L7" s="59">
        <f>L4-(L6*1.5)</f>
        <v>301.57159662962522</v>
      </c>
      <c r="M7" s="59">
        <v>4218.6892836053858</v>
      </c>
    </row>
    <row r="8" spans="1:13" x14ac:dyDescent="0.25">
      <c r="A8" s="56">
        <v>245</v>
      </c>
      <c r="B8" s="56" t="s">
        <v>132</v>
      </c>
      <c r="C8" s="57" t="s">
        <v>226</v>
      </c>
      <c r="D8" s="56">
        <v>4113734</v>
      </c>
      <c r="E8" s="57" t="s">
        <v>227</v>
      </c>
      <c r="F8" s="77">
        <v>4101</v>
      </c>
      <c r="G8" s="77" t="s">
        <v>64</v>
      </c>
      <c r="H8" s="59">
        <v>6117.6475187805963</v>
      </c>
      <c r="K8" s="103" t="s">
        <v>178</v>
      </c>
      <c r="L8" s="59">
        <f>L5+(L6*1.5)</f>
        <v>9461.1380426914857</v>
      </c>
      <c r="M8" s="59">
        <v>6117.6475187805963</v>
      </c>
    </row>
    <row r="9" spans="1:13" x14ac:dyDescent="0.25">
      <c r="A9" s="56">
        <v>256</v>
      </c>
      <c r="B9" s="56" t="s">
        <v>132</v>
      </c>
      <c r="C9" s="57" t="s">
        <v>228</v>
      </c>
      <c r="D9" s="56">
        <v>4118808</v>
      </c>
      <c r="E9" s="57" t="s">
        <v>229</v>
      </c>
      <c r="F9" s="77">
        <v>4101</v>
      </c>
      <c r="G9" s="77" t="s">
        <v>64</v>
      </c>
      <c r="H9" s="59">
        <v>4449.7483171617605</v>
      </c>
      <c r="K9" s="103" t="s">
        <v>179</v>
      </c>
      <c r="L9" s="59">
        <f>_xlfn.STDEV.S(M4:M72)</f>
        <v>3837.3269578573286</v>
      </c>
      <c r="M9" s="59">
        <v>4449.7483171617605</v>
      </c>
    </row>
    <row r="10" spans="1:13" x14ac:dyDescent="0.25">
      <c r="A10" s="56">
        <v>257</v>
      </c>
      <c r="B10" s="56" t="s">
        <v>132</v>
      </c>
      <c r="C10" s="57" t="s">
        <v>228</v>
      </c>
      <c r="D10" s="56">
        <v>4118808</v>
      </c>
      <c r="E10" s="57" t="s">
        <v>229</v>
      </c>
      <c r="F10" s="77">
        <v>4101</v>
      </c>
      <c r="G10" s="77" t="s">
        <v>64</v>
      </c>
      <c r="H10" s="59">
        <v>4449.7483171617605</v>
      </c>
      <c r="K10" s="103" t="s">
        <v>10</v>
      </c>
      <c r="L10" s="63">
        <f>L9/L3</f>
        <v>0.67624175742129888</v>
      </c>
      <c r="M10" s="59">
        <v>4449.7483171617605</v>
      </c>
    </row>
    <row r="11" spans="1:13" x14ac:dyDescent="0.25">
      <c r="A11" s="56">
        <v>375</v>
      </c>
      <c r="B11" s="56" t="s">
        <v>132</v>
      </c>
      <c r="C11" s="57" t="s">
        <v>220</v>
      </c>
      <c r="D11" s="56">
        <v>4126678</v>
      </c>
      <c r="E11" s="57" t="s">
        <v>221</v>
      </c>
      <c r="F11" s="77">
        <v>4101</v>
      </c>
      <c r="G11" s="77" t="s">
        <v>64</v>
      </c>
      <c r="H11" s="59">
        <v>1843.8395488010881</v>
      </c>
      <c r="K11" s="103"/>
      <c r="L11" s="77"/>
      <c r="M11" s="59">
        <v>1843.8395488010881</v>
      </c>
    </row>
    <row r="12" spans="1:13" x14ac:dyDescent="0.25">
      <c r="A12" s="56">
        <v>379</v>
      </c>
      <c r="B12" s="56" t="s">
        <v>132</v>
      </c>
      <c r="C12" s="57" t="s">
        <v>220</v>
      </c>
      <c r="D12" s="56">
        <v>4126678</v>
      </c>
      <c r="E12" s="57" t="s">
        <v>230</v>
      </c>
      <c r="F12" s="77">
        <v>4101</v>
      </c>
      <c r="G12" s="77" t="s">
        <v>64</v>
      </c>
      <c r="H12" s="59">
        <v>2798.0390746283788</v>
      </c>
      <c r="K12" s="103" t="s">
        <v>180</v>
      </c>
      <c r="L12" s="61">
        <f>L3*0.75</f>
        <v>4255.8673533672427</v>
      </c>
      <c r="M12" s="59">
        <v>2798.0390746283788</v>
      </c>
    </row>
    <row r="13" spans="1:13" x14ac:dyDescent="0.25">
      <c r="A13" s="56">
        <v>405</v>
      </c>
      <c r="B13" s="56" t="s">
        <v>132</v>
      </c>
      <c r="C13" s="57" t="s">
        <v>231</v>
      </c>
      <c r="D13" s="56">
        <v>4124509</v>
      </c>
      <c r="E13" s="57" t="s">
        <v>232</v>
      </c>
      <c r="F13" s="77">
        <v>4101</v>
      </c>
      <c r="G13" s="77" t="s">
        <v>64</v>
      </c>
      <c r="H13" s="59">
        <v>4309.7784420764829</v>
      </c>
      <c r="K13" s="103" t="s">
        <v>181</v>
      </c>
      <c r="L13" s="61">
        <f>L3*1.25</f>
        <v>7093.1122556120717</v>
      </c>
      <c r="M13" s="59">
        <v>4309.7784420764829</v>
      </c>
    </row>
    <row r="14" spans="1:13" x14ac:dyDescent="0.25">
      <c r="A14" s="56">
        <v>418</v>
      </c>
      <c r="B14" s="56" t="s">
        <v>132</v>
      </c>
      <c r="C14" s="57" t="s">
        <v>233</v>
      </c>
      <c r="D14" s="56">
        <v>4115002</v>
      </c>
      <c r="E14" s="57" t="s">
        <v>234</v>
      </c>
      <c r="F14" s="77">
        <v>4101</v>
      </c>
      <c r="G14" s="77" t="s">
        <v>64</v>
      </c>
      <c r="H14" s="59">
        <v>4647.3065963468343</v>
      </c>
      <c r="M14" s="59">
        <v>4647.3065963468343</v>
      </c>
    </row>
    <row r="15" spans="1:13" x14ac:dyDescent="0.25">
      <c r="A15" s="56">
        <v>423</v>
      </c>
      <c r="B15" s="56" t="s">
        <v>132</v>
      </c>
      <c r="C15" s="57" t="s">
        <v>235</v>
      </c>
      <c r="D15" s="56">
        <v>4112603</v>
      </c>
      <c r="E15" s="57" t="s">
        <v>236</v>
      </c>
      <c r="F15" s="77">
        <v>4101</v>
      </c>
      <c r="G15" s="77" t="s">
        <v>64</v>
      </c>
      <c r="H15" s="59">
        <v>3731.145324687458</v>
      </c>
      <c r="M15" s="59">
        <v>3731.145324687458</v>
      </c>
    </row>
    <row r="16" spans="1:13" x14ac:dyDescent="0.25">
      <c r="A16" s="56">
        <v>428</v>
      </c>
      <c r="B16" s="56" t="s">
        <v>132</v>
      </c>
      <c r="C16" s="57" t="s">
        <v>233</v>
      </c>
      <c r="D16" s="56">
        <v>4115002</v>
      </c>
      <c r="E16" s="57" t="s">
        <v>237</v>
      </c>
      <c r="F16" s="77">
        <v>4101</v>
      </c>
      <c r="G16" s="77" t="s">
        <v>64</v>
      </c>
      <c r="H16" s="59">
        <v>3955.6955548032188</v>
      </c>
      <c r="M16" s="59">
        <v>3955.6955548032188</v>
      </c>
    </row>
    <row r="17" spans="1:13" x14ac:dyDescent="0.25">
      <c r="A17" s="56">
        <v>451</v>
      </c>
      <c r="B17" s="56" t="s">
        <v>132</v>
      </c>
      <c r="C17" s="57" t="s">
        <v>238</v>
      </c>
      <c r="D17" s="56">
        <v>4115903</v>
      </c>
      <c r="E17" s="57" t="s">
        <v>239</v>
      </c>
      <c r="F17" s="77">
        <v>4101</v>
      </c>
      <c r="G17" s="77" t="s">
        <v>64</v>
      </c>
      <c r="H17" s="59">
        <v>4055.6229836548282</v>
      </c>
      <c r="M17" s="59">
        <v>4055.6229836548282</v>
      </c>
    </row>
    <row r="18" spans="1:13" x14ac:dyDescent="0.25">
      <c r="A18" s="56">
        <v>538</v>
      </c>
      <c r="B18" s="56" t="s">
        <v>132</v>
      </c>
      <c r="C18" s="57" t="s">
        <v>240</v>
      </c>
      <c r="D18" s="56">
        <v>4121000</v>
      </c>
      <c r="E18" s="57" t="s">
        <v>241</v>
      </c>
      <c r="F18" s="77">
        <v>4101</v>
      </c>
      <c r="G18" s="77" t="s">
        <v>64</v>
      </c>
      <c r="H18" s="59">
        <v>3873.4967043088891</v>
      </c>
      <c r="M18" s="59">
        <v>3873.4967043088891</v>
      </c>
    </row>
    <row r="19" spans="1:13" x14ac:dyDescent="0.25">
      <c r="A19" s="56">
        <v>570</v>
      </c>
      <c r="B19" s="56" t="s">
        <v>132</v>
      </c>
      <c r="C19" s="57" t="s">
        <v>242</v>
      </c>
      <c r="D19" s="56">
        <v>4110904</v>
      </c>
      <c r="E19" s="57" t="s">
        <v>243</v>
      </c>
      <c r="F19" s="77">
        <v>4101</v>
      </c>
      <c r="G19" s="77" t="s">
        <v>64</v>
      </c>
      <c r="H19" s="59">
        <v>4543.6560723846305</v>
      </c>
      <c r="M19" s="59">
        <v>4543.6560723846305</v>
      </c>
    </row>
    <row r="20" spans="1:13" x14ac:dyDescent="0.25">
      <c r="A20" s="56">
        <v>571</v>
      </c>
      <c r="B20" s="56" t="s">
        <v>132</v>
      </c>
      <c r="C20" s="57" t="s">
        <v>231</v>
      </c>
      <c r="D20" s="56">
        <v>4124509</v>
      </c>
      <c r="E20" s="57" t="s">
        <v>244</v>
      </c>
      <c r="F20" s="77">
        <v>4101</v>
      </c>
      <c r="G20" s="77" t="s">
        <v>64</v>
      </c>
      <c r="H20" s="59">
        <v>4122.4528525540018</v>
      </c>
      <c r="M20" s="59">
        <v>4122.4528525540018</v>
      </c>
    </row>
    <row r="21" spans="1:13" x14ac:dyDescent="0.25">
      <c r="A21" s="56">
        <v>573</v>
      </c>
      <c r="B21" s="56" t="s">
        <v>132</v>
      </c>
      <c r="C21" s="57" t="s">
        <v>233</v>
      </c>
      <c r="D21" s="56">
        <v>4115002</v>
      </c>
      <c r="E21" s="57" t="s">
        <v>245</v>
      </c>
      <c r="F21" s="77">
        <v>4101</v>
      </c>
      <c r="G21" s="77" t="s">
        <v>64</v>
      </c>
      <c r="H21" s="59">
        <v>3863.4085257663155</v>
      </c>
      <c r="M21" s="59">
        <v>3863.4085257663155</v>
      </c>
    </row>
    <row r="22" spans="1:13" x14ac:dyDescent="0.25">
      <c r="A22" s="56">
        <v>585</v>
      </c>
      <c r="B22" s="56" t="s">
        <v>132</v>
      </c>
      <c r="C22" s="57" t="s">
        <v>242</v>
      </c>
      <c r="D22" s="56">
        <v>4110904</v>
      </c>
      <c r="E22" s="57" t="s">
        <v>246</v>
      </c>
      <c r="F22" s="77">
        <v>4101</v>
      </c>
      <c r="G22" s="77" t="s">
        <v>64</v>
      </c>
      <c r="H22" s="59">
        <v>3362.1386885694005</v>
      </c>
      <c r="M22" s="59">
        <v>3362.1386885694005</v>
      </c>
    </row>
    <row r="23" spans="1:13" x14ac:dyDescent="0.25">
      <c r="A23" s="56">
        <v>599</v>
      </c>
      <c r="B23" s="56" t="s">
        <v>132</v>
      </c>
      <c r="C23" s="57" t="s">
        <v>224</v>
      </c>
      <c r="D23" s="56">
        <v>4123303</v>
      </c>
      <c r="E23" s="57" t="s">
        <v>247</v>
      </c>
      <c r="F23" s="77">
        <v>4101</v>
      </c>
      <c r="G23" s="77" t="s">
        <v>64</v>
      </c>
      <c r="H23" s="59">
        <v>4382.2590796577088</v>
      </c>
      <c r="M23" s="59">
        <v>4382.2590796577088</v>
      </c>
    </row>
    <row r="24" spans="1:13" x14ac:dyDescent="0.25">
      <c r="A24" s="56">
        <v>618</v>
      </c>
      <c r="B24" s="56" t="s">
        <v>132</v>
      </c>
      <c r="C24" s="57" t="s">
        <v>231</v>
      </c>
      <c r="D24" s="56">
        <v>4124509</v>
      </c>
      <c r="E24" s="57" t="s">
        <v>248</v>
      </c>
      <c r="F24" s="77">
        <v>4101</v>
      </c>
      <c r="G24" s="77" t="s">
        <v>64</v>
      </c>
      <c r="H24" s="59">
        <v>4736.826744864431</v>
      </c>
      <c r="M24" s="59">
        <v>4736.826744864431</v>
      </c>
    </row>
    <row r="25" spans="1:13" x14ac:dyDescent="0.25">
      <c r="A25" s="56">
        <v>638</v>
      </c>
      <c r="B25" s="56" t="s">
        <v>132</v>
      </c>
      <c r="C25" s="57" t="s">
        <v>249</v>
      </c>
      <c r="D25" s="56">
        <v>4101408</v>
      </c>
      <c r="E25" s="57" t="s">
        <v>250</v>
      </c>
      <c r="F25" s="77">
        <v>4101</v>
      </c>
      <c r="G25" s="77" t="s">
        <v>64</v>
      </c>
      <c r="H25" s="59">
        <v>1068.1108132353402</v>
      </c>
      <c r="M25" s="59">
        <v>1068.1108132353402</v>
      </c>
    </row>
    <row r="26" spans="1:13" x14ac:dyDescent="0.25">
      <c r="A26" s="56">
        <v>665</v>
      </c>
      <c r="B26" s="56" t="s">
        <v>132</v>
      </c>
      <c r="C26" s="57" t="s">
        <v>231</v>
      </c>
      <c r="D26" s="56">
        <v>4124509</v>
      </c>
      <c r="E26" s="57" t="s">
        <v>251</v>
      </c>
      <c r="F26" s="77">
        <v>4101</v>
      </c>
      <c r="G26" s="77" t="s">
        <v>64</v>
      </c>
      <c r="H26" s="59">
        <v>2707.3721690041816</v>
      </c>
      <c r="M26" s="59">
        <v>2707.3721690041816</v>
      </c>
    </row>
    <row r="27" spans="1:13" x14ac:dyDescent="0.25">
      <c r="A27" s="56">
        <v>716</v>
      </c>
      <c r="B27" s="56" t="s">
        <v>132</v>
      </c>
      <c r="C27" s="57" t="s">
        <v>252</v>
      </c>
      <c r="D27" s="56">
        <v>4118402</v>
      </c>
      <c r="E27" s="57" t="s">
        <v>253</v>
      </c>
      <c r="F27" s="77">
        <v>4101</v>
      </c>
      <c r="G27" s="77" t="s">
        <v>64</v>
      </c>
      <c r="H27" s="59">
        <v>4157.1743209582692</v>
      </c>
      <c r="M27" s="59">
        <v>4157.1743209582692</v>
      </c>
    </row>
    <row r="28" spans="1:13" x14ac:dyDescent="0.25">
      <c r="A28" s="56">
        <v>725</v>
      </c>
      <c r="B28" s="56" t="s">
        <v>132</v>
      </c>
      <c r="C28" s="57" t="s">
        <v>240</v>
      </c>
      <c r="D28" s="56">
        <v>4121000</v>
      </c>
      <c r="E28" s="57" t="s">
        <v>254</v>
      </c>
      <c r="F28" s="77">
        <v>4101</v>
      </c>
      <c r="G28" s="77" t="s">
        <v>64</v>
      </c>
      <c r="H28" s="59">
        <v>3571.6448991823581</v>
      </c>
      <c r="M28" s="59">
        <v>3571.6448991823581</v>
      </c>
    </row>
    <row r="29" spans="1:13" x14ac:dyDescent="0.25">
      <c r="A29" s="56">
        <v>730</v>
      </c>
      <c r="B29" s="56" t="s">
        <v>132</v>
      </c>
      <c r="C29" s="57" t="s">
        <v>255</v>
      </c>
      <c r="D29" s="56">
        <v>4106704</v>
      </c>
      <c r="E29" s="57" t="s">
        <v>256</v>
      </c>
      <c r="F29" s="77">
        <v>4101</v>
      </c>
      <c r="G29" s="77" t="s">
        <v>64</v>
      </c>
      <c r="H29" s="59">
        <v>3597.4304586924518</v>
      </c>
      <c r="M29" s="59">
        <v>3597.4304586924518</v>
      </c>
    </row>
    <row r="30" spans="1:13" x14ac:dyDescent="0.25">
      <c r="A30" s="56">
        <v>833</v>
      </c>
      <c r="B30" s="56" t="s">
        <v>132</v>
      </c>
      <c r="C30" s="57" t="s">
        <v>257</v>
      </c>
      <c r="D30" s="56">
        <v>4127304</v>
      </c>
      <c r="E30" s="57" t="s">
        <v>258</v>
      </c>
      <c r="F30" s="77">
        <v>4101</v>
      </c>
      <c r="G30" s="77" t="s">
        <v>64</v>
      </c>
      <c r="H30" s="59">
        <v>4133.9449580673499</v>
      </c>
      <c r="M30" s="59">
        <v>4133.9449580673499</v>
      </c>
    </row>
    <row r="31" spans="1:13" x14ac:dyDescent="0.25">
      <c r="A31" s="56">
        <v>900</v>
      </c>
      <c r="B31" s="56" t="s">
        <v>132</v>
      </c>
      <c r="C31" s="57" t="s">
        <v>259</v>
      </c>
      <c r="D31" s="56">
        <v>4115754</v>
      </c>
      <c r="E31" s="57" t="s">
        <v>260</v>
      </c>
      <c r="F31" s="77">
        <v>4101</v>
      </c>
      <c r="G31" s="77" t="s">
        <v>64</v>
      </c>
      <c r="H31" s="59">
        <v>9586.9123968653839</v>
      </c>
      <c r="M31" s="59">
        <v>9586.9123968653839</v>
      </c>
    </row>
    <row r="32" spans="1:13" x14ac:dyDescent="0.25">
      <c r="A32" s="56">
        <v>901</v>
      </c>
      <c r="B32" s="56" t="s">
        <v>132</v>
      </c>
      <c r="C32" s="57" t="s">
        <v>261</v>
      </c>
      <c r="D32" s="56">
        <v>4110805</v>
      </c>
      <c r="E32" s="57" t="s">
        <v>262</v>
      </c>
      <c r="F32" s="77">
        <v>4101</v>
      </c>
      <c r="G32" s="77" t="s">
        <v>64</v>
      </c>
      <c r="H32" s="59">
        <v>2036.0451988073894</v>
      </c>
      <c r="M32" s="59">
        <v>2036.0451988073894</v>
      </c>
    </row>
    <row r="33" spans="1:13" x14ac:dyDescent="0.25">
      <c r="A33" s="56">
        <v>961</v>
      </c>
      <c r="B33" s="56" t="s">
        <v>132</v>
      </c>
      <c r="C33" s="57" t="s">
        <v>238</v>
      </c>
      <c r="D33" s="56">
        <v>4115903</v>
      </c>
      <c r="E33" s="57" t="s">
        <v>263</v>
      </c>
      <c r="F33" s="77">
        <v>4101</v>
      </c>
      <c r="G33" s="77" t="s">
        <v>64</v>
      </c>
      <c r="H33" s="59">
        <v>3836.7662008179313</v>
      </c>
      <c r="M33" s="59">
        <v>3836.7662008179313</v>
      </c>
    </row>
    <row r="34" spans="1:13" x14ac:dyDescent="0.25">
      <c r="A34" s="56">
        <v>970</v>
      </c>
      <c r="B34" s="56" t="s">
        <v>132</v>
      </c>
      <c r="C34" s="57" t="s">
        <v>264</v>
      </c>
      <c r="D34" s="56">
        <v>4100806</v>
      </c>
      <c r="E34" s="57" t="s">
        <v>265</v>
      </c>
      <c r="F34" s="77">
        <v>4101</v>
      </c>
      <c r="G34" s="77" t="s">
        <v>64</v>
      </c>
      <c r="H34" s="59">
        <v>7279.1741942202443</v>
      </c>
      <c r="M34" s="59">
        <v>7279.1741942202443</v>
      </c>
    </row>
    <row r="35" spans="1:13" x14ac:dyDescent="0.25">
      <c r="A35" s="56">
        <v>971</v>
      </c>
      <c r="B35" s="56" t="s">
        <v>132</v>
      </c>
      <c r="C35" s="57" t="s">
        <v>261</v>
      </c>
      <c r="D35" s="56">
        <v>4110805</v>
      </c>
      <c r="E35" s="57" t="s">
        <v>266</v>
      </c>
      <c r="F35" s="77">
        <v>4101</v>
      </c>
      <c r="G35" s="77" t="s">
        <v>64</v>
      </c>
      <c r="H35" s="59">
        <v>1900.539735913952</v>
      </c>
      <c r="M35" s="59">
        <v>1900.539735913952</v>
      </c>
    </row>
    <row r="36" spans="1:13" x14ac:dyDescent="0.25">
      <c r="A36" s="56">
        <v>1037</v>
      </c>
      <c r="B36" s="56" t="s">
        <v>132</v>
      </c>
      <c r="C36" s="57" t="s">
        <v>257</v>
      </c>
      <c r="D36" s="56">
        <v>4127304</v>
      </c>
      <c r="E36" s="57" t="s">
        <v>267</v>
      </c>
      <c r="F36" s="77">
        <v>4101</v>
      </c>
      <c r="G36" s="77" t="s">
        <v>64</v>
      </c>
      <c r="H36" s="59">
        <v>3881.640144706008</v>
      </c>
      <c r="M36" s="59">
        <v>3881.640144706008</v>
      </c>
    </row>
    <row r="37" spans="1:13" x14ac:dyDescent="0.25">
      <c r="A37" s="56">
        <v>1064</v>
      </c>
      <c r="B37" s="56" t="s">
        <v>132</v>
      </c>
      <c r="C37" s="57" t="s">
        <v>257</v>
      </c>
      <c r="D37" s="56">
        <v>4127304</v>
      </c>
      <c r="E37" s="57" t="s">
        <v>268</v>
      </c>
      <c r="F37" s="77">
        <v>4101</v>
      </c>
      <c r="G37" s="77" t="s">
        <v>64</v>
      </c>
      <c r="H37" s="59">
        <v>4393.0156279625235</v>
      </c>
      <c r="M37" s="59">
        <v>4393.0156279625235</v>
      </c>
    </row>
    <row r="38" spans="1:13" x14ac:dyDescent="0.25">
      <c r="A38" s="56">
        <v>1067</v>
      </c>
      <c r="B38" s="56" t="s">
        <v>132</v>
      </c>
      <c r="C38" s="57" t="s">
        <v>257</v>
      </c>
      <c r="D38" s="56">
        <v>4127304</v>
      </c>
      <c r="E38" s="57" t="s">
        <v>269</v>
      </c>
      <c r="F38" s="77">
        <v>4101</v>
      </c>
      <c r="G38" s="77" t="s">
        <v>64</v>
      </c>
      <c r="H38" s="59">
        <v>4355.2614795126347</v>
      </c>
      <c r="M38" s="59">
        <v>4355.2614795126347</v>
      </c>
    </row>
    <row r="39" spans="1:13" x14ac:dyDescent="0.25">
      <c r="A39" s="56">
        <v>1068</v>
      </c>
      <c r="B39" s="56" t="s">
        <v>132</v>
      </c>
      <c r="C39" s="57" t="s">
        <v>240</v>
      </c>
      <c r="D39" s="56">
        <v>4121000</v>
      </c>
      <c r="E39" s="57" t="s">
        <v>270</v>
      </c>
      <c r="F39" s="77">
        <v>4101</v>
      </c>
      <c r="G39" s="77" t="s">
        <v>64</v>
      </c>
      <c r="H39" s="59">
        <v>3894.5214478088897</v>
      </c>
      <c r="M39" s="59">
        <v>3894.5214478088897</v>
      </c>
    </row>
    <row r="40" spans="1:13" x14ac:dyDescent="0.25">
      <c r="A40" s="56">
        <v>1084</v>
      </c>
      <c r="B40" s="56" t="s">
        <v>132</v>
      </c>
      <c r="C40" s="57" t="s">
        <v>271</v>
      </c>
      <c r="D40" s="56">
        <v>4119707</v>
      </c>
      <c r="E40" s="57" t="s">
        <v>272</v>
      </c>
      <c r="F40" s="77">
        <v>4101</v>
      </c>
      <c r="G40" s="77" t="s">
        <v>64</v>
      </c>
      <c r="H40" s="59">
        <v>3752.2000815489191</v>
      </c>
      <c r="M40" s="59">
        <v>3752.2000815489191</v>
      </c>
    </row>
    <row r="41" spans="1:13" x14ac:dyDescent="0.25">
      <c r="A41" s="56">
        <v>1087</v>
      </c>
      <c r="B41" s="56" t="s">
        <v>132</v>
      </c>
      <c r="C41" s="57" t="s">
        <v>273</v>
      </c>
      <c r="D41" s="56">
        <v>4108908</v>
      </c>
      <c r="E41" s="57" t="s">
        <v>274</v>
      </c>
      <c r="F41" s="77">
        <v>4101</v>
      </c>
      <c r="G41" s="77" t="s">
        <v>64</v>
      </c>
      <c r="H41" s="59">
        <v>3552.9814434308764</v>
      </c>
      <c r="M41" s="59">
        <v>3552.9814434308764</v>
      </c>
    </row>
    <row r="42" spans="1:13" x14ac:dyDescent="0.25">
      <c r="A42" s="56">
        <v>1088</v>
      </c>
      <c r="B42" s="56" t="s">
        <v>132</v>
      </c>
      <c r="C42" s="57" t="s">
        <v>275</v>
      </c>
      <c r="D42" s="56">
        <v>4105904</v>
      </c>
      <c r="E42" s="57" t="s">
        <v>276</v>
      </c>
      <c r="F42" s="77">
        <v>4101</v>
      </c>
      <c r="G42" s="77" t="s">
        <v>64</v>
      </c>
      <c r="H42" s="59">
        <v>4761.9303981368403</v>
      </c>
      <c r="M42" s="59">
        <v>4761.9303981368403</v>
      </c>
    </row>
    <row r="43" spans="1:13" x14ac:dyDescent="0.25">
      <c r="A43" s="56">
        <v>1092</v>
      </c>
      <c r="B43" s="56" t="s">
        <v>132</v>
      </c>
      <c r="C43" s="57" t="s">
        <v>277</v>
      </c>
      <c r="D43" s="56">
        <v>4117107</v>
      </c>
      <c r="E43" s="57" t="s">
        <v>278</v>
      </c>
      <c r="F43" s="77">
        <v>4101</v>
      </c>
      <c r="G43" s="77" t="s">
        <v>64</v>
      </c>
      <c r="H43" s="59">
        <v>4297.0110828995348</v>
      </c>
      <c r="M43" s="59">
        <v>4297.0110828995348</v>
      </c>
    </row>
    <row r="44" spans="1:13" x14ac:dyDescent="0.25">
      <c r="A44" s="56">
        <v>1093</v>
      </c>
      <c r="B44" s="56" t="s">
        <v>132</v>
      </c>
      <c r="C44" s="57" t="s">
        <v>279</v>
      </c>
      <c r="D44" s="56">
        <v>4109906</v>
      </c>
      <c r="E44" s="57" t="s">
        <v>280</v>
      </c>
      <c r="F44" s="77">
        <v>4101</v>
      </c>
      <c r="G44" s="77" t="s">
        <v>64</v>
      </c>
      <c r="H44" s="59">
        <v>4138.6359789617209</v>
      </c>
      <c r="M44" s="59">
        <v>4138.6359789617209</v>
      </c>
    </row>
    <row r="45" spans="1:13" x14ac:dyDescent="0.25">
      <c r="A45" s="56">
        <v>1103</v>
      </c>
      <c r="B45" s="56" t="s">
        <v>132</v>
      </c>
      <c r="C45" s="57" t="s">
        <v>279</v>
      </c>
      <c r="D45" s="56">
        <v>4109906</v>
      </c>
      <c r="E45" s="57" t="s">
        <v>281</v>
      </c>
      <c r="F45" s="77">
        <v>4101</v>
      </c>
      <c r="G45" s="77" t="s">
        <v>64</v>
      </c>
      <c r="H45" s="59">
        <v>4139.5571900946115</v>
      </c>
      <c r="M45" s="59">
        <v>4139.5571900946115</v>
      </c>
    </row>
    <row r="46" spans="1:13" x14ac:dyDescent="0.25">
      <c r="A46" s="56">
        <v>1118</v>
      </c>
      <c r="B46" s="56" t="s">
        <v>132</v>
      </c>
      <c r="C46" s="57" t="s">
        <v>282</v>
      </c>
      <c r="D46" s="56">
        <v>4102406</v>
      </c>
      <c r="E46" s="57" t="s">
        <v>283</v>
      </c>
      <c r="F46" s="77">
        <v>4101</v>
      </c>
      <c r="G46" s="77" t="s">
        <v>64</v>
      </c>
      <c r="H46" s="59">
        <v>5752.2599453313633</v>
      </c>
      <c r="M46" s="59">
        <v>5752.2599453313633</v>
      </c>
    </row>
    <row r="47" spans="1:13" x14ac:dyDescent="0.25">
      <c r="A47" s="56">
        <v>1267</v>
      </c>
      <c r="B47" s="56" t="s">
        <v>132</v>
      </c>
      <c r="C47" s="57" t="s">
        <v>284</v>
      </c>
      <c r="D47" s="56">
        <v>4108007</v>
      </c>
      <c r="E47" s="57" t="s">
        <v>285</v>
      </c>
      <c r="F47" s="77">
        <v>4101</v>
      </c>
      <c r="G47" s="77" t="s">
        <v>64</v>
      </c>
      <c r="H47" s="59">
        <v>5579.8798029501804</v>
      </c>
      <c r="M47" s="59">
        <v>5579.8798029501804</v>
      </c>
    </row>
    <row r="48" spans="1:13" x14ac:dyDescent="0.25">
      <c r="A48" s="56">
        <v>1277</v>
      </c>
      <c r="B48" s="56" t="s">
        <v>132</v>
      </c>
      <c r="C48" s="57" t="s">
        <v>264</v>
      </c>
      <c r="D48" s="56">
        <v>4100806</v>
      </c>
      <c r="E48" s="57" t="s">
        <v>265</v>
      </c>
      <c r="F48" s="77">
        <v>4101</v>
      </c>
      <c r="G48" s="77" t="s">
        <v>64</v>
      </c>
      <c r="H48" s="59">
        <v>10253.433220629819</v>
      </c>
      <c r="M48" s="59">
        <v>10253.433220629819</v>
      </c>
    </row>
    <row r="49" spans="1:13" x14ac:dyDescent="0.25">
      <c r="A49" s="56">
        <v>1283</v>
      </c>
      <c r="B49" s="56" t="s">
        <v>132</v>
      </c>
      <c r="C49" s="57" t="s">
        <v>286</v>
      </c>
      <c r="D49" s="56">
        <v>4120507</v>
      </c>
      <c r="E49" s="57" t="s">
        <v>222</v>
      </c>
      <c r="F49" s="77">
        <v>4101</v>
      </c>
      <c r="G49" s="77" t="s">
        <v>64</v>
      </c>
      <c r="H49" s="59">
        <v>7278.7940381867484</v>
      </c>
      <c r="M49" s="59">
        <v>7278.7940381867484</v>
      </c>
    </row>
    <row r="50" spans="1:13" x14ac:dyDescent="0.25">
      <c r="A50" s="56">
        <v>2335</v>
      </c>
      <c r="B50" s="56" t="s">
        <v>132</v>
      </c>
      <c r="C50" s="57" t="s">
        <v>240</v>
      </c>
      <c r="D50" s="56">
        <v>4121000</v>
      </c>
      <c r="E50" s="57" t="s">
        <v>287</v>
      </c>
      <c r="F50" s="77">
        <v>4101</v>
      </c>
      <c r="G50" s="77" t="s">
        <v>64</v>
      </c>
      <c r="H50" s="59">
        <v>14027.194776037117</v>
      </c>
      <c r="M50" s="59">
        <v>14027.194776037117</v>
      </c>
    </row>
    <row r="51" spans="1:13" x14ac:dyDescent="0.25">
      <c r="A51" s="56">
        <v>2339</v>
      </c>
      <c r="B51" s="56" t="s">
        <v>132</v>
      </c>
      <c r="C51" s="57" t="s">
        <v>273</v>
      </c>
      <c r="D51" s="56">
        <v>4108908</v>
      </c>
      <c r="E51" s="57" t="s">
        <v>288</v>
      </c>
      <c r="F51" s="77">
        <v>4101</v>
      </c>
      <c r="G51" s="77" t="s">
        <v>64</v>
      </c>
      <c r="H51" s="59">
        <v>12482.098498879939</v>
      </c>
      <c r="M51" s="59">
        <v>12482.098498879939</v>
      </c>
    </row>
    <row r="52" spans="1:13" x14ac:dyDescent="0.25">
      <c r="A52" s="56">
        <v>2341</v>
      </c>
      <c r="B52" s="56" t="s">
        <v>132</v>
      </c>
      <c r="C52" s="57" t="s">
        <v>226</v>
      </c>
      <c r="D52" s="56">
        <v>4113734</v>
      </c>
      <c r="E52" s="57" t="s">
        <v>289</v>
      </c>
      <c r="F52" s="77">
        <v>4101</v>
      </c>
      <c r="G52" s="77" t="s">
        <v>64</v>
      </c>
      <c r="H52" s="59">
        <v>12877.544503198298</v>
      </c>
      <c r="M52" s="59">
        <v>12877.544503198298</v>
      </c>
    </row>
    <row r="53" spans="1:13" x14ac:dyDescent="0.25">
      <c r="A53" s="56">
        <v>2347</v>
      </c>
      <c r="B53" s="56" t="s">
        <v>132</v>
      </c>
      <c r="C53" s="57" t="s">
        <v>290</v>
      </c>
      <c r="D53" s="56">
        <v>4128807</v>
      </c>
      <c r="E53" s="57" t="s">
        <v>291</v>
      </c>
      <c r="F53" s="77">
        <v>4101</v>
      </c>
      <c r="G53" s="77" t="s">
        <v>64</v>
      </c>
      <c r="H53" s="59">
        <v>10401.988725914964</v>
      </c>
      <c r="M53" s="59">
        <v>10401.988725914964</v>
      </c>
    </row>
    <row r="54" spans="1:13" x14ac:dyDescent="0.25">
      <c r="A54" s="56">
        <v>2348</v>
      </c>
      <c r="B54" s="56" t="s">
        <v>132</v>
      </c>
      <c r="C54" s="57" t="s">
        <v>292</v>
      </c>
      <c r="D54" s="56">
        <v>4100905</v>
      </c>
      <c r="E54" s="57" t="s">
        <v>293</v>
      </c>
      <c r="F54" s="77">
        <v>4101</v>
      </c>
      <c r="G54" s="77" t="s">
        <v>64</v>
      </c>
      <c r="H54" s="59">
        <v>14356.151282699317</v>
      </c>
      <c r="M54" s="59">
        <v>14356.151282699317</v>
      </c>
    </row>
    <row r="55" spans="1:13" x14ac:dyDescent="0.25">
      <c r="A55" s="56">
        <v>2352</v>
      </c>
      <c r="B55" s="56" t="s">
        <v>132</v>
      </c>
      <c r="C55" s="57" t="s">
        <v>240</v>
      </c>
      <c r="D55" s="56">
        <v>4121000</v>
      </c>
      <c r="E55" s="57" t="s">
        <v>241</v>
      </c>
      <c r="F55" s="77">
        <v>4101</v>
      </c>
      <c r="G55" s="77" t="s">
        <v>64</v>
      </c>
      <c r="H55" s="59">
        <v>12715.541817282941</v>
      </c>
      <c r="M55" s="59">
        <v>12715.541817282941</v>
      </c>
    </row>
    <row r="56" spans="1:13" x14ac:dyDescent="0.25">
      <c r="A56" s="56">
        <v>2353</v>
      </c>
      <c r="B56" s="56" t="s">
        <v>132</v>
      </c>
      <c r="C56" s="57" t="s">
        <v>294</v>
      </c>
      <c r="D56" s="56">
        <v>4105102</v>
      </c>
      <c r="E56" s="57" t="s">
        <v>295</v>
      </c>
      <c r="F56" s="77">
        <v>4101</v>
      </c>
      <c r="G56" s="77" t="s">
        <v>64</v>
      </c>
      <c r="H56" s="59">
        <v>19041.290950412233</v>
      </c>
      <c r="M56" s="59">
        <v>19041.290950412233</v>
      </c>
    </row>
    <row r="57" spans="1:13" x14ac:dyDescent="0.25">
      <c r="A57" s="56">
        <v>2357</v>
      </c>
      <c r="B57" s="56" t="s">
        <v>132</v>
      </c>
      <c r="C57" s="57" t="s">
        <v>271</v>
      </c>
      <c r="D57" s="56">
        <v>4119707</v>
      </c>
      <c r="E57" s="57" t="s">
        <v>296</v>
      </c>
      <c r="F57" s="77">
        <v>4101</v>
      </c>
      <c r="G57" s="77" t="s">
        <v>64</v>
      </c>
      <c r="H57" s="59">
        <v>10849.616291031421</v>
      </c>
      <c r="M57" s="59">
        <v>10849.616291031421</v>
      </c>
    </row>
    <row r="58" spans="1:13" x14ac:dyDescent="0.25">
      <c r="A58" s="56">
        <v>3318</v>
      </c>
      <c r="B58" s="56" t="s">
        <v>132</v>
      </c>
      <c r="C58" s="57" t="s">
        <v>297</v>
      </c>
      <c r="D58" s="56">
        <v>4124905</v>
      </c>
      <c r="E58" s="57" t="s">
        <v>298</v>
      </c>
      <c r="F58" s="77">
        <v>4101</v>
      </c>
      <c r="G58" s="77" t="s">
        <v>64</v>
      </c>
      <c r="H58" s="59">
        <v>3933.9164212401433</v>
      </c>
      <c r="M58" s="59">
        <v>3933.9164212401433</v>
      </c>
    </row>
    <row r="59" spans="1:13" x14ac:dyDescent="0.25">
      <c r="A59" s="56">
        <v>3701</v>
      </c>
      <c r="B59" s="56" t="s">
        <v>132</v>
      </c>
      <c r="C59" s="57" t="s">
        <v>299</v>
      </c>
      <c r="D59" s="56">
        <v>4114906</v>
      </c>
      <c r="E59" s="57" t="s">
        <v>300</v>
      </c>
      <c r="F59" s="77">
        <v>4101</v>
      </c>
      <c r="G59" s="77" t="s">
        <v>64</v>
      </c>
      <c r="H59" s="59">
        <v>12855.465833609145</v>
      </c>
      <c r="M59" s="59">
        <v>12855.465833609145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workbookViewId="0">
      <selection activeCell="O1" sqref="O1:W7"/>
    </sheetView>
  </sheetViews>
  <sheetFormatPr defaultRowHeight="15" x14ac:dyDescent="0.25"/>
  <cols>
    <col min="13" max="13" width="9.140625" style="75"/>
  </cols>
  <sheetData>
    <row r="1" spans="1:23" ht="15" customHeight="1" x14ac:dyDescent="0.25">
      <c r="O1" s="132" t="s">
        <v>474</v>
      </c>
      <c r="P1" s="132"/>
      <c r="Q1" s="132"/>
      <c r="R1" s="132"/>
      <c r="S1" s="132"/>
      <c r="T1" s="132"/>
      <c r="U1" s="132"/>
      <c r="V1" s="132"/>
      <c r="W1" s="132"/>
    </row>
    <row r="2" spans="1:23" x14ac:dyDescent="0.25">
      <c r="A2" s="54" t="s">
        <v>124</v>
      </c>
      <c r="B2" s="54" t="s">
        <v>125</v>
      </c>
      <c r="C2" s="54" t="s">
        <v>126</v>
      </c>
      <c r="D2" s="54" t="s">
        <v>127</v>
      </c>
      <c r="E2" s="54" t="s">
        <v>128</v>
      </c>
      <c r="F2" s="55" t="s">
        <v>460</v>
      </c>
      <c r="G2" s="55" t="s">
        <v>459</v>
      </c>
      <c r="H2" s="54" t="s">
        <v>129</v>
      </c>
      <c r="I2" s="54" t="s">
        <v>130</v>
      </c>
      <c r="J2" s="107" t="s">
        <v>461</v>
      </c>
      <c r="K2" s="55" t="s">
        <v>131</v>
      </c>
      <c r="O2" s="133"/>
      <c r="P2" s="133"/>
      <c r="Q2" s="133"/>
      <c r="R2" s="133"/>
      <c r="S2" s="133"/>
      <c r="T2" s="133"/>
      <c r="U2" s="133"/>
      <c r="V2" s="133"/>
      <c r="W2" s="133"/>
    </row>
    <row r="3" spans="1:23" x14ac:dyDescent="0.25">
      <c r="A3" s="56">
        <v>658</v>
      </c>
      <c r="B3" s="56" t="s">
        <v>302</v>
      </c>
      <c r="C3" s="57" t="s">
        <v>315</v>
      </c>
      <c r="D3" s="56">
        <v>1503705</v>
      </c>
      <c r="E3" s="57" t="s">
        <v>367</v>
      </c>
      <c r="F3" s="116">
        <v>35490</v>
      </c>
      <c r="G3" s="117">
        <v>105.33033996151379</v>
      </c>
      <c r="H3" s="118">
        <v>1503</v>
      </c>
      <c r="I3" s="118" t="s">
        <v>27</v>
      </c>
      <c r="J3" s="119">
        <v>3.7623224884000002</v>
      </c>
      <c r="K3" s="120">
        <v>396.28670674802055</v>
      </c>
      <c r="L3" s="62">
        <f>K3-$O$14</f>
        <v>-770.21458008041418</v>
      </c>
      <c r="M3" s="62"/>
      <c r="O3" s="133"/>
      <c r="P3" s="133"/>
      <c r="Q3" s="133"/>
      <c r="R3" s="133"/>
      <c r="S3" s="133"/>
      <c r="T3" s="133"/>
      <c r="U3" s="133"/>
      <c r="V3" s="133"/>
      <c r="W3" s="133"/>
    </row>
    <row r="4" spans="1:23" x14ac:dyDescent="0.25">
      <c r="A4" s="56">
        <v>315</v>
      </c>
      <c r="B4" s="56" t="s">
        <v>302</v>
      </c>
      <c r="C4" s="57" t="s">
        <v>306</v>
      </c>
      <c r="D4" s="56">
        <v>1507151</v>
      </c>
      <c r="E4" s="57" t="s">
        <v>341</v>
      </c>
      <c r="F4" s="116">
        <v>35704</v>
      </c>
      <c r="G4" s="117">
        <v>176.08247081895809</v>
      </c>
      <c r="H4" s="118">
        <v>1503</v>
      </c>
      <c r="I4" s="118" t="s">
        <v>27</v>
      </c>
      <c r="J4" s="119">
        <v>3.7623224884000002</v>
      </c>
      <c r="K4" s="120">
        <v>662.47903977520275</v>
      </c>
      <c r="L4" s="62">
        <f t="shared" ref="L4:L67" si="0">K4-$O$14</f>
        <v>-504.02224705323204</v>
      </c>
      <c r="M4" s="62"/>
      <c r="O4" s="133"/>
      <c r="P4" s="133"/>
      <c r="Q4" s="133"/>
      <c r="R4" s="133"/>
      <c r="S4" s="133"/>
      <c r="T4" s="133"/>
      <c r="U4" s="133"/>
      <c r="V4" s="133"/>
      <c r="W4" s="133"/>
    </row>
    <row r="5" spans="1:23" x14ac:dyDescent="0.25">
      <c r="A5" s="56">
        <v>913</v>
      </c>
      <c r="B5" s="56" t="s">
        <v>302</v>
      </c>
      <c r="C5" s="57" t="s">
        <v>363</v>
      </c>
      <c r="D5" s="56">
        <v>1508407</v>
      </c>
      <c r="E5" s="57" t="s">
        <v>382</v>
      </c>
      <c r="F5" s="116">
        <v>35704</v>
      </c>
      <c r="G5" s="117">
        <v>177.82057115048264</v>
      </c>
      <c r="H5" s="118">
        <v>1503</v>
      </c>
      <c r="I5" s="118" t="s">
        <v>27</v>
      </c>
      <c r="J5" s="119">
        <v>3.7623224884000002</v>
      </c>
      <c r="K5" s="120">
        <v>669.01833373959312</v>
      </c>
      <c r="L5" s="62">
        <f t="shared" si="0"/>
        <v>-497.48295308884167</v>
      </c>
      <c r="M5" s="62"/>
      <c r="O5" s="133"/>
      <c r="P5" s="133"/>
      <c r="Q5" s="133"/>
      <c r="R5" s="133"/>
      <c r="S5" s="133"/>
      <c r="T5" s="133"/>
      <c r="U5" s="133"/>
      <c r="V5" s="133"/>
      <c r="W5" s="133"/>
    </row>
    <row r="6" spans="1:23" x14ac:dyDescent="0.25">
      <c r="A6" s="56">
        <v>109</v>
      </c>
      <c r="B6" s="56" t="s">
        <v>302</v>
      </c>
      <c r="C6" s="57" t="s">
        <v>321</v>
      </c>
      <c r="D6" s="56">
        <v>1502707</v>
      </c>
      <c r="E6" s="57" t="s">
        <v>322</v>
      </c>
      <c r="F6" s="116">
        <v>35735</v>
      </c>
      <c r="G6" s="117">
        <v>135.81209251606978</v>
      </c>
      <c r="H6" s="118">
        <v>1503</v>
      </c>
      <c r="I6" s="118" t="s">
        <v>27</v>
      </c>
      <c r="J6" s="119">
        <v>3.7623224884000002</v>
      </c>
      <c r="K6" s="120">
        <v>510.96888986987068</v>
      </c>
      <c r="L6" s="62">
        <f t="shared" si="0"/>
        <v>-655.53239695856405</v>
      </c>
      <c r="M6" s="62"/>
      <c r="O6" s="133"/>
      <c r="P6" s="133"/>
      <c r="Q6" s="133"/>
      <c r="R6" s="133"/>
      <c r="S6" s="133"/>
      <c r="T6" s="133"/>
      <c r="U6" s="133"/>
      <c r="V6" s="133"/>
      <c r="W6" s="133"/>
    </row>
    <row r="7" spans="1:23" x14ac:dyDescent="0.25">
      <c r="A7" s="56">
        <v>209</v>
      </c>
      <c r="B7" s="56" t="s">
        <v>302</v>
      </c>
      <c r="C7" s="57" t="s">
        <v>329</v>
      </c>
      <c r="D7" s="56">
        <v>1507508</v>
      </c>
      <c r="E7" s="57" t="s">
        <v>331</v>
      </c>
      <c r="F7" s="116">
        <v>35765</v>
      </c>
      <c r="G7" s="117">
        <v>159.1314638888889</v>
      </c>
      <c r="H7" s="118">
        <v>1503</v>
      </c>
      <c r="I7" s="118" t="s">
        <v>27</v>
      </c>
      <c r="J7" s="119">
        <v>3.7623224884000002</v>
      </c>
      <c r="K7" s="120">
        <v>598.70388520117922</v>
      </c>
      <c r="L7" s="62">
        <f t="shared" si="0"/>
        <v>-567.79740162725557</v>
      </c>
      <c r="M7" s="62"/>
      <c r="O7" s="133"/>
      <c r="P7" s="133"/>
      <c r="Q7" s="133"/>
      <c r="R7" s="133"/>
      <c r="S7" s="133"/>
      <c r="T7" s="133"/>
      <c r="U7" s="133"/>
      <c r="V7" s="133"/>
      <c r="W7" s="133"/>
    </row>
    <row r="8" spans="1:23" x14ac:dyDescent="0.25">
      <c r="A8" s="56">
        <v>121</v>
      </c>
      <c r="B8" s="56" t="s">
        <v>302</v>
      </c>
      <c r="C8" s="57" t="s">
        <v>306</v>
      </c>
      <c r="D8" s="56">
        <v>1507151</v>
      </c>
      <c r="E8" s="57" t="s">
        <v>323</v>
      </c>
      <c r="F8" s="116">
        <v>35855</v>
      </c>
      <c r="G8" s="117">
        <v>96.822954840782003</v>
      </c>
      <c r="H8" s="118">
        <v>1503</v>
      </c>
      <c r="I8" s="118" t="s">
        <v>27</v>
      </c>
      <c r="J8" s="119">
        <v>3.5654180861999998</v>
      </c>
      <c r="K8" s="120">
        <v>345.21431434864996</v>
      </c>
      <c r="L8" s="62">
        <f t="shared" si="0"/>
        <v>-821.28697247978482</v>
      </c>
      <c r="M8" s="62"/>
    </row>
    <row r="9" spans="1:23" x14ac:dyDescent="0.25">
      <c r="A9" s="56">
        <v>358</v>
      </c>
      <c r="B9" s="56" t="s">
        <v>302</v>
      </c>
      <c r="C9" s="57" t="s">
        <v>310</v>
      </c>
      <c r="D9" s="56">
        <v>1504208</v>
      </c>
      <c r="E9" s="57" t="s">
        <v>345</v>
      </c>
      <c r="F9" s="116">
        <v>35855</v>
      </c>
      <c r="G9" s="117">
        <v>121.34997756212486</v>
      </c>
      <c r="H9" s="118">
        <v>1503</v>
      </c>
      <c r="I9" s="118" t="s">
        <v>27</v>
      </c>
      <c r="J9" s="119">
        <v>3.5654180861999998</v>
      </c>
      <c r="K9" s="120">
        <v>432.66340475996412</v>
      </c>
      <c r="L9" s="62">
        <f t="shared" si="0"/>
        <v>-733.83788206847066</v>
      </c>
      <c r="M9" s="62"/>
    </row>
    <row r="10" spans="1:23" x14ac:dyDescent="0.25">
      <c r="A10" s="56">
        <v>699</v>
      </c>
      <c r="B10" s="56" t="s">
        <v>302</v>
      </c>
      <c r="C10" s="57" t="s">
        <v>310</v>
      </c>
      <c r="D10" s="56">
        <v>1504208</v>
      </c>
      <c r="E10" s="57" t="s">
        <v>369</v>
      </c>
      <c r="F10" s="116">
        <v>35855</v>
      </c>
      <c r="G10" s="117">
        <v>164.55477205731887</v>
      </c>
      <c r="H10" s="118">
        <v>1503</v>
      </c>
      <c r="I10" s="118" t="s">
        <v>27</v>
      </c>
      <c r="J10" s="119">
        <v>3.5654180861999998</v>
      </c>
      <c r="K10" s="120">
        <v>586.7065604636831</v>
      </c>
      <c r="L10" s="62">
        <f t="shared" si="0"/>
        <v>-579.79472636475168</v>
      </c>
      <c r="M10" s="62"/>
      <c r="P10">
        <v>100</v>
      </c>
      <c r="Q10" s="123">
        <v>2.81</v>
      </c>
      <c r="S10">
        <f>R11/R12</f>
        <v>0.745</v>
      </c>
    </row>
    <row r="11" spans="1:23" x14ac:dyDescent="0.25">
      <c r="A11" s="56">
        <v>33</v>
      </c>
      <c r="B11" s="56" t="s">
        <v>302</v>
      </c>
      <c r="C11" s="57" t="s">
        <v>306</v>
      </c>
      <c r="D11" s="56">
        <v>1507151</v>
      </c>
      <c r="E11" s="57" t="s">
        <v>307</v>
      </c>
      <c r="F11" s="116">
        <v>35886</v>
      </c>
      <c r="G11" s="117">
        <v>130.44848072247308</v>
      </c>
      <c r="H11" s="118">
        <v>1503</v>
      </c>
      <c r="I11" s="118" t="s">
        <v>27</v>
      </c>
      <c r="J11" s="119">
        <v>3.5654180861999998</v>
      </c>
      <c r="K11" s="120">
        <v>465.10337248521751</v>
      </c>
      <c r="L11" s="62">
        <f t="shared" si="0"/>
        <v>-701.39791434321728</v>
      </c>
      <c r="M11" s="62"/>
      <c r="P11" s="75">
        <v>151</v>
      </c>
      <c r="Q11" s="123">
        <f>Q12-S11</f>
        <v>2.8941500000000002</v>
      </c>
      <c r="R11">
        <v>149</v>
      </c>
      <c r="S11">
        <f>S12*S10</f>
        <v>0.24585000000000004</v>
      </c>
    </row>
    <row r="12" spans="1:23" x14ac:dyDescent="0.25">
      <c r="A12" s="56">
        <v>540</v>
      </c>
      <c r="B12" s="56" t="s">
        <v>302</v>
      </c>
      <c r="C12" s="57" t="s">
        <v>315</v>
      </c>
      <c r="D12" s="56">
        <v>1503705</v>
      </c>
      <c r="E12" s="57" t="s">
        <v>361</v>
      </c>
      <c r="F12" s="116">
        <v>35916</v>
      </c>
      <c r="G12" s="117">
        <v>102.55737777777777</v>
      </c>
      <c r="H12" s="118">
        <v>1503</v>
      </c>
      <c r="I12" s="118" t="s">
        <v>27</v>
      </c>
      <c r="J12" s="119">
        <v>3.5654180861999998</v>
      </c>
      <c r="K12" s="120">
        <v>365.65992960213481</v>
      </c>
      <c r="L12" s="62">
        <f t="shared" si="0"/>
        <v>-800.84135722630003</v>
      </c>
      <c r="M12" s="62"/>
      <c r="P12">
        <v>300</v>
      </c>
      <c r="Q12" s="123">
        <v>3.14</v>
      </c>
      <c r="R12">
        <v>200</v>
      </c>
      <c r="S12">
        <f>Q12-Q10</f>
        <v>0.33000000000000007</v>
      </c>
    </row>
    <row r="13" spans="1:23" x14ac:dyDescent="0.25">
      <c r="A13" s="56">
        <v>325</v>
      </c>
      <c r="B13" s="56" t="s">
        <v>302</v>
      </c>
      <c r="C13" s="57" t="s">
        <v>313</v>
      </c>
      <c r="D13" s="56">
        <v>1505064</v>
      </c>
      <c r="E13" s="57" t="s">
        <v>225</v>
      </c>
      <c r="F13" s="116">
        <v>35916</v>
      </c>
      <c r="G13" s="117">
        <v>118.81629057187017</v>
      </c>
      <c r="H13" s="118">
        <v>1503</v>
      </c>
      <c r="I13" s="118" t="s">
        <v>27</v>
      </c>
      <c r="J13" s="119">
        <v>3.5654180861999998</v>
      </c>
      <c r="K13" s="120">
        <v>423.62975134014044</v>
      </c>
      <c r="L13" s="62">
        <f t="shared" si="0"/>
        <v>-742.87153548829428</v>
      </c>
      <c r="M13" s="62"/>
      <c r="O13" t="s">
        <v>475</v>
      </c>
      <c r="P13" t="s">
        <v>476</v>
      </c>
    </row>
    <row r="14" spans="1:23" x14ac:dyDescent="0.25">
      <c r="A14" s="56">
        <v>1193</v>
      </c>
      <c r="B14" s="56" t="s">
        <v>302</v>
      </c>
      <c r="C14" s="57" t="s">
        <v>355</v>
      </c>
      <c r="D14" s="56">
        <v>1505536</v>
      </c>
      <c r="E14" s="57" t="s">
        <v>401</v>
      </c>
      <c r="F14" s="116">
        <v>35916</v>
      </c>
      <c r="G14" s="117">
        <v>190.41481240000371</v>
      </c>
      <c r="H14" s="118">
        <v>1503</v>
      </c>
      <c r="I14" s="118" t="s">
        <v>27</v>
      </c>
      <c r="J14" s="119">
        <v>3.5654180861999998</v>
      </c>
      <c r="K14" s="120">
        <v>678.90841601135321</v>
      </c>
      <c r="L14" s="62">
        <f t="shared" si="0"/>
        <v>-487.59287081708158</v>
      </c>
      <c r="M14" s="62"/>
      <c r="O14" s="62">
        <f>AVERAGE(K3:K153)</f>
        <v>1166.5012868284348</v>
      </c>
      <c r="P14">
        <f>_xlfn.STDEV.S(K3:K153)</f>
        <v>1334.55427971057</v>
      </c>
      <c r="Q14" s="75">
        <f>_xlfn.STDEV.S(K3:K154)</f>
        <v>1334.55427971057</v>
      </c>
    </row>
    <row r="15" spans="1:23" x14ac:dyDescent="0.25">
      <c r="A15" s="56">
        <v>228</v>
      </c>
      <c r="B15" s="56" t="s">
        <v>302</v>
      </c>
      <c r="C15" s="57" t="s">
        <v>308</v>
      </c>
      <c r="D15" s="56">
        <v>1506583</v>
      </c>
      <c r="E15" s="57" t="s">
        <v>336</v>
      </c>
      <c r="F15" s="116">
        <v>35916</v>
      </c>
      <c r="G15" s="117">
        <v>199.3320754016558</v>
      </c>
      <c r="H15" s="118">
        <v>1503</v>
      </c>
      <c r="I15" s="118" t="s">
        <v>27</v>
      </c>
      <c r="J15" s="119">
        <v>3.5654180861999998</v>
      </c>
      <c r="K15" s="120">
        <v>710.70218679684569</v>
      </c>
      <c r="L15" s="62">
        <f t="shared" si="0"/>
        <v>-455.79910003158909</v>
      </c>
      <c r="M15" s="62"/>
      <c r="P15">
        <f>P14*Q11</f>
        <v>3862.4002686243462</v>
      </c>
      <c r="Q15" s="75">
        <f>Q14*Q11</f>
        <v>3862.4002686243462</v>
      </c>
    </row>
    <row r="16" spans="1:23" x14ac:dyDescent="0.25">
      <c r="A16" s="56">
        <v>371</v>
      </c>
      <c r="B16" s="56" t="s">
        <v>302</v>
      </c>
      <c r="C16" s="57" t="s">
        <v>347</v>
      </c>
      <c r="D16" s="56">
        <v>1505494</v>
      </c>
      <c r="E16" s="57" t="s">
        <v>348</v>
      </c>
      <c r="F16" s="116">
        <v>35916</v>
      </c>
      <c r="G16" s="117">
        <v>205.86249655931735</v>
      </c>
      <c r="H16" s="118">
        <v>1503</v>
      </c>
      <c r="I16" s="118" t="s">
        <v>27</v>
      </c>
      <c r="J16" s="119">
        <v>3.5654180861999998</v>
      </c>
      <c r="K16" s="120">
        <v>733.98586850287529</v>
      </c>
      <c r="L16" s="62">
        <f t="shared" si="0"/>
        <v>-432.51541832555949</v>
      </c>
      <c r="M16" s="62"/>
      <c r="P16" s="62">
        <f>SQRT(150)</f>
        <v>12.24744871391589</v>
      </c>
      <c r="Q16" s="62">
        <f>SQRT(150)</f>
        <v>12.24744871391589</v>
      </c>
    </row>
    <row r="17" spans="1:17" x14ac:dyDescent="0.25">
      <c r="A17" s="56">
        <v>390</v>
      </c>
      <c r="B17" s="56" t="s">
        <v>302</v>
      </c>
      <c r="C17" s="57" t="s">
        <v>310</v>
      </c>
      <c r="D17" s="56">
        <v>1504208</v>
      </c>
      <c r="E17" s="57" t="s">
        <v>349</v>
      </c>
      <c r="F17" s="116">
        <v>35916</v>
      </c>
      <c r="G17" s="117">
        <v>212.12238240979386</v>
      </c>
      <c r="H17" s="118">
        <v>1503</v>
      </c>
      <c r="I17" s="118" t="s">
        <v>27</v>
      </c>
      <c r="J17" s="119">
        <v>3.5654180861999998</v>
      </c>
      <c r="K17" s="120">
        <v>756.30497873171169</v>
      </c>
      <c r="L17" s="62">
        <f t="shared" si="0"/>
        <v>-410.1963080967231</v>
      </c>
      <c r="M17" s="62"/>
      <c r="P17">
        <f>P15/P16</f>
        <v>315.36366135061093</v>
      </c>
      <c r="Q17" s="75">
        <f>Q15/Q16</f>
        <v>315.36366135061093</v>
      </c>
    </row>
    <row r="18" spans="1:17" x14ac:dyDescent="0.25">
      <c r="A18" s="56">
        <v>231</v>
      </c>
      <c r="B18" s="56" t="s">
        <v>302</v>
      </c>
      <c r="C18" s="57" t="s">
        <v>319</v>
      </c>
      <c r="D18" s="56">
        <v>1503044</v>
      </c>
      <c r="E18" s="57" t="s">
        <v>337</v>
      </c>
      <c r="F18" s="116">
        <v>35947</v>
      </c>
      <c r="G18" s="117">
        <v>82.89</v>
      </c>
      <c r="H18" s="118">
        <v>1503</v>
      </c>
      <c r="I18" s="118" t="s">
        <v>27</v>
      </c>
      <c r="J18" s="119">
        <v>3.5654180861999998</v>
      </c>
      <c r="K18" s="120">
        <v>295.53750516511798</v>
      </c>
      <c r="L18" s="62">
        <f t="shared" si="0"/>
        <v>-870.96378166331681</v>
      </c>
      <c r="M18" s="62"/>
      <c r="P18" s="62">
        <f>O14-P17</f>
        <v>851.1376254778238</v>
      </c>
      <c r="Q18" s="62">
        <f>O14+Q17</f>
        <v>1481.8649481790458</v>
      </c>
    </row>
    <row r="19" spans="1:17" x14ac:dyDescent="0.25">
      <c r="A19" s="56">
        <v>234</v>
      </c>
      <c r="B19" s="56" t="s">
        <v>302</v>
      </c>
      <c r="C19" s="57" t="s">
        <v>319</v>
      </c>
      <c r="D19" s="56">
        <v>1503044</v>
      </c>
      <c r="E19" s="57" t="s">
        <v>338</v>
      </c>
      <c r="F19" s="116">
        <v>35947</v>
      </c>
      <c r="G19" s="117">
        <v>92.779999907185669</v>
      </c>
      <c r="H19" s="118">
        <v>1503</v>
      </c>
      <c r="I19" s="118" t="s">
        <v>27</v>
      </c>
      <c r="J19" s="119">
        <v>3.5654180861999998</v>
      </c>
      <c r="K19" s="120">
        <v>330.7994897067141</v>
      </c>
      <c r="L19" s="62">
        <f t="shared" si="0"/>
        <v>-835.70179712172069</v>
      </c>
      <c r="M19" s="62"/>
    </row>
    <row r="20" spans="1:17" x14ac:dyDescent="0.25">
      <c r="A20" s="56">
        <v>1336</v>
      </c>
      <c r="B20" s="56" t="s">
        <v>302</v>
      </c>
      <c r="C20" s="57" t="s">
        <v>310</v>
      </c>
      <c r="D20" s="56">
        <v>1504208</v>
      </c>
      <c r="E20" s="57" t="s">
        <v>402</v>
      </c>
      <c r="F20" s="116">
        <v>35947</v>
      </c>
      <c r="G20" s="117">
        <v>109.62450915594262</v>
      </c>
      <c r="H20" s="118">
        <v>1503</v>
      </c>
      <c r="I20" s="118" t="s">
        <v>27</v>
      </c>
      <c r="J20" s="119">
        <v>3.5654180861999998</v>
      </c>
      <c r="K20" s="120">
        <v>390.8572076353953</v>
      </c>
      <c r="L20" s="62">
        <f t="shared" si="0"/>
        <v>-775.64407919303949</v>
      </c>
      <c r="M20" s="62"/>
    </row>
    <row r="21" spans="1:17" x14ac:dyDescent="0.25">
      <c r="A21" s="56">
        <v>855</v>
      </c>
      <c r="B21" s="56" t="s">
        <v>302</v>
      </c>
      <c r="C21" s="57" t="s">
        <v>310</v>
      </c>
      <c r="D21" s="56">
        <v>1504208</v>
      </c>
      <c r="E21" s="57" t="s">
        <v>331</v>
      </c>
      <c r="F21" s="116">
        <v>35947</v>
      </c>
      <c r="G21" s="117">
        <v>114.52988160847397</v>
      </c>
      <c r="H21" s="118">
        <v>1503</v>
      </c>
      <c r="I21" s="118" t="s">
        <v>27</v>
      </c>
      <c r="J21" s="119">
        <v>3.5654180861999998</v>
      </c>
      <c r="K21" s="120">
        <v>408.34691129719783</v>
      </c>
      <c r="L21" s="62">
        <f t="shared" si="0"/>
        <v>-758.15437553123695</v>
      </c>
      <c r="M21" s="62"/>
    </row>
    <row r="22" spans="1:17" x14ac:dyDescent="0.25">
      <c r="A22" s="56">
        <v>1182</v>
      </c>
      <c r="B22" s="56" t="s">
        <v>302</v>
      </c>
      <c r="C22" s="57" t="s">
        <v>315</v>
      </c>
      <c r="D22" s="56">
        <v>1503705</v>
      </c>
      <c r="E22" s="57" t="s">
        <v>399</v>
      </c>
      <c r="F22" s="116">
        <v>35947</v>
      </c>
      <c r="G22" s="117">
        <v>118.04453611111111</v>
      </c>
      <c r="H22" s="118">
        <v>1503</v>
      </c>
      <c r="I22" s="118" t="s">
        <v>27</v>
      </c>
      <c r="J22" s="119">
        <v>3.5654180861999998</v>
      </c>
      <c r="K22" s="120">
        <v>420.87812402764456</v>
      </c>
      <c r="L22" s="62">
        <f t="shared" si="0"/>
        <v>-745.62316280079017</v>
      </c>
      <c r="M22" s="62"/>
    </row>
    <row r="23" spans="1:17" x14ac:dyDescent="0.25">
      <c r="A23" s="56">
        <v>29</v>
      </c>
      <c r="B23" s="56" t="s">
        <v>302</v>
      </c>
      <c r="C23" s="57" t="s">
        <v>303</v>
      </c>
      <c r="D23" s="56">
        <v>1507458</v>
      </c>
      <c r="E23" s="57" t="s">
        <v>305</v>
      </c>
      <c r="F23" s="116">
        <v>35947</v>
      </c>
      <c r="G23" s="117">
        <v>121.71116583284122</v>
      </c>
      <c r="H23" s="118">
        <v>1503</v>
      </c>
      <c r="I23" s="118" t="s">
        <v>27</v>
      </c>
      <c r="J23" s="119">
        <v>3.5654180861999998</v>
      </c>
      <c r="K23" s="120">
        <v>433.95119195289953</v>
      </c>
      <c r="L23" s="62">
        <f t="shared" si="0"/>
        <v>-732.55009487553525</v>
      </c>
      <c r="M23" s="62"/>
    </row>
    <row r="24" spans="1:17" x14ac:dyDescent="0.25">
      <c r="A24" s="56">
        <v>108</v>
      </c>
      <c r="B24" s="56" t="s">
        <v>302</v>
      </c>
      <c r="C24" s="57" t="s">
        <v>319</v>
      </c>
      <c r="D24" s="56">
        <v>1503044</v>
      </c>
      <c r="E24" s="57" t="s">
        <v>320</v>
      </c>
      <c r="F24" s="116">
        <v>35947</v>
      </c>
      <c r="G24" s="117">
        <v>128.34000698537091</v>
      </c>
      <c r="H24" s="118">
        <v>1503</v>
      </c>
      <c r="I24" s="118" t="s">
        <v>27</v>
      </c>
      <c r="J24" s="119">
        <v>3.5654180861999998</v>
      </c>
      <c r="K24" s="120">
        <v>457.58578208867573</v>
      </c>
      <c r="L24" s="62">
        <f t="shared" si="0"/>
        <v>-708.91550473975906</v>
      </c>
      <c r="M24" s="62"/>
    </row>
    <row r="25" spans="1:17" x14ac:dyDescent="0.25">
      <c r="A25" s="56">
        <v>26</v>
      </c>
      <c r="B25" s="56" t="s">
        <v>302</v>
      </c>
      <c r="C25" s="57" t="s">
        <v>303</v>
      </c>
      <c r="D25" s="56">
        <v>1507458</v>
      </c>
      <c r="E25" s="57" t="s">
        <v>304</v>
      </c>
      <c r="F25" s="116">
        <v>35947</v>
      </c>
      <c r="G25" s="117">
        <v>141.66990284591387</v>
      </c>
      <c r="H25" s="118">
        <v>1503</v>
      </c>
      <c r="I25" s="118" t="s">
        <v>27</v>
      </c>
      <c r="J25" s="119">
        <v>3.5654180861999998</v>
      </c>
      <c r="K25" s="120">
        <v>505.11243387701813</v>
      </c>
      <c r="L25" s="62">
        <f t="shared" si="0"/>
        <v>-661.38885295141665</v>
      </c>
      <c r="M25" s="62"/>
    </row>
    <row r="26" spans="1:17" x14ac:dyDescent="0.25">
      <c r="A26" s="56">
        <v>656</v>
      </c>
      <c r="B26" s="56" t="s">
        <v>302</v>
      </c>
      <c r="C26" s="57" t="s">
        <v>365</v>
      </c>
      <c r="D26" s="56">
        <v>1506138</v>
      </c>
      <c r="E26" s="57" t="s">
        <v>366</v>
      </c>
      <c r="F26" s="116">
        <v>35947</v>
      </c>
      <c r="G26" s="117">
        <v>145.54</v>
      </c>
      <c r="H26" s="118">
        <v>1503</v>
      </c>
      <c r="I26" s="118" t="s">
        <v>27</v>
      </c>
      <c r="J26" s="119">
        <v>3.5654180861999998</v>
      </c>
      <c r="K26" s="120">
        <v>518.91094826554797</v>
      </c>
      <c r="L26" s="62">
        <f t="shared" si="0"/>
        <v>-647.59033856288681</v>
      </c>
      <c r="M26" s="62"/>
    </row>
    <row r="27" spans="1:17" x14ac:dyDescent="0.25">
      <c r="A27" s="56">
        <v>848</v>
      </c>
      <c r="B27" s="56" t="s">
        <v>302</v>
      </c>
      <c r="C27" s="57" t="s">
        <v>308</v>
      </c>
      <c r="D27" s="56">
        <v>1506583</v>
      </c>
      <c r="E27" s="57" t="s">
        <v>375</v>
      </c>
      <c r="F27" s="116">
        <v>35947</v>
      </c>
      <c r="G27" s="117">
        <v>145.71462141874579</v>
      </c>
      <c r="H27" s="118">
        <v>1503</v>
      </c>
      <c r="I27" s="118" t="s">
        <v>27</v>
      </c>
      <c r="J27" s="119">
        <v>3.5654180861999998</v>
      </c>
      <c r="K27" s="120">
        <v>519.53354663018217</v>
      </c>
      <c r="L27" s="62">
        <f t="shared" si="0"/>
        <v>-646.96774019825261</v>
      </c>
      <c r="M27" s="62"/>
    </row>
    <row r="28" spans="1:17" x14ac:dyDescent="0.25">
      <c r="A28" s="56">
        <v>208</v>
      </c>
      <c r="B28" s="56" t="s">
        <v>302</v>
      </c>
      <c r="C28" s="57" t="s">
        <v>329</v>
      </c>
      <c r="D28" s="56">
        <v>1507508</v>
      </c>
      <c r="E28" s="57" t="s">
        <v>330</v>
      </c>
      <c r="F28" s="116">
        <v>35947</v>
      </c>
      <c r="G28" s="117">
        <v>152.69044907374035</v>
      </c>
      <c r="H28" s="118">
        <v>1503</v>
      </c>
      <c r="I28" s="118" t="s">
        <v>27</v>
      </c>
      <c r="J28" s="119">
        <v>3.5654180861999998</v>
      </c>
      <c r="K28" s="120">
        <v>544.40528871751383</v>
      </c>
      <c r="L28" s="62">
        <f t="shared" si="0"/>
        <v>-622.09599811092096</v>
      </c>
      <c r="M28" s="62"/>
    </row>
    <row r="29" spans="1:17" x14ac:dyDescent="0.25">
      <c r="A29" s="56">
        <v>145</v>
      </c>
      <c r="B29" s="56" t="s">
        <v>302</v>
      </c>
      <c r="C29" s="57" t="s">
        <v>326</v>
      </c>
      <c r="D29" s="56">
        <v>1501758</v>
      </c>
      <c r="E29" s="57" t="s">
        <v>327</v>
      </c>
      <c r="F29" s="116">
        <v>35947</v>
      </c>
      <c r="G29" s="117">
        <v>155.16669576514445</v>
      </c>
      <c r="H29" s="118">
        <v>1503</v>
      </c>
      <c r="I29" s="118" t="s">
        <v>27</v>
      </c>
      <c r="J29" s="119">
        <v>3.5654180861999998</v>
      </c>
      <c r="K29" s="120">
        <v>553.23414345693891</v>
      </c>
      <c r="L29" s="62">
        <f t="shared" si="0"/>
        <v>-613.26714337149588</v>
      </c>
      <c r="M29" s="62"/>
    </row>
    <row r="30" spans="1:17" x14ac:dyDescent="0.25">
      <c r="A30" s="56">
        <v>43</v>
      </c>
      <c r="B30" s="56" t="s">
        <v>302</v>
      </c>
      <c r="C30" s="57" t="s">
        <v>310</v>
      </c>
      <c r="D30" s="56">
        <v>1504208</v>
      </c>
      <c r="E30" s="57" t="s">
        <v>311</v>
      </c>
      <c r="F30" s="116">
        <v>35947</v>
      </c>
      <c r="G30" s="117">
        <v>193.31304877467076</v>
      </c>
      <c r="H30" s="118">
        <v>1503</v>
      </c>
      <c r="I30" s="118" t="s">
        <v>27</v>
      </c>
      <c r="J30" s="119">
        <v>3.5654180861999998</v>
      </c>
      <c r="K30" s="120">
        <v>689.24184039967383</v>
      </c>
      <c r="L30" s="62">
        <f t="shared" si="0"/>
        <v>-477.25944642876095</v>
      </c>
      <c r="M30" s="62"/>
    </row>
    <row r="31" spans="1:17" x14ac:dyDescent="0.25">
      <c r="A31" s="56">
        <v>383</v>
      </c>
      <c r="B31" s="56" t="s">
        <v>302</v>
      </c>
      <c r="C31" s="57" t="s">
        <v>310</v>
      </c>
      <c r="D31" s="56">
        <v>1504208</v>
      </c>
      <c r="E31" s="57" t="s">
        <v>222</v>
      </c>
      <c r="F31" s="116">
        <v>35947</v>
      </c>
      <c r="G31" s="117">
        <v>213.78010812554754</v>
      </c>
      <c r="H31" s="118">
        <v>1503</v>
      </c>
      <c r="I31" s="118" t="s">
        <v>27</v>
      </c>
      <c r="J31" s="119">
        <v>3.5654180861999998</v>
      </c>
      <c r="K31" s="120">
        <v>762.21546398061878</v>
      </c>
      <c r="L31" s="62">
        <f t="shared" si="0"/>
        <v>-404.28582284781601</v>
      </c>
      <c r="M31" s="62"/>
    </row>
    <row r="32" spans="1:17" x14ac:dyDescent="0.25">
      <c r="A32" s="56">
        <v>1158</v>
      </c>
      <c r="B32" s="56" t="s">
        <v>302</v>
      </c>
      <c r="C32" s="57" t="s">
        <v>319</v>
      </c>
      <c r="D32" s="56">
        <v>1503044</v>
      </c>
      <c r="E32" s="57" t="s">
        <v>398</v>
      </c>
      <c r="F32" s="116">
        <v>35977</v>
      </c>
      <c r="G32" s="117">
        <v>83.581212985568911</v>
      </c>
      <c r="H32" s="118">
        <v>1503</v>
      </c>
      <c r="I32" s="118" t="s">
        <v>27</v>
      </c>
      <c r="J32" s="119">
        <v>3.5654180861999998</v>
      </c>
      <c r="K32" s="120">
        <v>298.00196844528165</v>
      </c>
      <c r="L32" s="62">
        <f t="shared" si="0"/>
        <v>-868.4993183831532</v>
      </c>
      <c r="M32" s="62"/>
    </row>
    <row r="33" spans="1:13" x14ac:dyDescent="0.25">
      <c r="A33" s="56">
        <v>505</v>
      </c>
      <c r="B33" s="56" t="s">
        <v>302</v>
      </c>
      <c r="C33" s="57" t="s">
        <v>357</v>
      </c>
      <c r="D33" s="56">
        <v>1501576</v>
      </c>
      <c r="E33" s="57" t="s">
        <v>358</v>
      </c>
      <c r="F33" s="116">
        <v>35977</v>
      </c>
      <c r="G33" s="117">
        <v>87.236333770272424</v>
      </c>
      <c r="H33" s="118">
        <v>1503</v>
      </c>
      <c r="I33" s="118" t="s">
        <v>27</v>
      </c>
      <c r="J33" s="119">
        <v>3.5654180861999998</v>
      </c>
      <c r="K33" s="120">
        <v>311.03400219830911</v>
      </c>
      <c r="L33" s="62">
        <f t="shared" si="0"/>
        <v>-855.46728463012573</v>
      </c>
      <c r="M33" s="62"/>
    </row>
    <row r="34" spans="1:13" x14ac:dyDescent="0.25">
      <c r="A34" s="56">
        <v>978</v>
      </c>
      <c r="B34" s="56" t="s">
        <v>302</v>
      </c>
      <c r="C34" s="57" t="s">
        <v>386</v>
      </c>
      <c r="D34" s="56">
        <v>1504976</v>
      </c>
      <c r="E34" s="57" t="s">
        <v>387</v>
      </c>
      <c r="F34" s="116">
        <v>35977</v>
      </c>
      <c r="G34" s="117">
        <v>101.41250104268039</v>
      </c>
      <c r="H34" s="118">
        <v>1503</v>
      </c>
      <c r="I34" s="118" t="s">
        <v>27</v>
      </c>
      <c r="J34" s="119">
        <v>3.5654180861999998</v>
      </c>
      <c r="K34" s="120">
        <v>361.577965384349</v>
      </c>
      <c r="L34" s="62">
        <f t="shared" si="0"/>
        <v>-804.92332144408579</v>
      </c>
      <c r="M34" s="62"/>
    </row>
    <row r="35" spans="1:13" x14ac:dyDescent="0.25">
      <c r="A35" s="56">
        <v>211</v>
      </c>
      <c r="B35" s="56" t="s">
        <v>302</v>
      </c>
      <c r="C35" s="57" t="s">
        <v>332</v>
      </c>
      <c r="D35" s="56">
        <v>1501253</v>
      </c>
      <c r="E35" s="57" t="s">
        <v>333</v>
      </c>
      <c r="F35" s="116">
        <v>35977</v>
      </c>
      <c r="G35" s="117">
        <v>106.11730213545704</v>
      </c>
      <c r="H35" s="118">
        <v>1503</v>
      </c>
      <c r="I35" s="118" t="s">
        <v>27</v>
      </c>
      <c r="J35" s="119">
        <v>3.5654180861999998</v>
      </c>
      <c r="K35" s="120">
        <v>378.3525482925084</v>
      </c>
      <c r="L35" s="62">
        <f t="shared" si="0"/>
        <v>-788.14873853592644</v>
      </c>
      <c r="M35" s="62"/>
    </row>
    <row r="36" spans="1:13" x14ac:dyDescent="0.25">
      <c r="A36" s="56">
        <v>757</v>
      </c>
      <c r="B36" s="56" t="s">
        <v>302</v>
      </c>
      <c r="C36" s="57" t="s">
        <v>310</v>
      </c>
      <c r="D36" s="56">
        <v>1504208</v>
      </c>
      <c r="E36" s="57" t="s">
        <v>370</v>
      </c>
      <c r="F36" s="116">
        <v>35977</v>
      </c>
      <c r="G36" s="117">
        <v>137.78541684674011</v>
      </c>
      <c r="H36" s="118">
        <v>1503</v>
      </c>
      <c r="I36" s="118" t="s">
        <v>27</v>
      </c>
      <c r="J36" s="119">
        <v>3.5654180861999998</v>
      </c>
      <c r="K36" s="120">
        <v>491.26261723997334</v>
      </c>
      <c r="L36" s="62">
        <f t="shared" si="0"/>
        <v>-675.23866958846145</v>
      </c>
      <c r="M36" s="62"/>
    </row>
    <row r="37" spans="1:13" x14ac:dyDescent="0.25">
      <c r="A37" s="56">
        <v>351</v>
      </c>
      <c r="B37" s="56" t="s">
        <v>302</v>
      </c>
      <c r="C37" s="57" t="s">
        <v>313</v>
      </c>
      <c r="D37" s="56">
        <v>1505064</v>
      </c>
      <c r="E37" s="57" t="s">
        <v>342</v>
      </c>
      <c r="F37" s="116">
        <v>35977</v>
      </c>
      <c r="G37" s="117">
        <v>143.42435446359355</v>
      </c>
      <c r="H37" s="118">
        <v>1503</v>
      </c>
      <c r="I37" s="118" t="s">
        <v>27</v>
      </c>
      <c r="J37" s="119">
        <v>3.5654180861999998</v>
      </c>
      <c r="K37" s="120">
        <v>511.3677874060561</v>
      </c>
      <c r="L37" s="62">
        <f t="shared" si="0"/>
        <v>-655.13349942237869</v>
      </c>
      <c r="M37" s="62"/>
    </row>
    <row r="38" spans="1:13" x14ac:dyDescent="0.25">
      <c r="A38" s="56">
        <v>917</v>
      </c>
      <c r="B38" s="56" t="s">
        <v>302</v>
      </c>
      <c r="C38" s="57" t="s">
        <v>310</v>
      </c>
      <c r="D38" s="56">
        <v>1504208</v>
      </c>
      <c r="E38" s="57" t="s">
        <v>383</v>
      </c>
      <c r="F38" s="116">
        <v>35977</v>
      </c>
      <c r="G38" s="117">
        <v>150.13277911945013</v>
      </c>
      <c r="H38" s="118">
        <v>1503</v>
      </c>
      <c r="I38" s="118" t="s">
        <v>27</v>
      </c>
      <c r="J38" s="119">
        <v>3.5654180861999998</v>
      </c>
      <c r="K38" s="120">
        <v>535.28612600395718</v>
      </c>
      <c r="L38" s="62">
        <f t="shared" si="0"/>
        <v>-631.21516082447761</v>
      </c>
      <c r="M38" s="62"/>
    </row>
    <row r="39" spans="1:13" x14ac:dyDescent="0.25">
      <c r="A39" s="56">
        <v>352</v>
      </c>
      <c r="B39" s="56" t="s">
        <v>302</v>
      </c>
      <c r="C39" s="57" t="s">
        <v>313</v>
      </c>
      <c r="D39" s="56">
        <v>1505064</v>
      </c>
      <c r="E39" s="57" t="s">
        <v>343</v>
      </c>
      <c r="F39" s="116">
        <v>35977</v>
      </c>
      <c r="G39" s="117">
        <v>150.86481994867231</v>
      </c>
      <c r="H39" s="118">
        <v>1503</v>
      </c>
      <c r="I39" s="118" t="s">
        <v>27</v>
      </c>
      <c r="J39" s="119">
        <v>3.5654180861999998</v>
      </c>
      <c r="K39" s="120">
        <v>537.89615761630273</v>
      </c>
      <c r="L39" s="62">
        <f t="shared" si="0"/>
        <v>-628.60512921213206</v>
      </c>
      <c r="M39" s="62"/>
    </row>
    <row r="40" spans="1:13" x14ac:dyDescent="0.25">
      <c r="A40" s="56">
        <v>902</v>
      </c>
      <c r="B40" s="56" t="s">
        <v>302</v>
      </c>
      <c r="C40" s="57" t="s">
        <v>321</v>
      </c>
      <c r="D40" s="56">
        <v>1502707</v>
      </c>
      <c r="E40" s="57" t="s">
        <v>379</v>
      </c>
      <c r="F40" s="116">
        <v>35977</v>
      </c>
      <c r="G40" s="117">
        <v>156.95018574366259</v>
      </c>
      <c r="H40" s="118">
        <v>1503</v>
      </c>
      <c r="I40" s="118" t="s">
        <v>27</v>
      </c>
      <c r="J40" s="119">
        <v>3.5654180861999998</v>
      </c>
      <c r="K40" s="120">
        <v>559.59303088290392</v>
      </c>
      <c r="L40" s="62">
        <f t="shared" si="0"/>
        <v>-606.90825594553087</v>
      </c>
      <c r="M40" s="62"/>
    </row>
    <row r="41" spans="1:13" x14ac:dyDescent="0.25">
      <c r="A41" s="56">
        <v>1139</v>
      </c>
      <c r="B41" s="56" t="s">
        <v>302</v>
      </c>
      <c r="C41" s="57" t="s">
        <v>365</v>
      </c>
      <c r="D41" s="56">
        <v>1506138</v>
      </c>
      <c r="E41" s="57" t="s">
        <v>397</v>
      </c>
      <c r="F41" s="116">
        <v>35977</v>
      </c>
      <c r="G41" s="117">
        <v>157.13345761150217</v>
      </c>
      <c r="H41" s="118">
        <v>1503</v>
      </c>
      <c r="I41" s="118" t="s">
        <v>27</v>
      </c>
      <c r="J41" s="119">
        <v>3.5654180861999998</v>
      </c>
      <c r="K41" s="120">
        <v>560.24647171519086</v>
      </c>
      <c r="L41" s="62">
        <f t="shared" si="0"/>
        <v>-606.25481511324392</v>
      </c>
      <c r="M41" s="62"/>
    </row>
    <row r="42" spans="1:13" x14ac:dyDescent="0.25">
      <c r="A42" s="56">
        <v>860</v>
      </c>
      <c r="B42" s="56" t="s">
        <v>302</v>
      </c>
      <c r="C42" s="57" t="s">
        <v>308</v>
      </c>
      <c r="D42" s="56">
        <v>1506583</v>
      </c>
      <c r="E42" s="57" t="s">
        <v>376</v>
      </c>
      <c r="F42" s="116">
        <v>35977</v>
      </c>
      <c r="G42" s="117">
        <v>164.12999997413795</v>
      </c>
      <c r="H42" s="118">
        <v>1503</v>
      </c>
      <c r="I42" s="118" t="s">
        <v>27</v>
      </c>
      <c r="J42" s="119">
        <v>3.5654180861999998</v>
      </c>
      <c r="K42" s="120">
        <v>585.19207039579692</v>
      </c>
      <c r="L42" s="62">
        <f t="shared" si="0"/>
        <v>-581.30921643263787</v>
      </c>
      <c r="M42" s="62"/>
    </row>
    <row r="43" spans="1:13" x14ac:dyDescent="0.25">
      <c r="A43" s="56">
        <v>690</v>
      </c>
      <c r="B43" s="56" t="s">
        <v>302</v>
      </c>
      <c r="C43" s="57" t="s">
        <v>321</v>
      </c>
      <c r="D43" s="56">
        <v>1502707</v>
      </c>
      <c r="E43" s="57" t="s">
        <v>368</v>
      </c>
      <c r="F43" s="116">
        <v>35977</v>
      </c>
      <c r="G43" s="117">
        <v>169.29</v>
      </c>
      <c r="H43" s="118">
        <v>1503</v>
      </c>
      <c r="I43" s="118" t="s">
        <v>27</v>
      </c>
      <c r="J43" s="119">
        <v>3.5654180861999998</v>
      </c>
      <c r="K43" s="120">
        <v>603.58962781279797</v>
      </c>
      <c r="L43" s="62">
        <f t="shared" si="0"/>
        <v>-562.91165901563681</v>
      </c>
      <c r="M43" s="62"/>
    </row>
    <row r="44" spans="1:13" x14ac:dyDescent="0.25">
      <c r="A44" s="56">
        <v>39</v>
      </c>
      <c r="B44" s="56" t="s">
        <v>302</v>
      </c>
      <c r="C44" s="57" t="s">
        <v>308</v>
      </c>
      <c r="D44" s="56">
        <v>1506583</v>
      </c>
      <c r="E44" s="57" t="s">
        <v>309</v>
      </c>
      <c r="F44" s="116">
        <v>35977</v>
      </c>
      <c r="G44" s="117">
        <v>171.18313262495082</v>
      </c>
      <c r="H44" s="118">
        <v>1503</v>
      </c>
      <c r="I44" s="118" t="s">
        <v>27</v>
      </c>
      <c r="J44" s="119">
        <v>3.5654180861999998</v>
      </c>
      <c r="K44" s="120">
        <v>610.33943711337292</v>
      </c>
      <c r="L44" s="62">
        <f t="shared" si="0"/>
        <v>-556.16184971506186</v>
      </c>
      <c r="M44" s="62"/>
    </row>
    <row r="45" spans="1:13" x14ac:dyDescent="0.25">
      <c r="A45" s="56">
        <v>361</v>
      </c>
      <c r="B45" s="56" t="s">
        <v>302</v>
      </c>
      <c r="C45" s="57" t="s">
        <v>313</v>
      </c>
      <c r="D45" s="56">
        <v>1505064</v>
      </c>
      <c r="E45" s="57" t="s">
        <v>346</v>
      </c>
      <c r="F45" s="116">
        <v>35977</v>
      </c>
      <c r="G45" s="117">
        <v>174.9713774355553</v>
      </c>
      <c r="H45" s="118">
        <v>1503</v>
      </c>
      <c r="I45" s="118" t="s">
        <v>27</v>
      </c>
      <c r="J45" s="119">
        <v>3.5654180861999998</v>
      </c>
      <c r="K45" s="120">
        <v>623.84611367605544</v>
      </c>
      <c r="L45" s="62">
        <f t="shared" si="0"/>
        <v>-542.65517315237935</v>
      </c>
      <c r="M45" s="62"/>
    </row>
    <row r="46" spans="1:13" x14ac:dyDescent="0.25">
      <c r="A46" s="56">
        <v>355</v>
      </c>
      <c r="B46" s="56" t="s">
        <v>302</v>
      </c>
      <c r="C46" s="57" t="s">
        <v>313</v>
      </c>
      <c r="D46" s="56">
        <v>1505064</v>
      </c>
      <c r="E46" s="57" t="s">
        <v>344</v>
      </c>
      <c r="F46" s="116">
        <v>35977</v>
      </c>
      <c r="G46" s="117">
        <v>177.5571953421757</v>
      </c>
      <c r="H46" s="118">
        <v>1503</v>
      </c>
      <c r="I46" s="118" t="s">
        <v>27</v>
      </c>
      <c r="J46" s="119">
        <v>3.5654180861999998</v>
      </c>
      <c r="K46" s="120">
        <v>633.06563560793961</v>
      </c>
      <c r="L46" s="62">
        <f t="shared" si="0"/>
        <v>-533.43565122049517</v>
      </c>
      <c r="M46" s="62"/>
    </row>
    <row r="47" spans="1:13" x14ac:dyDescent="0.25">
      <c r="A47" s="56">
        <v>435</v>
      </c>
      <c r="B47" s="56" t="s">
        <v>302</v>
      </c>
      <c r="C47" s="57" t="s">
        <v>317</v>
      </c>
      <c r="D47" s="56">
        <v>1506161</v>
      </c>
      <c r="E47" s="57" t="s">
        <v>350</v>
      </c>
      <c r="F47" s="116">
        <v>35977</v>
      </c>
      <c r="G47" s="117">
        <v>180.02016061872243</v>
      </c>
      <c r="H47" s="118">
        <v>1503</v>
      </c>
      <c r="I47" s="118" t="s">
        <v>27</v>
      </c>
      <c r="J47" s="119">
        <v>3.5654180861999998</v>
      </c>
      <c r="K47" s="120">
        <v>641.84713655062194</v>
      </c>
      <c r="L47" s="62">
        <f t="shared" si="0"/>
        <v>-524.65415027781285</v>
      </c>
      <c r="M47" s="62"/>
    </row>
    <row r="48" spans="1:13" x14ac:dyDescent="0.25">
      <c r="A48" s="56">
        <v>882</v>
      </c>
      <c r="B48" s="56" t="s">
        <v>302</v>
      </c>
      <c r="C48" s="57" t="s">
        <v>351</v>
      </c>
      <c r="D48" s="56">
        <v>1502954</v>
      </c>
      <c r="E48" s="57" t="s">
        <v>377</v>
      </c>
      <c r="F48" s="116">
        <v>35977</v>
      </c>
      <c r="G48" s="117">
        <v>198.90999422438998</v>
      </c>
      <c r="H48" s="118">
        <v>1503</v>
      </c>
      <c r="I48" s="118" t="s">
        <v>27</v>
      </c>
      <c r="J48" s="119">
        <v>3.5654180861999998</v>
      </c>
      <c r="K48" s="120">
        <v>709.19729093357751</v>
      </c>
      <c r="L48" s="62">
        <f t="shared" si="0"/>
        <v>-457.30399589485728</v>
      </c>
      <c r="M48" s="62"/>
    </row>
    <row r="49" spans="1:13" x14ac:dyDescent="0.25">
      <c r="A49" s="56">
        <v>261</v>
      </c>
      <c r="B49" s="56" t="s">
        <v>302</v>
      </c>
      <c r="C49" s="57" t="s">
        <v>310</v>
      </c>
      <c r="D49" s="56">
        <v>1504208</v>
      </c>
      <c r="E49" s="57" t="s">
        <v>339</v>
      </c>
      <c r="F49" s="116">
        <v>35977</v>
      </c>
      <c r="G49" s="117">
        <v>232.19698001609783</v>
      </c>
      <c r="H49" s="118">
        <v>1503</v>
      </c>
      <c r="I49" s="118" t="s">
        <v>27</v>
      </c>
      <c r="J49" s="119">
        <v>3.5654180861999998</v>
      </c>
      <c r="K49" s="120">
        <v>827.87931211041507</v>
      </c>
      <c r="L49" s="62">
        <f t="shared" si="0"/>
        <v>-338.62197471801971</v>
      </c>
      <c r="M49" s="62"/>
    </row>
    <row r="50" spans="1:13" x14ac:dyDescent="0.25">
      <c r="A50" s="56">
        <v>835</v>
      </c>
      <c r="B50" s="56" t="s">
        <v>302</v>
      </c>
      <c r="C50" s="57" t="s">
        <v>321</v>
      </c>
      <c r="D50" s="56">
        <v>1502707</v>
      </c>
      <c r="E50" s="57" t="s">
        <v>374</v>
      </c>
      <c r="F50" s="116">
        <v>36008</v>
      </c>
      <c r="G50" s="117">
        <v>83.589948609978265</v>
      </c>
      <c r="H50" s="118">
        <v>1503</v>
      </c>
      <c r="I50" s="118" t="s">
        <v>27</v>
      </c>
      <c r="J50" s="119">
        <v>3.5654180861999998</v>
      </c>
      <c r="K50" s="120">
        <v>298.03311459854501</v>
      </c>
      <c r="L50" s="62">
        <f t="shared" si="0"/>
        <v>-868.46817222988977</v>
      </c>
      <c r="M50" s="62"/>
    </row>
    <row r="51" spans="1:13" x14ac:dyDescent="0.25">
      <c r="A51" s="56">
        <v>216</v>
      </c>
      <c r="B51" s="56" t="s">
        <v>302</v>
      </c>
      <c r="C51" s="57" t="s">
        <v>334</v>
      </c>
      <c r="D51" s="56">
        <v>1505551</v>
      </c>
      <c r="E51" s="57" t="s">
        <v>335</v>
      </c>
      <c r="F51" s="116">
        <v>36008</v>
      </c>
      <c r="G51" s="117">
        <v>127.66902920452658</v>
      </c>
      <c r="H51" s="118">
        <v>1503</v>
      </c>
      <c r="I51" s="118" t="s">
        <v>27</v>
      </c>
      <c r="J51" s="119">
        <v>3.5654180861999998</v>
      </c>
      <c r="K51" s="120">
        <v>455.19346577341503</v>
      </c>
      <c r="L51" s="62">
        <f t="shared" si="0"/>
        <v>-711.30782105501976</v>
      </c>
      <c r="M51" s="62"/>
    </row>
    <row r="52" spans="1:13" x14ac:dyDescent="0.25">
      <c r="A52" s="56">
        <v>88</v>
      </c>
      <c r="B52" s="56" t="s">
        <v>302</v>
      </c>
      <c r="C52" s="57" t="s">
        <v>313</v>
      </c>
      <c r="D52" s="56">
        <v>1505064</v>
      </c>
      <c r="E52" s="57" t="s">
        <v>314</v>
      </c>
      <c r="F52" s="116">
        <v>36008</v>
      </c>
      <c r="G52" s="117">
        <v>147.66149385583253</v>
      </c>
      <c r="H52" s="118">
        <v>1503</v>
      </c>
      <c r="I52" s="118" t="s">
        <v>27</v>
      </c>
      <c r="J52" s="119">
        <v>3.5654180861999998</v>
      </c>
      <c r="K52" s="120">
        <v>526.47496082889541</v>
      </c>
      <c r="L52" s="62">
        <f t="shared" si="0"/>
        <v>-640.02632599953938</v>
      </c>
      <c r="M52" s="62"/>
    </row>
    <row r="53" spans="1:13" x14ac:dyDescent="0.25">
      <c r="A53" s="56">
        <v>643</v>
      </c>
      <c r="B53" s="56" t="s">
        <v>302</v>
      </c>
      <c r="C53" s="57" t="s">
        <v>321</v>
      </c>
      <c r="D53" s="56">
        <v>1502707</v>
      </c>
      <c r="E53" s="57" t="s">
        <v>362</v>
      </c>
      <c r="F53" s="116">
        <v>36008</v>
      </c>
      <c r="G53" s="117">
        <v>182.85</v>
      </c>
      <c r="H53" s="118">
        <v>1503</v>
      </c>
      <c r="I53" s="118" t="s">
        <v>27</v>
      </c>
      <c r="J53" s="119">
        <v>3.5654180861999998</v>
      </c>
      <c r="K53" s="120">
        <v>651.93669706166997</v>
      </c>
      <c r="L53" s="62">
        <f t="shared" si="0"/>
        <v>-514.56458976676481</v>
      </c>
      <c r="M53" s="62"/>
    </row>
    <row r="54" spans="1:13" x14ac:dyDescent="0.25">
      <c r="A54" s="56">
        <v>1190</v>
      </c>
      <c r="B54" s="56" t="s">
        <v>302</v>
      </c>
      <c r="C54" s="57" t="s">
        <v>310</v>
      </c>
      <c r="D54" s="56">
        <v>1504208</v>
      </c>
      <c r="E54" s="57" t="s">
        <v>400</v>
      </c>
      <c r="F54" s="116">
        <v>36008</v>
      </c>
      <c r="G54" s="117">
        <v>208.11512605476238</v>
      </c>
      <c r="H54" s="118">
        <v>1503</v>
      </c>
      <c r="I54" s="118" t="s">
        <v>27</v>
      </c>
      <c r="J54" s="119">
        <v>3.5654180861999998</v>
      </c>
      <c r="K54" s="120">
        <v>742.01743444744261</v>
      </c>
      <c r="L54" s="62">
        <f t="shared" si="0"/>
        <v>-424.48385238099218</v>
      </c>
      <c r="M54" s="62"/>
    </row>
    <row r="55" spans="1:13" x14ac:dyDescent="0.25">
      <c r="A55" s="56">
        <v>165</v>
      </c>
      <c r="B55" s="56" t="s">
        <v>302</v>
      </c>
      <c r="C55" s="57" t="s">
        <v>310</v>
      </c>
      <c r="D55" s="56">
        <v>1504208</v>
      </c>
      <c r="E55" s="57" t="s">
        <v>328</v>
      </c>
      <c r="F55" s="116">
        <v>36039</v>
      </c>
      <c r="G55" s="117">
        <v>137.57999999999998</v>
      </c>
      <c r="H55" s="118">
        <v>1503</v>
      </c>
      <c r="I55" s="118" t="s">
        <v>27</v>
      </c>
      <c r="J55" s="119">
        <v>3.5654180861999998</v>
      </c>
      <c r="K55" s="120">
        <v>490.53022029939592</v>
      </c>
      <c r="L55" s="62">
        <f t="shared" si="0"/>
        <v>-675.97106652903881</v>
      </c>
      <c r="M55" s="62"/>
    </row>
    <row r="56" spans="1:13" x14ac:dyDescent="0.25">
      <c r="A56" s="56">
        <v>275</v>
      </c>
      <c r="B56" s="56" t="s">
        <v>302</v>
      </c>
      <c r="C56" s="57" t="s">
        <v>313</v>
      </c>
      <c r="D56" s="56">
        <v>1505064</v>
      </c>
      <c r="E56" s="57" t="s">
        <v>340</v>
      </c>
      <c r="F56" s="116">
        <v>36039</v>
      </c>
      <c r="G56" s="117">
        <v>210.14031074665516</v>
      </c>
      <c r="H56" s="118">
        <v>1503</v>
      </c>
      <c r="I56" s="118" t="s">
        <v>27</v>
      </c>
      <c r="J56" s="119">
        <v>3.5654180861999998</v>
      </c>
      <c r="K56" s="120">
        <v>749.23806457581247</v>
      </c>
      <c r="L56" s="62">
        <f t="shared" si="0"/>
        <v>-417.26322225262231</v>
      </c>
      <c r="M56" s="62"/>
    </row>
    <row r="57" spans="1:13" x14ac:dyDescent="0.25">
      <c r="A57" s="56">
        <v>799</v>
      </c>
      <c r="B57" s="56" t="s">
        <v>302</v>
      </c>
      <c r="C57" s="57" t="s">
        <v>310</v>
      </c>
      <c r="D57" s="56">
        <v>1504208</v>
      </c>
      <c r="E57" s="57" t="s">
        <v>247</v>
      </c>
      <c r="F57" s="116">
        <v>36069</v>
      </c>
      <c r="G57" s="117">
        <v>100.39299619974663</v>
      </c>
      <c r="H57" s="118">
        <v>1503</v>
      </c>
      <c r="I57" s="118" t="s">
        <v>27</v>
      </c>
      <c r="J57" s="119">
        <v>3.5654180861999998</v>
      </c>
      <c r="K57" s="120">
        <v>357.9430043783845</v>
      </c>
      <c r="L57" s="62">
        <f t="shared" si="0"/>
        <v>-808.55828245005023</v>
      </c>
      <c r="M57" s="62"/>
    </row>
    <row r="58" spans="1:13" x14ac:dyDescent="0.25">
      <c r="A58" s="56">
        <v>59</v>
      </c>
      <c r="B58" s="56" t="s">
        <v>302</v>
      </c>
      <c r="C58" s="57" t="s">
        <v>303</v>
      </c>
      <c r="D58" s="56">
        <v>1507458</v>
      </c>
      <c r="E58" s="57" t="s">
        <v>312</v>
      </c>
      <c r="F58" s="116">
        <v>36069</v>
      </c>
      <c r="G58" s="117">
        <v>144.69981118284807</v>
      </c>
      <c r="H58" s="118">
        <v>1503</v>
      </c>
      <c r="I58" s="118" t="s">
        <v>27</v>
      </c>
      <c r="J58" s="119">
        <v>3.5654180861999998</v>
      </c>
      <c r="K58" s="120">
        <v>515.91532386105143</v>
      </c>
      <c r="L58" s="62">
        <f t="shared" si="0"/>
        <v>-650.58596296738335</v>
      </c>
      <c r="M58" s="62"/>
    </row>
    <row r="59" spans="1:13" x14ac:dyDescent="0.25">
      <c r="A59" s="56">
        <v>99</v>
      </c>
      <c r="B59" s="56" t="s">
        <v>302</v>
      </c>
      <c r="C59" s="57" t="s">
        <v>315</v>
      </c>
      <c r="D59" s="56">
        <v>1503705</v>
      </c>
      <c r="E59" s="57" t="s">
        <v>316</v>
      </c>
      <c r="F59" s="116">
        <v>36069</v>
      </c>
      <c r="G59" s="117">
        <v>148.13400346020762</v>
      </c>
      <c r="H59" s="118">
        <v>1503</v>
      </c>
      <c r="I59" s="118" t="s">
        <v>27</v>
      </c>
      <c r="J59" s="119">
        <v>3.5654180861999998</v>
      </c>
      <c r="K59" s="120">
        <v>528.15965511823765</v>
      </c>
      <c r="L59" s="62">
        <f t="shared" si="0"/>
        <v>-638.34163171019713</v>
      </c>
      <c r="M59" s="62"/>
    </row>
    <row r="60" spans="1:13" x14ac:dyDescent="0.25">
      <c r="A60" s="56">
        <v>890</v>
      </c>
      <c r="B60" s="56" t="s">
        <v>302</v>
      </c>
      <c r="C60" s="57" t="s">
        <v>317</v>
      </c>
      <c r="D60" s="56">
        <v>1506161</v>
      </c>
      <c r="E60" s="57" t="s">
        <v>378</v>
      </c>
      <c r="F60" s="116">
        <v>36069</v>
      </c>
      <c r="G60" s="117">
        <v>181.10941141775353</v>
      </c>
      <c r="H60" s="118">
        <v>1503</v>
      </c>
      <c r="I60" s="118" t="s">
        <v>27</v>
      </c>
      <c r="J60" s="119">
        <v>3.5654180861999998</v>
      </c>
      <c r="K60" s="120">
        <v>645.73077104989522</v>
      </c>
      <c r="L60" s="62">
        <f t="shared" si="0"/>
        <v>-520.77051577853956</v>
      </c>
      <c r="M60" s="62"/>
    </row>
    <row r="61" spans="1:13" x14ac:dyDescent="0.25">
      <c r="A61" s="56">
        <v>136</v>
      </c>
      <c r="B61" s="56" t="s">
        <v>302</v>
      </c>
      <c r="C61" s="57" t="s">
        <v>315</v>
      </c>
      <c r="D61" s="56">
        <v>1503705</v>
      </c>
      <c r="E61" s="57" t="s">
        <v>325</v>
      </c>
      <c r="F61" s="116">
        <v>36100</v>
      </c>
      <c r="G61" s="117">
        <v>110.02500000000001</v>
      </c>
      <c r="H61" s="118">
        <v>1503</v>
      </c>
      <c r="I61" s="118" t="s">
        <v>27</v>
      </c>
      <c r="J61" s="119">
        <v>3.5654180861999998</v>
      </c>
      <c r="K61" s="120">
        <v>392.28512493415502</v>
      </c>
      <c r="L61" s="62">
        <f t="shared" si="0"/>
        <v>-774.21616189427982</v>
      </c>
      <c r="M61" s="62"/>
    </row>
    <row r="62" spans="1:13" x14ac:dyDescent="0.25">
      <c r="A62" s="56">
        <v>1110</v>
      </c>
      <c r="B62" s="56" t="s">
        <v>302</v>
      </c>
      <c r="C62" s="57" t="s">
        <v>329</v>
      </c>
      <c r="D62" s="56">
        <v>1507508</v>
      </c>
      <c r="E62" s="57" t="s">
        <v>394</v>
      </c>
      <c r="F62" s="116">
        <v>36100</v>
      </c>
      <c r="G62" s="117">
        <v>166.02992370543356</v>
      </c>
      <c r="H62" s="118">
        <v>1503</v>
      </c>
      <c r="I62" s="118" t="s">
        <v>27</v>
      </c>
      <c r="J62" s="119">
        <v>3.5654180861999998</v>
      </c>
      <c r="K62" s="120">
        <v>591.96609282975885</v>
      </c>
      <c r="L62" s="62">
        <f t="shared" si="0"/>
        <v>-574.53519399867594</v>
      </c>
      <c r="M62" s="62"/>
    </row>
    <row r="63" spans="1:13" x14ac:dyDescent="0.25">
      <c r="A63" s="56">
        <v>1102</v>
      </c>
      <c r="B63" s="56" t="s">
        <v>302</v>
      </c>
      <c r="C63" s="57" t="s">
        <v>310</v>
      </c>
      <c r="D63" s="56">
        <v>1504208</v>
      </c>
      <c r="E63" s="57" t="s">
        <v>393</v>
      </c>
      <c r="F63" s="116">
        <v>36100</v>
      </c>
      <c r="G63" s="117">
        <v>168.81994146667782</v>
      </c>
      <c r="H63" s="118">
        <v>1503</v>
      </c>
      <c r="I63" s="118" t="s">
        <v>27</v>
      </c>
      <c r="J63" s="119">
        <v>3.5654180861999998</v>
      </c>
      <c r="K63" s="120">
        <v>601.9136726165184</v>
      </c>
      <c r="L63" s="62">
        <f t="shared" si="0"/>
        <v>-564.58761421191639</v>
      </c>
      <c r="M63" s="62"/>
    </row>
    <row r="64" spans="1:13" x14ac:dyDescent="0.25">
      <c r="A64" s="56">
        <v>503</v>
      </c>
      <c r="B64" s="56" t="s">
        <v>302</v>
      </c>
      <c r="C64" s="57" t="s">
        <v>351</v>
      </c>
      <c r="D64" s="56">
        <v>1502954</v>
      </c>
      <c r="E64" s="57" t="s">
        <v>354</v>
      </c>
      <c r="F64" s="116">
        <v>36100</v>
      </c>
      <c r="G64" s="117">
        <v>175.45</v>
      </c>
      <c r="H64" s="118">
        <v>1503</v>
      </c>
      <c r="I64" s="118" t="s">
        <v>27</v>
      </c>
      <c r="J64" s="119">
        <v>3.5654180861999998</v>
      </c>
      <c r="K64" s="120">
        <v>625.5526032237899</v>
      </c>
      <c r="L64" s="62">
        <f t="shared" si="0"/>
        <v>-540.94868360464488</v>
      </c>
      <c r="M64" s="62"/>
    </row>
    <row r="65" spans="1:13" x14ac:dyDescent="0.25">
      <c r="A65" s="56">
        <v>742</v>
      </c>
      <c r="B65" s="56" t="s">
        <v>302</v>
      </c>
      <c r="C65" s="57" t="s">
        <v>321</v>
      </c>
      <c r="D65" s="56">
        <v>1502707</v>
      </c>
      <c r="E65" s="57" t="s">
        <v>322</v>
      </c>
      <c r="F65" s="116">
        <v>36100</v>
      </c>
      <c r="G65" s="117">
        <v>178.77999885215795</v>
      </c>
      <c r="H65" s="118">
        <v>1503</v>
      </c>
      <c r="I65" s="118" t="s">
        <v>27</v>
      </c>
      <c r="J65" s="119">
        <v>3.5654180861999998</v>
      </c>
      <c r="K65" s="120">
        <v>637.42544135829917</v>
      </c>
      <c r="L65" s="62">
        <f t="shared" si="0"/>
        <v>-529.07584547013562</v>
      </c>
      <c r="M65" s="62"/>
    </row>
    <row r="66" spans="1:13" x14ac:dyDescent="0.25">
      <c r="A66" s="56">
        <v>912</v>
      </c>
      <c r="B66" s="56" t="s">
        <v>302</v>
      </c>
      <c r="C66" s="57" t="s">
        <v>380</v>
      </c>
      <c r="D66" s="56">
        <v>1502772</v>
      </c>
      <c r="E66" s="57" t="s">
        <v>381</v>
      </c>
      <c r="F66" s="116">
        <v>36100</v>
      </c>
      <c r="G66" s="117">
        <v>221.40298199097825</v>
      </c>
      <c r="H66" s="118">
        <v>1503</v>
      </c>
      <c r="I66" s="118" t="s">
        <v>27</v>
      </c>
      <c r="J66" s="119">
        <v>3.5654180861999998</v>
      </c>
      <c r="K66" s="120">
        <v>789.39419632924671</v>
      </c>
      <c r="L66" s="62">
        <f t="shared" si="0"/>
        <v>-377.10709049918808</v>
      </c>
      <c r="M66" s="62"/>
    </row>
    <row r="67" spans="1:13" x14ac:dyDescent="0.25">
      <c r="A67" s="56">
        <v>502</v>
      </c>
      <c r="B67" s="56" t="s">
        <v>302</v>
      </c>
      <c r="C67" s="57" t="s">
        <v>351</v>
      </c>
      <c r="D67" s="56">
        <v>1502954</v>
      </c>
      <c r="E67" s="57" t="s">
        <v>353</v>
      </c>
      <c r="F67" s="116">
        <v>36130</v>
      </c>
      <c r="G67" s="117">
        <v>51.490040211862066</v>
      </c>
      <c r="H67" s="118">
        <v>1503</v>
      </c>
      <c r="I67" s="118" t="s">
        <v>27</v>
      </c>
      <c r="J67" s="119">
        <v>3.5654180861999998</v>
      </c>
      <c r="K67" s="120">
        <v>183.58352063053829</v>
      </c>
      <c r="L67" s="62">
        <f t="shared" si="0"/>
        <v>-982.91776619789653</v>
      </c>
      <c r="M67" s="62"/>
    </row>
    <row r="68" spans="1:13" x14ac:dyDescent="0.25">
      <c r="A68" s="56">
        <v>760</v>
      </c>
      <c r="B68" s="56" t="s">
        <v>302</v>
      </c>
      <c r="C68" s="57" t="s">
        <v>321</v>
      </c>
      <c r="D68" s="56">
        <v>1502707</v>
      </c>
      <c r="E68" s="57" t="s">
        <v>371</v>
      </c>
      <c r="F68" s="116">
        <v>36130</v>
      </c>
      <c r="G68" s="117">
        <v>68.889842626487138</v>
      </c>
      <c r="H68" s="118">
        <v>1503</v>
      </c>
      <c r="I68" s="118" t="s">
        <v>27</v>
      </c>
      <c r="J68" s="119">
        <v>3.5654180861999998</v>
      </c>
      <c r="K68" s="120">
        <v>245.62109085594895</v>
      </c>
      <c r="L68" s="62">
        <f t="shared" ref="L68:L131" si="1">K68-$O$14</f>
        <v>-920.88019597248581</v>
      </c>
      <c r="M68" s="62"/>
    </row>
    <row r="69" spans="1:13" x14ac:dyDescent="0.25">
      <c r="A69" s="56">
        <v>1137</v>
      </c>
      <c r="B69" s="56" t="s">
        <v>302</v>
      </c>
      <c r="C69" s="57" t="s">
        <v>315</v>
      </c>
      <c r="D69" s="56">
        <v>1503705</v>
      </c>
      <c r="E69" s="57" t="s">
        <v>395</v>
      </c>
      <c r="F69" s="116">
        <v>36130</v>
      </c>
      <c r="G69" s="117">
        <v>71.889882492055278</v>
      </c>
      <c r="H69" s="118">
        <v>1503</v>
      </c>
      <c r="I69" s="118" t="s">
        <v>27</v>
      </c>
      <c r="J69" s="119">
        <v>3.5654180861999998</v>
      </c>
      <c r="K69" s="120">
        <v>256.31748725196661</v>
      </c>
      <c r="L69" s="62">
        <f t="shared" si="1"/>
        <v>-910.18379957646812</v>
      </c>
      <c r="M69" s="62"/>
    </row>
    <row r="70" spans="1:13" x14ac:dyDescent="0.25">
      <c r="A70" s="56">
        <v>1138</v>
      </c>
      <c r="B70" s="56" t="s">
        <v>302</v>
      </c>
      <c r="C70" s="57" t="s">
        <v>315</v>
      </c>
      <c r="D70" s="56">
        <v>1503705</v>
      </c>
      <c r="E70" s="57" t="s">
        <v>396</v>
      </c>
      <c r="F70" s="116">
        <v>36130</v>
      </c>
      <c r="G70" s="117">
        <v>71.890075668495399</v>
      </c>
      <c r="H70" s="118">
        <v>1503</v>
      </c>
      <c r="I70" s="118" t="s">
        <v>27</v>
      </c>
      <c r="J70" s="119">
        <v>3.5654180861999998</v>
      </c>
      <c r="K70" s="120">
        <v>256.31817600674003</v>
      </c>
      <c r="L70" s="62">
        <f t="shared" si="1"/>
        <v>-910.18311082169475</v>
      </c>
      <c r="M70" s="62"/>
    </row>
    <row r="71" spans="1:13" x14ac:dyDescent="0.25">
      <c r="A71" s="56">
        <v>776</v>
      </c>
      <c r="B71" s="56" t="s">
        <v>302</v>
      </c>
      <c r="C71" s="57" t="s">
        <v>303</v>
      </c>
      <c r="D71" s="56">
        <v>1507458</v>
      </c>
      <c r="E71" s="57" t="s">
        <v>373</v>
      </c>
      <c r="F71" s="116">
        <v>36130</v>
      </c>
      <c r="G71" s="117">
        <v>92.230096399384465</v>
      </c>
      <c r="H71" s="118">
        <v>1503</v>
      </c>
      <c r="I71" s="118" t="s">
        <v>27</v>
      </c>
      <c r="J71" s="119">
        <v>3.5654180861999998</v>
      </c>
      <c r="K71" s="120">
        <v>328.83885379433485</v>
      </c>
      <c r="L71" s="62">
        <f t="shared" si="1"/>
        <v>-837.66243303409988</v>
      </c>
      <c r="M71" s="62"/>
    </row>
    <row r="72" spans="1:13" x14ac:dyDescent="0.25">
      <c r="A72" s="56">
        <v>765</v>
      </c>
      <c r="B72" s="56" t="s">
        <v>302</v>
      </c>
      <c r="C72" s="57" t="s">
        <v>310</v>
      </c>
      <c r="D72" s="56">
        <v>1504208</v>
      </c>
      <c r="E72" s="57" t="s">
        <v>372</v>
      </c>
      <c r="F72" s="116">
        <v>36130</v>
      </c>
      <c r="G72" s="117">
        <v>114.01</v>
      </c>
      <c r="H72" s="118">
        <v>1503</v>
      </c>
      <c r="I72" s="118" t="s">
        <v>27</v>
      </c>
      <c r="J72" s="119">
        <v>3.5654180861999998</v>
      </c>
      <c r="K72" s="120">
        <v>406.49331600766197</v>
      </c>
      <c r="L72" s="62">
        <f t="shared" si="1"/>
        <v>-760.00797082077281</v>
      </c>
      <c r="M72" s="62"/>
    </row>
    <row r="73" spans="1:13" x14ac:dyDescent="0.25">
      <c r="A73" s="56">
        <v>3216</v>
      </c>
      <c r="B73" s="56" t="s">
        <v>302</v>
      </c>
      <c r="C73" s="57" t="s">
        <v>355</v>
      </c>
      <c r="D73" s="56">
        <v>1505536</v>
      </c>
      <c r="E73" s="57" t="s">
        <v>449</v>
      </c>
      <c r="F73" s="116">
        <v>36130</v>
      </c>
      <c r="G73" s="117">
        <v>231.38198975138909</v>
      </c>
      <c r="H73" s="118">
        <v>1503</v>
      </c>
      <c r="I73" s="118" t="s">
        <v>27</v>
      </c>
      <c r="J73" s="119">
        <v>3.5654180861999998</v>
      </c>
      <c r="K73" s="120">
        <v>824.97353108054563</v>
      </c>
      <c r="L73" s="62">
        <f t="shared" si="1"/>
        <v>-341.52775574788916</v>
      </c>
      <c r="M73" s="62"/>
    </row>
    <row r="74" spans="1:13" x14ac:dyDescent="0.25">
      <c r="A74" s="56">
        <v>933</v>
      </c>
      <c r="B74" s="56" t="s">
        <v>302</v>
      </c>
      <c r="C74" s="57" t="s">
        <v>310</v>
      </c>
      <c r="D74" s="56">
        <v>1504208</v>
      </c>
      <c r="E74" s="57" t="s">
        <v>384</v>
      </c>
      <c r="F74" s="116">
        <v>36192</v>
      </c>
      <c r="G74" s="117">
        <v>167.87854320461858</v>
      </c>
      <c r="H74" s="118">
        <v>1503</v>
      </c>
      <c r="I74" s="118" t="s">
        <v>27</v>
      </c>
      <c r="J74" s="119">
        <v>3.5073933698999999</v>
      </c>
      <c r="K74" s="120">
        <v>588.81608938434988</v>
      </c>
      <c r="L74" s="62">
        <f t="shared" si="1"/>
        <v>-577.68519744408491</v>
      </c>
      <c r="M74" s="62"/>
    </row>
    <row r="75" spans="1:13" x14ac:dyDescent="0.25">
      <c r="A75" s="56">
        <v>655</v>
      </c>
      <c r="B75" s="56" t="s">
        <v>302</v>
      </c>
      <c r="C75" s="57" t="s">
        <v>363</v>
      </c>
      <c r="D75" s="56">
        <v>1508407</v>
      </c>
      <c r="E75" s="57" t="s">
        <v>364</v>
      </c>
      <c r="F75" s="116">
        <v>36373</v>
      </c>
      <c r="G75" s="117">
        <v>226.72363500014421</v>
      </c>
      <c r="H75" s="118">
        <v>1503</v>
      </c>
      <c r="I75" s="118" t="s">
        <v>27</v>
      </c>
      <c r="J75" s="119">
        <v>3.5073933698999999</v>
      </c>
      <c r="K75" s="120">
        <v>795.20897419913342</v>
      </c>
      <c r="L75" s="62">
        <f t="shared" si="1"/>
        <v>-371.29231262930136</v>
      </c>
      <c r="M75" s="62"/>
    </row>
    <row r="76" spans="1:13" x14ac:dyDescent="0.25">
      <c r="A76" s="56">
        <v>506</v>
      </c>
      <c r="B76" s="56" t="s">
        <v>302</v>
      </c>
      <c r="C76" s="57" t="s">
        <v>310</v>
      </c>
      <c r="D76" s="56">
        <v>1504208</v>
      </c>
      <c r="E76" s="57" t="s">
        <v>359</v>
      </c>
      <c r="F76" s="116">
        <v>36373</v>
      </c>
      <c r="G76" s="117">
        <v>228.44991702928891</v>
      </c>
      <c r="H76" s="118">
        <v>1503</v>
      </c>
      <c r="I76" s="118" t="s">
        <v>27</v>
      </c>
      <c r="J76" s="119">
        <v>3.5073933698999999</v>
      </c>
      <c r="K76" s="120">
        <v>801.26372434273298</v>
      </c>
      <c r="L76" s="62">
        <f t="shared" si="1"/>
        <v>-365.2375624857018</v>
      </c>
      <c r="M76" s="62"/>
    </row>
    <row r="77" spans="1:13" x14ac:dyDescent="0.25">
      <c r="A77" s="56">
        <v>501</v>
      </c>
      <c r="B77" s="56" t="s">
        <v>302</v>
      </c>
      <c r="C77" s="57" t="s">
        <v>351</v>
      </c>
      <c r="D77" s="56">
        <v>1502954</v>
      </c>
      <c r="E77" s="57" t="s">
        <v>352</v>
      </c>
      <c r="F77" s="116">
        <v>36404</v>
      </c>
      <c r="G77" s="117">
        <v>64.582155361385546</v>
      </c>
      <c r="H77" s="118">
        <v>1503</v>
      </c>
      <c r="I77" s="118" t="s">
        <v>27</v>
      </c>
      <c r="J77" s="119">
        <v>3.5073933698999999</v>
      </c>
      <c r="K77" s="120">
        <v>226.51502352837539</v>
      </c>
      <c r="L77" s="62">
        <f t="shared" si="1"/>
        <v>-939.98626330005936</v>
      </c>
      <c r="M77" s="62"/>
    </row>
    <row r="78" spans="1:13" x14ac:dyDescent="0.25">
      <c r="A78" s="56">
        <v>945</v>
      </c>
      <c r="B78" s="56" t="s">
        <v>302</v>
      </c>
      <c r="C78" s="57" t="s">
        <v>355</v>
      </c>
      <c r="D78" s="56">
        <v>1505536</v>
      </c>
      <c r="E78" s="57" t="s">
        <v>385</v>
      </c>
      <c r="F78" s="116">
        <v>36434</v>
      </c>
      <c r="G78" s="117">
        <v>177.69000759861538</v>
      </c>
      <c r="H78" s="118">
        <v>1503</v>
      </c>
      <c r="I78" s="118" t="s">
        <v>27</v>
      </c>
      <c r="J78" s="119">
        <v>3.5073933698999999</v>
      </c>
      <c r="K78" s="120">
        <v>623.22875454886423</v>
      </c>
      <c r="L78" s="62">
        <f t="shared" si="1"/>
        <v>-543.27253227957056</v>
      </c>
      <c r="M78" s="62"/>
    </row>
    <row r="79" spans="1:13" x14ac:dyDescent="0.25">
      <c r="A79" s="56">
        <v>504</v>
      </c>
      <c r="B79" s="56" t="s">
        <v>302</v>
      </c>
      <c r="C79" s="57" t="s">
        <v>355</v>
      </c>
      <c r="D79" s="56">
        <v>1505536</v>
      </c>
      <c r="E79" s="57" t="s">
        <v>356</v>
      </c>
      <c r="F79" s="116">
        <v>36465</v>
      </c>
      <c r="G79" s="117">
        <v>64.697258030936482</v>
      </c>
      <c r="H79" s="118">
        <v>1503</v>
      </c>
      <c r="I79" s="118" t="s">
        <v>27</v>
      </c>
      <c r="J79" s="119">
        <v>3.5073933698999999</v>
      </c>
      <c r="K79" s="120">
        <v>226.91873386841615</v>
      </c>
      <c r="L79" s="62">
        <f t="shared" si="1"/>
        <v>-939.58255296001857</v>
      </c>
      <c r="M79" s="62"/>
    </row>
    <row r="80" spans="1:13" x14ac:dyDescent="0.25">
      <c r="A80" s="56">
        <v>123</v>
      </c>
      <c r="B80" s="56" t="s">
        <v>302</v>
      </c>
      <c r="C80" s="57" t="s">
        <v>321</v>
      </c>
      <c r="D80" s="56">
        <v>1502707</v>
      </c>
      <c r="E80" s="57" t="s">
        <v>324</v>
      </c>
      <c r="F80" s="116">
        <v>36465</v>
      </c>
      <c r="G80" s="117">
        <v>110.29398914158745</v>
      </c>
      <c r="H80" s="118">
        <v>1503</v>
      </c>
      <c r="I80" s="118" t="s">
        <v>27</v>
      </c>
      <c r="J80" s="119">
        <v>3.5073933698999999</v>
      </c>
      <c r="K80" s="120">
        <v>386.8444062550264</v>
      </c>
      <c r="L80" s="62">
        <f t="shared" si="1"/>
        <v>-779.65688057340844</v>
      </c>
      <c r="M80" s="62"/>
    </row>
    <row r="81" spans="1:20" x14ac:dyDescent="0.25">
      <c r="A81" s="56">
        <v>103</v>
      </c>
      <c r="B81" s="56" t="s">
        <v>302</v>
      </c>
      <c r="C81" s="57" t="s">
        <v>317</v>
      </c>
      <c r="D81" s="56">
        <v>1506161</v>
      </c>
      <c r="E81" s="57" t="s">
        <v>318</v>
      </c>
      <c r="F81" s="116">
        <v>36465</v>
      </c>
      <c r="G81" s="117">
        <v>197.63908599580867</v>
      </c>
      <c r="H81" s="118">
        <v>1503</v>
      </c>
      <c r="I81" s="118" t="s">
        <v>27</v>
      </c>
      <c r="J81" s="119">
        <v>3.5073933698999999</v>
      </c>
      <c r="K81" s="120">
        <v>693.19801985479523</v>
      </c>
      <c r="L81" s="62">
        <f t="shared" si="1"/>
        <v>-473.30326697363955</v>
      </c>
      <c r="M81" s="62"/>
      <c r="T81" s="75"/>
    </row>
    <row r="82" spans="1:20" x14ac:dyDescent="0.25">
      <c r="A82" s="56">
        <v>1100</v>
      </c>
      <c r="B82" s="56" t="s">
        <v>302</v>
      </c>
      <c r="C82" s="57" t="s">
        <v>391</v>
      </c>
      <c r="D82" s="56">
        <v>1500347</v>
      </c>
      <c r="E82" s="57" t="s">
        <v>392</v>
      </c>
      <c r="F82" s="116">
        <v>36465</v>
      </c>
      <c r="G82" s="117">
        <v>208.80761903432682</v>
      </c>
      <c r="H82" s="118">
        <v>1503</v>
      </c>
      <c r="I82" s="118" t="s">
        <v>27</v>
      </c>
      <c r="J82" s="119">
        <v>3.5073933698999999</v>
      </c>
      <c r="K82" s="120">
        <v>732.37045858560293</v>
      </c>
      <c r="L82" s="62">
        <f t="shared" si="1"/>
        <v>-434.13082824283185</v>
      </c>
      <c r="M82" s="62"/>
      <c r="R82" t="s">
        <v>472</v>
      </c>
      <c r="T82" t="s">
        <v>473</v>
      </c>
    </row>
    <row r="83" spans="1:20" x14ac:dyDescent="0.25">
      <c r="A83" s="56">
        <v>511</v>
      </c>
      <c r="B83" s="56" t="s">
        <v>302</v>
      </c>
      <c r="C83" s="57" t="s">
        <v>315</v>
      </c>
      <c r="D83" s="56">
        <v>1503705</v>
      </c>
      <c r="E83" s="57" t="s">
        <v>360</v>
      </c>
      <c r="F83" s="108">
        <v>36617</v>
      </c>
      <c r="G83" s="109">
        <v>117.29427394763454</v>
      </c>
      <c r="H83" s="77">
        <v>1503</v>
      </c>
      <c r="I83" s="77" t="s">
        <v>27</v>
      </c>
      <c r="J83" s="110">
        <v>3.2203019666000001</v>
      </c>
      <c r="K83" s="59">
        <v>377.72298106448665</v>
      </c>
      <c r="L83" s="62">
        <f t="shared" si="1"/>
        <v>-788.77830576394808</v>
      </c>
      <c r="M83" s="62"/>
      <c r="O83" s="103" t="s">
        <v>173</v>
      </c>
      <c r="P83" s="61">
        <f>AVERAGE(K3:K153)</f>
        <v>1166.5012868284348</v>
      </c>
      <c r="R83" s="103" t="s">
        <v>173</v>
      </c>
      <c r="S83" s="61">
        <f>AVERAGE(K74:K153)</f>
        <v>1738.6664709652305</v>
      </c>
      <c r="T83" s="121">
        <f>AVERAGE(K74:K135,K137:K144,K148:K149,K151:K153)</f>
        <v>1406.5175350820371</v>
      </c>
    </row>
    <row r="84" spans="1:20" x14ac:dyDescent="0.25">
      <c r="A84" s="56">
        <v>3207</v>
      </c>
      <c r="B84" s="56" t="s">
        <v>302</v>
      </c>
      <c r="C84" s="57" t="s">
        <v>310</v>
      </c>
      <c r="D84" s="56">
        <v>1504208</v>
      </c>
      <c r="E84" s="57" t="s">
        <v>442</v>
      </c>
      <c r="F84" s="108">
        <v>37165</v>
      </c>
      <c r="G84" s="109">
        <v>314.1623181530677</v>
      </c>
      <c r="H84" s="77">
        <v>1503</v>
      </c>
      <c r="I84" s="77" t="s">
        <v>27</v>
      </c>
      <c r="J84" s="110">
        <v>2.8790527489</v>
      </c>
      <c r="K84" s="59">
        <v>904.48988567938591</v>
      </c>
      <c r="L84" s="62">
        <f t="shared" si="1"/>
        <v>-262.01140114904888</v>
      </c>
      <c r="M84" s="62"/>
      <c r="O84" s="103" t="s">
        <v>174</v>
      </c>
      <c r="P84" s="59">
        <f>_xlfn.QUARTILE.EXC(K3:K153,1)</f>
        <v>515.91532386105143</v>
      </c>
      <c r="R84" s="103" t="s">
        <v>174</v>
      </c>
      <c r="S84" s="59">
        <f>_xlfn.QUARTILE.EXC(K74:K153,1)</f>
        <v>770.30615177392974</v>
      </c>
    </row>
    <row r="85" spans="1:20" x14ac:dyDescent="0.25">
      <c r="A85" s="56">
        <v>1386</v>
      </c>
      <c r="B85" s="56" t="s">
        <v>302</v>
      </c>
      <c r="C85" s="57" t="s">
        <v>313</v>
      </c>
      <c r="D85" s="56">
        <v>1505064</v>
      </c>
      <c r="E85" s="57" t="s">
        <v>411</v>
      </c>
      <c r="F85" s="108">
        <v>37408</v>
      </c>
      <c r="G85" s="109">
        <v>206.98967852601069</v>
      </c>
      <c r="H85" s="77">
        <v>1503</v>
      </c>
      <c r="I85" s="77" t="s">
        <v>27</v>
      </c>
      <c r="J85" s="110">
        <v>2.7508439203999999</v>
      </c>
      <c r="K85" s="59">
        <v>569.3962987588269</v>
      </c>
      <c r="L85" s="62">
        <f t="shared" si="1"/>
        <v>-597.10498806960788</v>
      </c>
      <c r="M85" s="62"/>
      <c r="O85" s="103" t="s">
        <v>175</v>
      </c>
      <c r="P85" s="59">
        <f>_xlfn.QUARTILE.EXC(K3:K153,3)</f>
        <v>1254.0811836127455</v>
      </c>
      <c r="R85" s="103" t="s">
        <v>175</v>
      </c>
      <c r="S85" s="59">
        <f>_xlfn.QUARTILE.EXC(K74:K153,3)</f>
        <v>2106.7567821882571</v>
      </c>
    </row>
    <row r="86" spans="1:20" x14ac:dyDescent="0.25">
      <c r="A86" s="56">
        <v>1002</v>
      </c>
      <c r="B86" s="56" t="s">
        <v>302</v>
      </c>
      <c r="C86" s="57" t="s">
        <v>386</v>
      </c>
      <c r="D86" s="56">
        <v>1504976</v>
      </c>
      <c r="E86" s="57" t="s">
        <v>389</v>
      </c>
      <c r="F86" s="108">
        <v>37408</v>
      </c>
      <c r="G86" s="109">
        <v>223.92918393035089</v>
      </c>
      <c r="H86" s="77">
        <v>1503</v>
      </c>
      <c r="I86" s="77" t="s">
        <v>27</v>
      </c>
      <c r="J86" s="110">
        <v>2.7508439203999999</v>
      </c>
      <c r="K86" s="59">
        <v>615.99423421493907</v>
      </c>
      <c r="L86" s="62">
        <f t="shared" si="1"/>
        <v>-550.50705261349572</v>
      </c>
      <c r="M86" s="62"/>
      <c r="O86" s="103" t="s">
        <v>176</v>
      </c>
      <c r="P86" s="59">
        <f>P85-P84</f>
        <v>738.16585975169403</v>
      </c>
      <c r="R86" s="103" t="s">
        <v>176</v>
      </c>
      <c r="S86" s="59">
        <f>S85-S84</f>
        <v>1336.4506304143274</v>
      </c>
    </row>
    <row r="87" spans="1:20" x14ac:dyDescent="0.25">
      <c r="A87" s="56">
        <v>1003</v>
      </c>
      <c r="B87" s="56" t="s">
        <v>302</v>
      </c>
      <c r="C87" s="57" t="s">
        <v>326</v>
      </c>
      <c r="D87" s="56">
        <v>1501758</v>
      </c>
      <c r="E87" s="57" t="s">
        <v>390</v>
      </c>
      <c r="F87" s="108">
        <v>37408</v>
      </c>
      <c r="G87" s="109">
        <v>273.37859251968507</v>
      </c>
      <c r="H87" s="77">
        <v>1503</v>
      </c>
      <c r="I87" s="77" t="s">
        <v>27</v>
      </c>
      <c r="J87" s="110">
        <v>2.7508439203999999</v>
      </c>
      <c r="K87" s="59">
        <v>752.0218392002846</v>
      </c>
      <c r="L87" s="62">
        <f t="shared" si="1"/>
        <v>-414.47944762815018</v>
      </c>
      <c r="M87" s="62"/>
      <c r="O87" s="103" t="s">
        <v>177</v>
      </c>
      <c r="P87" s="59">
        <f>P84-(P86*1.5)</f>
        <v>-591.33346576648967</v>
      </c>
      <c r="R87" s="103" t="s">
        <v>177</v>
      </c>
      <c r="S87" s="59">
        <f>S84-(S86*1.5)</f>
        <v>-1234.3697938475614</v>
      </c>
    </row>
    <row r="88" spans="1:20" x14ac:dyDescent="0.25">
      <c r="A88" s="56">
        <v>1387</v>
      </c>
      <c r="B88" s="56" t="s">
        <v>302</v>
      </c>
      <c r="C88" s="57" t="s">
        <v>409</v>
      </c>
      <c r="D88" s="56">
        <v>1508100</v>
      </c>
      <c r="E88" s="57" t="s">
        <v>412</v>
      </c>
      <c r="F88" s="108">
        <v>37408</v>
      </c>
      <c r="G88" s="109">
        <v>309.59991747084922</v>
      </c>
      <c r="H88" s="77">
        <v>1503</v>
      </c>
      <c r="I88" s="77" t="s">
        <v>27</v>
      </c>
      <c r="J88" s="110">
        <v>2.7508439203999999</v>
      </c>
      <c r="K88" s="59">
        <v>851.66105073102733</v>
      </c>
      <c r="L88" s="62">
        <f t="shared" si="1"/>
        <v>-314.84023609740746</v>
      </c>
      <c r="M88" s="62"/>
      <c r="O88" s="103" t="s">
        <v>178</v>
      </c>
      <c r="P88" s="59">
        <f>P85+(P86*1.5)</f>
        <v>2361.3299732402866</v>
      </c>
      <c r="R88" s="103" t="s">
        <v>178</v>
      </c>
      <c r="S88" s="59">
        <f>S85+(S86*1.5)</f>
        <v>4111.432727809748</v>
      </c>
    </row>
    <row r="89" spans="1:20" x14ac:dyDescent="0.25">
      <c r="A89" s="56">
        <v>3190</v>
      </c>
      <c r="B89" s="56" t="s">
        <v>302</v>
      </c>
      <c r="C89" s="57" t="s">
        <v>310</v>
      </c>
      <c r="D89" s="56">
        <v>1504208</v>
      </c>
      <c r="E89" s="57" t="s">
        <v>430</v>
      </c>
      <c r="F89" s="108">
        <v>37438</v>
      </c>
      <c r="G89" s="109">
        <v>252.91855562158645</v>
      </c>
      <c r="H89" s="77">
        <v>1503</v>
      </c>
      <c r="I89" s="77" t="s">
        <v>27</v>
      </c>
      <c r="J89" s="110">
        <v>2.7417959935999998</v>
      </c>
      <c r="K89" s="59">
        <v>693.45108251036447</v>
      </c>
      <c r="L89" s="62">
        <f t="shared" si="1"/>
        <v>-473.05020431807031</v>
      </c>
      <c r="M89" s="62"/>
      <c r="O89" s="103" t="s">
        <v>179</v>
      </c>
      <c r="P89" s="59">
        <f>_xlfn.STDEV.S(K3:K153)</f>
        <v>1334.55427971057</v>
      </c>
      <c r="R89" s="103" t="s">
        <v>179</v>
      </c>
      <c r="S89" s="59">
        <f>_xlfn.STDEV.S(K3:K153)</f>
        <v>1334.55427971057</v>
      </c>
    </row>
    <row r="90" spans="1:20" x14ac:dyDescent="0.25">
      <c r="A90" s="56">
        <v>2097</v>
      </c>
      <c r="B90" s="56" t="s">
        <v>302</v>
      </c>
      <c r="C90" s="57" t="s">
        <v>313</v>
      </c>
      <c r="D90" s="56">
        <v>1505064</v>
      </c>
      <c r="E90" s="57" t="s">
        <v>417</v>
      </c>
      <c r="F90" s="108">
        <v>37438</v>
      </c>
      <c r="G90" s="109">
        <v>349.83986339823025</v>
      </c>
      <c r="H90" s="77">
        <v>1503</v>
      </c>
      <c r="I90" s="77" t="s">
        <v>27</v>
      </c>
      <c r="J90" s="110">
        <v>2.7417959935999998</v>
      </c>
      <c r="K90" s="59">
        <v>959.18953586683892</v>
      </c>
      <c r="L90" s="62">
        <f t="shared" si="1"/>
        <v>-207.31175096159586</v>
      </c>
      <c r="M90" s="62"/>
      <c r="O90" s="103" t="s">
        <v>10</v>
      </c>
      <c r="P90" s="63">
        <f>P89/P83</f>
        <v>1.1440658444012946</v>
      </c>
      <c r="R90" s="103" t="s">
        <v>10</v>
      </c>
      <c r="S90" s="63">
        <f>S89/S83</f>
        <v>0.76757348346959531</v>
      </c>
    </row>
    <row r="91" spans="1:20" x14ac:dyDescent="0.25">
      <c r="A91" s="56">
        <v>1393</v>
      </c>
      <c r="B91" s="56" t="s">
        <v>302</v>
      </c>
      <c r="C91" s="57" t="s">
        <v>326</v>
      </c>
      <c r="D91" s="56">
        <v>1501758</v>
      </c>
      <c r="E91" s="57" t="s">
        <v>416</v>
      </c>
      <c r="F91" s="108">
        <v>37469</v>
      </c>
      <c r="G91" s="109">
        <v>257.22972659024379</v>
      </c>
      <c r="H91" s="77">
        <v>1503</v>
      </c>
      <c r="I91" s="77" t="s">
        <v>27</v>
      </c>
      <c r="J91" s="110">
        <v>2.7208454834000002</v>
      </c>
      <c r="K91" s="59">
        <v>699.88233978928179</v>
      </c>
      <c r="L91" s="62">
        <f t="shared" si="1"/>
        <v>-466.618947039153</v>
      </c>
      <c r="M91" s="62"/>
      <c r="O91" s="103"/>
      <c r="P91" s="77"/>
      <c r="R91" s="103"/>
      <c r="S91" s="77"/>
    </row>
    <row r="92" spans="1:20" x14ac:dyDescent="0.25">
      <c r="A92" s="56">
        <v>3197</v>
      </c>
      <c r="B92" s="56" t="s">
        <v>302</v>
      </c>
      <c r="C92" s="57" t="s">
        <v>310</v>
      </c>
      <c r="D92" s="56">
        <v>1504208</v>
      </c>
      <c r="E92" s="57" t="s">
        <v>433</v>
      </c>
      <c r="F92" s="108">
        <v>37469</v>
      </c>
      <c r="G92" s="109">
        <v>267.69895784184695</v>
      </c>
      <c r="H92" s="77">
        <v>1503</v>
      </c>
      <c r="I92" s="77" t="s">
        <v>27</v>
      </c>
      <c r="J92" s="110">
        <v>2.7208454834000002</v>
      </c>
      <c r="K92" s="59">
        <v>728.36750035487637</v>
      </c>
      <c r="L92" s="62">
        <f t="shared" si="1"/>
        <v>-438.13378647355842</v>
      </c>
      <c r="M92" s="62"/>
      <c r="O92" s="103" t="s">
        <v>180</v>
      </c>
      <c r="P92" s="61">
        <f>P83*0.75</f>
        <v>874.87596512132609</v>
      </c>
      <c r="R92" s="103" t="s">
        <v>180</v>
      </c>
      <c r="S92" s="61">
        <f>S83*0.75</f>
        <v>1303.9998532239229</v>
      </c>
      <c r="T92" s="61">
        <f>T83*0.75</f>
        <v>1054.8881513115277</v>
      </c>
    </row>
    <row r="93" spans="1:20" x14ac:dyDescent="0.25">
      <c r="A93" s="56">
        <v>1392</v>
      </c>
      <c r="B93" s="56" t="s">
        <v>302</v>
      </c>
      <c r="C93" s="57" t="s">
        <v>306</v>
      </c>
      <c r="D93" s="56">
        <v>1507151</v>
      </c>
      <c r="E93" s="57" t="s">
        <v>415</v>
      </c>
      <c r="F93" s="108">
        <v>37500</v>
      </c>
      <c r="G93" s="109">
        <v>404.74890392422191</v>
      </c>
      <c r="H93" s="77">
        <v>1503</v>
      </c>
      <c r="I93" s="77" t="s">
        <v>27</v>
      </c>
      <c r="J93" s="110">
        <v>2.6939064192000002</v>
      </c>
      <c r="K93" s="59">
        <v>1090.3556704456255</v>
      </c>
      <c r="L93" s="62">
        <f t="shared" si="1"/>
        <v>-76.145616382809294</v>
      </c>
      <c r="M93" s="62"/>
      <c r="O93" s="103" t="s">
        <v>181</v>
      </c>
      <c r="P93" s="61">
        <f>P83*1.25</f>
        <v>1458.1266085355435</v>
      </c>
      <c r="R93" s="103" t="s">
        <v>181</v>
      </c>
      <c r="S93" s="61">
        <f>S83*1.25</f>
        <v>2173.3330887065381</v>
      </c>
      <c r="T93" s="61">
        <f>T83*1.25</f>
        <v>1758.1469188525464</v>
      </c>
    </row>
    <row r="94" spans="1:20" x14ac:dyDescent="0.25">
      <c r="A94" s="56">
        <v>1385</v>
      </c>
      <c r="B94" s="56" t="s">
        <v>302</v>
      </c>
      <c r="C94" s="57" t="s">
        <v>409</v>
      </c>
      <c r="D94" s="56">
        <v>1508100</v>
      </c>
      <c r="E94" s="57" t="s">
        <v>410</v>
      </c>
      <c r="F94" s="108">
        <v>37530</v>
      </c>
      <c r="G94" s="109">
        <v>306.5072623957746</v>
      </c>
      <c r="H94" s="77">
        <v>1503</v>
      </c>
      <c r="I94" s="77" t="s">
        <v>27</v>
      </c>
      <c r="J94" s="110">
        <v>2.6773071151000001</v>
      </c>
      <c r="K94" s="59">
        <v>820.61407444203007</v>
      </c>
      <c r="L94" s="62">
        <f t="shared" si="1"/>
        <v>-345.88721238640471</v>
      </c>
      <c r="M94" s="62"/>
    </row>
    <row r="95" spans="1:20" x14ac:dyDescent="0.25">
      <c r="A95" s="56">
        <v>3206</v>
      </c>
      <c r="B95" s="56" t="s">
        <v>302</v>
      </c>
      <c r="C95" s="57" t="s">
        <v>306</v>
      </c>
      <c r="D95" s="56">
        <v>1507151</v>
      </c>
      <c r="E95" s="57" t="s">
        <v>441</v>
      </c>
      <c r="F95" s="108">
        <v>37561</v>
      </c>
      <c r="G95" s="109">
        <v>338.24973037482317</v>
      </c>
      <c r="H95" s="77">
        <v>1503</v>
      </c>
      <c r="I95" s="77" t="s">
        <v>27</v>
      </c>
      <c r="J95" s="110">
        <v>2.6534262786</v>
      </c>
      <c r="K95" s="59">
        <v>897.52072330592046</v>
      </c>
      <c r="L95" s="62">
        <f t="shared" si="1"/>
        <v>-268.98056352251433</v>
      </c>
      <c r="M95" s="62"/>
    </row>
    <row r="96" spans="1:20" x14ac:dyDescent="0.25">
      <c r="A96" s="56">
        <v>3195</v>
      </c>
      <c r="B96" s="56" t="s">
        <v>302</v>
      </c>
      <c r="C96" s="57" t="s">
        <v>409</v>
      </c>
      <c r="D96" s="56">
        <v>1508100</v>
      </c>
      <c r="E96" s="57" t="s">
        <v>432</v>
      </c>
      <c r="F96" s="108">
        <v>37591</v>
      </c>
      <c r="G96" s="109">
        <v>434.87092926221158</v>
      </c>
      <c r="H96" s="77">
        <v>1503</v>
      </c>
      <c r="I96" s="77" t="s">
        <v>27</v>
      </c>
      <c r="J96" s="110">
        <v>2.5993595989</v>
      </c>
      <c r="K96" s="59">
        <v>1130.3859242602925</v>
      </c>
      <c r="L96" s="62">
        <f t="shared" si="1"/>
        <v>-36.115362568142245</v>
      </c>
      <c r="M96" s="62"/>
    </row>
    <row r="97" spans="1:13" x14ac:dyDescent="0.25">
      <c r="A97" s="56">
        <v>91</v>
      </c>
      <c r="B97" s="56" t="s">
        <v>302</v>
      </c>
      <c r="C97" s="57" t="s">
        <v>306</v>
      </c>
      <c r="D97" s="56">
        <v>1507151</v>
      </c>
      <c r="E97" s="57" t="s">
        <v>267</v>
      </c>
      <c r="F97" s="108">
        <v>37803</v>
      </c>
      <c r="G97" s="109">
        <v>460.43</v>
      </c>
      <c r="H97" s="77">
        <v>1503</v>
      </c>
      <c r="I97" s="77" t="s">
        <v>27</v>
      </c>
      <c r="J97" s="110">
        <v>2.3410935158999999</v>
      </c>
      <c r="K97" s="59">
        <v>1077.9096875258369</v>
      </c>
      <c r="L97" s="62">
        <f t="shared" si="1"/>
        <v>-88.591599302597842</v>
      </c>
      <c r="M97" s="62"/>
    </row>
    <row r="98" spans="1:13" x14ac:dyDescent="0.25">
      <c r="A98" s="56">
        <v>3185</v>
      </c>
      <c r="B98" s="56" t="s">
        <v>302</v>
      </c>
      <c r="C98" s="57" t="s">
        <v>306</v>
      </c>
      <c r="D98" s="56">
        <v>1507151</v>
      </c>
      <c r="E98" s="57" t="s">
        <v>427</v>
      </c>
      <c r="F98" s="108">
        <v>37803</v>
      </c>
      <c r="G98" s="109">
        <v>460.43</v>
      </c>
      <c r="H98" s="77">
        <v>1503</v>
      </c>
      <c r="I98" s="77" t="s">
        <v>27</v>
      </c>
      <c r="J98" s="110">
        <v>2.3410935158999999</v>
      </c>
      <c r="K98" s="59">
        <v>1077.9096875258369</v>
      </c>
      <c r="L98" s="62">
        <f t="shared" si="1"/>
        <v>-88.591599302597842</v>
      </c>
      <c r="M98" s="62"/>
    </row>
    <row r="99" spans="1:13" x14ac:dyDescent="0.25">
      <c r="A99" s="56">
        <v>3209</v>
      </c>
      <c r="B99" s="56" t="s">
        <v>302</v>
      </c>
      <c r="C99" s="57" t="s">
        <v>310</v>
      </c>
      <c r="D99" s="56">
        <v>1504208</v>
      </c>
      <c r="E99" s="57" t="s">
        <v>443</v>
      </c>
      <c r="F99" s="108">
        <v>37803</v>
      </c>
      <c r="G99" s="109">
        <v>609.88978804190322</v>
      </c>
      <c r="H99" s="77">
        <v>1503</v>
      </c>
      <c r="I99" s="77" t="s">
        <v>27</v>
      </c>
      <c r="J99" s="110">
        <v>2.3410935158999999</v>
      </c>
      <c r="K99" s="59">
        <v>1427.8090281985249</v>
      </c>
      <c r="L99" s="62">
        <f t="shared" si="1"/>
        <v>261.30774137009007</v>
      </c>
      <c r="M99" s="62"/>
    </row>
    <row r="100" spans="1:13" x14ac:dyDescent="0.25">
      <c r="A100" s="56">
        <v>3203</v>
      </c>
      <c r="B100" s="56" t="s">
        <v>302</v>
      </c>
      <c r="C100" s="57" t="s">
        <v>321</v>
      </c>
      <c r="D100" s="56">
        <v>1502707</v>
      </c>
      <c r="E100" s="57" t="s">
        <v>439</v>
      </c>
      <c r="F100" s="108">
        <v>38047</v>
      </c>
      <c r="G100" s="109">
        <v>322.96939356812311</v>
      </c>
      <c r="H100" s="77">
        <v>1503</v>
      </c>
      <c r="I100" s="77" t="s">
        <v>27</v>
      </c>
      <c r="J100" s="110">
        <v>2.2601620824999999</v>
      </c>
      <c r="K100" s="59">
        <v>729.96317715069119</v>
      </c>
      <c r="L100" s="62">
        <f t="shared" si="1"/>
        <v>-436.53810967774359</v>
      </c>
      <c r="M100" s="62"/>
    </row>
    <row r="101" spans="1:13" x14ac:dyDescent="0.25">
      <c r="A101" s="56">
        <v>3213</v>
      </c>
      <c r="B101" s="56" t="s">
        <v>302</v>
      </c>
      <c r="C101" s="57" t="s">
        <v>308</v>
      </c>
      <c r="D101" s="56">
        <v>1506583</v>
      </c>
      <c r="E101" s="57" t="s">
        <v>447</v>
      </c>
      <c r="F101" s="108">
        <v>38047</v>
      </c>
      <c r="G101" s="109">
        <v>688.19095617437358</v>
      </c>
      <c r="H101" s="77">
        <v>1503</v>
      </c>
      <c r="I101" s="77" t="s">
        <v>27</v>
      </c>
      <c r="J101" s="110">
        <v>2.2601620824999999</v>
      </c>
      <c r="K101" s="59">
        <v>1555.4231046647385</v>
      </c>
      <c r="L101" s="62">
        <f t="shared" si="1"/>
        <v>388.92181783630372</v>
      </c>
      <c r="M101" s="62"/>
    </row>
    <row r="102" spans="1:13" x14ac:dyDescent="0.25">
      <c r="A102" s="56">
        <v>3215</v>
      </c>
      <c r="B102" s="56" t="s">
        <v>302</v>
      </c>
      <c r="C102" s="57" t="s">
        <v>310</v>
      </c>
      <c r="D102" s="56">
        <v>1504208</v>
      </c>
      <c r="E102" s="57" t="s">
        <v>448</v>
      </c>
      <c r="F102" s="108">
        <v>38078</v>
      </c>
      <c r="G102" s="109">
        <v>540.29418473175292</v>
      </c>
      <c r="H102" s="77">
        <v>1503</v>
      </c>
      <c r="I102" s="77" t="s">
        <v>27</v>
      </c>
      <c r="J102" s="110">
        <v>2.2511574526999998</v>
      </c>
      <c r="K102" s="59">
        <v>1216.287280609356</v>
      </c>
      <c r="L102" s="62">
        <f t="shared" si="1"/>
        <v>49.785993780921217</v>
      </c>
      <c r="M102" s="62"/>
    </row>
    <row r="103" spans="1:13" x14ac:dyDescent="0.25">
      <c r="A103" s="56">
        <v>3210</v>
      </c>
      <c r="B103" s="56" t="s">
        <v>302</v>
      </c>
      <c r="C103" s="57" t="s">
        <v>315</v>
      </c>
      <c r="D103" s="56">
        <v>1503705</v>
      </c>
      <c r="E103" s="57" t="s">
        <v>444</v>
      </c>
      <c r="F103" s="108">
        <v>38169</v>
      </c>
      <c r="G103" s="109">
        <v>601.03990050080165</v>
      </c>
      <c r="H103" s="77">
        <v>1503</v>
      </c>
      <c r="I103" s="77" t="s">
        <v>27</v>
      </c>
      <c r="J103" s="110">
        <v>2.2219314911999999</v>
      </c>
      <c r="K103" s="59">
        <v>1335.4694823904458</v>
      </c>
      <c r="L103" s="62">
        <f t="shared" si="1"/>
        <v>168.96819556201103</v>
      </c>
      <c r="M103" s="62"/>
    </row>
    <row r="104" spans="1:13" x14ac:dyDescent="0.25">
      <c r="A104" s="56">
        <v>1390</v>
      </c>
      <c r="B104" s="56" t="s">
        <v>302</v>
      </c>
      <c r="C104" s="57" t="s">
        <v>303</v>
      </c>
      <c r="D104" s="56">
        <v>1507458</v>
      </c>
      <c r="E104" s="57" t="s">
        <v>414</v>
      </c>
      <c r="F104" s="108">
        <v>38261</v>
      </c>
      <c r="G104" s="109">
        <v>730.08544911457227</v>
      </c>
      <c r="H104" s="77">
        <v>1503</v>
      </c>
      <c r="I104" s="77" t="s">
        <v>27</v>
      </c>
      <c r="J104" s="110">
        <v>2.1735523245000001</v>
      </c>
      <c r="K104" s="59">
        <v>1586.8789250066052</v>
      </c>
      <c r="L104" s="62">
        <f t="shared" si="1"/>
        <v>420.3776381781704</v>
      </c>
      <c r="M104" s="62"/>
    </row>
    <row r="105" spans="1:13" x14ac:dyDescent="0.25">
      <c r="A105" s="56">
        <v>1391</v>
      </c>
      <c r="B105" s="56" t="s">
        <v>302</v>
      </c>
      <c r="C105" s="57" t="s">
        <v>303</v>
      </c>
      <c r="D105" s="56">
        <v>1507458</v>
      </c>
      <c r="E105" s="57" t="s">
        <v>162</v>
      </c>
      <c r="F105" s="108">
        <v>38261</v>
      </c>
      <c r="G105" s="109">
        <v>1073.8517957010984</v>
      </c>
      <c r="H105" s="77">
        <v>1503</v>
      </c>
      <c r="I105" s="77" t="s">
        <v>27</v>
      </c>
      <c r="J105" s="110">
        <v>2.1735523245000001</v>
      </c>
      <c r="K105" s="59">
        <v>2334.0730667146217</v>
      </c>
      <c r="L105" s="62">
        <f t="shared" si="1"/>
        <v>1167.571779886187</v>
      </c>
      <c r="M105" s="62"/>
    </row>
    <row r="106" spans="1:13" x14ac:dyDescent="0.25">
      <c r="A106" s="56">
        <v>3212</v>
      </c>
      <c r="B106" s="56" t="s">
        <v>302</v>
      </c>
      <c r="C106" s="57" t="s">
        <v>308</v>
      </c>
      <c r="D106" s="56">
        <v>1506583</v>
      </c>
      <c r="E106" s="57" t="s">
        <v>446</v>
      </c>
      <c r="F106" s="108">
        <v>38292</v>
      </c>
      <c r="G106" s="109">
        <v>356.77852417216576</v>
      </c>
      <c r="H106" s="77">
        <v>1503</v>
      </c>
      <c r="I106" s="77" t="s">
        <v>27</v>
      </c>
      <c r="J106" s="110">
        <v>2.1666191432000002</v>
      </c>
      <c r="K106" s="59">
        <v>773.00318035405837</v>
      </c>
      <c r="L106" s="62">
        <f t="shared" si="1"/>
        <v>-393.49810647437641</v>
      </c>
      <c r="M106" s="62"/>
    </row>
    <row r="107" spans="1:13" x14ac:dyDescent="0.25">
      <c r="A107" s="56">
        <v>1377</v>
      </c>
      <c r="B107" s="56" t="s">
        <v>302</v>
      </c>
      <c r="C107" s="57" t="s">
        <v>321</v>
      </c>
      <c r="D107" s="56">
        <v>1502707</v>
      </c>
      <c r="E107" s="57" t="s">
        <v>403</v>
      </c>
      <c r="F107" s="108">
        <v>38292</v>
      </c>
      <c r="G107" s="109">
        <v>836.98971350845864</v>
      </c>
      <c r="H107" s="77">
        <v>1503</v>
      </c>
      <c r="I107" s="77" t="s">
        <v>27</v>
      </c>
      <c r="J107" s="110">
        <v>2.1666191432000002</v>
      </c>
      <c r="K107" s="59">
        <v>1813.4379359489103</v>
      </c>
      <c r="L107" s="62">
        <f t="shared" si="1"/>
        <v>646.93664912047552</v>
      </c>
      <c r="M107" s="62"/>
    </row>
    <row r="108" spans="1:13" x14ac:dyDescent="0.25">
      <c r="A108" s="56">
        <v>3199</v>
      </c>
      <c r="B108" s="56" t="s">
        <v>302</v>
      </c>
      <c r="C108" s="57" t="s">
        <v>303</v>
      </c>
      <c r="D108" s="56">
        <v>1507458</v>
      </c>
      <c r="E108" s="57" t="s">
        <v>435</v>
      </c>
      <c r="F108" s="108">
        <v>38292</v>
      </c>
      <c r="G108" s="109">
        <v>904.5381199002552</v>
      </c>
      <c r="H108" s="77">
        <v>1503</v>
      </c>
      <c r="I108" s="77" t="s">
        <v>27</v>
      </c>
      <c r="J108" s="110">
        <v>2.1666191432000002</v>
      </c>
      <c r="K108" s="59">
        <v>1959.78960633003</v>
      </c>
      <c r="L108" s="62">
        <f t="shared" si="1"/>
        <v>793.2883195015952</v>
      </c>
      <c r="M108" s="62"/>
    </row>
    <row r="109" spans="1:13" x14ac:dyDescent="0.25">
      <c r="A109" s="56">
        <v>1389</v>
      </c>
      <c r="B109" s="56" t="s">
        <v>302</v>
      </c>
      <c r="C109" s="57" t="s">
        <v>313</v>
      </c>
      <c r="D109" s="56">
        <v>1505064</v>
      </c>
      <c r="E109" s="57" t="s">
        <v>413</v>
      </c>
      <c r="F109" s="108">
        <v>38322</v>
      </c>
      <c r="G109" s="109">
        <v>571.95999641625224</v>
      </c>
      <c r="H109" s="77">
        <v>1503</v>
      </c>
      <c r="I109" s="77" t="s">
        <v>27</v>
      </c>
      <c r="J109" s="110">
        <v>2.1530548974000001</v>
      </c>
      <c r="K109" s="59">
        <v>1231.4612714008983</v>
      </c>
      <c r="L109" s="62">
        <f t="shared" si="1"/>
        <v>64.959984572463554</v>
      </c>
      <c r="M109" s="62"/>
    </row>
    <row r="110" spans="1:13" x14ac:dyDescent="0.25">
      <c r="A110" s="56">
        <v>3193</v>
      </c>
      <c r="B110" s="56" t="s">
        <v>302</v>
      </c>
      <c r="C110" s="57" t="s">
        <v>329</v>
      </c>
      <c r="D110" s="56">
        <v>1507508</v>
      </c>
      <c r="E110" s="57" t="s">
        <v>431</v>
      </c>
      <c r="F110" s="108">
        <v>38473</v>
      </c>
      <c r="G110" s="109">
        <v>513.67999624342599</v>
      </c>
      <c r="H110" s="77">
        <v>1503</v>
      </c>
      <c r="I110" s="77" t="s">
        <v>27</v>
      </c>
      <c r="J110" s="110">
        <v>2.0823694783</v>
      </c>
      <c r="K110" s="59">
        <v>1069.6715457905689</v>
      </c>
      <c r="L110" s="62">
        <f t="shared" si="1"/>
        <v>-96.829741037865915</v>
      </c>
      <c r="M110" s="62"/>
    </row>
    <row r="111" spans="1:13" x14ac:dyDescent="0.25">
      <c r="A111" s="56">
        <v>3200</v>
      </c>
      <c r="B111" s="56" t="s">
        <v>302</v>
      </c>
      <c r="C111" s="57" t="s">
        <v>315</v>
      </c>
      <c r="D111" s="56">
        <v>1503705</v>
      </c>
      <c r="E111" s="57" t="s">
        <v>436</v>
      </c>
      <c r="F111" s="108">
        <v>38473</v>
      </c>
      <c r="G111" s="109">
        <v>773.70211250349041</v>
      </c>
      <c r="H111" s="77">
        <v>1503</v>
      </c>
      <c r="I111" s="77" t="s">
        <v>27</v>
      </c>
      <c r="J111" s="110">
        <v>2.0823694783</v>
      </c>
      <c r="K111" s="59">
        <v>1611.1336643735012</v>
      </c>
      <c r="L111" s="62">
        <f t="shared" si="1"/>
        <v>444.63237754506645</v>
      </c>
      <c r="M111" s="62"/>
    </row>
    <row r="112" spans="1:13" x14ac:dyDescent="0.25">
      <c r="A112" s="56">
        <v>999</v>
      </c>
      <c r="B112" s="56" t="s">
        <v>302</v>
      </c>
      <c r="C112" s="57" t="s">
        <v>365</v>
      </c>
      <c r="D112" s="56">
        <v>1506138</v>
      </c>
      <c r="E112" s="57" t="s">
        <v>388</v>
      </c>
      <c r="F112" s="108">
        <v>38534</v>
      </c>
      <c r="G112" s="109">
        <v>373.00017190548635</v>
      </c>
      <c r="H112" s="77">
        <v>1503</v>
      </c>
      <c r="I112" s="77" t="s">
        <v>27</v>
      </c>
      <c r="J112" s="110">
        <v>2.0627527819</v>
      </c>
      <c r="K112" s="59">
        <v>769.40714224722024</v>
      </c>
      <c r="L112" s="62">
        <f t="shared" si="1"/>
        <v>-397.09414458121455</v>
      </c>
      <c r="M112" s="62"/>
    </row>
    <row r="113" spans="1:13" x14ac:dyDescent="0.25">
      <c r="A113" s="56">
        <v>3217</v>
      </c>
      <c r="B113" s="56" t="s">
        <v>302</v>
      </c>
      <c r="C113" s="57" t="s">
        <v>365</v>
      </c>
      <c r="D113" s="56">
        <v>1506138</v>
      </c>
      <c r="E113" s="57" t="s">
        <v>450</v>
      </c>
      <c r="F113" s="108">
        <v>38534</v>
      </c>
      <c r="G113" s="109">
        <v>383.0007260790199</v>
      </c>
      <c r="H113" s="77">
        <v>1503</v>
      </c>
      <c r="I113" s="77" t="s">
        <v>27</v>
      </c>
      <c r="J113" s="110">
        <v>2.0627527819</v>
      </c>
      <c r="K113" s="59">
        <v>790.03581318921817</v>
      </c>
      <c r="L113" s="62">
        <f t="shared" si="1"/>
        <v>-376.46547363921661</v>
      </c>
      <c r="M113" s="62"/>
    </row>
    <row r="114" spans="1:13" x14ac:dyDescent="0.25">
      <c r="A114" s="56">
        <v>3184</v>
      </c>
      <c r="B114" s="56" t="s">
        <v>302</v>
      </c>
      <c r="C114" s="57" t="s">
        <v>310</v>
      </c>
      <c r="D114" s="56">
        <v>1504208</v>
      </c>
      <c r="E114" s="57" t="s">
        <v>426</v>
      </c>
      <c r="F114" s="108">
        <v>38749</v>
      </c>
      <c r="G114" s="109">
        <v>547.16823878792616</v>
      </c>
      <c r="H114" s="77">
        <v>1503</v>
      </c>
      <c r="I114" s="77" t="s">
        <v>27</v>
      </c>
      <c r="J114" s="110">
        <v>2.0063421447000001</v>
      </c>
      <c r="K114" s="59">
        <v>1097.8066977214896</v>
      </c>
      <c r="L114" s="62">
        <f t="shared" si="1"/>
        <v>-68.694589106945159</v>
      </c>
      <c r="M114" s="62"/>
    </row>
    <row r="115" spans="1:13" x14ac:dyDescent="0.25">
      <c r="A115" s="56">
        <v>3176</v>
      </c>
      <c r="B115" s="56" t="s">
        <v>302</v>
      </c>
      <c r="C115" s="57" t="s">
        <v>315</v>
      </c>
      <c r="D115" s="56">
        <v>1503705</v>
      </c>
      <c r="E115" s="57" t="s">
        <v>420</v>
      </c>
      <c r="F115" s="108">
        <v>38749</v>
      </c>
      <c r="G115" s="109">
        <v>1049.8014594162335</v>
      </c>
      <c r="H115" s="77">
        <v>1503</v>
      </c>
      <c r="I115" s="77" t="s">
        <v>27</v>
      </c>
      <c r="J115" s="110">
        <v>2.0063421447000001</v>
      </c>
      <c r="K115" s="59">
        <v>2106.260911594356</v>
      </c>
      <c r="L115" s="62">
        <f t="shared" si="1"/>
        <v>939.75962476592122</v>
      </c>
      <c r="M115" s="62"/>
    </row>
    <row r="116" spans="1:13" x14ac:dyDescent="0.25">
      <c r="A116" s="56">
        <v>3175</v>
      </c>
      <c r="B116" s="56" t="s">
        <v>302</v>
      </c>
      <c r="C116" s="57" t="s">
        <v>315</v>
      </c>
      <c r="D116" s="56">
        <v>1503705</v>
      </c>
      <c r="E116" s="57" t="s">
        <v>419</v>
      </c>
      <c r="F116" s="108">
        <v>38749</v>
      </c>
      <c r="G116" s="109">
        <v>1050.1309948315238</v>
      </c>
      <c r="H116" s="77">
        <v>1503</v>
      </c>
      <c r="I116" s="77" t="s">
        <v>27</v>
      </c>
      <c r="J116" s="110">
        <v>2.0063421447000001</v>
      </c>
      <c r="K116" s="59">
        <v>2106.922072386224</v>
      </c>
      <c r="L116" s="62">
        <f t="shared" si="1"/>
        <v>940.42078555778926</v>
      </c>
      <c r="M116" s="62"/>
    </row>
    <row r="117" spans="1:13" x14ac:dyDescent="0.25">
      <c r="A117" s="56">
        <v>3174</v>
      </c>
      <c r="B117" s="56" t="s">
        <v>302</v>
      </c>
      <c r="C117" s="57" t="s">
        <v>315</v>
      </c>
      <c r="D117" s="56">
        <v>1503705</v>
      </c>
      <c r="E117" s="57" t="s">
        <v>410</v>
      </c>
      <c r="F117" s="108">
        <v>38749</v>
      </c>
      <c r="G117" s="109">
        <v>1066.0373687893632</v>
      </c>
      <c r="H117" s="77">
        <v>1503</v>
      </c>
      <c r="I117" s="77" t="s">
        <v>27</v>
      </c>
      <c r="J117" s="110">
        <v>2.0063421447000001</v>
      </c>
      <c r="K117" s="59">
        <v>2138.835700827196</v>
      </c>
      <c r="L117" s="62">
        <f t="shared" si="1"/>
        <v>972.33441399876119</v>
      </c>
      <c r="M117" s="62"/>
    </row>
    <row r="118" spans="1:13" x14ac:dyDescent="0.25">
      <c r="A118" s="56">
        <v>3173</v>
      </c>
      <c r="B118" s="56" t="s">
        <v>302</v>
      </c>
      <c r="C118" s="57" t="s">
        <v>315</v>
      </c>
      <c r="D118" s="56">
        <v>1503705</v>
      </c>
      <c r="E118" s="57" t="s">
        <v>418</v>
      </c>
      <c r="F118" s="108">
        <v>38749</v>
      </c>
      <c r="G118" s="109">
        <v>1102.7998800479809</v>
      </c>
      <c r="H118" s="77">
        <v>1503</v>
      </c>
      <c r="I118" s="77" t="s">
        <v>27</v>
      </c>
      <c r="J118" s="110">
        <v>2.0063421447000001</v>
      </c>
      <c r="K118" s="59">
        <v>2212.5938765103688</v>
      </c>
      <c r="L118" s="62">
        <f t="shared" si="1"/>
        <v>1046.092589681934</v>
      </c>
      <c r="M118" s="62"/>
    </row>
    <row r="119" spans="1:13" x14ac:dyDescent="0.25">
      <c r="A119" s="56">
        <v>1381</v>
      </c>
      <c r="B119" s="56" t="s">
        <v>302</v>
      </c>
      <c r="C119" s="57" t="s">
        <v>308</v>
      </c>
      <c r="D119" s="56">
        <v>1506583</v>
      </c>
      <c r="E119" s="57" t="s">
        <v>406</v>
      </c>
      <c r="F119" s="108">
        <v>38777</v>
      </c>
      <c r="G119" s="109">
        <v>646.56003858343661</v>
      </c>
      <c r="H119" s="77">
        <v>1503</v>
      </c>
      <c r="I119" s="77" t="s">
        <v>27</v>
      </c>
      <c r="J119" s="110">
        <v>1.9959631363999999</v>
      </c>
      <c r="K119" s="59">
        <v>1290.510002481901</v>
      </c>
      <c r="L119" s="62">
        <f t="shared" si="1"/>
        <v>124.0087156534662</v>
      </c>
      <c r="M119" s="62"/>
    </row>
    <row r="120" spans="1:13" x14ac:dyDescent="0.25">
      <c r="A120" s="56">
        <v>3181</v>
      </c>
      <c r="B120" s="56" t="s">
        <v>302</v>
      </c>
      <c r="C120" s="57" t="s">
        <v>315</v>
      </c>
      <c r="D120" s="56">
        <v>1503705</v>
      </c>
      <c r="E120" s="57" t="s">
        <v>424</v>
      </c>
      <c r="F120" s="108">
        <v>38808</v>
      </c>
      <c r="G120" s="109">
        <v>506.35030519777354</v>
      </c>
      <c r="H120" s="77">
        <v>1503</v>
      </c>
      <c r="I120" s="77" t="s">
        <v>27</v>
      </c>
      <c r="J120" s="110">
        <v>1.9886052968000001</v>
      </c>
      <c r="K120" s="59">
        <v>1006.930898952589</v>
      </c>
      <c r="L120" s="62">
        <f t="shared" si="1"/>
        <v>-159.57038787584577</v>
      </c>
      <c r="M120" s="62"/>
    </row>
    <row r="121" spans="1:13" x14ac:dyDescent="0.25">
      <c r="A121" s="56">
        <v>3202</v>
      </c>
      <c r="B121" s="56" t="s">
        <v>302</v>
      </c>
      <c r="C121" s="57" t="s">
        <v>355</v>
      </c>
      <c r="D121" s="56">
        <v>1505536</v>
      </c>
      <c r="E121" s="57" t="s">
        <v>438</v>
      </c>
      <c r="F121" s="108">
        <v>38899</v>
      </c>
      <c r="G121" s="109">
        <v>2051.5575567502988</v>
      </c>
      <c r="H121" s="77">
        <v>1503</v>
      </c>
      <c r="I121" s="77" t="s">
        <v>27</v>
      </c>
      <c r="J121" s="110">
        <v>1.9828590049000001</v>
      </c>
      <c r="K121" s="59">
        <v>4067.9493754729729</v>
      </c>
      <c r="L121" s="62">
        <f t="shared" si="1"/>
        <v>2901.4480886445381</v>
      </c>
      <c r="M121" s="62"/>
    </row>
    <row r="122" spans="1:13" x14ac:dyDescent="0.25">
      <c r="A122" s="56">
        <v>1382</v>
      </c>
      <c r="B122" s="56" t="s">
        <v>302</v>
      </c>
      <c r="C122" s="57" t="s">
        <v>365</v>
      </c>
      <c r="D122" s="56">
        <v>1506138</v>
      </c>
      <c r="E122" s="57" t="s">
        <v>407</v>
      </c>
      <c r="F122" s="108">
        <v>38991</v>
      </c>
      <c r="G122" s="109">
        <v>403.98912724067003</v>
      </c>
      <c r="H122" s="77">
        <v>1503</v>
      </c>
      <c r="I122" s="77" t="s">
        <v>27</v>
      </c>
      <c r="J122" s="110">
        <v>1.9785053636000001</v>
      </c>
      <c r="K122" s="59">
        <v>799.2946550817486</v>
      </c>
      <c r="L122" s="62">
        <f t="shared" si="1"/>
        <v>-367.20663174668618</v>
      </c>
      <c r="M122" s="62"/>
    </row>
    <row r="123" spans="1:13" x14ac:dyDescent="0.25">
      <c r="A123" s="56">
        <v>1380</v>
      </c>
      <c r="B123" s="56" t="s">
        <v>302</v>
      </c>
      <c r="C123" s="57" t="s">
        <v>321</v>
      </c>
      <c r="D123" s="56">
        <v>1502707</v>
      </c>
      <c r="E123" s="57" t="s">
        <v>405</v>
      </c>
      <c r="F123" s="108">
        <v>38991</v>
      </c>
      <c r="G123" s="109">
        <v>524.23010294340213</v>
      </c>
      <c r="H123" s="77">
        <v>1503</v>
      </c>
      <c r="I123" s="77" t="s">
        <v>27</v>
      </c>
      <c r="J123" s="110">
        <v>1.9785053636000001</v>
      </c>
      <c r="K123" s="59">
        <v>1037.1920704341012</v>
      </c>
      <c r="L123" s="62">
        <f t="shared" si="1"/>
        <v>-129.30921639433359</v>
      </c>
      <c r="M123" s="62"/>
    </row>
    <row r="124" spans="1:13" x14ac:dyDescent="0.25">
      <c r="A124" s="56">
        <v>3177</v>
      </c>
      <c r="B124" s="56" t="s">
        <v>302</v>
      </c>
      <c r="C124" s="57" t="s">
        <v>409</v>
      </c>
      <c r="D124" s="56">
        <v>1508100</v>
      </c>
      <c r="E124" s="57" t="s">
        <v>421</v>
      </c>
      <c r="F124" s="108">
        <v>39173</v>
      </c>
      <c r="G124" s="109">
        <v>330.20016334744025</v>
      </c>
      <c r="H124" s="77">
        <v>1503</v>
      </c>
      <c r="I124" s="77" t="s">
        <v>27</v>
      </c>
      <c r="J124" s="110">
        <v>1.9316822040999999</v>
      </c>
      <c r="K124" s="59">
        <v>637.84177932916339</v>
      </c>
      <c r="L124" s="62">
        <f t="shared" si="1"/>
        <v>-528.6595074992714</v>
      </c>
      <c r="M124" s="62"/>
    </row>
    <row r="125" spans="1:13" x14ac:dyDescent="0.25">
      <c r="A125" s="56">
        <v>3205</v>
      </c>
      <c r="B125" s="56" t="s">
        <v>302</v>
      </c>
      <c r="C125" s="57" t="s">
        <v>310</v>
      </c>
      <c r="D125" s="56">
        <v>1504208</v>
      </c>
      <c r="E125" s="57" t="s">
        <v>440</v>
      </c>
      <c r="F125" s="108">
        <v>39173</v>
      </c>
      <c r="G125" s="109">
        <v>660.20244238820385</v>
      </c>
      <c r="H125" s="77">
        <v>1503</v>
      </c>
      <c r="I125" s="77" t="s">
        <v>27</v>
      </c>
      <c r="J125" s="110">
        <v>1.9316822040999999</v>
      </c>
      <c r="K125" s="59">
        <v>1275.3013090646489</v>
      </c>
      <c r="L125" s="62">
        <f t="shared" si="1"/>
        <v>108.80002223621409</v>
      </c>
      <c r="M125" s="62"/>
    </row>
    <row r="126" spans="1:13" x14ac:dyDescent="0.25">
      <c r="A126" s="56">
        <v>3183</v>
      </c>
      <c r="B126" s="56" t="s">
        <v>302</v>
      </c>
      <c r="C126" s="57" t="s">
        <v>306</v>
      </c>
      <c r="D126" s="56">
        <v>1507151</v>
      </c>
      <c r="E126" s="57" t="s">
        <v>425</v>
      </c>
      <c r="F126" s="108">
        <v>39539</v>
      </c>
      <c r="G126" s="109">
        <v>568.73984065518323</v>
      </c>
      <c r="H126" s="77">
        <v>1503</v>
      </c>
      <c r="I126" s="77" t="s">
        <v>27</v>
      </c>
      <c r="J126" s="110">
        <v>1.8476127671</v>
      </c>
      <c r="K126" s="59">
        <v>1050.810990752936</v>
      </c>
      <c r="L126" s="62">
        <f t="shared" si="1"/>
        <v>-115.69029607549874</v>
      </c>
      <c r="M126" s="62"/>
    </row>
    <row r="127" spans="1:13" x14ac:dyDescent="0.25">
      <c r="A127" s="56">
        <v>1379</v>
      </c>
      <c r="B127" s="56" t="s">
        <v>302</v>
      </c>
      <c r="C127" s="57" t="s">
        <v>321</v>
      </c>
      <c r="D127" s="56">
        <v>1502707</v>
      </c>
      <c r="E127" s="57" t="s">
        <v>404</v>
      </c>
      <c r="F127" s="108">
        <v>39630</v>
      </c>
      <c r="G127" s="109">
        <v>1054.77</v>
      </c>
      <c r="H127" s="77">
        <v>1503</v>
      </c>
      <c r="I127" s="77" t="s">
        <v>27</v>
      </c>
      <c r="J127" s="110">
        <v>1.8102548326000001</v>
      </c>
      <c r="K127" s="59">
        <v>1909.402489781502</v>
      </c>
      <c r="L127" s="62">
        <f t="shared" si="1"/>
        <v>742.90120295306724</v>
      </c>
      <c r="M127" s="62"/>
    </row>
    <row r="128" spans="1:13" x14ac:dyDescent="0.25">
      <c r="A128" s="56">
        <v>1383</v>
      </c>
      <c r="B128" s="56" t="s">
        <v>302</v>
      </c>
      <c r="C128" s="57" t="s">
        <v>321</v>
      </c>
      <c r="D128" s="56">
        <v>1502707</v>
      </c>
      <c r="E128" s="57" t="s">
        <v>408</v>
      </c>
      <c r="F128" s="108">
        <v>39722</v>
      </c>
      <c r="G128" s="109">
        <v>428.64119923340701</v>
      </c>
      <c r="H128" s="77">
        <v>1503</v>
      </c>
      <c r="I128" s="77" t="s">
        <v>27</v>
      </c>
      <c r="J128" s="110">
        <v>1.7879985643</v>
      </c>
      <c r="K128" s="59">
        <v>766.409848829162</v>
      </c>
      <c r="L128" s="62">
        <f t="shared" si="1"/>
        <v>-400.09143799927278</v>
      </c>
      <c r="M128" s="62"/>
    </row>
    <row r="129" spans="1:13" x14ac:dyDescent="0.25">
      <c r="A129" s="56">
        <v>3178</v>
      </c>
      <c r="B129" s="56" t="s">
        <v>302</v>
      </c>
      <c r="C129" s="57" t="s">
        <v>351</v>
      </c>
      <c r="D129" s="56">
        <v>1502954</v>
      </c>
      <c r="E129" s="57" t="s">
        <v>422</v>
      </c>
      <c r="F129" s="108">
        <v>39783</v>
      </c>
      <c r="G129" s="109">
        <v>320.3124420075917</v>
      </c>
      <c r="H129" s="77">
        <v>1503</v>
      </c>
      <c r="I129" s="77" t="s">
        <v>27</v>
      </c>
      <c r="J129" s="110">
        <v>1.7739582171999999</v>
      </c>
      <c r="K129" s="59">
        <v>568.22088857076574</v>
      </c>
      <c r="L129" s="62">
        <f t="shared" si="1"/>
        <v>-598.28039825766905</v>
      </c>
      <c r="M129" s="62"/>
    </row>
    <row r="130" spans="1:13" x14ac:dyDescent="0.25">
      <c r="A130" s="56">
        <v>3211</v>
      </c>
      <c r="B130" s="56" t="s">
        <v>302</v>
      </c>
      <c r="C130" s="57" t="s">
        <v>329</v>
      </c>
      <c r="D130" s="56">
        <v>1507508</v>
      </c>
      <c r="E130" s="57" t="s">
        <v>445</v>
      </c>
      <c r="F130" s="108">
        <v>39783</v>
      </c>
      <c r="G130" s="109">
        <v>598.60926531517669</v>
      </c>
      <c r="H130" s="77">
        <v>1503</v>
      </c>
      <c r="I130" s="77" t="s">
        <v>27</v>
      </c>
      <c r="J130" s="110">
        <v>1.7739582171999999</v>
      </c>
      <c r="K130" s="59">
        <v>1061.9078250979126</v>
      </c>
      <c r="L130" s="62">
        <f t="shared" si="1"/>
        <v>-104.59346173052222</v>
      </c>
      <c r="M130" s="62"/>
    </row>
    <row r="131" spans="1:13" x14ac:dyDescent="0.25">
      <c r="A131" s="56">
        <v>3186</v>
      </c>
      <c r="B131" s="56" t="s">
        <v>302</v>
      </c>
      <c r="C131" s="57" t="s">
        <v>308</v>
      </c>
      <c r="D131" s="56">
        <v>1506583</v>
      </c>
      <c r="E131" s="57" t="s">
        <v>428</v>
      </c>
      <c r="F131" s="108">
        <v>39904</v>
      </c>
      <c r="G131" s="109">
        <v>1823.4599223178668</v>
      </c>
      <c r="H131" s="77">
        <v>1503</v>
      </c>
      <c r="I131" s="77" t="s">
        <v>27</v>
      </c>
      <c r="J131" s="110">
        <v>1.7488280413999999</v>
      </c>
      <c r="K131" s="59">
        <v>3188.9178445185512</v>
      </c>
      <c r="L131" s="62">
        <f t="shared" si="1"/>
        <v>2022.4165576901164</v>
      </c>
      <c r="M131" s="62"/>
    </row>
    <row r="132" spans="1:13" x14ac:dyDescent="0.25">
      <c r="A132" s="56">
        <v>3198</v>
      </c>
      <c r="B132" s="56" t="s">
        <v>302</v>
      </c>
      <c r="C132" s="57" t="s">
        <v>321</v>
      </c>
      <c r="D132" s="56">
        <v>1502707</v>
      </c>
      <c r="E132" s="57" t="s">
        <v>434</v>
      </c>
      <c r="F132" s="108">
        <v>40087</v>
      </c>
      <c r="G132" s="109">
        <v>826.21283241507967</v>
      </c>
      <c r="H132" s="77">
        <v>1503</v>
      </c>
      <c r="I132" s="77" t="s">
        <v>27</v>
      </c>
      <c r="J132" s="110">
        <v>1.7147781886</v>
      </c>
      <c r="K132" s="59">
        <v>1416.7717441668058</v>
      </c>
      <c r="L132" s="62">
        <f t="shared" ref="L132:L153" si="2">K132-$O$14</f>
        <v>250.27045733837099</v>
      </c>
      <c r="M132" s="62"/>
    </row>
    <row r="133" spans="1:13" x14ac:dyDescent="0.25">
      <c r="A133" s="56">
        <v>3201</v>
      </c>
      <c r="B133" s="56" t="s">
        <v>302</v>
      </c>
      <c r="C133" s="57" t="s">
        <v>317</v>
      </c>
      <c r="D133" s="56">
        <v>1506161</v>
      </c>
      <c r="E133" s="57" t="s">
        <v>437</v>
      </c>
      <c r="F133" s="108">
        <v>40238</v>
      </c>
      <c r="G133" s="109">
        <v>2149.3158730529253</v>
      </c>
      <c r="H133" s="77">
        <v>1503</v>
      </c>
      <c r="I133" s="77" t="s">
        <v>27</v>
      </c>
      <c r="J133" s="110">
        <v>1.6732361842000001</v>
      </c>
      <c r="K133" s="59">
        <v>3596.3130900675687</v>
      </c>
      <c r="L133" s="62">
        <f t="shared" si="2"/>
        <v>2429.811803239134</v>
      </c>
      <c r="M133" s="62"/>
    </row>
    <row r="134" spans="1:13" x14ac:dyDescent="0.25">
      <c r="A134" s="56">
        <v>3376</v>
      </c>
      <c r="B134" s="56" t="s">
        <v>302</v>
      </c>
      <c r="C134" s="57" t="s">
        <v>310</v>
      </c>
      <c r="D134" s="56">
        <v>1504208</v>
      </c>
      <c r="E134" s="57" t="s">
        <v>451</v>
      </c>
      <c r="F134" s="108">
        <v>40391</v>
      </c>
      <c r="G134" s="109">
        <v>1460.4424887246769</v>
      </c>
      <c r="H134" s="77">
        <v>1503</v>
      </c>
      <c r="I134" s="77" t="s">
        <v>27</v>
      </c>
      <c r="J134" s="110">
        <v>1.6441246404000001</v>
      </c>
      <c r="K134" s="59">
        <v>2401.1494815993406</v>
      </c>
      <c r="L134" s="62">
        <f t="shared" si="2"/>
        <v>1234.6481947709058</v>
      </c>
      <c r="M134" s="62"/>
    </row>
    <row r="135" spans="1:13" x14ac:dyDescent="0.25">
      <c r="A135" s="56">
        <v>3461</v>
      </c>
      <c r="B135" s="56" t="s">
        <v>302</v>
      </c>
      <c r="C135" s="57" t="s">
        <v>321</v>
      </c>
      <c r="D135" s="56">
        <v>1502707</v>
      </c>
      <c r="E135" s="57" t="s">
        <v>453</v>
      </c>
      <c r="F135" s="108">
        <v>40452</v>
      </c>
      <c r="G135" s="109">
        <v>91.266793369713042</v>
      </c>
      <c r="H135" s="77">
        <v>1503</v>
      </c>
      <c r="I135" s="77" t="s">
        <v>27</v>
      </c>
      <c r="J135" s="110">
        <v>1.6398635370000001</v>
      </c>
      <c r="K135" s="59">
        <v>149.66508658590578</v>
      </c>
      <c r="L135" s="62">
        <f t="shared" si="2"/>
        <v>-1016.836200242529</v>
      </c>
      <c r="M135" s="62"/>
    </row>
    <row r="136" spans="1:13" x14ac:dyDescent="0.25">
      <c r="A136" s="111">
        <v>3180</v>
      </c>
      <c r="B136" s="111" t="s">
        <v>302</v>
      </c>
      <c r="C136" s="112" t="s">
        <v>308</v>
      </c>
      <c r="D136" s="111">
        <v>1506583</v>
      </c>
      <c r="E136" s="112" t="s">
        <v>423</v>
      </c>
      <c r="F136" s="113">
        <v>40513</v>
      </c>
      <c r="G136" s="114">
        <v>2571.4226967225336</v>
      </c>
      <c r="H136" s="104">
        <v>1503</v>
      </c>
      <c r="I136" s="104" t="s">
        <v>27</v>
      </c>
      <c r="J136" s="115">
        <v>1.6158626126</v>
      </c>
      <c r="K136" s="65">
        <v>4155.0657968250107</v>
      </c>
      <c r="L136" s="62">
        <f t="shared" si="2"/>
        <v>2988.5645099965759</v>
      </c>
      <c r="M136" s="62"/>
    </row>
    <row r="137" spans="1:13" x14ac:dyDescent="0.25">
      <c r="A137" s="56">
        <v>3600</v>
      </c>
      <c r="B137" s="56" t="s">
        <v>302</v>
      </c>
      <c r="C137" s="57" t="s">
        <v>310</v>
      </c>
      <c r="D137" s="56">
        <v>1504208</v>
      </c>
      <c r="E137" s="57" t="s">
        <v>455</v>
      </c>
      <c r="F137" s="108">
        <v>40634</v>
      </c>
      <c r="G137" s="109">
        <v>1017.2086159512679</v>
      </c>
      <c r="H137" s="77">
        <v>1503</v>
      </c>
      <c r="I137" s="77" t="s">
        <v>27</v>
      </c>
      <c r="J137" s="110">
        <v>1.5679766675</v>
      </c>
      <c r="K137" s="59">
        <v>1594.9593757915563</v>
      </c>
      <c r="L137" s="62">
        <f t="shared" si="2"/>
        <v>428.45808896312155</v>
      </c>
      <c r="M137" s="62"/>
    </row>
    <row r="138" spans="1:13" x14ac:dyDescent="0.25">
      <c r="A138" s="56">
        <v>3763</v>
      </c>
      <c r="B138" s="56" t="s">
        <v>302</v>
      </c>
      <c r="C138" s="57" t="s">
        <v>329</v>
      </c>
      <c r="D138" s="56">
        <v>1507508</v>
      </c>
      <c r="E138" s="57" t="s">
        <v>462</v>
      </c>
      <c r="F138" s="108">
        <v>40969</v>
      </c>
      <c r="G138" s="109">
        <v>1933.402486419644</v>
      </c>
      <c r="H138" s="77">
        <v>1503</v>
      </c>
      <c r="I138" s="77" t="s">
        <v>27</v>
      </c>
      <c r="J138" s="110">
        <v>1.4884431236</v>
      </c>
      <c r="K138" s="59">
        <v>2877.7596360624616</v>
      </c>
      <c r="L138" s="62">
        <f t="shared" si="2"/>
        <v>1711.2583492340268</v>
      </c>
      <c r="M138" s="62"/>
    </row>
    <row r="139" spans="1:13" x14ac:dyDescent="0.25">
      <c r="A139" s="56">
        <v>3601</v>
      </c>
      <c r="B139" s="56" t="s">
        <v>302</v>
      </c>
      <c r="C139" s="57" t="s">
        <v>321</v>
      </c>
      <c r="D139" s="56">
        <v>1502707</v>
      </c>
      <c r="E139" s="57" t="s">
        <v>456</v>
      </c>
      <c r="F139" s="108">
        <v>41122</v>
      </c>
      <c r="G139" s="109">
        <v>1637.1260677137773</v>
      </c>
      <c r="H139" s="77">
        <v>1503</v>
      </c>
      <c r="I139" s="77" t="s">
        <v>27</v>
      </c>
      <c r="J139" s="110">
        <v>1.4634007978000001</v>
      </c>
      <c r="K139" s="59">
        <v>2395.7715935915185</v>
      </c>
      <c r="L139" s="62">
        <f t="shared" si="2"/>
        <v>1229.2703067630837</v>
      </c>
      <c r="M139" s="62"/>
    </row>
    <row r="140" spans="1:13" x14ac:dyDescent="0.25">
      <c r="A140" s="56">
        <v>3602</v>
      </c>
      <c r="B140" s="56" t="s">
        <v>302</v>
      </c>
      <c r="C140" s="57" t="s">
        <v>321</v>
      </c>
      <c r="D140" s="56">
        <v>1502707</v>
      </c>
      <c r="E140" s="57" t="s">
        <v>457</v>
      </c>
      <c r="F140" s="108">
        <v>41244</v>
      </c>
      <c r="G140" s="109">
        <v>1140.5670972928658</v>
      </c>
      <c r="H140" s="77">
        <v>1503</v>
      </c>
      <c r="I140" s="77" t="s">
        <v>27</v>
      </c>
      <c r="J140" s="110">
        <v>1.4336414424999999</v>
      </c>
      <c r="K140" s="59">
        <v>1635.164258630982</v>
      </c>
      <c r="L140" s="62">
        <f t="shared" si="2"/>
        <v>468.66297180254719</v>
      </c>
      <c r="M140" s="62"/>
    </row>
    <row r="141" spans="1:13" x14ac:dyDescent="0.25">
      <c r="A141" s="56">
        <v>3764</v>
      </c>
      <c r="B141" s="56" t="s">
        <v>302</v>
      </c>
      <c r="C141" s="57" t="s">
        <v>365</v>
      </c>
      <c r="D141" s="56">
        <v>1506138</v>
      </c>
      <c r="E141" s="57" t="s">
        <v>463</v>
      </c>
      <c r="F141" s="108">
        <v>41395</v>
      </c>
      <c r="G141" s="109">
        <v>1096.3666871063049</v>
      </c>
      <c r="H141" s="77">
        <v>1503</v>
      </c>
      <c r="I141" s="77" t="s">
        <v>27</v>
      </c>
      <c r="J141" s="110">
        <v>1.387949952</v>
      </c>
      <c r="K141" s="59">
        <v>1521.7020907435949</v>
      </c>
      <c r="L141" s="62">
        <f t="shared" si="2"/>
        <v>355.20080391516012</v>
      </c>
      <c r="M141" s="62"/>
    </row>
    <row r="142" spans="1:13" x14ac:dyDescent="0.25">
      <c r="A142" s="56">
        <v>3187</v>
      </c>
      <c r="B142" s="56" t="s">
        <v>302</v>
      </c>
      <c r="C142" s="57" t="s">
        <v>321</v>
      </c>
      <c r="D142" s="56">
        <v>1502707</v>
      </c>
      <c r="E142" s="57" t="s">
        <v>429</v>
      </c>
      <c r="F142" s="108">
        <v>41426</v>
      </c>
      <c r="G142" s="109">
        <v>907.70560941921121</v>
      </c>
      <c r="H142" s="77">
        <v>1503</v>
      </c>
      <c r="I142" s="77" t="s">
        <v>27</v>
      </c>
      <c r="J142" s="110">
        <v>1.3815946168</v>
      </c>
      <c r="K142" s="59">
        <v>1254.0811836127455</v>
      </c>
      <c r="L142" s="62">
        <f t="shared" si="2"/>
        <v>87.579896784310677</v>
      </c>
      <c r="M142" s="62"/>
    </row>
    <row r="143" spans="1:13" x14ac:dyDescent="0.25">
      <c r="A143" s="56">
        <v>3773</v>
      </c>
      <c r="B143" s="56" t="s">
        <v>302</v>
      </c>
      <c r="C143" s="57" t="s">
        <v>321</v>
      </c>
      <c r="D143" s="56">
        <v>1502707</v>
      </c>
      <c r="E143" s="57" t="s">
        <v>470</v>
      </c>
      <c r="F143" s="108">
        <v>41671</v>
      </c>
      <c r="G143" s="109">
        <v>2976.1023746326905</v>
      </c>
      <c r="H143" s="77">
        <v>1503</v>
      </c>
      <c r="I143" s="77" t="s">
        <v>27</v>
      </c>
      <c r="J143" s="110">
        <v>1.3361985942000001</v>
      </c>
      <c r="K143" s="59">
        <v>3976.663809179483</v>
      </c>
      <c r="L143" s="62">
        <f t="shared" si="2"/>
        <v>2810.1625223510482</v>
      </c>
      <c r="M143" s="62"/>
    </row>
    <row r="144" spans="1:13" x14ac:dyDescent="0.25">
      <c r="A144" s="56">
        <v>3769</v>
      </c>
      <c r="B144" s="56" t="s">
        <v>302</v>
      </c>
      <c r="C144" s="57" t="s">
        <v>468</v>
      </c>
      <c r="D144" s="56">
        <v>1506187</v>
      </c>
      <c r="E144" s="57" t="s">
        <v>469</v>
      </c>
      <c r="F144" s="108">
        <v>41699</v>
      </c>
      <c r="G144" s="109">
        <v>1275.384283456402</v>
      </c>
      <c r="H144" s="77">
        <v>1503</v>
      </c>
      <c r="I144" s="77" t="s">
        <v>27</v>
      </c>
      <c r="J144" s="110">
        <v>1.3269102226</v>
      </c>
      <c r="K144" s="59">
        <v>1692.3204434616759</v>
      </c>
      <c r="L144" s="62">
        <f t="shared" si="2"/>
        <v>525.81915663324116</v>
      </c>
      <c r="M144" s="62"/>
    </row>
    <row r="145" spans="1:13" x14ac:dyDescent="0.25">
      <c r="A145" s="111">
        <v>3765</v>
      </c>
      <c r="B145" s="111" t="s">
        <v>302</v>
      </c>
      <c r="C145" s="112" t="s">
        <v>351</v>
      </c>
      <c r="D145" s="111">
        <v>1502954</v>
      </c>
      <c r="E145" s="112" t="s">
        <v>464</v>
      </c>
      <c r="F145" s="113">
        <v>41699</v>
      </c>
      <c r="G145" s="114">
        <v>4226.8213862638395</v>
      </c>
      <c r="H145" s="104">
        <v>1503</v>
      </c>
      <c r="I145" s="104" t="s">
        <v>27</v>
      </c>
      <c r="J145" s="115">
        <v>1.3269102226</v>
      </c>
      <c r="K145" s="65">
        <v>5608.6125065377919</v>
      </c>
      <c r="L145" s="62">
        <f t="shared" si="2"/>
        <v>4442.1112197093571</v>
      </c>
      <c r="M145" s="62"/>
    </row>
    <row r="146" spans="1:13" x14ac:dyDescent="0.25">
      <c r="A146" s="111">
        <v>3766</v>
      </c>
      <c r="B146" s="111" t="s">
        <v>302</v>
      </c>
      <c r="C146" s="112" t="s">
        <v>310</v>
      </c>
      <c r="D146" s="111">
        <v>1504208</v>
      </c>
      <c r="E146" s="112" t="s">
        <v>465</v>
      </c>
      <c r="F146" s="113">
        <v>41699</v>
      </c>
      <c r="G146" s="114">
        <v>6439.4024123076661</v>
      </c>
      <c r="H146" s="104">
        <v>1503</v>
      </c>
      <c r="I146" s="104" t="s">
        <v>27</v>
      </c>
      <c r="J146" s="115">
        <v>1.3269102226</v>
      </c>
      <c r="K146" s="65">
        <v>8544.5088883261415</v>
      </c>
      <c r="L146" s="62">
        <f t="shared" si="2"/>
        <v>7378.0076014977067</v>
      </c>
      <c r="M146" s="62"/>
    </row>
    <row r="147" spans="1:13" x14ac:dyDescent="0.25">
      <c r="A147" s="111">
        <v>3811</v>
      </c>
      <c r="B147" s="111" t="s">
        <v>302</v>
      </c>
      <c r="C147" s="112" t="s">
        <v>310</v>
      </c>
      <c r="D147" s="111">
        <v>1504208</v>
      </c>
      <c r="E147" s="112" t="s">
        <v>465</v>
      </c>
      <c r="F147" s="113">
        <v>41699</v>
      </c>
      <c r="G147" s="114">
        <v>6439.4024123076661</v>
      </c>
      <c r="H147" s="104">
        <v>1503</v>
      </c>
      <c r="I147" s="104" t="s">
        <v>27</v>
      </c>
      <c r="J147" s="115">
        <v>1.3269102226</v>
      </c>
      <c r="K147" s="65">
        <v>8544.5088883261415</v>
      </c>
      <c r="L147" s="62">
        <f t="shared" si="2"/>
        <v>7378.0076014977067</v>
      </c>
      <c r="M147" s="62"/>
    </row>
    <row r="148" spans="1:13" x14ac:dyDescent="0.25">
      <c r="A148" s="56">
        <v>3768</v>
      </c>
      <c r="B148" s="56" t="s">
        <v>302</v>
      </c>
      <c r="C148" s="57" t="s">
        <v>315</v>
      </c>
      <c r="D148" s="56">
        <v>1503705</v>
      </c>
      <c r="E148" s="57" t="s">
        <v>467</v>
      </c>
      <c r="F148" s="108">
        <v>41821</v>
      </c>
      <c r="G148" s="109">
        <v>1030.9182570934383</v>
      </c>
      <c r="H148" s="77">
        <v>1503</v>
      </c>
      <c r="I148" s="77" t="s">
        <v>27</v>
      </c>
      <c r="J148" s="110">
        <v>1.2934817884000001</v>
      </c>
      <c r="K148" s="59">
        <v>1333.4739908794318</v>
      </c>
      <c r="L148" s="62">
        <f t="shared" si="2"/>
        <v>166.97270405099698</v>
      </c>
      <c r="M148" s="62"/>
    </row>
    <row r="149" spans="1:13" x14ac:dyDescent="0.25">
      <c r="A149" s="56">
        <v>3599</v>
      </c>
      <c r="B149" s="56" t="s">
        <v>302</v>
      </c>
      <c r="C149" s="57" t="s">
        <v>351</v>
      </c>
      <c r="D149" s="56">
        <v>1502954</v>
      </c>
      <c r="E149" s="57" t="s">
        <v>454</v>
      </c>
      <c r="F149" s="108">
        <v>41852</v>
      </c>
      <c r="G149" s="109">
        <v>3140.1604335375223</v>
      </c>
      <c r="H149" s="77">
        <v>1503</v>
      </c>
      <c r="I149" s="77" t="s">
        <v>27</v>
      </c>
      <c r="J149" s="110">
        <v>1.2912866010999999</v>
      </c>
      <c r="K149" s="59">
        <v>4054.8470931313695</v>
      </c>
      <c r="L149" s="62">
        <f t="shared" si="2"/>
        <v>2888.3458063029348</v>
      </c>
      <c r="M149" s="62"/>
    </row>
    <row r="150" spans="1:13" x14ac:dyDescent="0.25">
      <c r="A150" s="111">
        <v>3658</v>
      </c>
      <c r="B150" s="111" t="s">
        <v>302</v>
      </c>
      <c r="C150" s="112" t="s">
        <v>351</v>
      </c>
      <c r="D150" s="111">
        <v>1502954</v>
      </c>
      <c r="E150" s="112" t="s">
        <v>458</v>
      </c>
      <c r="F150" s="113">
        <v>41852</v>
      </c>
      <c r="G150" s="114">
        <v>5228.7435340062684</v>
      </c>
      <c r="H150" s="104">
        <v>1503</v>
      </c>
      <c r="I150" s="104" t="s">
        <v>27</v>
      </c>
      <c r="J150" s="115">
        <v>1.2912866010999999</v>
      </c>
      <c r="K150" s="65">
        <v>6751.8064660505561</v>
      </c>
      <c r="L150" s="62">
        <f t="shared" si="2"/>
        <v>5585.3051792221213</v>
      </c>
      <c r="M150" s="62"/>
    </row>
    <row r="151" spans="1:13" x14ac:dyDescent="0.25">
      <c r="A151" s="56">
        <v>3391</v>
      </c>
      <c r="B151" s="56" t="s">
        <v>302</v>
      </c>
      <c r="C151" s="57" t="s">
        <v>310</v>
      </c>
      <c r="D151" s="56">
        <v>1504208</v>
      </c>
      <c r="E151" s="57" t="s">
        <v>452</v>
      </c>
      <c r="F151" s="108">
        <v>41944</v>
      </c>
      <c r="G151" s="109">
        <v>1966.4369558031542</v>
      </c>
      <c r="H151" s="77">
        <v>1503</v>
      </c>
      <c r="I151" s="77" t="s">
        <v>27</v>
      </c>
      <c r="J151" s="110">
        <v>1.2783358747</v>
      </c>
      <c r="K151" s="59">
        <v>2513.7669059390305</v>
      </c>
      <c r="L151" s="62">
        <f t="shared" si="2"/>
        <v>1347.2656191105957</v>
      </c>
      <c r="M151" s="62"/>
    </row>
    <row r="152" spans="1:13" x14ac:dyDescent="0.25">
      <c r="A152" s="56">
        <v>3767</v>
      </c>
      <c r="B152" s="56" t="s">
        <v>302</v>
      </c>
      <c r="C152" s="57" t="s">
        <v>466</v>
      </c>
      <c r="D152" s="56">
        <v>1503804</v>
      </c>
      <c r="E152" s="57" t="s">
        <v>247</v>
      </c>
      <c r="F152" s="108">
        <v>41944</v>
      </c>
      <c r="G152" s="109">
        <v>2378.7353485679846</v>
      </c>
      <c r="H152" s="77">
        <v>1503</v>
      </c>
      <c r="I152" s="77" t="s">
        <v>27</v>
      </c>
      <c r="J152" s="110">
        <v>1.2783358747</v>
      </c>
      <c r="K152" s="59">
        <v>3040.8227324914637</v>
      </c>
      <c r="L152" s="62">
        <f t="shared" si="2"/>
        <v>1874.321445663029</v>
      </c>
      <c r="M152" s="62"/>
    </row>
    <row r="153" spans="1:13" x14ac:dyDescent="0.25">
      <c r="A153" s="56">
        <v>3774</v>
      </c>
      <c r="B153" s="56" t="s">
        <v>302</v>
      </c>
      <c r="C153" s="57" t="s">
        <v>310</v>
      </c>
      <c r="D153" s="56">
        <v>1504208</v>
      </c>
      <c r="E153" s="57" t="s">
        <v>471</v>
      </c>
      <c r="F153" s="108">
        <v>42036</v>
      </c>
      <c r="G153" s="109">
        <v>2543.4940640964178</v>
      </c>
      <c r="H153" s="77">
        <v>1503</v>
      </c>
      <c r="I153" s="77" t="s">
        <v>27</v>
      </c>
      <c r="J153" s="110">
        <v>1.2523687388</v>
      </c>
      <c r="K153" s="59">
        <v>3185.3924531977173</v>
      </c>
      <c r="L153" s="62">
        <f t="shared" si="2"/>
        <v>2018.8911663692825</v>
      </c>
      <c r="M153" s="62"/>
    </row>
  </sheetData>
  <sortState ref="A3:K153">
    <sortCondition ref="F3:F153"/>
  </sortState>
  <mergeCells count="1">
    <mergeCell ref="O1:W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"/>
  <sheetViews>
    <sheetView workbookViewId="0">
      <selection sqref="A1:E110"/>
    </sheetView>
  </sheetViews>
  <sheetFormatPr defaultRowHeight="15" x14ac:dyDescent="0.25"/>
  <cols>
    <col min="1" max="1" width="9.140625" style="42"/>
    <col min="2" max="2" width="72.140625" style="42" bestFit="1" customWidth="1"/>
    <col min="3" max="3" width="14" style="43" bestFit="1" customWidth="1"/>
    <col min="4" max="4" width="13" style="43" bestFit="1" customWidth="1"/>
    <col min="5" max="5" width="14.42578125" style="43" bestFit="1" customWidth="1"/>
    <col min="9" max="11" width="9.140625" style="41"/>
    <col min="13" max="17" width="9.140625" style="75"/>
  </cols>
  <sheetData>
    <row r="1" spans="1:24" x14ac:dyDescent="0.25">
      <c r="A1" s="127" t="s">
        <v>478</v>
      </c>
      <c r="B1" s="128"/>
      <c r="C1" s="128"/>
      <c r="D1" s="128"/>
      <c r="E1" s="129"/>
    </row>
    <row r="2" spans="1:24" ht="25.5" x14ac:dyDescent="0.25">
      <c r="A2" s="21" t="s">
        <v>110</v>
      </c>
      <c r="B2" s="22" t="s">
        <v>111</v>
      </c>
      <c r="C2" s="23" t="s">
        <v>1</v>
      </c>
      <c r="D2" s="23" t="s">
        <v>3</v>
      </c>
      <c r="E2" s="24" t="s">
        <v>6</v>
      </c>
      <c r="M2" s="126" t="s">
        <v>479</v>
      </c>
    </row>
    <row r="3" spans="1:24" x14ac:dyDescent="0.25">
      <c r="A3" s="25">
        <v>2802</v>
      </c>
      <c r="B3" s="1" t="s">
        <v>11</v>
      </c>
      <c r="C3" s="26">
        <v>2659.5625845</v>
      </c>
      <c r="D3" s="51">
        <v>3546.0834460000001</v>
      </c>
      <c r="E3" s="28">
        <v>4432.6043074999998</v>
      </c>
      <c r="H3" s="25">
        <v>2802</v>
      </c>
      <c r="I3" s="41">
        <f>D3*0.75</f>
        <v>2659.5625845</v>
      </c>
      <c r="J3" s="41">
        <f>D3</f>
        <v>3546.0834460000001</v>
      </c>
      <c r="K3" s="41">
        <f>J3*1.25</f>
        <v>4432.6043074999998</v>
      </c>
      <c r="M3" s="126">
        <v>1101</v>
      </c>
      <c r="N3" s="75">
        <f>VLOOKUP(M3,$Q$3:$T$106,2,0)</f>
        <v>1778</v>
      </c>
      <c r="O3" s="75">
        <f>VLOOKUP(M3,$Q$3:$T$106,3,0)</f>
        <v>2371</v>
      </c>
      <c r="P3" s="75">
        <f>VLOOKUP(M3,$Q$3:$T$106,4,0)</f>
        <v>2963</v>
      </c>
      <c r="Q3" s="25">
        <v>2802</v>
      </c>
      <c r="R3" s="78">
        <f>ROUND(C3,0)</f>
        <v>2660</v>
      </c>
      <c r="S3" s="78">
        <f t="shared" ref="S3:T3" si="0">ROUND(D3,0)</f>
        <v>3546</v>
      </c>
      <c r="T3" s="78">
        <f t="shared" si="0"/>
        <v>4433</v>
      </c>
      <c r="V3">
        <v>1778</v>
      </c>
      <c r="W3">
        <v>2371</v>
      </c>
      <c r="X3">
        <v>2963</v>
      </c>
    </row>
    <row r="4" spans="1:24" x14ac:dyDescent="0.25">
      <c r="A4" s="25">
        <v>2701</v>
      </c>
      <c r="B4" s="1" t="s">
        <v>12</v>
      </c>
      <c r="C4" s="26">
        <v>1212.458907</v>
      </c>
      <c r="D4" s="51">
        <v>1616.6118759999999</v>
      </c>
      <c r="E4" s="28">
        <v>2020.7648449999999</v>
      </c>
      <c r="H4" s="25">
        <v>2701</v>
      </c>
      <c r="I4" s="41">
        <f t="shared" ref="I4:I67" si="1">D4*0.75</f>
        <v>1212.458907</v>
      </c>
      <c r="J4" s="41">
        <f t="shared" ref="J4:J67" si="2">D4</f>
        <v>1616.6118759999999</v>
      </c>
      <c r="K4" s="41">
        <f t="shared" ref="K4:K67" si="3">J4*1.25</f>
        <v>2020.7648449999999</v>
      </c>
      <c r="M4" s="126">
        <v>1201</v>
      </c>
      <c r="N4" s="75">
        <f t="shared" ref="N4:N67" si="4">VLOOKUP(M4,$Q$3:$T$106,2,0)</f>
        <v>707</v>
      </c>
      <c r="O4" s="75">
        <f t="shared" ref="O4:O67" si="5">VLOOKUP(M4,$Q$3:$T$106,3,0)</f>
        <v>942</v>
      </c>
      <c r="P4" s="75">
        <f t="shared" ref="P4:P67" si="6">VLOOKUP(M4,$Q$3:$T$106,4,0)</f>
        <v>1178</v>
      </c>
      <c r="Q4" s="25">
        <v>2701</v>
      </c>
      <c r="R4" s="78">
        <f t="shared" ref="R4:R67" si="7">ROUND(C4,0)</f>
        <v>1212</v>
      </c>
      <c r="S4" s="78">
        <f t="shared" ref="S4:S67" si="8">ROUND(D4,0)</f>
        <v>1617</v>
      </c>
      <c r="T4" s="78">
        <f t="shared" ref="T4:T67" si="9">ROUND(E4,0)</f>
        <v>2021</v>
      </c>
      <c r="V4">
        <v>707</v>
      </c>
      <c r="W4">
        <v>942</v>
      </c>
      <c r="X4">
        <v>1178</v>
      </c>
    </row>
    <row r="5" spans="1:24" x14ac:dyDescent="0.25">
      <c r="A5" s="25">
        <v>2901</v>
      </c>
      <c r="B5" s="1" t="s">
        <v>13</v>
      </c>
      <c r="C5" s="26">
        <v>472.98334349999999</v>
      </c>
      <c r="D5" s="51">
        <v>630.64445799999999</v>
      </c>
      <c r="E5" s="28">
        <v>788.30557249999993</v>
      </c>
      <c r="H5" s="25">
        <v>2901</v>
      </c>
      <c r="I5" s="41">
        <f t="shared" si="1"/>
        <v>472.98334349999999</v>
      </c>
      <c r="J5" s="41">
        <f t="shared" si="2"/>
        <v>630.64445799999999</v>
      </c>
      <c r="K5" s="41">
        <f t="shared" si="3"/>
        <v>788.30557249999993</v>
      </c>
      <c r="M5" s="126">
        <v>1202</v>
      </c>
      <c r="N5" s="75">
        <f t="shared" si="4"/>
        <v>171</v>
      </c>
      <c r="O5" s="75">
        <f t="shared" si="5"/>
        <v>229</v>
      </c>
      <c r="P5" s="75">
        <f t="shared" si="6"/>
        <v>286</v>
      </c>
      <c r="Q5" s="25">
        <v>2901</v>
      </c>
      <c r="R5" s="78">
        <f t="shared" si="7"/>
        <v>473</v>
      </c>
      <c r="S5" s="78">
        <f t="shared" si="8"/>
        <v>631</v>
      </c>
      <c r="T5" s="78">
        <f t="shared" si="9"/>
        <v>788</v>
      </c>
      <c r="V5">
        <v>171</v>
      </c>
      <c r="W5">
        <v>229</v>
      </c>
      <c r="X5">
        <v>286</v>
      </c>
    </row>
    <row r="6" spans="1:24" x14ac:dyDescent="0.25">
      <c r="A6" s="25">
        <v>1401</v>
      </c>
      <c r="B6" s="1" t="s">
        <v>112</v>
      </c>
      <c r="C6" s="26">
        <v>670.17</v>
      </c>
      <c r="D6" s="53">
        <v>893.56</v>
      </c>
      <c r="E6" s="28">
        <v>1116.9499999999998</v>
      </c>
      <c r="H6" s="25">
        <v>1401</v>
      </c>
      <c r="I6" s="41">
        <f t="shared" si="1"/>
        <v>670.17</v>
      </c>
      <c r="J6" s="41">
        <f t="shared" si="2"/>
        <v>893.56</v>
      </c>
      <c r="K6" s="41">
        <f t="shared" si="3"/>
        <v>1116.9499999999998</v>
      </c>
      <c r="M6" s="126">
        <v>1301</v>
      </c>
      <c r="N6" s="75">
        <f t="shared" si="4"/>
        <v>430</v>
      </c>
      <c r="O6" s="75">
        <f t="shared" si="5"/>
        <v>573</v>
      </c>
      <c r="P6" s="75">
        <f t="shared" si="6"/>
        <v>716</v>
      </c>
      <c r="Q6" s="25">
        <v>1401</v>
      </c>
      <c r="R6" s="78">
        <f t="shared" si="7"/>
        <v>670</v>
      </c>
      <c r="S6" s="78">
        <f t="shared" si="8"/>
        <v>894</v>
      </c>
      <c r="T6" s="78">
        <f t="shared" si="9"/>
        <v>1117</v>
      </c>
      <c r="V6">
        <v>430</v>
      </c>
      <c r="W6">
        <v>573</v>
      </c>
      <c r="X6">
        <v>716</v>
      </c>
    </row>
    <row r="7" spans="1:24" x14ac:dyDescent="0.25">
      <c r="A7" s="25">
        <v>2503</v>
      </c>
      <c r="B7" s="1" t="s">
        <v>14</v>
      </c>
      <c r="C7" s="26">
        <v>471.65259524999999</v>
      </c>
      <c r="D7" s="51">
        <v>628.87012700000002</v>
      </c>
      <c r="E7" s="28">
        <v>786.08765875000006</v>
      </c>
      <c r="H7" s="25">
        <v>2503</v>
      </c>
      <c r="I7" s="41">
        <f t="shared" si="1"/>
        <v>471.65259524999999</v>
      </c>
      <c r="J7" s="41">
        <f t="shared" si="2"/>
        <v>628.87012700000002</v>
      </c>
      <c r="K7" s="41">
        <f t="shared" si="3"/>
        <v>786.08765875000006</v>
      </c>
      <c r="M7" s="126">
        <v>1302</v>
      </c>
      <c r="N7" s="75">
        <f t="shared" si="4"/>
        <v>610</v>
      </c>
      <c r="O7" s="75">
        <f t="shared" si="5"/>
        <v>813</v>
      </c>
      <c r="P7" s="75">
        <f t="shared" si="6"/>
        <v>1016</v>
      </c>
      <c r="Q7" s="25">
        <v>2503</v>
      </c>
      <c r="R7" s="78">
        <f t="shared" si="7"/>
        <v>472</v>
      </c>
      <c r="S7" s="78">
        <f t="shared" si="8"/>
        <v>629</v>
      </c>
      <c r="T7" s="78">
        <f t="shared" si="9"/>
        <v>786</v>
      </c>
      <c r="V7" s="78">
        <v>610</v>
      </c>
      <c r="W7" s="78">
        <v>813</v>
      </c>
      <c r="X7" s="78">
        <v>1016</v>
      </c>
    </row>
    <row r="8" spans="1:24" x14ac:dyDescent="0.25">
      <c r="A8" s="25">
        <v>5002</v>
      </c>
      <c r="B8" s="1" t="s">
        <v>15</v>
      </c>
      <c r="C8" s="26">
        <v>4894.471485</v>
      </c>
      <c r="D8" s="51">
        <v>6525.96198</v>
      </c>
      <c r="E8" s="28">
        <v>8157.452475</v>
      </c>
      <c r="H8" s="25">
        <v>5002</v>
      </c>
      <c r="I8" s="41">
        <f t="shared" si="1"/>
        <v>4894.471485</v>
      </c>
      <c r="J8" s="41">
        <f t="shared" si="2"/>
        <v>6525.96198</v>
      </c>
      <c r="K8" s="41">
        <f t="shared" si="3"/>
        <v>8157.452475</v>
      </c>
      <c r="M8" s="126">
        <v>1303</v>
      </c>
      <c r="N8" s="75">
        <f t="shared" si="4"/>
        <v>508</v>
      </c>
      <c r="O8" s="75">
        <f t="shared" si="5"/>
        <v>677</v>
      </c>
      <c r="P8" s="75">
        <f t="shared" si="6"/>
        <v>846</v>
      </c>
      <c r="Q8" s="25">
        <v>5002</v>
      </c>
      <c r="R8" s="78">
        <f t="shared" si="7"/>
        <v>4894</v>
      </c>
      <c r="S8" s="78">
        <f t="shared" si="8"/>
        <v>6526</v>
      </c>
      <c r="T8" s="78">
        <f t="shared" si="9"/>
        <v>8157</v>
      </c>
      <c r="V8">
        <v>508</v>
      </c>
      <c r="W8">
        <v>677</v>
      </c>
      <c r="X8">
        <v>846</v>
      </c>
    </row>
    <row r="9" spans="1:24" x14ac:dyDescent="0.25">
      <c r="A9" s="25">
        <v>3301</v>
      </c>
      <c r="B9" s="1" t="s">
        <v>16</v>
      </c>
      <c r="C9" s="26">
        <v>3137.13112275</v>
      </c>
      <c r="D9" s="51">
        <v>4182.8414970000003</v>
      </c>
      <c r="E9" s="28">
        <v>5228.5518712500007</v>
      </c>
      <c r="H9" s="25">
        <v>3301</v>
      </c>
      <c r="I9" s="41">
        <f t="shared" si="1"/>
        <v>3137.13112275</v>
      </c>
      <c r="J9" s="41">
        <f t="shared" si="2"/>
        <v>4182.8414970000003</v>
      </c>
      <c r="K9" s="41">
        <f t="shared" si="3"/>
        <v>5228.5518712500007</v>
      </c>
      <c r="M9" s="126">
        <v>1401</v>
      </c>
      <c r="N9" s="75">
        <f t="shared" si="4"/>
        <v>670</v>
      </c>
      <c r="O9" s="75">
        <f t="shared" si="5"/>
        <v>894</v>
      </c>
      <c r="P9" s="75">
        <f t="shared" si="6"/>
        <v>1117</v>
      </c>
      <c r="Q9" s="25">
        <v>3301</v>
      </c>
      <c r="R9" s="78">
        <f t="shared" si="7"/>
        <v>3137</v>
      </c>
      <c r="S9" s="78">
        <f t="shared" si="8"/>
        <v>4183</v>
      </c>
      <c r="T9" s="78">
        <f t="shared" si="9"/>
        <v>5229</v>
      </c>
      <c r="V9">
        <v>670</v>
      </c>
      <c r="W9">
        <v>894</v>
      </c>
      <c r="X9">
        <v>1117</v>
      </c>
    </row>
    <row r="10" spans="1:24" x14ac:dyDescent="0.25">
      <c r="A10" s="25">
        <v>2603</v>
      </c>
      <c r="B10" s="1" t="s">
        <v>17</v>
      </c>
      <c r="C10" s="26">
        <v>1154.5587390000001</v>
      </c>
      <c r="D10" s="51">
        <v>1539.411652</v>
      </c>
      <c r="E10" s="28">
        <v>1924.2645649999999</v>
      </c>
      <c r="H10" s="25">
        <v>2603</v>
      </c>
      <c r="I10" s="41">
        <f t="shared" si="1"/>
        <v>1154.5587390000001</v>
      </c>
      <c r="J10" s="41">
        <f t="shared" si="2"/>
        <v>1539.411652</v>
      </c>
      <c r="K10" s="41">
        <f t="shared" si="3"/>
        <v>1924.2645649999999</v>
      </c>
      <c r="M10" s="126">
        <v>1501</v>
      </c>
      <c r="N10" s="75">
        <f t="shared" si="4"/>
        <v>642</v>
      </c>
      <c r="O10" s="75">
        <f t="shared" si="5"/>
        <v>856</v>
      </c>
      <c r="P10" s="75">
        <f t="shared" si="6"/>
        <v>1070</v>
      </c>
      <c r="Q10" s="25">
        <v>2603</v>
      </c>
      <c r="R10" s="78">
        <f t="shared" si="7"/>
        <v>1155</v>
      </c>
      <c r="S10" s="78">
        <f t="shared" si="8"/>
        <v>1539</v>
      </c>
      <c r="T10" s="78">
        <f t="shared" si="9"/>
        <v>1924</v>
      </c>
      <c r="V10">
        <v>642</v>
      </c>
      <c r="W10">
        <v>856</v>
      </c>
      <c r="X10">
        <v>1070</v>
      </c>
    </row>
    <row r="11" spans="1:24" x14ac:dyDescent="0.25">
      <c r="A11" s="25">
        <v>4104</v>
      </c>
      <c r="B11" s="1" t="s">
        <v>18</v>
      </c>
      <c r="C11" s="26">
        <v>4696.2454148650495</v>
      </c>
      <c r="D11" s="53">
        <v>6261.6605531533996</v>
      </c>
      <c r="E11" s="28">
        <v>7827.0756914417498</v>
      </c>
      <c r="H11" s="25">
        <v>4104</v>
      </c>
      <c r="I11" s="41">
        <f t="shared" si="1"/>
        <v>4696.2454148650495</v>
      </c>
      <c r="J11" s="41">
        <f t="shared" si="2"/>
        <v>6261.6605531533996</v>
      </c>
      <c r="K11" s="41">
        <f t="shared" si="3"/>
        <v>7827.0756914417498</v>
      </c>
      <c r="M11" s="126">
        <v>1502</v>
      </c>
      <c r="N11" s="75">
        <f t="shared" si="4"/>
        <v>479</v>
      </c>
      <c r="O11" s="75">
        <f t="shared" si="5"/>
        <v>638</v>
      </c>
      <c r="P11" s="75">
        <f t="shared" si="6"/>
        <v>798</v>
      </c>
      <c r="Q11" s="25">
        <v>4104</v>
      </c>
      <c r="R11" s="78">
        <f t="shared" si="7"/>
        <v>4696</v>
      </c>
      <c r="S11" s="78">
        <f t="shared" si="8"/>
        <v>6262</v>
      </c>
      <c r="T11" s="78">
        <f t="shared" si="9"/>
        <v>7827</v>
      </c>
      <c r="V11">
        <v>479</v>
      </c>
      <c r="W11">
        <v>638</v>
      </c>
      <c r="X11">
        <v>798</v>
      </c>
    </row>
    <row r="12" spans="1:24" x14ac:dyDescent="0.25">
      <c r="A12" s="25">
        <v>4202</v>
      </c>
      <c r="B12" s="1" t="s">
        <v>19</v>
      </c>
      <c r="C12" s="26">
        <v>4539.3601572033331</v>
      </c>
      <c r="D12" s="53">
        <v>6052.4802096044441</v>
      </c>
      <c r="E12" s="28">
        <v>7565.6002620055551</v>
      </c>
      <c r="H12" s="25">
        <v>4202</v>
      </c>
      <c r="I12" s="41">
        <f t="shared" si="1"/>
        <v>4539.3601572033331</v>
      </c>
      <c r="J12" s="41">
        <f t="shared" si="2"/>
        <v>6052.4802096044441</v>
      </c>
      <c r="K12" s="41">
        <f t="shared" si="3"/>
        <v>7565.6002620055551</v>
      </c>
      <c r="M12" s="126">
        <v>1503</v>
      </c>
      <c r="N12" s="75">
        <f t="shared" si="4"/>
        <v>875</v>
      </c>
      <c r="O12" s="75">
        <f t="shared" si="5"/>
        <v>1167</v>
      </c>
      <c r="P12" s="75">
        <f t="shared" si="6"/>
        <v>1458</v>
      </c>
      <c r="Q12" s="25">
        <v>4202</v>
      </c>
      <c r="R12" s="78">
        <f t="shared" si="7"/>
        <v>4539</v>
      </c>
      <c r="S12" s="78">
        <f t="shared" si="8"/>
        <v>6052</v>
      </c>
      <c r="T12" s="78">
        <f t="shared" si="9"/>
        <v>7566</v>
      </c>
      <c r="V12">
        <v>875</v>
      </c>
      <c r="W12">
        <v>1167</v>
      </c>
      <c r="X12">
        <v>1458</v>
      </c>
    </row>
    <row r="13" spans="1:24" x14ac:dyDescent="0.25">
      <c r="A13" s="25">
        <v>4304</v>
      </c>
      <c r="B13" s="1" t="s">
        <v>113</v>
      </c>
      <c r="C13" s="26">
        <v>4786.8388799999993</v>
      </c>
      <c r="D13" s="53">
        <v>6382.4518399999997</v>
      </c>
      <c r="E13" s="28">
        <v>7978.0648000000001</v>
      </c>
      <c r="H13" s="25">
        <v>4304</v>
      </c>
      <c r="I13" s="41">
        <f t="shared" si="1"/>
        <v>4786.8388799999993</v>
      </c>
      <c r="J13" s="41">
        <f t="shared" si="2"/>
        <v>6382.4518399999997</v>
      </c>
      <c r="K13" s="41">
        <f t="shared" si="3"/>
        <v>7978.0648000000001</v>
      </c>
      <c r="M13" s="126">
        <v>1504</v>
      </c>
      <c r="N13" s="75">
        <f t="shared" si="4"/>
        <v>599</v>
      </c>
      <c r="O13" s="75">
        <f t="shared" si="5"/>
        <v>799</v>
      </c>
      <c r="P13" s="75">
        <f t="shared" si="6"/>
        <v>999</v>
      </c>
      <c r="Q13" s="25">
        <v>4304</v>
      </c>
      <c r="R13" s="78">
        <f t="shared" si="7"/>
        <v>4787</v>
      </c>
      <c r="S13" s="78">
        <f t="shared" si="8"/>
        <v>6382</v>
      </c>
      <c r="T13" s="78">
        <f t="shared" si="9"/>
        <v>7978</v>
      </c>
      <c r="V13">
        <v>599</v>
      </c>
      <c r="W13">
        <v>799</v>
      </c>
      <c r="X13">
        <v>999</v>
      </c>
    </row>
    <row r="14" spans="1:24" x14ac:dyDescent="0.25">
      <c r="A14" s="25">
        <v>5103</v>
      </c>
      <c r="B14" s="1" t="s">
        <v>20</v>
      </c>
      <c r="C14" s="26">
        <v>1646.9127014999999</v>
      </c>
      <c r="D14" s="51">
        <v>2195.8836019999999</v>
      </c>
      <c r="E14" s="28">
        <v>2744.8545024999999</v>
      </c>
      <c r="H14" s="25">
        <v>5103</v>
      </c>
      <c r="I14" s="41">
        <f t="shared" si="1"/>
        <v>1646.9127014999999</v>
      </c>
      <c r="J14" s="41">
        <f t="shared" si="2"/>
        <v>2195.8836019999999</v>
      </c>
      <c r="K14" s="41">
        <f t="shared" si="3"/>
        <v>2744.8545024999999</v>
      </c>
      <c r="M14" s="126">
        <v>1601</v>
      </c>
      <c r="N14" s="75">
        <f t="shared" si="4"/>
        <v>453</v>
      </c>
      <c r="O14" s="75">
        <f t="shared" si="5"/>
        <v>604</v>
      </c>
      <c r="P14" s="75">
        <f t="shared" si="6"/>
        <v>755</v>
      </c>
      <c r="Q14" s="25">
        <v>5103</v>
      </c>
      <c r="R14" s="78">
        <f t="shared" si="7"/>
        <v>1647</v>
      </c>
      <c r="S14" s="78">
        <f t="shared" si="8"/>
        <v>2196</v>
      </c>
      <c r="T14" s="78">
        <f t="shared" si="9"/>
        <v>2745</v>
      </c>
      <c r="V14">
        <v>453</v>
      </c>
      <c r="W14">
        <v>604</v>
      </c>
      <c r="X14">
        <v>755</v>
      </c>
    </row>
    <row r="15" spans="1:24" x14ac:dyDescent="0.25">
      <c r="A15" s="25">
        <v>5004</v>
      </c>
      <c r="B15" s="1" t="s">
        <v>21</v>
      </c>
      <c r="C15" s="26">
        <v>2694.6735899999999</v>
      </c>
      <c r="D15" s="51">
        <v>3592.8981199999998</v>
      </c>
      <c r="E15" s="28">
        <v>4491.1226499999993</v>
      </c>
      <c r="H15" s="25">
        <v>5004</v>
      </c>
      <c r="I15" s="41">
        <f t="shared" si="1"/>
        <v>2694.6735899999999</v>
      </c>
      <c r="J15" s="41">
        <f t="shared" si="2"/>
        <v>3592.8981199999998</v>
      </c>
      <c r="K15" s="41">
        <f t="shared" si="3"/>
        <v>4491.1226499999993</v>
      </c>
      <c r="M15" s="126">
        <v>1701</v>
      </c>
      <c r="N15" s="75">
        <f t="shared" si="4"/>
        <v>618</v>
      </c>
      <c r="O15" s="75">
        <f t="shared" si="5"/>
        <v>824</v>
      </c>
      <c r="P15" s="75">
        <f t="shared" si="6"/>
        <v>1030</v>
      </c>
      <c r="Q15" s="25">
        <v>5004</v>
      </c>
      <c r="R15" s="78">
        <f t="shared" si="7"/>
        <v>2695</v>
      </c>
      <c r="S15" s="78">
        <f t="shared" si="8"/>
        <v>3593</v>
      </c>
      <c r="T15" s="78">
        <f t="shared" si="9"/>
        <v>4491</v>
      </c>
      <c r="V15">
        <v>618</v>
      </c>
      <c r="W15">
        <v>824</v>
      </c>
      <c r="X15">
        <v>1030</v>
      </c>
    </row>
    <row r="16" spans="1:24" x14ac:dyDescent="0.25">
      <c r="A16" s="25">
        <v>4204</v>
      </c>
      <c r="B16" s="1" t="s">
        <v>22</v>
      </c>
      <c r="C16" s="26">
        <v>3692.33138925</v>
      </c>
      <c r="D16" s="51">
        <v>4923.1085190000003</v>
      </c>
      <c r="E16" s="28">
        <v>6153.8856487500007</v>
      </c>
      <c r="H16" s="25">
        <v>4204</v>
      </c>
      <c r="I16" s="41">
        <f t="shared" si="1"/>
        <v>3692.33138925</v>
      </c>
      <c r="J16" s="41">
        <f t="shared" si="2"/>
        <v>4923.1085190000003</v>
      </c>
      <c r="K16" s="41">
        <f t="shared" si="3"/>
        <v>6153.8856487500007</v>
      </c>
      <c r="M16" s="126">
        <v>1702</v>
      </c>
      <c r="N16" s="75">
        <f t="shared" si="4"/>
        <v>887</v>
      </c>
      <c r="O16" s="75">
        <f t="shared" si="5"/>
        <v>1182</v>
      </c>
      <c r="P16" s="75">
        <f t="shared" si="6"/>
        <v>1478</v>
      </c>
      <c r="Q16" s="25">
        <v>4204</v>
      </c>
      <c r="R16" s="78">
        <f t="shared" si="7"/>
        <v>3692</v>
      </c>
      <c r="S16" s="78">
        <f t="shared" si="8"/>
        <v>4923</v>
      </c>
      <c r="T16" s="78">
        <f t="shared" si="9"/>
        <v>6154</v>
      </c>
      <c r="V16">
        <v>887</v>
      </c>
      <c r="W16">
        <v>1182</v>
      </c>
      <c r="X16">
        <v>1478</v>
      </c>
    </row>
    <row r="17" spans="1:24" x14ac:dyDescent="0.25">
      <c r="A17" s="25">
        <v>2907</v>
      </c>
      <c r="B17" s="1" t="s">
        <v>23</v>
      </c>
      <c r="C17" s="26">
        <v>1066.19299125</v>
      </c>
      <c r="D17" s="51">
        <v>1421.590655</v>
      </c>
      <c r="E17" s="28">
        <v>1776.98831875</v>
      </c>
      <c r="H17" s="25">
        <v>2907</v>
      </c>
      <c r="I17" s="41">
        <f t="shared" si="1"/>
        <v>1066.19299125</v>
      </c>
      <c r="J17" s="41">
        <f t="shared" si="2"/>
        <v>1421.590655</v>
      </c>
      <c r="K17" s="41">
        <f t="shared" si="3"/>
        <v>1776.98831875</v>
      </c>
      <c r="M17" s="126">
        <v>2101</v>
      </c>
      <c r="N17" s="75">
        <f t="shared" si="4"/>
        <v>324</v>
      </c>
      <c r="O17" s="75">
        <f t="shared" si="5"/>
        <v>433</v>
      </c>
      <c r="P17" s="75">
        <f t="shared" si="6"/>
        <v>541</v>
      </c>
      <c r="Q17" s="25">
        <v>2907</v>
      </c>
      <c r="R17" s="78">
        <f t="shared" si="7"/>
        <v>1066</v>
      </c>
      <c r="S17" s="78">
        <f t="shared" si="8"/>
        <v>1422</v>
      </c>
      <c r="T17" s="78">
        <f t="shared" si="9"/>
        <v>1777</v>
      </c>
      <c r="V17">
        <v>324</v>
      </c>
      <c r="W17">
        <v>433</v>
      </c>
      <c r="X17">
        <v>541</v>
      </c>
    </row>
    <row r="18" spans="1:24" x14ac:dyDescent="0.25">
      <c r="A18" s="25">
        <v>2303</v>
      </c>
      <c r="B18" s="1" t="s">
        <v>24</v>
      </c>
      <c r="C18" s="26">
        <v>216.22539449999999</v>
      </c>
      <c r="D18" s="51">
        <v>288.30052599999999</v>
      </c>
      <c r="E18" s="28">
        <v>360.37565749999999</v>
      </c>
      <c r="H18" s="25">
        <v>2303</v>
      </c>
      <c r="I18" s="41">
        <f t="shared" si="1"/>
        <v>216.22539449999999</v>
      </c>
      <c r="J18" s="41">
        <f t="shared" si="2"/>
        <v>288.30052599999999</v>
      </c>
      <c r="K18" s="41">
        <f t="shared" si="3"/>
        <v>360.37565749999999</v>
      </c>
      <c r="M18" s="126">
        <v>2102</v>
      </c>
      <c r="N18" s="75">
        <f t="shared" si="4"/>
        <v>220</v>
      </c>
      <c r="O18" s="75">
        <f t="shared" si="5"/>
        <v>294</v>
      </c>
      <c r="P18" s="75">
        <f t="shared" si="6"/>
        <v>367</v>
      </c>
      <c r="Q18" s="25">
        <v>2303</v>
      </c>
      <c r="R18" s="78">
        <f t="shared" si="7"/>
        <v>216</v>
      </c>
      <c r="S18" s="78">
        <f t="shared" si="8"/>
        <v>288</v>
      </c>
      <c r="T18" s="78">
        <f t="shared" si="9"/>
        <v>360</v>
      </c>
      <c r="V18">
        <v>220</v>
      </c>
      <c r="W18">
        <v>294</v>
      </c>
      <c r="X18">
        <v>367</v>
      </c>
    </row>
    <row r="19" spans="1:24" x14ac:dyDescent="0.25">
      <c r="A19" s="25">
        <v>3104</v>
      </c>
      <c r="B19" s="1" t="s">
        <v>25</v>
      </c>
      <c r="C19" s="26">
        <v>2922.4695540000002</v>
      </c>
      <c r="D19" s="51">
        <v>3896.626072</v>
      </c>
      <c r="E19" s="28">
        <v>4870.7825899999998</v>
      </c>
      <c r="H19" s="25">
        <v>3104</v>
      </c>
      <c r="I19" s="41">
        <f t="shared" si="1"/>
        <v>2922.4695540000002</v>
      </c>
      <c r="J19" s="41">
        <f t="shared" si="2"/>
        <v>3896.626072</v>
      </c>
      <c r="K19" s="41">
        <f t="shared" si="3"/>
        <v>4870.7825899999998</v>
      </c>
      <c r="M19" s="126">
        <v>2103</v>
      </c>
      <c r="N19" s="75">
        <f t="shared" si="4"/>
        <v>668</v>
      </c>
      <c r="O19" s="75">
        <f t="shared" si="5"/>
        <v>891</v>
      </c>
      <c r="P19" s="75">
        <f t="shared" si="6"/>
        <v>1114</v>
      </c>
      <c r="Q19" s="25">
        <v>3104</v>
      </c>
      <c r="R19" s="78">
        <f t="shared" si="7"/>
        <v>2922</v>
      </c>
      <c r="S19" s="78">
        <f t="shared" si="8"/>
        <v>3897</v>
      </c>
      <c r="T19" s="78">
        <f t="shared" si="9"/>
        <v>4871</v>
      </c>
      <c r="V19">
        <v>668</v>
      </c>
      <c r="W19">
        <v>891</v>
      </c>
      <c r="X19">
        <v>1114</v>
      </c>
    </row>
    <row r="20" spans="1:24" x14ac:dyDescent="0.25">
      <c r="A20" s="25">
        <v>1601</v>
      </c>
      <c r="B20" s="1" t="s">
        <v>114</v>
      </c>
      <c r="C20" s="26">
        <v>452.86055959067994</v>
      </c>
      <c r="D20" s="53">
        <v>603.81407945423996</v>
      </c>
      <c r="E20" s="28">
        <v>754.76759931779998</v>
      </c>
      <c r="H20" s="25">
        <v>1601</v>
      </c>
      <c r="I20" s="41">
        <f t="shared" si="1"/>
        <v>452.86055959067994</v>
      </c>
      <c r="J20" s="41">
        <f t="shared" si="2"/>
        <v>603.81407945423996</v>
      </c>
      <c r="K20" s="41">
        <f t="shared" si="3"/>
        <v>754.76759931779998</v>
      </c>
      <c r="M20" s="126">
        <v>2104</v>
      </c>
      <c r="N20" s="75">
        <f t="shared" si="4"/>
        <v>308</v>
      </c>
      <c r="O20" s="75">
        <f t="shared" si="5"/>
        <v>410</v>
      </c>
      <c r="P20" s="75">
        <f t="shared" si="6"/>
        <v>513</v>
      </c>
      <c r="Q20" s="25">
        <v>1601</v>
      </c>
      <c r="R20" s="78">
        <f t="shared" si="7"/>
        <v>453</v>
      </c>
      <c r="S20" s="78">
        <f t="shared" si="8"/>
        <v>604</v>
      </c>
      <c r="T20" s="78">
        <f t="shared" si="9"/>
        <v>755</v>
      </c>
      <c r="V20">
        <v>308</v>
      </c>
      <c r="W20">
        <v>410</v>
      </c>
      <c r="X20">
        <v>513</v>
      </c>
    </row>
    <row r="21" spans="1:24" x14ac:dyDescent="0.25">
      <c r="A21" s="25">
        <v>2702</v>
      </c>
      <c r="B21" s="1" t="s">
        <v>26</v>
      </c>
      <c r="C21" s="26">
        <v>5261.3291565</v>
      </c>
      <c r="D21" s="51">
        <v>7015.1055420000002</v>
      </c>
      <c r="E21" s="28">
        <v>8768.8819275000005</v>
      </c>
      <c r="H21" s="25">
        <v>2702</v>
      </c>
      <c r="I21" s="41">
        <f t="shared" si="1"/>
        <v>5261.3291565</v>
      </c>
      <c r="J21" s="41">
        <f t="shared" si="2"/>
        <v>7015.1055420000002</v>
      </c>
      <c r="K21" s="41">
        <f t="shared" si="3"/>
        <v>8768.8819275000005</v>
      </c>
      <c r="M21" s="126">
        <v>2105</v>
      </c>
      <c r="N21" s="75">
        <f t="shared" si="4"/>
        <v>475</v>
      </c>
      <c r="O21" s="75">
        <f t="shared" si="5"/>
        <v>633</v>
      </c>
      <c r="P21" s="75">
        <f t="shared" si="6"/>
        <v>791</v>
      </c>
      <c r="Q21" s="25">
        <v>2702</v>
      </c>
      <c r="R21" s="78">
        <f t="shared" si="7"/>
        <v>5261</v>
      </c>
      <c r="S21" s="78">
        <f t="shared" si="8"/>
        <v>7015</v>
      </c>
      <c r="T21" s="78">
        <f t="shared" si="9"/>
        <v>8769</v>
      </c>
      <c r="V21">
        <v>475</v>
      </c>
      <c r="W21">
        <v>633</v>
      </c>
      <c r="X21">
        <v>791</v>
      </c>
    </row>
    <row r="22" spans="1:24" x14ac:dyDescent="0.25">
      <c r="A22" s="25">
        <v>1503</v>
      </c>
      <c r="B22" s="1" t="s">
        <v>27</v>
      </c>
      <c r="C22" s="26">
        <v>874.87596512132609</v>
      </c>
      <c r="D22" s="53">
        <v>1166.5012868284348</v>
      </c>
      <c r="E22" s="28">
        <v>1458.1266085355435</v>
      </c>
      <c r="H22" s="25">
        <v>1503</v>
      </c>
      <c r="I22" s="41">
        <f t="shared" si="1"/>
        <v>874.87596512132609</v>
      </c>
      <c r="J22" s="41">
        <f t="shared" si="2"/>
        <v>1166.5012868284348</v>
      </c>
      <c r="K22" s="41">
        <f t="shared" si="3"/>
        <v>1458.1266085355435</v>
      </c>
      <c r="M22" s="126">
        <v>2106</v>
      </c>
      <c r="N22" s="75">
        <f t="shared" si="4"/>
        <v>333</v>
      </c>
      <c r="O22" s="75">
        <f t="shared" si="5"/>
        <v>445</v>
      </c>
      <c r="P22" s="75">
        <f t="shared" si="6"/>
        <v>556</v>
      </c>
      <c r="Q22" s="25">
        <v>1503</v>
      </c>
      <c r="R22" s="78">
        <f t="shared" si="7"/>
        <v>875</v>
      </c>
      <c r="S22" s="78">
        <f t="shared" si="8"/>
        <v>1167</v>
      </c>
      <c r="T22" s="78">
        <f t="shared" si="9"/>
        <v>1458</v>
      </c>
      <c r="V22">
        <v>333</v>
      </c>
      <c r="W22">
        <v>445</v>
      </c>
      <c r="X22">
        <v>556</v>
      </c>
    </row>
    <row r="23" spans="1:24" x14ac:dyDescent="0.25">
      <c r="A23" s="25">
        <v>3101</v>
      </c>
      <c r="B23" s="1" t="s">
        <v>28</v>
      </c>
      <c r="C23" s="26">
        <v>709.96394400000008</v>
      </c>
      <c r="D23" s="51">
        <v>946.61859200000004</v>
      </c>
      <c r="E23" s="28">
        <v>1183.27324</v>
      </c>
      <c r="H23" s="25">
        <v>3101</v>
      </c>
      <c r="I23" s="41">
        <f t="shared" si="1"/>
        <v>709.96394400000008</v>
      </c>
      <c r="J23" s="41">
        <f t="shared" si="2"/>
        <v>946.61859200000004</v>
      </c>
      <c r="K23" s="41">
        <f t="shared" si="3"/>
        <v>1183.27324</v>
      </c>
      <c r="M23" s="126">
        <v>2201</v>
      </c>
      <c r="N23" s="75">
        <f t="shared" si="4"/>
        <v>162</v>
      </c>
      <c r="O23" s="75">
        <f t="shared" si="5"/>
        <v>216</v>
      </c>
      <c r="P23" s="75">
        <f t="shared" si="6"/>
        <v>270</v>
      </c>
      <c r="Q23" s="25">
        <v>3101</v>
      </c>
      <c r="R23" s="78">
        <f t="shared" si="7"/>
        <v>710</v>
      </c>
      <c r="S23" s="78">
        <f t="shared" si="8"/>
        <v>947</v>
      </c>
      <c r="T23" s="78">
        <f t="shared" si="9"/>
        <v>1183</v>
      </c>
      <c r="V23">
        <v>162</v>
      </c>
      <c r="W23">
        <v>216</v>
      </c>
      <c r="X23">
        <v>270</v>
      </c>
    </row>
    <row r="24" spans="1:24" x14ac:dyDescent="0.25">
      <c r="A24" s="25">
        <v>2401</v>
      </c>
      <c r="B24" s="1" t="s">
        <v>29</v>
      </c>
      <c r="C24" s="26">
        <v>305.28806324999999</v>
      </c>
      <c r="D24" s="51">
        <v>407.05075099999999</v>
      </c>
      <c r="E24" s="28">
        <v>508.81343874999999</v>
      </c>
      <c r="H24" s="25">
        <v>2401</v>
      </c>
      <c r="I24" s="41">
        <f t="shared" si="1"/>
        <v>305.28806324999999</v>
      </c>
      <c r="J24" s="41">
        <f t="shared" si="2"/>
        <v>407.05075099999999</v>
      </c>
      <c r="K24" s="41">
        <f t="shared" si="3"/>
        <v>508.81343874999999</v>
      </c>
      <c r="M24" s="126">
        <v>2202</v>
      </c>
      <c r="N24" s="75">
        <f t="shared" si="4"/>
        <v>151</v>
      </c>
      <c r="O24" s="75">
        <f t="shared" si="5"/>
        <v>201</v>
      </c>
      <c r="P24" s="75">
        <f t="shared" si="6"/>
        <v>251</v>
      </c>
      <c r="Q24" s="25">
        <v>2401</v>
      </c>
      <c r="R24" s="78">
        <f t="shared" si="7"/>
        <v>305</v>
      </c>
      <c r="S24" s="78">
        <f t="shared" si="8"/>
        <v>407</v>
      </c>
      <c r="T24" s="78">
        <f t="shared" si="9"/>
        <v>509</v>
      </c>
      <c r="V24">
        <v>151</v>
      </c>
      <c r="W24">
        <v>201</v>
      </c>
      <c r="X24">
        <v>251</v>
      </c>
    </row>
    <row r="25" spans="1:24" x14ac:dyDescent="0.25">
      <c r="A25" s="25">
        <v>2403</v>
      </c>
      <c r="B25" s="1" t="s">
        <v>30</v>
      </c>
      <c r="C25" s="26">
        <v>661.17134924999993</v>
      </c>
      <c r="D25" s="51">
        <v>881.56179899999995</v>
      </c>
      <c r="E25" s="28">
        <v>1101.9522487499999</v>
      </c>
      <c r="H25" s="25">
        <v>2403</v>
      </c>
      <c r="I25" s="41">
        <f t="shared" si="1"/>
        <v>661.17134924999993</v>
      </c>
      <c r="J25" s="41">
        <f t="shared" si="2"/>
        <v>881.56179899999995</v>
      </c>
      <c r="K25" s="41">
        <f t="shared" si="3"/>
        <v>1101.9522487499999</v>
      </c>
      <c r="M25" s="126">
        <v>2203</v>
      </c>
      <c r="N25" s="75">
        <f t="shared" si="4"/>
        <v>99</v>
      </c>
      <c r="O25" s="75">
        <f t="shared" si="5"/>
        <v>132</v>
      </c>
      <c r="P25" s="75">
        <f t="shared" si="6"/>
        <v>165</v>
      </c>
      <c r="Q25" s="25">
        <v>2403</v>
      </c>
      <c r="R25" s="78">
        <f t="shared" si="7"/>
        <v>661</v>
      </c>
      <c r="S25" s="78">
        <f t="shared" si="8"/>
        <v>882</v>
      </c>
      <c r="T25" s="78">
        <f t="shared" si="9"/>
        <v>1102</v>
      </c>
      <c r="V25">
        <v>99</v>
      </c>
      <c r="W25">
        <v>132</v>
      </c>
      <c r="X25">
        <v>165</v>
      </c>
    </row>
    <row r="26" spans="1:24" x14ac:dyDescent="0.25">
      <c r="A26" s="25">
        <v>1702</v>
      </c>
      <c r="B26" s="1" t="s">
        <v>31</v>
      </c>
      <c r="C26" s="26">
        <v>886.60205024999993</v>
      </c>
      <c r="D26" s="51">
        <v>1182.1360669999999</v>
      </c>
      <c r="E26" s="28">
        <v>1477.6700837499998</v>
      </c>
      <c r="H26" s="25">
        <v>1702</v>
      </c>
      <c r="I26" s="41">
        <f t="shared" si="1"/>
        <v>886.60205024999993</v>
      </c>
      <c r="J26" s="41">
        <f t="shared" si="2"/>
        <v>1182.1360669999999</v>
      </c>
      <c r="K26" s="41">
        <f t="shared" si="3"/>
        <v>1477.6700837499998</v>
      </c>
      <c r="M26" s="126">
        <v>2204</v>
      </c>
      <c r="N26" s="75">
        <f t="shared" si="4"/>
        <v>126</v>
      </c>
      <c r="O26" s="75">
        <f t="shared" si="5"/>
        <v>169</v>
      </c>
      <c r="P26" s="75">
        <f t="shared" si="6"/>
        <v>211</v>
      </c>
      <c r="Q26" s="25">
        <v>1702</v>
      </c>
      <c r="R26" s="78">
        <f t="shared" si="7"/>
        <v>887</v>
      </c>
      <c r="S26" s="78">
        <f t="shared" si="8"/>
        <v>1182</v>
      </c>
      <c r="T26" s="78">
        <f t="shared" si="9"/>
        <v>1478</v>
      </c>
      <c r="V26">
        <v>126</v>
      </c>
      <c r="W26">
        <v>169</v>
      </c>
      <c r="X26">
        <v>211</v>
      </c>
    </row>
    <row r="27" spans="1:24" x14ac:dyDescent="0.25">
      <c r="A27" s="25">
        <v>4302</v>
      </c>
      <c r="B27" s="1" t="s">
        <v>32</v>
      </c>
      <c r="C27" s="26">
        <v>4388.0560365000001</v>
      </c>
      <c r="D27" s="51">
        <v>5850.7413820000002</v>
      </c>
      <c r="E27" s="28">
        <v>7313.4267275000002</v>
      </c>
      <c r="H27" s="25">
        <v>4302</v>
      </c>
      <c r="I27" s="41">
        <f t="shared" si="1"/>
        <v>4388.0560365000001</v>
      </c>
      <c r="J27" s="41">
        <f t="shared" si="2"/>
        <v>5850.7413820000002</v>
      </c>
      <c r="K27" s="41">
        <f t="shared" si="3"/>
        <v>7313.4267275000002</v>
      </c>
      <c r="M27" s="126">
        <v>2205</v>
      </c>
      <c r="N27" s="75">
        <f t="shared" si="4"/>
        <v>216</v>
      </c>
      <c r="O27" s="75">
        <f t="shared" si="5"/>
        <v>288</v>
      </c>
      <c r="P27" s="75">
        <f t="shared" si="6"/>
        <v>360</v>
      </c>
      <c r="Q27" s="25">
        <v>4302</v>
      </c>
      <c r="R27" s="78">
        <f t="shared" si="7"/>
        <v>4388</v>
      </c>
      <c r="S27" s="78">
        <f t="shared" si="8"/>
        <v>5851</v>
      </c>
      <c r="T27" s="78">
        <f t="shared" si="9"/>
        <v>7313</v>
      </c>
      <c r="V27">
        <v>216</v>
      </c>
      <c r="W27">
        <v>288</v>
      </c>
      <c r="X27">
        <v>360</v>
      </c>
    </row>
    <row r="28" spans="1:24" x14ac:dyDescent="0.25">
      <c r="A28" s="25">
        <v>4305</v>
      </c>
      <c r="B28" s="1" t="s">
        <v>33</v>
      </c>
      <c r="C28" s="26">
        <v>1848.69214575</v>
      </c>
      <c r="D28" s="51">
        <v>2464.922861</v>
      </c>
      <c r="E28" s="28">
        <v>3081.1535762499998</v>
      </c>
      <c r="H28" s="25">
        <v>4305</v>
      </c>
      <c r="I28" s="41">
        <f t="shared" si="1"/>
        <v>1848.69214575</v>
      </c>
      <c r="J28" s="41">
        <f t="shared" si="2"/>
        <v>2464.922861</v>
      </c>
      <c r="K28" s="41">
        <f t="shared" si="3"/>
        <v>3081.1535762499998</v>
      </c>
      <c r="M28" s="126">
        <v>2206</v>
      </c>
      <c r="N28" s="75">
        <f t="shared" si="4"/>
        <v>101</v>
      </c>
      <c r="O28" s="75">
        <f t="shared" si="5"/>
        <v>135</v>
      </c>
      <c r="P28" s="75">
        <f t="shared" si="6"/>
        <v>169</v>
      </c>
      <c r="Q28" s="25">
        <v>4305</v>
      </c>
      <c r="R28" s="78">
        <f t="shared" si="7"/>
        <v>1849</v>
      </c>
      <c r="S28" s="78">
        <f t="shared" si="8"/>
        <v>2465</v>
      </c>
      <c r="T28" s="78">
        <f t="shared" si="9"/>
        <v>3081</v>
      </c>
      <c r="V28">
        <v>101</v>
      </c>
      <c r="W28">
        <v>135</v>
      </c>
      <c r="X28">
        <v>169</v>
      </c>
    </row>
    <row r="29" spans="1:24" x14ac:dyDescent="0.25">
      <c r="A29" s="25">
        <v>2904</v>
      </c>
      <c r="B29" s="1" t="s">
        <v>34</v>
      </c>
      <c r="C29" s="26">
        <v>204.14798400000001</v>
      </c>
      <c r="D29" s="53">
        <v>272.19731200000001</v>
      </c>
      <c r="E29" s="28">
        <v>340.24664000000001</v>
      </c>
      <c r="H29" s="25">
        <v>2904</v>
      </c>
      <c r="I29" s="41">
        <f t="shared" si="1"/>
        <v>204.14798400000001</v>
      </c>
      <c r="J29" s="41">
        <f t="shared" si="2"/>
        <v>272.19731200000001</v>
      </c>
      <c r="K29" s="41">
        <f t="shared" si="3"/>
        <v>340.24664000000001</v>
      </c>
      <c r="M29" s="126">
        <v>2301</v>
      </c>
      <c r="N29" s="75">
        <f t="shared" si="4"/>
        <v>116</v>
      </c>
      <c r="O29" s="75">
        <f t="shared" si="5"/>
        <v>154</v>
      </c>
      <c r="P29" s="75">
        <f t="shared" si="6"/>
        <v>193</v>
      </c>
      <c r="Q29" s="25">
        <v>2904</v>
      </c>
      <c r="R29" s="78">
        <f t="shared" si="7"/>
        <v>204</v>
      </c>
      <c r="S29" s="78">
        <f t="shared" si="8"/>
        <v>272</v>
      </c>
      <c r="T29" s="78">
        <f t="shared" si="9"/>
        <v>340</v>
      </c>
      <c r="V29">
        <v>116</v>
      </c>
      <c r="W29">
        <v>154</v>
      </c>
      <c r="X29">
        <v>193</v>
      </c>
    </row>
    <row r="30" spans="1:24" x14ac:dyDescent="0.25">
      <c r="A30" s="25">
        <v>4103</v>
      </c>
      <c r="B30" s="1" t="s">
        <v>35</v>
      </c>
      <c r="C30" s="26">
        <v>3056.4557212500004</v>
      </c>
      <c r="D30" s="51">
        <v>4075.2742950000002</v>
      </c>
      <c r="E30" s="28">
        <v>5094.09286875</v>
      </c>
      <c r="H30" s="25">
        <v>4103</v>
      </c>
      <c r="I30" s="41">
        <f t="shared" si="1"/>
        <v>3056.4557212500004</v>
      </c>
      <c r="J30" s="41">
        <f t="shared" si="2"/>
        <v>4075.2742950000002</v>
      </c>
      <c r="K30" s="41">
        <f t="shared" si="3"/>
        <v>5094.09286875</v>
      </c>
      <c r="M30" s="126">
        <v>2302</v>
      </c>
      <c r="N30" s="75">
        <f t="shared" si="4"/>
        <v>154</v>
      </c>
      <c r="O30" s="75">
        <f t="shared" si="5"/>
        <v>206</v>
      </c>
      <c r="P30" s="75">
        <f t="shared" si="6"/>
        <v>257</v>
      </c>
      <c r="Q30" s="25">
        <v>4103</v>
      </c>
      <c r="R30" s="78">
        <f t="shared" si="7"/>
        <v>3056</v>
      </c>
      <c r="S30" s="78">
        <f t="shared" si="8"/>
        <v>4075</v>
      </c>
      <c r="T30" s="78">
        <f t="shared" si="9"/>
        <v>5094</v>
      </c>
      <c r="V30">
        <v>154</v>
      </c>
      <c r="W30">
        <v>206</v>
      </c>
      <c r="X30">
        <v>257</v>
      </c>
    </row>
    <row r="31" spans="1:24" x14ac:dyDescent="0.25">
      <c r="A31" s="25">
        <v>1101</v>
      </c>
      <c r="B31" s="1" t="s">
        <v>36</v>
      </c>
      <c r="C31" s="26">
        <v>1777.94728575</v>
      </c>
      <c r="D31" s="51">
        <v>2370.5963809999998</v>
      </c>
      <c r="E31" s="28">
        <v>2963.2454762499997</v>
      </c>
      <c r="H31" s="25">
        <v>1101</v>
      </c>
      <c r="I31" s="41">
        <f t="shared" si="1"/>
        <v>1777.94728575</v>
      </c>
      <c r="J31" s="41">
        <f t="shared" si="2"/>
        <v>2370.5963809999998</v>
      </c>
      <c r="K31" s="41">
        <f t="shared" si="3"/>
        <v>2963.2454762499997</v>
      </c>
      <c r="M31" s="126">
        <v>2303</v>
      </c>
      <c r="N31" s="75">
        <f t="shared" si="4"/>
        <v>216</v>
      </c>
      <c r="O31" s="75">
        <f t="shared" si="5"/>
        <v>288</v>
      </c>
      <c r="P31" s="75">
        <f t="shared" si="6"/>
        <v>360</v>
      </c>
      <c r="Q31" s="25">
        <v>1101</v>
      </c>
      <c r="R31" s="78">
        <f t="shared" si="7"/>
        <v>1778</v>
      </c>
      <c r="S31" s="78">
        <f t="shared" si="8"/>
        <v>2371</v>
      </c>
      <c r="T31" s="78">
        <f t="shared" si="9"/>
        <v>2963</v>
      </c>
      <c r="V31">
        <v>216</v>
      </c>
      <c r="W31">
        <v>288</v>
      </c>
      <c r="X31">
        <v>360</v>
      </c>
    </row>
    <row r="32" spans="1:24" x14ac:dyDescent="0.25">
      <c r="A32" s="25">
        <v>3506</v>
      </c>
      <c r="B32" s="1" t="s">
        <v>37</v>
      </c>
      <c r="C32" s="26">
        <v>2425.6665030000004</v>
      </c>
      <c r="D32" s="51">
        <v>3234.2220040000002</v>
      </c>
      <c r="E32" s="28">
        <v>4042.777505</v>
      </c>
      <c r="H32" s="25">
        <v>3506</v>
      </c>
      <c r="I32" s="41">
        <f t="shared" si="1"/>
        <v>2425.6665030000004</v>
      </c>
      <c r="J32" s="41">
        <f t="shared" si="2"/>
        <v>3234.2220040000002</v>
      </c>
      <c r="K32" s="41">
        <f t="shared" si="3"/>
        <v>4042.777505</v>
      </c>
      <c r="M32" s="126">
        <v>2401</v>
      </c>
      <c r="N32" s="75">
        <f t="shared" si="4"/>
        <v>305</v>
      </c>
      <c r="O32" s="75">
        <f t="shared" si="5"/>
        <v>407</v>
      </c>
      <c r="P32" s="75">
        <f t="shared" si="6"/>
        <v>509</v>
      </c>
      <c r="Q32" s="25">
        <v>3506</v>
      </c>
      <c r="R32" s="78">
        <f t="shared" si="7"/>
        <v>2426</v>
      </c>
      <c r="S32" s="78">
        <f t="shared" si="8"/>
        <v>3234</v>
      </c>
      <c r="T32" s="78">
        <f t="shared" si="9"/>
        <v>4043</v>
      </c>
      <c r="V32">
        <v>305</v>
      </c>
      <c r="W32">
        <v>407</v>
      </c>
      <c r="X32">
        <v>509</v>
      </c>
    </row>
    <row r="33" spans="1:24" x14ac:dyDescent="0.25">
      <c r="A33" s="25">
        <v>3502</v>
      </c>
      <c r="B33" s="1" t="s">
        <v>38</v>
      </c>
      <c r="C33" s="26">
        <v>14873.4627915</v>
      </c>
      <c r="D33" s="51">
        <v>19831.283722</v>
      </c>
      <c r="E33" s="28">
        <v>24789.104652499998</v>
      </c>
      <c r="H33" s="25">
        <v>3502</v>
      </c>
      <c r="I33" s="41">
        <f t="shared" si="1"/>
        <v>14873.4627915</v>
      </c>
      <c r="J33" s="41">
        <f t="shared" si="2"/>
        <v>19831.283722</v>
      </c>
      <c r="K33" s="41">
        <f t="shared" si="3"/>
        <v>24789.104652499998</v>
      </c>
      <c r="M33" s="126">
        <v>2402</v>
      </c>
      <c r="N33" s="75">
        <f t="shared" si="4"/>
        <v>474</v>
      </c>
      <c r="O33" s="75">
        <f t="shared" si="5"/>
        <v>632</v>
      </c>
      <c r="P33" s="75">
        <f t="shared" si="6"/>
        <v>789</v>
      </c>
      <c r="Q33" s="25">
        <v>3502</v>
      </c>
      <c r="R33" s="78">
        <f t="shared" si="7"/>
        <v>14873</v>
      </c>
      <c r="S33" s="78">
        <f t="shared" si="8"/>
        <v>19831</v>
      </c>
      <c r="T33" s="78">
        <f t="shared" si="9"/>
        <v>24789</v>
      </c>
      <c r="V33">
        <v>474</v>
      </c>
      <c r="W33">
        <v>632</v>
      </c>
      <c r="X33">
        <v>789</v>
      </c>
    </row>
    <row r="34" spans="1:24" x14ac:dyDescent="0.25">
      <c r="A34" s="25">
        <v>1201</v>
      </c>
      <c r="B34" s="1" t="s">
        <v>39</v>
      </c>
      <c r="C34" s="26">
        <v>706.58583150000004</v>
      </c>
      <c r="D34" s="51">
        <v>942.11444200000005</v>
      </c>
      <c r="E34" s="28">
        <v>1177.6430525000001</v>
      </c>
      <c r="H34" s="25">
        <v>1201</v>
      </c>
      <c r="I34" s="41">
        <f t="shared" si="1"/>
        <v>706.58583150000004</v>
      </c>
      <c r="J34" s="41">
        <f t="shared" si="2"/>
        <v>942.11444200000005</v>
      </c>
      <c r="K34" s="41">
        <f t="shared" si="3"/>
        <v>1177.6430525000001</v>
      </c>
      <c r="M34" s="126">
        <v>2403</v>
      </c>
      <c r="N34" s="75">
        <f t="shared" si="4"/>
        <v>661</v>
      </c>
      <c r="O34" s="75">
        <f t="shared" si="5"/>
        <v>882</v>
      </c>
      <c r="P34" s="75">
        <f t="shared" si="6"/>
        <v>1102</v>
      </c>
      <c r="Q34" s="25">
        <v>1201</v>
      </c>
      <c r="R34" s="78">
        <f t="shared" si="7"/>
        <v>707</v>
      </c>
      <c r="S34" s="78">
        <f t="shared" si="8"/>
        <v>942</v>
      </c>
      <c r="T34" s="78">
        <f t="shared" si="9"/>
        <v>1178</v>
      </c>
      <c r="V34">
        <v>661</v>
      </c>
      <c r="W34">
        <v>882</v>
      </c>
      <c r="X34">
        <v>1102</v>
      </c>
    </row>
    <row r="35" spans="1:24" x14ac:dyDescent="0.25">
      <c r="A35" s="25">
        <v>4307</v>
      </c>
      <c r="B35" s="1" t="s">
        <v>40</v>
      </c>
      <c r="C35" s="26">
        <v>3284.4070117499996</v>
      </c>
      <c r="D35" s="51">
        <v>4379.2093489999997</v>
      </c>
      <c r="E35" s="28">
        <v>5474.0116862499999</v>
      </c>
      <c r="H35" s="25">
        <v>4307</v>
      </c>
      <c r="I35" s="41">
        <f t="shared" si="1"/>
        <v>3284.4070117499996</v>
      </c>
      <c r="J35" s="41">
        <f t="shared" si="2"/>
        <v>4379.2093489999997</v>
      </c>
      <c r="K35" s="41">
        <f t="shared" si="3"/>
        <v>5474.0116862499999</v>
      </c>
      <c r="M35" s="126">
        <v>2501</v>
      </c>
      <c r="N35" s="75">
        <f t="shared" si="4"/>
        <v>430</v>
      </c>
      <c r="O35" s="75">
        <f t="shared" si="5"/>
        <v>573</v>
      </c>
      <c r="P35" s="75">
        <f t="shared" si="6"/>
        <v>717</v>
      </c>
      <c r="Q35" s="25">
        <v>4307</v>
      </c>
      <c r="R35" s="78">
        <f t="shared" si="7"/>
        <v>3284</v>
      </c>
      <c r="S35" s="78">
        <f t="shared" si="8"/>
        <v>4379</v>
      </c>
      <c r="T35" s="78">
        <f t="shared" si="9"/>
        <v>5474</v>
      </c>
      <c r="V35">
        <v>430</v>
      </c>
      <c r="W35">
        <v>573</v>
      </c>
      <c r="X35">
        <v>717</v>
      </c>
    </row>
    <row r="36" spans="1:24" x14ac:dyDescent="0.25">
      <c r="A36" s="25">
        <v>1504</v>
      </c>
      <c r="B36" s="1" t="s">
        <v>41</v>
      </c>
      <c r="C36" s="26">
        <v>599.22089474999996</v>
      </c>
      <c r="D36" s="53">
        <v>798.96119299999998</v>
      </c>
      <c r="E36" s="28">
        <v>998.70149125</v>
      </c>
      <c r="H36" s="25">
        <v>1504</v>
      </c>
      <c r="I36" s="41">
        <f t="shared" si="1"/>
        <v>599.22089474999996</v>
      </c>
      <c r="J36" s="41">
        <f t="shared" si="2"/>
        <v>798.96119299999998</v>
      </c>
      <c r="K36" s="41">
        <f t="shared" si="3"/>
        <v>998.70149125</v>
      </c>
      <c r="M36" s="126">
        <v>2502</v>
      </c>
      <c r="N36" s="75">
        <f t="shared" si="4"/>
        <v>219</v>
      </c>
      <c r="O36" s="75">
        <f t="shared" si="5"/>
        <v>293</v>
      </c>
      <c r="P36" s="75">
        <f t="shared" si="6"/>
        <v>366</v>
      </c>
      <c r="Q36" s="25">
        <v>1504</v>
      </c>
      <c r="R36" s="78">
        <f t="shared" si="7"/>
        <v>599</v>
      </c>
      <c r="S36" s="78">
        <f t="shared" si="8"/>
        <v>799</v>
      </c>
      <c r="T36" s="78">
        <f t="shared" si="9"/>
        <v>999</v>
      </c>
      <c r="V36">
        <v>219</v>
      </c>
      <c r="W36">
        <v>293</v>
      </c>
      <c r="X36">
        <v>366</v>
      </c>
    </row>
    <row r="37" spans="1:24" x14ac:dyDescent="0.25">
      <c r="A37" s="25">
        <v>3501</v>
      </c>
      <c r="B37" s="1" t="s">
        <v>42</v>
      </c>
      <c r="C37" s="26">
        <v>9229.1791672500003</v>
      </c>
      <c r="D37" s="51">
        <v>12305.572222999999</v>
      </c>
      <c r="E37" s="28">
        <v>15381.965278749998</v>
      </c>
      <c r="H37" s="25">
        <v>3501</v>
      </c>
      <c r="I37" s="41">
        <f t="shared" si="1"/>
        <v>9229.1791672500003</v>
      </c>
      <c r="J37" s="41">
        <f t="shared" si="2"/>
        <v>12305.572222999999</v>
      </c>
      <c r="K37" s="41">
        <f t="shared" si="3"/>
        <v>15381.965278749998</v>
      </c>
      <c r="M37" s="126">
        <v>2503</v>
      </c>
      <c r="N37" s="75">
        <f t="shared" si="4"/>
        <v>472</v>
      </c>
      <c r="O37" s="75">
        <f t="shared" si="5"/>
        <v>629</v>
      </c>
      <c r="P37" s="75">
        <f t="shared" si="6"/>
        <v>786</v>
      </c>
      <c r="Q37" s="25">
        <v>3501</v>
      </c>
      <c r="R37" s="78">
        <f t="shared" si="7"/>
        <v>9229</v>
      </c>
      <c r="S37" s="78">
        <f t="shared" si="8"/>
        <v>12306</v>
      </c>
      <c r="T37" s="78">
        <f t="shared" si="9"/>
        <v>15382</v>
      </c>
      <c r="V37">
        <v>472</v>
      </c>
      <c r="W37">
        <v>629</v>
      </c>
      <c r="X37">
        <v>786</v>
      </c>
    </row>
    <row r="38" spans="1:24" x14ac:dyDescent="0.25">
      <c r="A38" s="25">
        <v>3504</v>
      </c>
      <c r="B38" s="1" t="s">
        <v>43</v>
      </c>
      <c r="C38" s="26">
        <v>4367.8911509999998</v>
      </c>
      <c r="D38" s="51">
        <v>5823.8548680000004</v>
      </c>
      <c r="E38" s="28">
        <v>7279.8185850000009</v>
      </c>
      <c r="H38" s="25">
        <v>3504</v>
      </c>
      <c r="I38" s="41">
        <f t="shared" si="1"/>
        <v>4367.8911509999998</v>
      </c>
      <c r="J38" s="41">
        <f t="shared" si="2"/>
        <v>5823.8548680000004</v>
      </c>
      <c r="K38" s="41">
        <f t="shared" si="3"/>
        <v>7279.8185850000009</v>
      </c>
      <c r="M38" s="126">
        <v>2601</v>
      </c>
      <c r="N38" s="75">
        <f t="shared" si="4"/>
        <v>118</v>
      </c>
      <c r="O38" s="75">
        <f t="shared" si="5"/>
        <v>157</v>
      </c>
      <c r="P38" s="75">
        <f t="shared" si="6"/>
        <v>196</v>
      </c>
      <c r="Q38" s="25">
        <v>3504</v>
      </c>
      <c r="R38" s="78">
        <f t="shared" si="7"/>
        <v>4368</v>
      </c>
      <c r="S38" s="78">
        <f t="shared" si="8"/>
        <v>5824</v>
      </c>
      <c r="T38" s="78">
        <f t="shared" si="9"/>
        <v>7280</v>
      </c>
      <c r="V38">
        <v>118</v>
      </c>
      <c r="W38">
        <v>157</v>
      </c>
      <c r="X38">
        <v>196</v>
      </c>
    </row>
    <row r="39" spans="1:24" x14ac:dyDescent="0.25">
      <c r="A39" s="25">
        <v>2102</v>
      </c>
      <c r="B39" s="1" t="s">
        <v>44</v>
      </c>
      <c r="C39" s="26">
        <v>220.28674125000003</v>
      </c>
      <c r="D39" s="51">
        <v>293.71565500000003</v>
      </c>
      <c r="E39" s="28">
        <v>367.14456875000002</v>
      </c>
      <c r="H39" s="25">
        <v>2102</v>
      </c>
      <c r="I39" s="41">
        <f t="shared" si="1"/>
        <v>220.28674125000003</v>
      </c>
      <c r="J39" s="41">
        <f t="shared" si="2"/>
        <v>293.71565500000003</v>
      </c>
      <c r="K39" s="41">
        <f t="shared" si="3"/>
        <v>367.14456875000002</v>
      </c>
      <c r="M39" s="126">
        <v>2602</v>
      </c>
      <c r="N39" s="75">
        <f t="shared" si="4"/>
        <v>156</v>
      </c>
      <c r="O39" s="75">
        <f t="shared" si="5"/>
        <v>209</v>
      </c>
      <c r="P39" s="75">
        <f t="shared" si="6"/>
        <v>261</v>
      </c>
      <c r="Q39" s="25">
        <v>2102</v>
      </c>
      <c r="R39" s="78">
        <f t="shared" si="7"/>
        <v>220</v>
      </c>
      <c r="S39" s="78">
        <f t="shared" si="8"/>
        <v>294</v>
      </c>
      <c r="T39" s="78">
        <f t="shared" si="9"/>
        <v>367</v>
      </c>
      <c r="V39">
        <v>156</v>
      </c>
      <c r="W39">
        <v>209</v>
      </c>
      <c r="X39">
        <v>261</v>
      </c>
    </row>
    <row r="40" spans="1:24" x14ac:dyDescent="0.25">
      <c r="A40" s="25">
        <v>2301</v>
      </c>
      <c r="B40" s="1" t="s">
        <v>45</v>
      </c>
      <c r="C40" s="26">
        <v>115.51611525000001</v>
      </c>
      <c r="D40" s="51">
        <v>154.02148700000001</v>
      </c>
      <c r="E40" s="28">
        <v>192.52685875</v>
      </c>
      <c r="H40" s="25">
        <v>2301</v>
      </c>
      <c r="I40" s="41">
        <f t="shared" si="1"/>
        <v>115.51611525000001</v>
      </c>
      <c r="J40" s="41">
        <f t="shared" si="2"/>
        <v>154.02148700000001</v>
      </c>
      <c r="K40" s="41">
        <f t="shared" si="3"/>
        <v>192.52685875</v>
      </c>
      <c r="M40" s="126">
        <v>2603</v>
      </c>
      <c r="N40" s="75">
        <f t="shared" si="4"/>
        <v>1155</v>
      </c>
      <c r="O40" s="75">
        <f t="shared" si="5"/>
        <v>1539</v>
      </c>
      <c r="P40" s="75">
        <f t="shared" si="6"/>
        <v>1924</v>
      </c>
      <c r="Q40" s="25">
        <v>2301</v>
      </c>
      <c r="R40" s="78">
        <f t="shared" si="7"/>
        <v>116</v>
      </c>
      <c r="S40" s="78">
        <f t="shared" si="8"/>
        <v>154</v>
      </c>
      <c r="T40" s="78">
        <f t="shared" si="9"/>
        <v>193</v>
      </c>
      <c r="V40">
        <v>1155</v>
      </c>
      <c r="W40">
        <v>1539</v>
      </c>
      <c r="X40">
        <v>1924</v>
      </c>
    </row>
    <row r="41" spans="1:24" x14ac:dyDescent="0.25">
      <c r="A41" s="25">
        <v>3102</v>
      </c>
      <c r="B41" s="1" t="s">
        <v>46</v>
      </c>
      <c r="C41" s="26">
        <v>1237.5869444999998</v>
      </c>
      <c r="D41" s="51">
        <v>1650.1159259999999</v>
      </c>
      <c r="E41" s="28">
        <v>2062.6449075</v>
      </c>
      <c r="H41" s="25">
        <v>3102</v>
      </c>
      <c r="I41" s="41">
        <f t="shared" si="1"/>
        <v>1237.5869444999998</v>
      </c>
      <c r="J41" s="41">
        <f t="shared" si="2"/>
        <v>1650.1159259999999</v>
      </c>
      <c r="K41" s="41">
        <f t="shared" si="3"/>
        <v>2062.6449075</v>
      </c>
      <c r="M41" s="126">
        <v>2604</v>
      </c>
      <c r="N41" s="75">
        <f t="shared" si="4"/>
        <v>1448</v>
      </c>
      <c r="O41" s="75">
        <f t="shared" si="5"/>
        <v>1931</v>
      </c>
      <c r="P41" s="75">
        <f t="shared" si="6"/>
        <v>2414</v>
      </c>
      <c r="Q41" s="25">
        <v>3102</v>
      </c>
      <c r="R41" s="78">
        <f t="shared" si="7"/>
        <v>1238</v>
      </c>
      <c r="S41" s="78">
        <f t="shared" si="8"/>
        <v>1650</v>
      </c>
      <c r="T41" s="78">
        <f t="shared" si="9"/>
        <v>2063</v>
      </c>
      <c r="V41">
        <v>1448</v>
      </c>
      <c r="W41">
        <v>1931</v>
      </c>
      <c r="X41">
        <v>2414</v>
      </c>
    </row>
    <row r="42" spans="1:24" x14ac:dyDescent="0.25">
      <c r="A42" s="25">
        <v>2202</v>
      </c>
      <c r="B42" s="1" t="s">
        <v>47</v>
      </c>
      <c r="C42" s="26">
        <v>150.88028925</v>
      </c>
      <c r="D42" s="53">
        <v>201.17371900000001</v>
      </c>
      <c r="E42" s="28">
        <v>251.46714875000001</v>
      </c>
      <c r="H42" s="25">
        <v>2202</v>
      </c>
      <c r="I42" s="41">
        <f t="shared" si="1"/>
        <v>150.88028925</v>
      </c>
      <c r="J42" s="41">
        <f t="shared" si="2"/>
        <v>201.17371900000001</v>
      </c>
      <c r="K42" s="41">
        <f t="shared" si="3"/>
        <v>251.46714875000001</v>
      </c>
      <c r="M42" s="126">
        <v>2605</v>
      </c>
      <c r="N42" s="75">
        <f t="shared" si="4"/>
        <v>218</v>
      </c>
      <c r="O42" s="75">
        <f t="shared" si="5"/>
        <v>291</v>
      </c>
      <c r="P42" s="75">
        <f t="shared" si="6"/>
        <v>364</v>
      </c>
      <c r="Q42" s="25">
        <v>2202</v>
      </c>
      <c r="R42" s="78">
        <f t="shared" si="7"/>
        <v>151</v>
      </c>
      <c r="S42" s="78">
        <f t="shared" si="8"/>
        <v>201</v>
      </c>
      <c r="T42" s="78">
        <f t="shared" si="9"/>
        <v>251</v>
      </c>
      <c r="V42">
        <v>218</v>
      </c>
      <c r="W42">
        <v>291</v>
      </c>
      <c r="X42">
        <v>364</v>
      </c>
    </row>
    <row r="43" spans="1:24" x14ac:dyDescent="0.25">
      <c r="A43" s="25">
        <v>3106</v>
      </c>
      <c r="B43" s="1" t="s">
        <v>48</v>
      </c>
      <c r="C43" s="26">
        <v>4149.9849404999995</v>
      </c>
      <c r="D43" s="51">
        <v>5533.3132539999997</v>
      </c>
      <c r="E43" s="28">
        <v>6916.6415674999998</v>
      </c>
      <c r="H43" s="25">
        <v>3106</v>
      </c>
      <c r="I43" s="41">
        <f t="shared" si="1"/>
        <v>4149.9849404999995</v>
      </c>
      <c r="J43" s="41">
        <f t="shared" si="2"/>
        <v>5533.3132539999997</v>
      </c>
      <c r="K43" s="41">
        <f t="shared" si="3"/>
        <v>6916.6415674999998</v>
      </c>
      <c r="M43" s="126">
        <v>2701</v>
      </c>
      <c r="N43" s="75">
        <f t="shared" si="4"/>
        <v>1212</v>
      </c>
      <c r="O43" s="75">
        <f t="shared" si="5"/>
        <v>1617</v>
      </c>
      <c r="P43" s="75">
        <f t="shared" si="6"/>
        <v>2021</v>
      </c>
      <c r="Q43" s="25">
        <v>3106</v>
      </c>
      <c r="R43" s="78">
        <f t="shared" si="7"/>
        <v>4150</v>
      </c>
      <c r="S43" s="78">
        <f t="shared" si="8"/>
        <v>5533</v>
      </c>
      <c r="T43" s="78">
        <f t="shared" si="9"/>
        <v>6917</v>
      </c>
      <c r="V43">
        <v>1212</v>
      </c>
      <c r="W43">
        <v>1617</v>
      </c>
      <c r="X43">
        <v>2021</v>
      </c>
    </row>
    <row r="44" spans="1:24" x14ac:dyDescent="0.25">
      <c r="A44" s="25">
        <v>3201</v>
      </c>
      <c r="B44" s="1" t="s">
        <v>49</v>
      </c>
      <c r="C44" s="26">
        <v>3212.7710842500001</v>
      </c>
      <c r="D44" s="51">
        <v>4283.6947790000004</v>
      </c>
      <c r="E44" s="28">
        <v>5354.6184737500007</v>
      </c>
      <c r="H44" s="25">
        <v>3201</v>
      </c>
      <c r="I44" s="41">
        <f t="shared" si="1"/>
        <v>3212.7710842500001</v>
      </c>
      <c r="J44" s="41">
        <f t="shared" si="2"/>
        <v>4283.6947790000004</v>
      </c>
      <c r="K44" s="41">
        <f t="shared" si="3"/>
        <v>5354.6184737500007</v>
      </c>
      <c r="M44" s="126">
        <v>2702</v>
      </c>
      <c r="N44" s="75">
        <f t="shared" si="4"/>
        <v>5261</v>
      </c>
      <c r="O44" s="75">
        <f t="shared" si="5"/>
        <v>7015</v>
      </c>
      <c r="P44" s="75">
        <f t="shared" si="6"/>
        <v>8769</v>
      </c>
      <c r="Q44" s="25">
        <v>3201</v>
      </c>
      <c r="R44" s="78">
        <f t="shared" si="7"/>
        <v>3213</v>
      </c>
      <c r="S44" s="78">
        <f t="shared" si="8"/>
        <v>4284</v>
      </c>
      <c r="T44" s="78">
        <f t="shared" si="9"/>
        <v>5355</v>
      </c>
      <c r="V44">
        <v>5261</v>
      </c>
      <c r="W44">
        <v>7015</v>
      </c>
      <c r="X44">
        <v>8769</v>
      </c>
    </row>
    <row r="45" spans="1:24" x14ac:dyDescent="0.25">
      <c r="A45" s="25">
        <v>2909</v>
      </c>
      <c r="B45" s="1" t="s">
        <v>50</v>
      </c>
      <c r="C45" s="26">
        <v>500.13406950000001</v>
      </c>
      <c r="D45" s="51">
        <v>666.84542599999997</v>
      </c>
      <c r="E45" s="28">
        <v>833.55678249999994</v>
      </c>
      <c r="H45" s="25">
        <v>2909</v>
      </c>
      <c r="I45" s="41">
        <f t="shared" si="1"/>
        <v>500.13406950000001</v>
      </c>
      <c r="J45" s="41">
        <f t="shared" si="2"/>
        <v>666.84542599999997</v>
      </c>
      <c r="K45" s="41">
        <f t="shared" si="3"/>
        <v>833.55678249999994</v>
      </c>
      <c r="M45" s="126">
        <v>2801</v>
      </c>
      <c r="N45" s="75">
        <f t="shared" si="4"/>
        <v>1203</v>
      </c>
      <c r="O45" s="75">
        <f t="shared" si="5"/>
        <v>1605</v>
      </c>
      <c r="P45" s="75">
        <f t="shared" si="6"/>
        <v>2006</v>
      </c>
      <c r="Q45" s="25">
        <v>2909</v>
      </c>
      <c r="R45" s="78">
        <f t="shared" si="7"/>
        <v>500</v>
      </c>
      <c r="S45" s="78">
        <f t="shared" si="8"/>
        <v>667</v>
      </c>
      <c r="T45" s="78">
        <f t="shared" si="9"/>
        <v>834</v>
      </c>
      <c r="V45">
        <v>1203</v>
      </c>
      <c r="W45">
        <v>1605</v>
      </c>
      <c r="X45">
        <v>2006</v>
      </c>
    </row>
    <row r="46" spans="1:24" x14ac:dyDescent="0.25">
      <c r="A46" s="25">
        <v>3503</v>
      </c>
      <c r="B46" s="1" t="s">
        <v>51</v>
      </c>
      <c r="C46" s="26">
        <v>8121.1096492500001</v>
      </c>
      <c r="D46" s="51">
        <v>10828.146199000001</v>
      </c>
      <c r="E46" s="28">
        <v>13535.182748750001</v>
      </c>
      <c r="H46" s="25">
        <v>3503</v>
      </c>
      <c r="I46" s="41">
        <f t="shared" si="1"/>
        <v>8121.1096492500001</v>
      </c>
      <c r="J46" s="41">
        <f t="shared" si="2"/>
        <v>10828.146199000001</v>
      </c>
      <c r="K46" s="41">
        <f t="shared" si="3"/>
        <v>13535.182748750001</v>
      </c>
      <c r="M46" s="126">
        <v>2802</v>
      </c>
      <c r="N46" s="75">
        <f t="shared" si="4"/>
        <v>2660</v>
      </c>
      <c r="O46" s="75">
        <f t="shared" si="5"/>
        <v>3546</v>
      </c>
      <c r="P46" s="75">
        <f t="shared" si="6"/>
        <v>4433</v>
      </c>
      <c r="Q46" s="25">
        <v>3503</v>
      </c>
      <c r="R46" s="78">
        <f t="shared" si="7"/>
        <v>8121</v>
      </c>
      <c r="S46" s="78">
        <f t="shared" si="8"/>
        <v>10828</v>
      </c>
      <c r="T46" s="78">
        <f t="shared" si="9"/>
        <v>13535</v>
      </c>
      <c r="V46">
        <v>2660</v>
      </c>
      <c r="W46">
        <v>3546</v>
      </c>
      <c r="X46">
        <v>4433</v>
      </c>
    </row>
    <row r="47" spans="1:24" x14ac:dyDescent="0.25">
      <c r="A47" s="25">
        <v>1502</v>
      </c>
      <c r="B47" s="1" t="s">
        <v>52</v>
      </c>
      <c r="C47" s="26">
        <v>478.81618274999994</v>
      </c>
      <c r="D47" s="51">
        <v>638.42157699999996</v>
      </c>
      <c r="E47" s="28">
        <v>798.02697124999997</v>
      </c>
      <c r="H47" s="25">
        <v>1502</v>
      </c>
      <c r="I47" s="41">
        <f t="shared" si="1"/>
        <v>478.81618274999994</v>
      </c>
      <c r="J47" s="41">
        <f t="shared" si="2"/>
        <v>638.42157699999996</v>
      </c>
      <c r="K47" s="41">
        <f t="shared" si="3"/>
        <v>798.02697124999997</v>
      </c>
      <c r="M47" s="126">
        <v>2901</v>
      </c>
      <c r="N47" s="75">
        <f t="shared" si="4"/>
        <v>473</v>
      </c>
      <c r="O47" s="75">
        <f t="shared" si="5"/>
        <v>631</v>
      </c>
      <c r="P47" s="75">
        <f t="shared" si="6"/>
        <v>788</v>
      </c>
      <c r="Q47" s="25">
        <v>1502</v>
      </c>
      <c r="R47" s="78">
        <f t="shared" si="7"/>
        <v>479</v>
      </c>
      <c r="S47" s="78">
        <f t="shared" si="8"/>
        <v>638</v>
      </c>
      <c r="T47" s="78">
        <f t="shared" si="9"/>
        <v>798</v>
      </c>
      <c r="V47">
        <v>473</v>
      </c>
      <c r="W47">
        <v>631</v>
      </c>
      <c r="X47">
        <v>788</v>
      </c>
    </row>
    <row r="48" spans="1:24" x14ac:dyDescent="0.25">
      <c r="A48" s="25">
        <v>3108</v>
      </c>
      <c r="B48" s="1" t="s">
        <v>53</v>
      </c>
      <c r="C48" s="26">
        <v>4053.9311535000002</v>
      </c>
      <c r="D48" s="51">
        <v>5405.2415380000002</v>
      </c>
      <c r="E48" s="28">
        <v>6756.5519225000007</v>
      </c>
      <c r="H48" s="25">
        <v>3108</v>
      </c>
      <c r="I48" s="41">
        <f t="shared" si="1"/>
        <v>4053.9311535000002</v>
      </c>
      <c r="J48" s="41">
        <f t="shared" si="2"/>
        <v>5405.2415380000002</v>
      </c>
      <c r="K48" s="41">
        <f t="shared" si="3"/>
        <v>6756.5519225000007</v>
      </c>
      <c r="M48" s="126">
        <v>2902</v>
      </c>
      <c r="N48" s="75">
        <f t="shared" si="4"/>
        <v>237</v>
      </c>
      <c r="O48" s="75">
        <f t="shared" si="5"/>
        <v>317</v>
      </c>
      <c r="P48" s="75">
        <f t="shared" si="6"/>
        <v>396</v>
      </c>
      <c r="Q48" s="25">
        <v>3108</v>
      </c>
      <c r="R48" s="78">
        <f t="shared" si="7"/>
        <v>4054</v>
      </c>
      <c r="S48" s="78">
        <f t="shared" si="8"/>
        <v>5405</v>
      </c>
      <c r="T48" s="78">
        <f t="shared" si="9"/>
        <v>6757</v>
      </c>
      <c r="V48">
        <v>237</v>
      </c>
      <c r="W48">
        <v>317</v>
      </c>
      <c r="X48">
        <v>396</v>
      </c>
    </row>
    <row r="49" spans="1:24" x14ac:dyDescent="0.25">
      <c r="A49" s="25">
        <v>4102</v>
      </c>
      <c r="B49" s="1" t="s">
        <v>54</v>
      </c>
      <c r="C49" s="26">
        <v>710.36261175000004</v>
      </c>
      <c r="D49" s="51">
        <v>947.15014900000006</v>
      </c>
      <c r="E49" s="28">
        <v>1183.9376862500001</v>
      </c>
      <c r="H49" s="25">
        <v>4102</v>
      </c>
      <c r="I49" s="41">
        <f t="shared" si="1"/>
        <v>710.36261175000004</v>
      </c>
      <c r="J49" s="41">
        <f t="shared" si="2"/>
        <v>947.15014900000006</v>
      </c>
      <c r="K49" s="41">
        <f t="shared" si="3"/>
        <v>1183.9376862500001</v>
      </c>
      <c r="M49" s="126">
        <v>2903</v>
      </c>
      <c r="N49" s="75">
        <f t="shared" si="4"/>
        <v>128</v>
      </c>
      <c r="O49" s="75">
        <f t="shared" si="5"/>
        <v>170</v>
      </c>
      <c r="P49" s="75">
        <f t="shared" si="6"/>
        <v>213</v>
      </c>
      <c r="Q49" s="25">
        <v>4102</v>
      </c>
      <c r="R49" s="78">
        <f t="shared" si="7"/>
        <v>710</v>
      </c>
      <c r="S49" s="78">
        <f t="shared" si="8"/>
        <v>947</v>
      </c>
      <c r="T49" s="78">
        <f t="shared" si="9"/>
        <v>1184</v>
      </c>
      <c r="V49">
        <v>128</v>
      </c>
      <c r="W49">
        <v>170</v>
      </c>
      <c r="X49">
        <v>213</v>
      </c>
    </row>
    <row r="50" spans="1:24" x14ac:dyDescent="0.25">
      <c r="A50" s="25">
        <v>2302</v>
      </c>
      <c r="B50" s="1" t="s">
        <v>55</v>
      </c>
      <c r="C50" s="26">
        <v>154.49184824999998</v>
      </c>
      <c r="D50" s="51">
        <v>205.98913099999999</v>
      </c>
      <c r="E50" s="28">
        <v>257.48641375</v>
      </c>
      <c r="H50" s="25">
        <v>2302</v>
      </c>
      <c r="I50" s="41">
        <f t="shared" si="1"/>
        <v>154.49184824999998</v>
      </c>
      <c r="J50" s="41">
        <f t="shared" si="2"/>
        <v>205.98913099999999</v>
      </c>
      <c r="K50" s="41">
        <f t="shared" si="3"/>
        <v>257.48641375</v>
      </c>
      <c r="M50" s="126">
        <v>2904</v>
      </c>
      <c r="N50" s="75">
        <f t="shared" si="4"/>
        <v>204</v>
      </c>
      <c r="O50" s="75">
        <f t="shared" si="5"/>
        <v>272</v>
      </c>
      <c r="P50" s="75">
        <f t="shared" si="6"/>
        <v>340</v>
      </c>
      <c r="Q50" s="25">
        <v>2302</v>
      </c>
      <c r="R50" s="78">
        <f t="shared" si="7"/>
        <v>154</v>
      </c>
      <c r="S50" s="78">
        <f t="shared" si="8"/>
        <v>206</v>
      </c>
      <c r="T50" s="78">
        <f t="shared" si="9"/>
        <v>257</v>
      </c>
      <c r="V50">
        <v>204</v>
      </c>
      <c r="W50">
        <v>272</v>
      </c>
      <c r="X50">
        <v>340</v>
      </c>
    </row>
    <row r="51" spans="1:24" x14ac:dyDescent="0.25">
      <c r="A51" s="25">
        <v>4303</v>
      </c>
      <c r="B51" s="1" t="s">
        <v>56</v>
      </c>
      <c r="C51" s="26">
        <v>5881.3463707499996</v>
      </c>
      <c r="D51" s="51">
        <v>7841.795161</v>
      </c>
      <c r="E51" s="28">
        <v>9802.2439512500005</v>
      </c>
      <c r="H51" s="25">
        <v>4303</v>
      </c>
      <c r="I51" s="41">
        <f t="shared" si="1"/>
        <v>5881.3463707499996</v>
      </c>
      <c r="J51" s="41">
        <f t="shared" si="2"/>
        <v>7841.795161</v>
      </c>
      <c r="K51" s="41">
        <f t="shared" si="3"/>
        <v>9802.2439512500005</v>
      </c>
      <c r="M51" s="126">
        <v>2905</v>
      </c>
      <c r="N51" s="75">
        <f t="shared" si="4"/>
        <v>986</v>
      </c>
      <c r="O51" s="75">
        <f t="shared" si="5"/>
        <v>1314</v>
      </c>
      <c r="P51" s="75">
        <f t="shared" si="6"/>
        <v>1643</v>
      </c>
      <c r="Q51" s="25">
        <v>4303</v>
      </c>
      <c r="R51" s="78">
        <f t="shared" si="7"/>
        <v>5881</v>
      </c>
      <c r="S51" s="78">
        <f t="shared" si="8"/>
        <v>7842</v>
      </c>
      <c r="T51" s="78">
        <f t="shared" si="9"/>
        <v>9802</v>
      </c>
      <c r="V51">
        <v>986</v>
      </c>
      <c r="W51">
        <v>1314</v>
      </c>
      <c r="X51">
        <v>1643</v>
      </c>
    </row>
    <row r="52" spans="1:24" x14ac:dyDescent="0.25">
      <c r="A52" s="25">
        <v>2604</v>
      </c>
      <c r="B52" s="1" t="s">
        <v>57</v>
      </c>
      <c r="C52" s="26">
        <v>1448.29518525</v>
      </c>
      <c r="D52" s="51">
        <v>1931.0602469999999</v>
      </c>
      <c r="E52" s="28">
        <v>2413.8253087499997</v>
      </c>
      <c r="H52" s="25">
        <v>2604</v>
      </c>
      <c r="I52" s="41">
        <f t="shared" si="1"/>
        <v>1448.29518525</v>
      </c>
      <c r="J52" s="41">
        <f t="shared" si="2"/>
        <v>1931.0602469999999</v>
      </c>
      <c r="K52" s="41">
        <f t="shared" si="3"/>
        <v>2413.8253087499997</v>
      </c>
      <c r="M52" s="126">
        <v>2906</v>
      </c>
      <c r="N52" s="75">
        <f t="shared" si="4"/>
        <v>524</v>
      </c>
      <c r="O52" s="75">
        <f t="shared" si="5"/>
        <v>699</v>
      </c>
      <c r="P52" s="75">
        <f t="shared" si="6"/>
        <v>873</v>
      </c>
      <c r="Q52" s="25">
        <v>2604</v>
      </c>
      <c r="R52" s="78">
        <f t="shared" si="7"/>
        <v>1448</v>
      </c>
      <c r="S52" s="78">
        <f t="shared" si="8"/>
        <v>1931</v>
      </c>
      <c r="T52" s="78">
        <f t="shared" si="9"/>
        <v>2414</v>
      </c>
      <c r="V52">
        <v>524</v>
      </c>
      <c r="W52">
        <v>699</v>
      </c>
      <c r="X52">
        <v>873</v>
      </c>
    </row>
    <row r="53" spans="1:24" x14ac:dyDescent="0.25">
      <c r="A53" s="25">
        <v>2906</v>
      </c>
      <c r="B53" s="1" t="s">
        <v>58</v>
      </c>
      <c r="C53" s="26">
        <v>523.89228449999996</v>
      </c>
      <c r="D53" s="51">
        <v>698.52304600000002</v>
      </c>
      <c r="E53" s="28">
        <v>873.15380750000008</v>
      </c>
      <c r="H53" s="25">
        <v>2906</v>
      </c>
      <c r="I53" s="41">
        <f t="shared" si="1"/>
        <v>523.89228449999996</v>
      </c>
      <c r="J53" s="41">
        <f t="shared" si="2"/>
        <v>698.52304600000002</v>
      </c>
      <c r="K53" s="41">
        <f t="shared" si="3"/>
        <v>873.15380750000008</v>
      </c>
      <c r="M53" s="126">
        <v>2907</v>
      </c>
      <c r="N53" s="75">
        <f t="shared" si="4"/>
        <v>1066</v>
      </c>
      <c r="O53" s="75">
        <f t="shared" si="5"/>
        <v>1422</v>
      </c>
      <c r="P53" s="75">
        <f t="shared" si="6"/>
        <v>1777</v>
      </c>
      <c r="Q53" s="25">
        <v>2906</v>
      </c>
      <c r="R53" s="78">
        <f t="shared" si="7"/>
        <v>524</v>
      </c>
      <c r="S53" s="78">
        <f t="shared" si="8"/>
        <v>699</v>
      </c>
      <c r="T53" s="78">
        <f t="shared" si="9"/>
        <v>873</v>
      </c>
      <c r="V53">
        <v>1066</v>
      </c>
      <c r="W53">
        <v>1422</v>
      </c>
      <c r="X53">
        <v>1777</v>
      </c>
    </row>
    <row r="54" spans="1:24" x14ac:dyDescent="0.25">
      <c r="A54" s="25">
        <v>5204</v>
      </c>
      <c r="B54" s="1" t="s">
        <v>59</v>
      </c>
      <c r="C54" s="26">
        <v>2356.07487825</v>
      </c>
      <c r="D54" s="51">
        <v>3141.4331710000001</v>
      </c>
      <c r="E54" s="28">
        <v>3926.7914637500003</v>
      </c>
      <c r="H54" s="25">
        <v>5204</v>
      </c>
      <c r="I54" s="41">
        <f t="shared" si="1"/>
        <v>2356.07487825</v>
      </c>
      <c r="J54" s="41">
        <f t="shared" si="2"/>
        <v>3141.4331710000001</v>
      </c>
      <c r="K54" s="41">
        <f t="shared" si="3"/>
        <v>3926.7914637500003</v>
      </c>
      <c r="M54" s="126">
        <v>2908</v>
      </c>
      <c r="N54" s="75">
        <f t="shared" si="4"/>
        <v>2679</v>
      </c>
      <c r="O54" s="75">
        <f t="shared" si="5"/>
        <v>3572</v>
      </c>
      <c r="P54" s="75">
        <f t="shared" si="6"/>
        <v>4465</v>
      </c>
      <c r="Q54" s="25">
        <v>5204</v>
      </c>
      <c r="R54" s="78">
        <f t="shared" si="7"/>
        <v>2356</v>
      </c>
      <c r="S54" s="78">
        <f t="shared" si="8"/>
        <v>3141</v>
      </c>
      <c r="T54" s="78">
        <f t="shared" si="9"/>
        <v>3927</v>
      </c>
      <c r="V54">
        <v>2679</v>
      </c>
      <c r="W54">
        <v>3572</v>
      </c>
      <c r="X54">
        <v>4465</v>
      </c>
    </row>
    <row r="55" spans="1:24" x14ac:dyDescent="0.25">
      <c r="A55" s="25">
        <v>3302</v>
      </c>
      <c r="B55" s="1" t="s">
        <v>60</v>
      </c>
      <c r="C55" s="26">
        <v>2710.8774397500001</v>
      </c>
      <c r="D55" s="51">
        <v>3614.5032529999999</v>
      </c>
      <c r="E55" s="28">
        <v>4518.1290662499996</v>
      </c>
      <c r="H55" s="25">
        <v>3302</v>
      </c>
      <c r="I55" s="41">
        <f t="shared" si="1"/>
        <v>2710.8774397500001</v>
      </c>
      <c r="J55" s="41">
        <f t="shared" si="2"/>
        <v>3614.5032529999999</v>
      </c>
      <c r="K55" s="41">
        <f t="shared" si="3"/>
        <v>4518.1290662499996</v>
      </c>
      <c r="M55" s="126">
        <v>2909</v>
      </c>
      <c r="N55" s="75">
        <f t="shared" si="4"/>
        <v>500</v>
      </c>
      <c r="O55" s="75">
        <f t="shared" si="5"/>
        <v>667</v>
      </c>
      <c r="P55" s="75">
        <f t="shared" si="6"/>
        <v>834</v>
      </c>
      <c r="Q55" s="25">
        <v>3302</v>
      </c>
      <c r="R55" s="78">
        <f t="shared" si="7"/>
        <v>2711</v>
      </c>
      <c r="S55" s="78">
        <f t="shared" si="8"/>
        <v>3615</v>
      </c>
      <c r="T55" s="78">
        <f t="shared" si="9"/>
        <v>4518</v>
      </c>
      <c r="V55">
        <v>500</v>
      </c>
      <c r="W55">
        <v>667</v>
      </c>
      <c r="X55">
        <v>834</v>
      </c>
    </row>
    <row r="56" spans="1:24" x14ac:dyDescent="0.25">
      <c r="A56" s="25">
        <v>1701</v>
      </c>
      <c r="B56" s="1" t="s">
        <v>61</v>
      </c>
      <c r="C56" s="26">
        <v>618.19881974999998</v>
      </c>
      <c r="D56" s="53">
        <v>824.26509299999998</v>
      </c>
      <c r="E56" s="28">
        <v>1030.33136625</v>
      </c>
      <c r="H56" s="25">
        <v>1701</v>
      </c>
      <c r="I56" s="41">
        <f t="shared" si="1"/>
        <v>618.19881974999998</v>
      </c>
      <c r="J56" s="41">
        <f t="shared" si="2"/>
        <v>824.26509299999998</v>
      </c>
      <c r="K56" s="41">
        <f t="shared" si="3"/>
        <v>1030.33136625</v>
      </c>
      <c r="M56" s="126">
        <v>2910</v>
      </c>
      <c r="N56" s="75">
        <f t="shared" si="4"/>
        <v>376</v>
      </c>
      <c r="O56" s="75">
        <f t="shared" si="5"/>
        <v>502</v>
      </c>
      <c r="P56" s="75">
        <f t="shared" si="6"/>
        <v>627</v>
      </c>
      <c r="Q56" s="25">
        <v>1701</v>
      </c>
      <c r="R56" s="78">
        <f t="shared" si="7"/>
        <v>618</v>
      </c>
      <c r="S56" s="78">
        <f t="shared" si="8"/>
        <v>824</v>
      </c>
      <c r="T56" s="78">
        <f t="shared" si="9"/>
        <v>1030</v>
      </c>
      <c r="V56">
        <v>376</v>
      </c>
      <c r="W56">
        <v>502</v>
      </c>
      <c r="X56">
        <v>627</v>
      </c>
    </row>
    <row r="57" spans="1:24" x14ac:dyDescent="0.25">
      <c r="A57" s="25">
        <v>3103</v>
      </c>
      <c r="B57" s="1" t="s">
        <v>62</v>
      </c>
      <c r="C57" s="26">
        <v>2648.7908129999996</v>
      </c>
      <c r="D57" s="51">
        <v>3531.7210839999998</v>
      </c>
      <c r="E57" s="28">
        <v>4414.651355</v>
      </c>
      <c r="H57" s="25">
        <v>3103</v>
      </c>
      <c r="I57" s="41">
        <f t="shared" si="1"/>
        <v>2648.7908129999996</v>
      </c>
      <c r="J57" s="41">
        <f t="shared" si="2"/>
        <v>3531.7210839999998</v>
      </c>
      <c r="K57" s="41">
        <f t="shared" si="3"/>
        <v>4414.651355</v>
      </c>
      <c r="M57" s="126">
        <v>3101</v>
      </c>
      <c r="N57" s="75">
        <f t="shared" si="4"/>
        <v>710</v>
      </c>
      <c r="O57" s="75">
        <f t="shared" si="5"/>
        <v>947</v>
      </c>
      <c r="P57" s="75">
        <f t="shared" si="6"/>
        <v>1183</v>
      </c>
      <c r="Q57" s="25">
        <v>3103</v>
      </c>
      <c r="R57" s="78">
        <f t="shared" si="7"/>
        <v>2649</v>
      </c>
      <c r="S57" s="78">
        <f t="shared" si="8"/>
        <v>3532</v>
      </c>
      <c r="T57" s="78">
        <f t="shared" si="9"/>
        <v>4415</v>
      </c>
      <c r="V57">
        <v>710</v>
      </c>
      <c r="W57">
        <v>947</v>
      </c>
      <c r="X57">
        <v>1183</v>
      </c>
    </row>
    <row r="58" spans="1:24" x14ac:dyDescent="0.25">
      <c r="A58" s="25">
        <v>3505</v>
      </c>
      <c r="B58" s="1" t="s">
        <v>63</v>
      </c>
      <c r="C58" s="26">
        <v>5159.5005742499998</v>
      </c>
      <c r="D58" s="51">
        <v>6879.3340989999997</v>
      </c>
      <c r="E58" s="28">
        <v>8599.1676237499996</v>
      </c>
      <c r="H58" s="25">
        <v>3505</v>
      </c>
      <c r="I58" s="41">
        <f t="shared" si="1"/>
        <v>5159.5005742499998</v>
      </c>
      <c r="J58" s="41">
        <f t="shared" si="2"/>
        <v>6879.3340989999997</v>
      </c>
      <c r="K58" s="41">
        <f t="shared" si="3"/>
        <v>8599.1676237499996</v>
      </c>
      <c r="M58" s="126">
        <v>3102</v>
      </c>
      <c r="N58" s="75">
        <f t="shared" si="4"/>
        <v>1238</v>
      </c>
      <c r="O58" s="75">
        <f t="shared" si="5"/>
        <v>1650</v>
      </c>
      <c r="P58" s="75">
        <f t="shared" si="6"/>
        <v>2063</v>
      </c>
      <c r="Q58" s="25">
        <v>3505</v>
      </c>
      <c r="R58" s="78">
        <f t="shared" si="7"/>
        <v>5160</v>
      </c>
      <c r="S58" s="78">
        <f t="shared" si="8"/>
        <v>6879</v>
      </c>
      <c r="T58" s="78">
        <f t="shared" si="9"/>
        <v>8599</v>
      </c>
      <c r="V58">
        <v>1238</v>
      </c>
      <c r="W58">
        <v>1650</v>
      </c>
      <c r="X58">
        <v>2063</v>
      </c>
    </row>
    <row r="59" spans="1:24" x14ac:dyDescent="0.25">
      <c r="A59" s="25">
        <v>4101</v>
      </c>
      <c r="B59" s="1" t="s">
        <v>64</v>
      </c>
      <c r="C59" s="26">
        <v>4255.8673533672427</v>
      </c>
      <c r="D59" s="53">
        <v>5674.4898044896572</v>
      </c>
      <c r="E59" s="28">
        <v>7093.1122556120717</v>
      </c>
      <c r="H59" s="25">
        <v>4101</v>
      </c>
      <c r="I59" s="41">
        <f t="shared" si="1"/>
        <v>4255.8673533672427</v>
      </c>
      <c r="J59" s="41">
        <f t="shared" si="2"/>
        <v>5674.4898044896572</v>
      </c>
      <c r="K59" s="41">
        <f t="shared" si="3"/>
        <v>7093.1122556120717</v>
      </c>
      <c r="M59" s="126">
        <v>3103</v>
      </c>
      <c r="N59" s="75">
        <f t="shared" si="4"/>
        <v>2649</v>
      </c>
      <c r="O59" s="75">
        <f t="shared" si="5"/>
        <v>3532</v>
      </c>
      <c r="P59" s="75">
        <f t="shared" si="6"/>
        <v>4415</v>
      </c>
      <c r="Q59" s="25">
        <v>4101</v>
      </c>
      <c r="R59" s="78">
        <f t="shared" si="7"/>
        <v>4256</v>
      </c>
      <c r="S59" s="78">
        <f t="shared" si="8"/>
        <v>5674</v>
      </c>
      <c r="T59" s="78">
        <f t="shared" si="9"/>
        <v>7093</v>
      </c>
      <c r="V59">
        <v>2649</v>
      </c>
      <c r="W59">
        <v>3532</v>
      </c>
      <c r="X59">
        <v>4415</v>
      </c>
    </row>
    <row r="60" spans="1:24" x14ac:dyDescent="0.25">
      <c r="A60" s="25">
        <v>3105</v>
      </c>
      <c r="B60" s="1" t="s">
        <v>65</v>
      </c>
      <c r="C60" s="26">
        <v>6301.7335065000007</v>
      </c>
      <c r="D60" s="51">
        <v>8402.3113420000009</v>
      </c>
      <c r="E60" s="28">
        <v>10502.889177500001</v>
      </c>
      <c r="H60" s="25">
        <v>3105</v>
      </c>
      <c r="I60" s="41">
        <f t="shared" si="1"/>
        <v>6301.7335065000007</v>
      </c>
      <c r="J60" s="41">
        <f t="shared" si="2"/>
        <v>8402.3113420000009</v>
      </c>
      <c r="K60" s="41">
        <f t="shared" si="3"/>
        <v>10502.889177500001</v>
      </c>
      <c r="M60" s="126">
        <v>3104</v>
      </c>
      <c r="N60" s="75">
        <f t="shared" si="4"/>
        <v>2922</v>
      </c>
      <c r="O60" s="75">
        <f t="shared" si="5"/>
        <v>3897</v>
      </c>
      <c r="P60" s="75">
        <f t="shared" si="6"/>
        <v>4871</v>
      </c>
      <c r="Q60" s="25">
        <v>3105</v>
      </c>
      <c r="R60" s="78">
        <f t="shared" si="7"/>
        <v>6302</v>
      </c>
      <c r="S60" s="78">
        <f t="shared" si="8"/>
        <v>8402</v>
      </c>
      <c r="T60" s="78">
        <f t="shared" si="9"/>
        <v>10503</v>
      </c>
      <c r="V60">
        <v>2922</v>
      </c>
      <c r="W60">
        <v>3897</v>
      </c>
      <c r="X60">
        <v>4871</v>
      </c>
    </row>
    <row r="61" spans="1:24" x14ac:dyDescent="0.25">
      <c r="A61" s="25">
        <v>5106</v>
      </c>
      <c r="B61" s="1" t="s">
        <v>66</v>
      </c>
      <c r="C61" s="26">
        <v>2445.3813607499997</v>
      </c>
      <c r="D61" s="51">
        <v>3260.5084809999998</v>
      </c>
      <c r="E61" s="28">
        <v>4075.63560125</v>
      </c>
      <c r="H61" s="25">
        <v>5106</v>
      </c>
      <c r="I61" s="41">
        <f t="shared" si="1"/>
        <v>2445.3813607499997</v>
      </c>
      <c r="J61" s="41">
        <f t="shared" si="2"/>
        <v>3260.5084809999998</v>
      </c>
      <c r="K61" s="41">
        <f t="shared" si="3"/>
        <v>4075.63560125</v>
      </c>
      <c r="M61" s="126">
        <v>3105</v>
      </c>
      <c r="N61" s="75">
        <f t="shared" si="4"/>
        <v>6302</v>
      </c>
      <c r="O61" s="75">
        <f t="shared" si="5"/>
        <v>8402</v>
      </c>
      <c r="P61" s="75">
        <f t="shared" si="6"/>
        <v>10503</v>
      </c>
      <c r="Q61" s="25">
        <v>5106</v>
      </c>
      <c r="R61" s="78">
        <f t="shared" si="7"/>
        <v>2445</v>
      </c>
      <c r="S61" s="78">
        <f t="shared" si="8"/>
        <v>3261</v>
      </c>
      <c r="T61" s="78">
        <f t="shared" si="9"/>
        <v>4076</v>
      </c>
      <c r="V61">
        <v>6302</v>
      </c>
      <c r="W61">
        <v>8402</v>
      </c>
      <c r="X61">
        <v>10503</v>
      </c>
    </row>
    <row r="62" spans="1:24" x14ac:dyDescent="0.25">
      <c r="A62" s="25">
        <v>5203</v>
      </c>
      <c r="B62" s="1" t="s">
        <v>67</v>
      </c>
      <c r="C62" s="26">
        <v>1656.1003740000001</v>
      </c>
      <c r="D62" s="51">
        <v>2208.133832</v>
      </c>
      <c r="E62" s="28">
        <v>2760.1672899999999</v>
      </c>
      <c r="H62" s="25">
        <v>5203</v>
      </c>
      <c r="I62" s="41">
        <f t="shared" si="1"/>
        <v>1656.1003740000001</v>
      </c>
      <c r="J62" s="41">
        <f t="shared" si="2"/>
        <v>2208.133832</v>
      </c>
      <c r="K62" s="41">
        <f t="shared" si="3"/>
        <v>2760.1672899999999</v>
      </c>
      <c r="M62" s="126">
        <v>3106</v>
      </c>
      <c r="N62" s="75">
        <f t="shared" si="4"/>
        <v>4150</v>
      </c>
      <c r="O62" s="75">
        <f t="shared" si="5"/>
        <v>5533</v>
      </c>
      <c r="P62" s="75">
        <f t="shared" si="6"/>
        <v>6917</v>
      </c>
      <c r="Q62" s="25">
        <v>5203</v>
      </c>
      <c r="R62" s="78">
        <f t="shared" si="7"/>
        <v>1656</v>
      </c>
      <c r="S62" s="78">
        <f t="shared" si="8"/>
        <v>2208</v>
      </c>
      <c r="T62" s="78">
        <f t="shared" si="9"/>
        <v>2760</v>
      </c>
      <c r="V62">
        <v>4150</v>
      </c>
      <c r="W62">
        <v>5533</v>
      </c>
      <c r="X62">
        <v>6917</v>
      </c>
    </row>
    <row r="63" spans="1:24" x14ac:dyDescent="0.25">
      <c r="A63" s="25">
        <v>2801</v>
      </c>
      <c r="B63" s="1" t="s">
        <v>68</v>
      </c>
      <c r="C63" s="26">
        <v>1203.38751075</v>
      </c>
      <c r="D63" s="51">
        <v>1604.5166810000001</v>
      </c>
      <c r="E63" s="28">
        <v>2005.6458512500001</v>
      </c>
      <c r="H63" s="25">
        <v>2801</v>
      </c>
      <c r="I63" s="41">
        <f t="shared" si="1"/>
        <v>1203.38751075</v>
      </c>
      <c r="J63" s="41">
        <f t="shared" si="2"/>
        <v>1604.5166810000001</v>
      </c>
      <c r="K63" s="41">
        <f t="shared" si="3"/>
        <v>2005.6458512500001</v>
      </c>
      <c r="M63" s="126">
        <v>3107</v>
      </c>
      <c r="N63" s="75">
        <f t="shared" si="4"/>
        <v>1426</v>
      </c>
      <c r="O63" s="75">
        <f t="shared" si="5"/>
        <v>1901</v>
      </c>
      <c r="P63" s="75">
        <f t="shared" si="6"/>
        <v>2376</v>
      </c>
      <c r="Q63" s="25">
        <v>2801</v>
      </c>
      <c r="R63" s="78">
        <f t="shared" si="7"/>
        <v>1203</v>
      </c>
      <c r="S63" s="78">
        <f t="shared" si="8"/>
        <v>1605</v>
      </c>
      <c r="T63" s="78">
        <f t="shared" si="9"/>
        <v>2006</v>
      </c>
      <c r="V63">
        <v>1426</v>
      </c>
      <c r="W63">
        <v>1901</v>
      </c>
      <c r="X63">
        <v>2376</v>
      </c>
    </row>
    <row r="64" spans="1:24" x14ac:dyDescent="0.25">
      <c r="A64" s="29">
        <v>5205</v>
      </c>
      <c r="B64" s="30" t="s">
        <v>69</v>
      </c>
      <c r="C64" s="31">
        <v>1736.9042445</v>
      </c>
      <c r="D64" s="51">
        <v>2315.8723260000002</v>
      </c>
      <c r="E64" s="33">
        <v>2894.8404075000003</v>
      </c>
      <c r="H64" s="29">
        <v>5205</v>
      </c>
      <c r="I64" s="41">
        <f t="shared" si="1"/>
        <v>1736.9042445</v>
      </c>
      <c r="J64" s="41">
        <f t="shared" si="2"/>
        <v>2315.8723260000002</v>
      </c>
      <c r="K64" s="41">
        <f t="shared" si="3"/>
        <v>2894.8404075000003</v>
      </c>
      <c r="M64" s="126">
        <v>3108</v>
      </c>
      <c r="N64" s="75">
        <f t="shared" si="4"/>
        <v>4054</v>
      </c>
      <c r="O64" s="75">
        <f t="shared" si="5"/>
        <v>5405</v>
      </c>
      <c r="P64" s="75">
        <f t="shared" si="6"/>
        <v>6757</v>
      </c>
      <c r="Q64" s="29">
        <v>5205</v>
      </c>
      <c r="R64" s="78">
        <f t="shared" si="7"/>
        <v>1737</v>
      </c>
      <c r="S64" s="78">
        <f t="shared" si="8"/>
        <v>2316</v>
      </c>
      <c r="T64" s="78">
        <f t="shared" si="9"/>
        <v>2895</v>
      </c>
      <c r="V64">
        <v>4054</v>
      </c>
      <c r="W64">
        <v>5405</v>
      </c>
      <c r="X64">
        <v>6757</v>
      </c>
    </row>
    <row r="65" spans="1:24" x14ac:dyDescent="0.25">
      <c r="A65" s="25">
        <v>2602</v>
      </c>
      <c r="B65" s="1" t="s">
        <v>70</v>
      </c>
      <c r="C65" s="26">
        <v>156.41880599999999</v>
      </c>
      <c r="D65" s="51">
        <v>208.55840799999999</v>
      </c>
      <c r="E65" s="28">
        <v>260.69800999999995</v>
      </c>
      <c r="H65" s="25">
        <v>2602</v>
      </c>
      <c r="I65" s="41">
        <f t="shared" si="1"/>
        <v>156.41880599999999</v>
      </c>
      <c r="J65" s="41">
        <f t="shared" si="2"/>
        <v>208.55840799999999</v>
      </c>
      <c r="K65" s="41">
        <f t="shared" si="3"/>
        <v>260.69800999999995</v>
      </c>
      <c r="M65" s="126">
        <v>3201</v>
      </c>
      <c r="N65" s="75">
        <f t="shared" si="4"/>
        <v>3213</v>
      </c>
      <c r="O65" s="75">
        <f t="shared" si="5"/>
        <v>4284</v>
      </c>
      <c r="P65" s="75">
        <f t="shared" si="6"/>
        <v>5355</v>
      </c>
      <c r="Q65" s="25">
        <v>2602</v>
      </c>
      <c r="R65" s="78">
        <f t="shared" si="7"/>
        <v>156</v>
      </c>
      <c r="S65" s="78">
        <f t="shared" si="8"/>
        <v>209</v>
      </c>
      <c r="T65" s="78">
        <f t="shared" si="9"/>
        <v>261</v>
      </c>
      <c r="V65">
        <v>3213</v>
      </c>
      <c r="W65">
        <v>4284</v>
      </c>
      <c r="X65">
        <v>5355</v>
      </c>
    </row>
    <row r="66" spans="1:24" x14ac:dyDescent="0.25">
      <c r="A66" s="25">
        <v>5202</v>
      </c>
      <c r="B66" s="1" t="s">
        <v>71</v>
      </c>
      <c r="C66" s="26">
        <v>2361.65147325</v>
      </c>
      <c r="D66" s="51">
        <v>3148.8686309999998</v>
      </c>
      <c r="E66" s="28">
        <v>3936.0857887499997</v>
      </c>
      <c r="H66" s="25">
        <v>5202</v>
      </c>
      <c r="I66" s="41">
        <f t="shared" si="1"/>
        <v>2361.65147325</v>
      </c>
      <c r="J66" s="41">
        <f t="shared" si="2"/>
        <v>3148.8686309999998</v>
      </c>
      <c r="K66" s="41">
        <f t="shared" si="3"/>
        <v>3936.0857887499997</v>
      </c>
      <c r="M66" s="126">
        <v>3301</v>
      </c>
      <c r="N66" s="75">
        <f t="shared" si="4"/>
        <v>3137</v>
      </c>
      <c r="O66" s="75">
        <f t="shared" si="5"/>
        <v>4183</v>
      </c>
      <c r="P66" s="75">
        <f t="shared" si="6"/>
        <v>5229</v>
      </c>
      <c r="Q66" s="25">
        <v>5202</v>
      </c>
      <c r="R66" s="78">
        <f t="shared" si="7"/>
        <v>2362</v>
      </c>
      <c r="S66" s="78">
        <f t="shared" si="8"/>
        <v>3149</v>
      </c>
      <c r="T66" s="78">
        <f t="shared" si="9"/>
        <v>3936</v>
      </c>
      <c r="V66">
        <v>3137</v>
      </c>
      <c r="W66">
        <v>4183</v>
      </c>
      <c r="X66">
        <v>5229</v>
      </c>
    </row>
    <row r="67" spans="1:24" x14ac:dyDescent="0.25">
      <c r="A67" s="25">
        <v>4306</v>
      </c>
      <c r="B67" s="1" t="s">
        <v>72</v>
      </c>
      <c r="C67" s="26">
        <v>5855.8640955000001</v>
      </c>
      <c r="D67" s="51">
        <v>7807.8187939999998</v>
      </c>
      <c r="E67" s="28">
        <v>9759.7734925000004</v>
      </c>
      <c r="H67" s="25">
        <v>4306</v>
      </c>
      <c r="I67" s="41">
        <f t="shared" si="1"/>
        <v>5855.8640955000001</v>
      </c>
      <c r="J67" s="41">
        <f t="shared" si="2"/>
        <v>7807.8187939999998</v>
      </c>
      <c r="K67" s="41">
        <f t="shared" si="3"/>
        <v>9759.7734925000004</v>
      </c>
      <c r="M67" s="126">
        <v>3302</v>
      </c>
      <c r="N67" s="75">
        <f t="shared" si="4"/>
        <v>2711</v>
      </c>
      <c r="O67" s="75">
        <f t="shared" si="5"/>
        <v>3615</v>
      </c>
      <c r="P67" s="75">
        <f t="shared" si="6"/>
        <v>4518</v>
      </c>
      <c r="Q67" s="25">
        <v>4306</v>
      </c>
      <c r="R67" s="78">
        <f t="shared" si="7"/>
        <v>5856</v>
      </c>
      <c r="S67" s="78">
        <f t="shared" si="8"/>
        <v>7808</v>
      </c>
      <c r="T67" s="78">
        <f t="shared" si="9"/>
        <v>9760</v>
      </c>
      <c r="V67">
        <v>2711</v>
      </c>
      <c r="W67">
        <v>3615</v>
      </c>
      <c r="X67">
        <v>4518</v>
      </c>
    </row>
    <row r="68" spans="1:24" x14ac:dyDescent="0.25">
      <c r="A68" s="25">
        <v>2105</v>
      </c>
      <c r="B68" s="1" t="s">
        <v>73</v>
      </c>
      <c r="C68" s="26">
        <v>474.57690675000003</v>
      </c>
      <c r="D68" s="51">
        <v>632.76920900000005</v>
      </c>
      <c r="E68" s="28">
        <v>790.96151125000006</v>
      </c>
      <c r="H68" s="25">
        <v>2105</v>
      </c>
      <c r="I68" s="41">
        <f t="shared" ref="I68:I105" si="10">D68*0.75</f>
        <v>474.57690675000003</v>
      </c>
      <c r="J68" s="41">
        <f t="shared" ref="J68:J105" si="11">D68</f>
        <v>632.76920900000005</v>
      </c>
      <c r="K68" s="41">
        <f t="shared" ref="K68:K105" si="12">J68*1.25</f>
        <v>790.96151125000006</v>
      </c>
      <c r="M68" s="126">
        <v>3501</v>
      </c>
      <c r="N68" s="75">
        <f t="shared" ref="N68:N106" si="13">VLOOKUP(M68,$Q$3:$T$106,2,0)</f>
        <v>9229</v>
      </c>
      <c r="O68" s="75">
        <f t="shared" ref="O68:O106" si="14">VLOOKUP(M68,$Q$3:$T$106,3,0)</f>
        <v>12306</v>
      </c>
      <c r="P68" s="75">
        <f t="shared" ref="P68:P106" si="15">VLOOKUP(M68,$Q$3:$T$106,4,0)</f>
        <v>15382</v>
      </c>
      <c r="Q68" s="25">
        <v>2105</v>
      </c>
      <c r="R68" s="78">
        <f t="shared" ref="R68:R105" si="16">ROUND(C68,0)</f>
        <v>475</v>
      </c>
      <c r="S68" s="78">
        <f t="shared" ref="S68:S105" si="17">ROUND(D68,0)</f>
        <v>633</v>
      </c>
      <c r="T68" s="78">
        <f t="shared" ref="T68:T105" si="18">ROUND(E68,0)</f>
        <v>791</v>
      </c>
      <c r="V68">
        <v>9229</v>
      </c>
      <c r="W68">
        <v>12306</v>
      </c>
      <c r="X68">
        <v>15382</v>
      </c>
    </row>
    <row r="69" spans="1:24" x14ac:dyDescent="0.25">
      <c r="A69" s="25">
        <v>5101</v>
      </c>
      <c r="B69" s="1" t="s">
        <v>74</v>
      </c>
      <c r="C69" s="26">
        <v>1398.1802714999999</v>
      </c>
      <c r="D69" s="51">
        <v>1864.240362</v>
      </c>
      <c r="E69" s="28">
        <v>2330.3004525000001</v>
      </c>
      <c r="H69" s="25">
        <v>5101</v>
      </c>
      <c r="I69" s="41">
        <f t="shared" si="10"/>
        <v>1398.1802714999999</v>
      </c>
      <c r="J69" s="41">
        <f t="shared" si="11"/>
        <v>1864.240362</v>
      </c>
      <c r="K69" s="41">
        <f t="shared" si="12"/>
        <v>2330.3004525000001</v>
      </c>
      <c r="M69" s="126">
        <v>3502</v>
      </c>
      <c r="N69" s="75">
        <f t="shared" si="13"/>
        <v>14873</v>
      </c>
      <c r="O69" s="75">
        <f t="shared" si="14"/>
        <v>19831</v>
      </c>
      <c r="P69" s="75">
        <f t="shared" si="15"/>
        <v>24789</v>
      </c>
      <c r="Q69" s="25">
        <v>5101</v>
      </c>
      <c r="R69" s="78">
        <f t="shared" si="16"/>
        <v>1398</v>
      </c>
      <c r="S69" s="78">
        <f t="shared" si="17"/>
        <v>1864</v>
      </c>
      <c r="T69" s="78">
        <f t="shared" si="18"/>
        <v>2330</v>
      </c>
      <c r="V69">
        <v>14873</v>
      </c>
      <c r="W69">
        <v>19831</v>
      </c>
      <c r="X69">
        <v>24789</v>
      </c>
    </row>
    <row r="70" spans="1:24" x14ac:dyDescent="0.25">
      <c r="A70" s="25">
        <v>2902</v>
      </c>
      <c r="B70" s="1" t="s">
        <v>75</v>
      </c>
      <c r="C70" s="26">
        <v>237.39469574999998</v>
      </c>
      <c r="D70" s="51">
        <v>316.52626099999998</v>
      </c>
      <c r="E70" s="28">
        <v>395.65782624999997</v>
      </c>
      <c r="H70" s="25">
        <v>2902</v>
      </c>
      <c r="I70" s="41">
        <f t="shared" si="10"/>
        <v>237.39469574999998</v>
      </c>
      <c r="J70" s="41">
        <f t="shared" si="11"/>
        <v>316.52626099999998</v>
      </c>
      <c r="K70" s="41">
        <f t="shared" si="12"/>
        <v>395.65782624999997</v>
      </c>
      <c r="M70" s="126">
        <v>3503</v>
      </c>
      <c r="N70" s="75">
        <f t="shared" si="13"/>
        <v>8121</v>
      </c>
      <c r="O70" s="75">
        <f t="shared" si="14"/>
        <v>10828</v>
      </c>
      <c r="P70" s="75">
        <f t="shared" si="15"/>
        <v>13535</v>
      </c>
      <c r="Q70" s="25">
        <v>2902</v>
      </c>
      <c r="R70" s="78">
        <f t="shared" si="16"/>
        <v>237</v>
      </c>
      <c r="S70" s="78">
        <f t="shared" si="17"/>
        <v>317</v>
      </c>
      <c r="T70" s="78">
        <f t="shared" si="18"/>
        <v>396</v>
      </c>
      <c r="V70">
        <v>8121</v>
      </c>
      <c r="W70">
        <v>10828</v>
      </c>
      <c r="X70">
        <v>13535</v>
      </c>
    </row>
    <row r="71" spans="1:24" x14ac:dyDescent="0.25">
      <c r="A71" s="25">
        <v>5104</v>
      </c>
      <c r="B71" s="1" t="s">
        <v>76</v>
      </c>
      <c r="C71" s="26">
        <v>1039.7099264999999</v>
      </c>
      <c r="D71" s="51">
        <v>1386.279902</v>
      </c>
      <c r="E71" s="28">
        <v>1732.8498775</v>
      </c>
      <c r="H71" s="25">
        <v>5104</v>
      </c>
      <c r="I71" s="41">
        <f t="shared" si="10"/>
        <v>1039.7099264999999</v>
      </c>
      <c r="J71" s="41">
        <f t="shared" si="11"/>
        <v>1386.279902</v>
      </c>
      <c r="K71" s="41">
        <f t="shared" si="12"/>
        <v>1732.8498775</v>
      </c>
      <c r="M71" s="126">
        <v>3504</v>
      </c>
      <c r="N71" s="75">
        <f t="shared" si="13"/>
        <v>4368</v>
      </c>
      <c r="O71" s="75">
        <f t="shared" si="14"/>
        <v>5824</v>
      </c>
      <c r="P71" s="75">
        <f t="shared" si="15"/>
        <v>7280</v>
      </c>
      <c r="Q71" s="25">
        <v>5104</v>
      </c>
      <c r="R71" s="78">
        <f t="shared" si="16"/>
        <v>1040</v>
      </c>
      <c r="S71" s="78">
        <f t="shared" si="17"/>
        <v>1386</v>
      </c>
      <c r="T71" s="78">
        <f t="shared" si="18"/>
        <v>1733</v>
      </c>
      <c r="V71">
        <v>4368</v>
      </c>
      <c r="W71">
        <v>5824</v>
      </c>
      <c r="X71">
        <v>7280</v>
      </c>
    </row>
    <row r="72" spans="1:24" x14ac:dyDescent="0.25">
      <c r="A72" s="25">
        <v>2402</v>
      </c>
      <c r="B72" s="1" t="s">
        <v>77</v>
      </c>
      <c r="C72" s="26">
        <v>473.68362375000004</v>
      </c>
      <c r="D72" s="51">
        <v>631.57816500000001</v>
      </c>
      <c r="E72" s="28">
        <v>789.47270624999999</v>
      </c>
      <c r="H72" s="25">
        <v>2402</v>
      </c>
      <c r="I72" s="41">
        <f t="shared" si="10"/>
        <v>473.68362375000004</v>
      </c>
      <c r="J72" s="41">
        <f t="shared" si="11"/>
        <v>631.57816500000001</v>
      </c>
      <c r="K72" s="41">
        <f t="shared" si="12"/>
        <v>789.47270624999999</v>
      </c>
      <c r="M72" s="126">
        <v>3505</v>
      </c>
      <c r="N72" s="75">
        <f t="shared" si="13"/>
        <v>5160</v>
      </c>
      <c r="O72" s="75">
        <f t="shared" si="14"/>
        <v>6879</v>
      </c>
      <c r="P72" s="75">
        <f t="shared" si="15"/>
        <v>8599</v>
      </c>
      <c r="Q72" s="25">
        <v>2402</v>
      </c>
      <c r="R72" s="78">
        <f t="shared" si="16"/>
        <v>474</v>
      </c>
      <c r="S72" s="78">
        <f t="shared" si="17"/>
        <v>632</v>
      </c>
      <c r="T72" s="78">
        <f t="shared" si="18"/>
        <v>789</v>
      </c>
      <c r="V72">
        <v>5160</v>
      </c>
      <c r="W72">
        <v>6879</v>
      </c>
      <c r="X72">
        <v>8599</v>
      </c>
    </row>
    <row r="73" spans="1:24" x14ac:dyDescent="0.25">
      <c r="A73" s="25">
        <v>2103</v>
      </c>
      <c r="B73" s="1" t="s">
        <v>78</v>
      </c>
      <c r="C73" s="26">
        <v>668.16448724999998</v>
      </c>
      <c r="D73" s="51">
        <v>890.88598300000001</v>
      </c>
      <c r="E73" s="28">
        <v>1113.6074787499999</v>
      </c>
      <c r="H73" s="25">
        <v>2103</v>
      </c>
      <c r="I73" s="41">
        <f t="shared" si="10"/>
        <v>668.16448724999998</v>
      </c>
      <c r="J73" s="41">
        <f t="shared" si="11"/>
        <v>890.88598300000001</v>
      </c>
      <c r="K73" s="41">
        <f t="shared" si="12"/>
        <v>1113.6074787499999</v>
      </c>
      <c r="M73" s="126">
        <v>3506</v>
      </c>
      <c r="N73" s="75">
        <f t="shared" si="13"/>
        <v>2426</v>
      </c>
      <c r="O73" s="75">
        <f t="shared" si="14"/>
        <v>3234</v>
      </c>
      <c r="P73" s="75">
        <f t="shared" si="15"/>
        <v>4043</v>
      </c>
      <c r="Q73" s="25">
        <v>2103</v>
      </c>
      <c r="R73" s="78">
        <f t="shared" si="16"/>
        <v>668</v>
      </c>
      <c r="S73" s="78">
        <f t="shared" si="17"/>
        <v>891</v>
      </c>
      <c r="T73" s="78">
        <f t="shared" si="18"/>
        <v>1114</v>
      </c>
      <c r="V73">
        <v>2426</v>
      </c>
      <c r="W73">
        <v>3234</v>
      </c>
      <c r="X73">
        <v>4043</v>
      </c>
    </row>
    <row r="74" spans="1:24" x14ac:dyDescent="0.25">
      <c r="A74" s="25">
        <v>1202</v>
      </c>
      <c r="B74" s="1" t="s">
        <v>79</v>
      </c>
      <c r="C74" s="26">
        <v>171.43652549999999</v>
      </c>
      <c r="D74" s="51">
        <v>228.58203399999999</v>
      </c>
      <c r="E74" s="28">
        <v>285.72754249999997</v>
      </c>
      <c r="H74" s="25">
        <v>1202</v>
      </c>
      <c r="I74" s="41">
        <f t="shared" si="10"/>
        <v>171.43652549999999</v>
      </c>
      <c r="J74" s="41">
        <f t="shared" si="11"/>
        <v>228.58203399999999</v>
      </c>
      <c r="K74" s="41">
        <f t="shared" si="12"/>
        <v>285.72754249999997</v>
      </c>
      <c r="M74" s="126">
        <v>4101</v>
      </c>
      <c r="N74" s="75">
        <f t="shared" si="13"/>
        <v>4256</v>
      </c>
      <c r="O74" s="75">
        <f t="shared" si="14"/>
        <v>5674</v>
      </c>
      <c r="P74" s="75">
        <f t="shared" si="15"/>
        <v>7093</v>
      </c>
      <c r="Q74" s="25">
        <v>1202</v>
      </c>
      <c r="R74" s="78">
        <f t="shared" si="16"/>
        <v>171</v>
      </c>
      <c r="S74" s="78">
        <f t="shared" si="17"/>
        <v>229</v>
      </c>
      <c r="T74" s="78">
        <f t="shared" si="18"/>
        <v>286</v>
      </c>
      <c r="V74">
        <v>4256</v>
      </c>
      <c r="W74">
        <v>5674</v>
      </c>
      <c r="X74">
        <v>7093</v>
      </c>
    </row>
    <row r="75" spans="1:24" x14ac:dyDescent="0.25">
      <c r="A75" s="25">
        <v>2206</v>
      </c>
      <c r="B75" s="1" t="s">
        <v>80</v>
      </c>
      <c r="C75" s="26">
        <v>101.34398250000001</v>
      </c>
      <c r="D75" s="51">
        <v>135.12531000000001</v>
      </c>
      <c r="E75" s="28">
        <v>168.90663750000002</v>
      </c>
      <c r="H75" s="25">
        <v>2206</v>
      </c>
      <c r="I75" s="41">
        <f t="shared" si="10"/>
        <v>101.34398250000001</v>
      </c>
      <c r="J75" s="41">
        <f t="shared" si="11"/>
        <v>135.12531000000001</v>
      </c>
      <c r="K75" s="41">
        <f t="shared" si="12"/>
        <v>168.90663750000002</v>
      </c>
      <c r="M75" s="126">
        <v>4102</v>
      </c>
      <c r="N75" s="75">
        <f t="shared" si="13"/>
        <v>710</v>
      </c>
      <c r="O75" s="75">
        <f t="shared" si="14"/>
        <v>947</v>
      </c>
      <c r="P75" s="75">
        <f t="shared" si="15"/>
        <v>1184</v>
      </c>
      <c r="Q75" s="25">
        <v>2206</v>
      </c>
      <c r="R75" s="78">
        <f t="shared" si="16"/>
        <v>101</v>
      </c>
      <c r="S75" s="78">
        <f t="shared" si="17"/>
        <v>135</v>
      </c>
      <c r="T75" s="78">
        <f t="shared" si="18"/>
        <v>169</v>
      </c>
      <c r="V75">
        <v>710</v>
      </c>
      <c r="W75">
        <v>947</v>
      </c>
      <c r="X75">
        <v>1184</v>
      </c>
    </row>
    <row r="76" spans="1:24" x14ac:dyDescent="0.25">
      <c r="A76" s="25">
        <v>2910</v>
      </c>
      <c r="B76" s="1" t="s">
        <v>81</v>
      </c>
      <c r="C76" s="26">
        <v>376.48647</v>
      </c>
      <c r="D76" s="51">
        <v>501.98196000000002</v>
      </c>
      <c r="E76" s="28">
        <v>627.47744999999998</v>
      </c>
      <c r="H76" s="25">
        <v>2910</v>
      </c>
      <c r="I76" s="41">
        <f t="shared" si="10"/>
        <v>376.48647</v>
      </c>
      <c r="J76" s="41">
        <f t="shared" si="11"/>
        <v>501.98196000000002</v>
      </c>
      <c r="K76" s="41">
        <f t="shared" si="12"/>
        <v>627.47744999999998</v>
      </c>
      <c r="M76" s="126">
        <v>4103</v>
      </c>
      <c r="N76" s="75">
        <f t="shared" si="13"/>
        <v>3056</v>
      </c>
      <c r="O76" s="75">
        <f t="shared" si="14"/>
        <v>4075</v>
      </c>
      <c r="P76" s="75">
        <f t="shared" si="15"/>
        <v>5094</v>
      </c>
      <c r="Q76" s="25">
        <v>2910</v>
      </c>
      <c r="R76" s="78">
        <f t="shared" si="16"/>
        <v>376</v>
      </c>
      <c r="S76" s="78">
        <f t="shared" si="17"/>
        <v>502</v>
      </c>
      <c r="T76" s="78">
        <f t="shared" si="18"/>
        <v>627</v>
      </c>
      <c r="V76">
        <v>3056</v>
      </c>
      <c r="W76">
        <v>4075</v>
      </c>
      <c r="X76">
        <v>5094</v>
      </c>
    </row>
    <row r="77" spans="1:24" x14ac:dyDescent="0.25">
      <c r="A77" s="25">
        <v>2903</v>
      </c>
      <c r="B77" s="1" t="s">
        <v>82</v>
      </c>
      <c r="C77" s="26">
        <v>127.66883850000001</v>
      </c>
      <c r="D77" s="51">
        <v>170.22511800000001</v>
      </c>
      <c r="E77" s="28">
        <v>212.78139750000003</v>
      </c>
      <c r="H77" s="25">
        <v>2903</v>
      </c>
      <c r="I77" s="41">
        <f t="shared" si="10"/>
        <v>127.66883850000001</v>
      </c>
      <c r="J77" s="41">
        <f t="shared" si="11"/>
        <v>170.22511800000001</v>
      </c>
      <c r="K77" s="41">
        <f t="shared" si="12"/>
        <v>212.78139750000003</v>
      </c>
      <c r="M77" s="126">
        <v>4104</v>
      </c>
      <c r="N77" s="75">
        <f t="shared" si="13"/>
        <v>4696</v>
      </c>
      <c r="O77" s="75">
        <f t="shared" si="14"/>
        <v>6262</v>
      </c>
      <c r="P77" s="75">
        <f t="shared" si="15"/>
        <v>7827</v>
      </c>
      <c r="Q77" s="25">
        <v>2903</v>
      </c>
      <c r="R77" s="78">
        <f t="shared" si="16"/>
        <v>128</v>
      </c>
      <c r="S77" s="78">
        <f t="shared" si="17"/>
        <v>170</v>
      </c>
      <c r="T77" s="78">
        <f t="shared" si="18"/>
        <v>213</v>
      </c>
      <c r="V77">
        <v>4696</v>
      </c>
      <c r="W77">
        <v>6262</v>
      </c>
      <c r="X77">
        <v>7827</v>
      </c>
    </row>
    <row r="78" spans="1:24" x14ac:dyDescent="0.25">
      <c r="A78" s="25">
        <v>5206</v>
      </c>
      <c r="B78" s="1" t="s">
        <v>83</v>
      </c>
      <c r="C78" s="26">
        <v>4703.9747827499996</v>
      </c>
      <c r="D78" s="51">
        <v>6271.9663769999997</v>
      </c>
      <c r="E78" s="28">
        <v>7839.9579712499999</v>
      </c>
      <c r="H78" s="25">
        <v>5206</v>
      </c>
      <c r="I78" s="41">
        <f t="shared" si="10"/>
        <v>4703.9747827499996</v>
      </c>
      <c r="J78" s="41">
        <f t="shared" si="11"/>
        <v>6271.9663769999997</v>
      </c>
      <c r="K78" s="41">
        <f t="shared" si="12"/>
        <v>7839.9579712499999</v>
      </c>
      <c r="M78" s="126">
        <v>4201</v>
      </c>
      <c r="N78" s="75">
        <f t="shared" si="13"/>
        <v>4541</v>
      </c>
      <c r="O78" s="75">
        <f t="shared" si="14"/>
        <v>6055</v>
      </c>
      <c r="P78" s="75">
        <f t="shared" si="15"/>
        <v>7569</v>
      </c>
      <c r="Q78" s="25">
        <v>5206</v>
      </c>
      <c r="R78" s="78">
        <f t="shared" si="16"/>
        <v>4704</v>
      </c>
      <c r="S78" s="78">
        <f t="shared" si="17"/>
        <v>6272</v>
      </c>
      <c r="T78" s="78">
        <f t="shared" si="18"/>
        <v>7840</v>
      </c>
      <c r="V78">
        <v>4541</v>
      </c>
      <c r="W78">
        <v>6055</v>
      </c>
      <c r="X78">
        <v>7569</v>
      </c>
    </row>
    <row r="79" spans="1:24" x14ac:dyDescent="0.25">
      <c r="A79" s="25">
        <v>2201</v>
      </c>
      <c r="B79" s="1" t="s">
        <v>84</v>
      </c>
      <c r="C79" s="26">
        <v>161.71105424999999</v>
      </c>
      <c r="D79" s="51">
        <v>215.61473899999999</v>
      </c>
      <c r="E79" s="28">
        <v>269.51842375000001</v>
      </c>
      <c r="H79" s="25">
        <v>2201</v>
      </c>
      <c r="I79" s="41">
        <f t="shared" si="10"/>
        <v>161.71105424999999</v>
      </c>
      <c r="J79" s="41">
        <f t="shared" si="11"/>
        <v>215.61473899999999</v>
      </c>
      <c r="K79" s="41">
        <f t="shared" si="12"/>
        <v>269.51842375000001</v>
      </c>
      <c r="M79" s="126">
        <v>4202</v>
      </c>
      <c r="N79" s="75">
        <f t="shared" si="13"/>
        <v>4539</v>
      </c>
      <c r="O79" s="75">
        <f t="shared" si="14"/>
        <v>6052</v>
      </c>
      <c r="P79" s="75">
        <f t="shared" si="15"/>
        <v>7566</v>
      </c>
      <c r="Q79" s="25">
        <v>2201</v>
      </c>
      <c r="R79" s="78">
        <f t="shared" si="16"/>
        <v>162</v>
      </c>
      <c r="S79" s="78">
        <f t="shared" si="17"/>
        <v>216</v>
      </c>
      <c r="T79" s="78">
        <f t="shared" si="18"/>
        <v>270</v>
      </c>
      <c r="V79">
        <v>4539</v>
      </c>
      <c r="W79">
        <v>6052</v>
      </c>
      <c r="X79">
        <v>7566</v>
      </c>
    </row>
    <row r="80" spans="1:24" x14ac:dyDescent="0.25">
      <c r="A80" s="25">
        <v>2502</v>
      </c>
      <c r="B80" s="1" t="s">
        <v>85</v>
      </c>
      <c r="C80" s="26">
        <v>219.42396075000002</v>
      </c>
      <c r="D80" s="51">
        <v>292.56528100000003</v>
      </c>
      <c r="E80" s="28">
        <v>365.70660125000006</v>
      </c>
      <c r="H80" s="25">
        <v>2502</v>
      </c>
      <c r="I80" s="41">
        <f t="shared" si="10"/>
        <v>219.42396075000002</v>
      </c>
      <c r="J80" s="41">
        <f t="shared" si="11"/>
        <v>292.56528100000003</v>
      </c>
      <c r="K80" s="41">
        <f t="shared" si="12"/>
        <v>365.70660125000006</v>
      </c>
      <c r="M80" s="126">
        <v>4203</v>
      </c>
      <c r="N80" s="75">
        <f t="shared" si="13"/>
        <v>3391</v>
      </c>
      <c r="O80" s="75">
        <f t="shared" si="14"/>
        <v>4521</v>
      </c>
      <c r="P80" s="75">
        <f t="shared" si="15"/>
        <v>5652</v>
      </c>
      <c r="Q80" s="25">
        <v>2502</v>
      </c>
      <c r="R80" s="78">
        <f t="shared" si="16"/>
        <v>219</v>
      </c>
      <c r="S80" s="78">
        <f t="shared" si="17"/>
        <v>293</v>
      </c>
      <c r="T80" s="78">
        <f t="shared" si="18"/>
        <v>366</v>
      </c>
      <c r="V80">
        <v>3391</v>
      </c>
      <c r="W80">
        <v>4521</v>
      </c>
      <c r="X80">
        <v>5652</v>
      </c>
    </row>
    <row r="81" spans="1:24" x14ac:dyDescent="0.25">
      <c r="A81" s="25">
        <v>3107</v>
      </c>
      <c r="B81" s="1" t="s">
        <v>86</v>
      </c>
      <c r="C81" s="26">
        <v>1425.6827302500001</v>
      </c>
      <c r="D81" s="51">
        <v>1900.9103070000001</v>
      </c>
      <c r="E81" s="28">
        <v>2376.1378837500001</v>
      </c>
      <c r="H81" s="25">
        <v>3107</v>
      </c>
      <c r="I81" s="41">
        <f t="shared" si="10"/>
        <v>1425.6827302500001</v>
      </c>
      <c r="J81" s="41">
        <f t="shared" si="11"/>
        <v>1900.9103070000001</v>
      </c>
      <c r="K81" s="41">
        <f t="shared" si="12"/>
        <v>2376.1378837500001</v>
      </c>
      <c r="M81" s="126">
        <v>4204</v>
      </c>
      <c r="N81" s="75">
        <f t="shared" si="13"/>
        <v>3692</v>
      </c>
      <c r="O81" s="75">
        <f t="shared" si="14"/>
        <v>4923</v>
      </c>
      <c r="P81" s="75">
        <f t="shared" si="15"/>
        <v>6154</v>
      </c>
      <c r="Q81" s="25">
        <v>3107</v>
      </c>
      <c r="R81" s="78">
        <f t="shared" si="16"/>
        <v>1426</v>
      </c>
      <c r="S81" s="78">
        <f t="shared" si="17"/>
        <v>1901</v>
      </c>
      <c r="T81" s="78">
        <f t="shared" si="18"/>
        <v>2376</v>
      </c>
      <c r="V81">
        <v>3692</v>
      </c>
      <c r="W81">
        <v>4923</v>
      </c>
      <c r="X81">
        <v>6154</v>
      </c>
    </row>
    <row r="82" spans="1:24" x14ac:dyDescent="0.25">
      <c r="A82" s="25">
        <v>2905</v>
      </c>
      <c r="B82" s="1" t="s">
        <v>87</v>
      </c>
      <c r="C82" s="26">
        <v>985.64404050000007</v>
      </c>
      <c r="D82" s="51">
        <v>1314.1920540000001</v>
      </c>
      <c r="E82" s="28">
        <v>1642.7400675000001</v>
      </c>
      <c r="H82" s="25">
        <v>2905</v>
      </c>
      <c r="I82" s="41">
        <f t="shared" si="10"/>
        <v>985.64404050000007</v>
      </c>
      <c r="J82" s="41">
        <f t="shared" si="11"/>
        <v>1314.1920540000001</v>
      </c>
      <c r="K82" s="41">
        <f t="shared" si="12"/>
        <v>1642.7400675000001</v>
      </c>
      <c r="M82" s="126">
        <v>4301</v>
      </c>
      <c r="N82" s="75">
        <f t="shared" si="13"/>
        <v>4315</v>
      </c>
      <c r="O82" s="75">
        <f t="shared" si="14"/>
        <v>5753</v>
      </c>
      <c r="P82" s="75">
        <f t="shared" si="15"/>
        <v>7191</v>
      </c>
      <c r="Q82" s="25">
        <v>2905</v>
      </c>
      <c r="R82" s="78">
        <f t="shared" si="16"/>
        <v>986</v>
      </c>
      <c r="S82" s="78">
        <f t="shared" si="17"/>
        <v>1314</v>
      </c>
      <c r="T82" s="78">
        <f t="shared" si="18"/>
        <v>1643</v>
      </c>
      <c r="V82">
        <v>4315</v>
      </c>
      <c r="W82">
        <v>5753</v>
      </c>
      <c r="X82">
        <v>7191</v>
      </c>
    </row>
    <row r="83" spans="1:24" x14ac:dyDescent="0.25">
      <c r="A83" s="25">
        <v>2203</v>
      </c>
      <c r="B83" s="1" t="s">
        <v>88</v>
      </c>
      <c r="C83" s="26">
        <v>99.276432</v>
      </c>
      <c r="D83" s="51">
        <v>132.36857599999999</v>
      </c>
      <c r="E83" s="28">
        <v>165.46071999999998</v>
      </c>
      <c r="H83" s="25">
        <v>2203</v>
      </c>
      <c r="I83" s="41">
        <f t="shared" si="10"/>
        <v>99.276432</v>
      </c>
      <c r="J83" s="41">
        <f t="shared" si="11"/>
        <v>132.36857599999999</v>
      </c>
      <c r="K83" s="41">
        <f t="shared" si="12"/>
        <v>165.46071999999998</v>
      </c>
      <c r="M83" s="126">
        <v>4302</v>
      </c>
      <c r="N83" s="75">
        <f t="shared" si="13"/>
        <v>4388</v>
      </c>
      <c r="O83" s="75">
        <f t="shared" si="14"/>
        <v>5851</v>
      </c>
      <c r="P83" s="75">
        <f t="shared" si="15"/>
        <v>7313</v>
      </c>
      <c r="Q83" s="25">
        <v>2203</v>
      </c>
      <c r="R83" s="78">
        <f t="shared" si="16"/>
        <v>99</v>
      </c>
      <c r="S83" s="78">
        <f t="shared" si="17"/>
        <v>132</v>
      </c>
      <c r="T83" s="78">
        <f t="shared" si="18"/>
        <v>165</v>
      </c>
      <c r="V83">
        <v>4388</v>
      </c>
      <c r="W83">
        <v>5851</v>
      </c>
      <c r="X83">
        <v>7313</v>
      </c>
    </row>
    <row r="84" spans="1:24" x14ac:dyDescent="0.25">
      <c r="A84" s="25">
        <v>5207</v>
      </c>
      <c r="B84" s="1" t="s">
        <v>89</v>
      </c>
      <c r="C84" s="26">
        <v>3025.8115147499998</v>
      </c>
      <c r="D84" s="51">
        <v>4034.4153529999999</v>
      </c>
      <c r="E84" s="28">
        <v>5043.0191912499995</v>
      </c>
      <c r="H84" s="25">
        <v>5207</v>
      </c>
      <c r="I84" s="41">
        <f t="shared" si="10"/>
        <v>3025.8115147499998</v>
      </c>
      <c r="J84" s="41">
        <f t="shared" si="11"/>
        <v>4034.4153529999999</v>
      </c>
      <c r="K84" s="41">
        <f t="shared" si="12"/>
        <v>5043.0191912499995</v>
      </c>
      <c r="M84" s="126">
        <v>4303</v>
      </c>
      <c r="N84" s="75">
        <f t="shared" si="13"/>
        <v>5881</v>
      </c>
      <c r="O84" s="75">
        <f t="shared" si="14"/>
        <v>7842</v>
      </c>
      <c r="P84" s="75">
        <f t="shared" si="15"/>
        <v>9802</v>
      </c>
      <c r="Q84" s="25">
        <v>5207</v>
      </c>
      <c r="R84" s="78">
        <f t="shared" si="16"/>
        <v>3026</v>
      </c>
      <c r="S84" s="78">
        <f t="shared" si="17"/>
        <v>4034</v>
      </c>
      <c r="T84" s="78">
        <f t="shared" si="18"/>
        <v>5043</v>
      </c>
      <c r="V84">
        <v>5881</v>
      </c>
      <c r="W84">
        <v>7842</v>
      </c>
      <c r="X84">
        <v>9802</v>
      </c>
    </row>
    <row r="85" spans="1:24" x14ac:dyDescent="0.25">
      <c r="A85" s="25">
        <v>5102</v>
      </c>
      <c r="B85" s="1" t="s">
        <v>90</v>
      </c>
      <c r="C85" s="26">
        <v>1739.5279867499999</v>
      </c>
      <c r="D85" s="51">
        <v>2319.370649</v>
      </c>
      <c r="E85" s="28">
        <v>2899.2133112500001</v>
      </c>
      <c r="H85" s="25">
        <v>5102</v>
      </c>
      <c r="I85" s="41">
        <f t="shared" si="10"/>
        <v>1739.5279867499999</v>
      </c>
      <c r="J85" s="41">
        <f t="shared" si="11"/>
        <v>2319.370649</v>
      </c>
      <c r="K85" s="41">
        <f t="shared" si="12"/>
        <v>2899.2133112500001</v>
      </c>
      <c r="M85" s="126">
        <v>4304</v>
      </c>
      <c r="N85" s="75">
        <f t="shared" si="13"/>
        <v>4787</v>
      </c>
      <c r="O85" s="75">
        <f t="shared" si="14"/>
        <v>6382</v>
      </c>
      <c r="P85" s="75">
        <f t="shared" si="15"/>
        <v>7978</v>
      </c>
      <c r="Q85" s="25">
        <v>5102</v>
      </c>
      <c r="R85" s="78">
        <f t="shared" si="16"/>
        <v>1740</v>
      </c>
      <c r="S85" s="78">
        <f t="shared" si="17"/>
        <v>2319</v>
      </c>
      <c r="T85" s="78">
        <f t="shared" si="18"/>
        <v>2899</v>
      </c>
      <c r="V85">
        <v>4787</v>
      </c>
      <c r="W85">
        <v>6382</v>
      </c>
      <c r="X85">
        <v>7978</v>
      </c>
    </row>
    <row r="86" spans="1:24" x14ac:dyDescent="0.25">
      <c r="A86" s="25">
        <v>2101</v>
      </c>
      <c r="B86" s="1" t="s">
        <v>91</v>
      </c>
      <c r="C86" s="26">
        <v>324.43964399999999</v>
      </c>
      <c r="D86" s="51">
        <v>432.58619199999998</v>
      </c>
      <c r="E86" s="28">
        <v>540.73273999999992</v>
      </c>
      <c r="H86" s="25">
        <v>2101</v>
      </c>
      <c r="I86" s="41">
        <f t="shared" si="10"/>
        <v>324.43964399999999</v>
      </c>
      <c r="J86" s="41">
        <f t="shared" si="11"/>
        <v>432.58619199999998</v>
      </c>
      <c r="K86" s="41">
        <f t="shared" si="12"/>
        <v>540.73273999999992</v>
      </c>
      <c r="M86" s="126">
        <v>4305</v>
      </c>
      <c r="N86" s="75">
        <f t="shared" si="13"/>
        <v>1849</v>
      </c>
      <c r="O86" s="75">
        <f t="shared" si="14"/>
        <v>2465</v>
      </c>
      <c r="P86" s="75">
        <f t="shared" si="15"/>
        <v>3081</v>
      </c>
      <c r="Q86" s="25">
        <v>2101</v>
      </c>
      <c r="R86" s="78">
        <f t="shared" si="16"/>
        <v>324</v>
      </c>
      <c r="S86" s="78">
        <f t="shared" si="17"/>
        <v>433</v>
      </c>
      <c r="T86" s="78">
        <f t="shared" si="18"/>
        <v>541</v>
      </c>
      <c r="V86">
        <v>1849</v>
      </c>
      <c r="W86">
        <v>2465</v>
      </c>
      <c r="X86">
        <v>3081</v>
      </c>
    </row>
    <row r="87" spans="1:24" x14ac:dyDescent="0.25">
      <c r="A87" s="25">
        <v>4301</v>
      </c>
      <c r="B87" s="1" t="s">
        <v>92</v>
      </c>
      <c r="C87" s="26">
        <v>4314.8460037499999</v>
      </c>
      <c r="D87" s="51">
        <v>5753.1280049999996</v>
      </c>
      <c r="E87" s="28">
        <v>7191.4100062499992</v>
      </c>
      <c r="H87" s="25">
        <v>4301</v>
      </c>
      <c r="I87" s="41">
        <f t="shared" si="10"/>
        <v>4314.8460037499999</v>
      </c>
      <c r="J87" s="41">
        <f t="shared" si="11"/>
        <v>5753.1280049999996</v>
      </c>
      <c r="K87" s="41">
        <f t="shared" si="12"/>
        <v>7191.4100062499992</v>
      </c>
      <c r="M87" s="126">
        <v>4306</v>
      </c>
      <c r="N87" s="75">
        <f t="shared" si="13"/>
        <v>5856</v>
      </c>
      <c r="O87" s="75">
        <f t="shared" si="14"/>
        <v>7808</v>
      </c>
      <c r="P87" s="75">
        <f t="shared" si="15"/>
        <v>9760</v>
      </c>
      <c r="Q87" s="25">
        <v>4301</v>
      </c>
      <c r="R87" s="78">
        <f t="shared" si="16"/>
        <v>4315</v>
      </c>
      <c r="S87" s="78">
        <f t="shared" si="17"/>
        <v>5753</v>
      </c>
      <c r="T87" s="78">
        <f t="shared" si="18"/>
        <v>7191</v>
      </c>
      <c r="V87">
        <v>5856</v>
      </c>
      <c r="W87">
        <v>7808</v>
      </c>
      <c r="X87">
        <v>9760</v>
      </c>
    </row>
    <row r="88" spans="1:24" x14ac:dyDescent="0.25">
      <c r="A88" s="25">
        <v>4201</v>
      </c>
      <c r="B88" s="1" t="s">
        <v>115</v>
      </c>
      <c r="C88" s="26">
        <v>4541.2205361894612</v>
      </c>
      <c r="D88" s="53">
        <v>6054.9607149192816</v>
      </c>
      <c r="E88" s="28">
        <v>7568.700893649102</v>
      </c>
      <c r="H88" s="25">
        <v>4201</v>
      </c>
      <c r="I88" s="41">
        <f t="shared" si="10"/>
        <v>4541.2205361894612</v>
      </c>
      <c r="J88" s="41">
        <f t="shared" si="11"/>
        <v>6054.9607149192816</v>
      </c>
      <c r="K88" s="41">
        <f t="shared" si="12"/>
        <v>7568.700893649102</v>
      </c>
      <c r="M88" s="126">
        <v>4307</v>
      </c>
      <c r="N88" s="75">
        <f t="shared" si="13"/>
        <v>3284</v>
      </c>
      <c r="O88" s="75">
        <f t="shared" si="14"/>
        <v>4379</v>
      </c>
      <c r="P88" s="75">
        <f t="shared" si="15"/>
        <v>5474</v>
      </c>
      <c r="Q88" s="25">
        <v>4201</v>
      </c>
      <c r="R88" s="78">
        <f t="shared" si="16"/>
        <v>4541</v>
      </c>
      <c r="S88" s="78">
        <f t="shared" si="17"/>
        <v>6055</v>
      </c>
      <c r="T88" s="78">
        <f t="shared" si="18"/>
        <v>7569</v>
      </c>
      <c r="V88">
        <v>3284</v>
      </c>
      <c r="W88">
        <v>4379</v>
      </c>
      <c r="X88">
        <v>5474</v>
      </c>
    </row>
    <row r="89" spans="1:24" x14ac:dyDescent="0.25">
      <c r="A89" s="25">
        <v>2204</v>
      </c>
      <c r="B89" s="1" t="s">
        <v>93</v>
      </c>
      <c r="C89" s="26">
        <v>126.44517149999999</v>
      </c>
      <c r="D89" s="51">
        <v>168.59356199999999</v>
      </c>
      <c r="E89" s="28">
        <v>210.7419525</v>
      </c>
      <c r="H89" s="25">
        <v>2204</v>
      </c>
      <c r="I89" s="41">
        <f t="shared" si="10"/>
        <v>126.44517149999999</v>
      </c>
      <c r="J89" s="41">
        <f t="shared" si="11"/>
        <v>168.59356199999999</v>
      </c>
      <c r="K89" s="41">
        <f t="shared" si="12"/>
        <v>210.7419525</v>
      </c>
      <c r="M89" s="126">
        <v>5001</v>
      </c>
      <c r="N89" s="75">
        <f t="shared" si="13"/>
        <v>1644</v>
      </c>
      <c r="O89" s="75">
        <f t="shared" si="14"/>
        <v>2193</v>
      </c>
      <c r="P89" s="75">
        <f t="shared" si="15"/>
        <v>2741</v>
      </c>
      <c r="Q89" s="25">
        <v>2204</v>
      </c>
      <c r="R89" s="78">
        <f t="shared" si="16"/>
        <v>126</v>
      </c>
      <c r="S89" s="78">
        <f t="shared" si="17"/>
        <v>169</v>
      </c>
      <c r="T89" s="78">
        <f t="shared" si="18"/>
        <v>211</v>
      </c>
      <c r="V89">
        <v>1644</v>
      </c>
      <c r="W89">
        <v>2193</v>
      </c>
      <c r="X89">
        <v>2741</v>
      </c>
    </row>
    <row r="90" spans="1:24" x14ac:dyDescent="0.25">
      <c r="A90" s="25">
        <v>2601</v>
      </c>
      <c r="B90" s="1" t="s">
        <v>94</v>
      </c>
      <c r="C90" s="26">
        <v>117.62930399999999</v>
      </c>
      <c r="D90" s="51">
        <v>156.83907199999999</v>
      </c>
      <c r="E90" s="28">
        <v>196.04883999999998</v>
      </c>
      <c r="H90" s="25">
        <v>2601</v>
      </c>
      <c r="I90" s="41">
        <f t="shared" si="10"/>
        <v>117.62930399999999</v>
      </c>
      <c r="J90" s="41">
        <f t="shared" si="11"/>
        <v>156.83907199999999</v>
      </c>
      <c r="K90" s="41">
        <f t="shared" si="12"/>
        <v>196.04883999999998</v>
      </c>
      <c r="M90" s="126">
        <v>5002</v>
      </c>
      <c r="N90" s="75">
        <f t="shared" si="13"/>
        <v>4894</v>
      </c>
      <c r="O90" s="75">
        <f t="shared" si="14"/>
        <v>6526</v>
      </c>
      <c r="P90" s="75">
        <f t="shared" si="15"/>
        <v>8157</v>
      </c>
      <c r="Q90" s="25">
        <v>2601</v>
      </c>
      <c r="R90" s="78">
        <f t="shared" si="16"/>
        <v>118</v>
      </c>
      <c r="S90" s="78">
        <f t="shared" si="17"/>
        <v>157</v>
      </c>
      <c r="T90" s="78">
        <f t="shared" si="18"/>
        <v>196</v>
      </c>
      <c r="V90">
        <v>4894</v>
      </c>
      <c r="W90">
        <v>6526</v>
      </c>
      <c r="X90">
        <v>8157</v>
      </c>
    </row>
    <row r="91" spans="1:24" x14ac:dyDescent="0.25">
      <c r="A91" s="25">
        <v>5107</v>
      </c>
      <c r="B91" s="1" t="s">
        <v>95</v>
      </c>
      <c r="C91" s="26">
        <v>1819.0396065</v>
      </c>
      <c r="D91" s="51">
        <v>2425.3861419999998</v>
      </c>
      <c r="E91" s="28">
        <v>3031.7326774999997</v>
      </c>
      <c r="H91" s="25">
        <v>5107</v>
      </c>
      <c r="I91" s="41">
        <f t="shared" si="10"/>
        <v>1819.0396065</v>
      </c>
      <c r="J91" s="41">
        <f t="shared" si="11"/>
        <v>2425.3861419999998</v>
      </c>
      <c r="K91" s="41">
        <f t="shared" si="12"/>
        <v>3031.7326774999997</v>
      </c>
      <c r="M91" s="126">
        <v>5003</v>
      </c>
      <c r="N91" s="75">
        <f t="shared" si="13"/>
        <v>3515</v>
      </c>
      <c r="O91" s="75">
        <f t="shared" si="14"/>
        <v>4687</v>
      </c>
      <c r="P91" s="75">
        <f t="shared" si="15"/>
        <v>5859</v>
      </c>
      <c r="Q91" s="25">
        <v>5107</v>
      </c>
      <c r="R91" s="78">
        <f t="shared" si="16"/>
        <v>1819</v>
      </c>
      <c r="S91" s="78">
        <f t="shared" si="17"/>
        <v>2425</v>
      </c>
      <c r="T91" s="78">
        <f t="shared" si="18"/>
        <v>3032</v>
      </c>
      <c r="V91">
        <v>3515</v>
      </c>
      <c r="W91">
        <v>4687</v>
      </c>
      <c r="X91">
        <v>5859</v>
      </c>
    </row>
    <row r="92" spans="1:24" x14ac:dyDescent="0.25">
      <c r="A92" s="25">
        <v>1301</v>
      </c>
      <c r="B92" s="1" t="s">
        <v>116</v>
      </c>
      <c r="C92" s="26">
        <v>429.64291771826845</v>
      </c>
      <c r="D92" s="53">
        <v>572.85722362435797</v>
      </c>
      <c r="E92" s="28">
        <v>716.07152953044749</v>
      </c>
      <c r="H92" s="25">
        <v>1301</v>
      </c>
      <c r="I92" s="41">
        <f t="shared" si="10"/>
        <v>429.64291771826845</v>
      </c>
      <c r="J92" s="41">
        <f t="shared" si="11"/>
        <v>572.85722362435797</v>
      </c>
      <c r="K92" s="41">
        <f t="shared" si="12"/>
        <v>716.07152953044749</v>
      </c>
      <c r="M92" s="126">
        <v>5004</v>
      </c>
      <c r="N92" s="75">
        <f t="shared" si="13"/>
        <v>2695</v>
      </c>
      <c r="O92" s="75">
        <f t="shared" si="14"/>
        <v>3593</v>
      </c>
      <c r="P92" s="75">
        <f t="shared" si="15"/>
        <v>4491</v>
      </c>
      <c r="Q92" s="25">
        <v>1301</v>
      </c>
      <c r="R92" s="78">
        <f t="shared" si="16"/>
        <v>430</v>
      </c>
      <c r="S92" s="78">
        <f t="shared" si="17"/>
        <v>573</v>
      </c>
      <c r="T92" s="78">
        <f t="shared" si="18"/>
        <v>716</v>
      </c>
      <c r="V92">
        <v>2695</v>
      </c>
      <c r="W92">
        <v>3593</v>
      </c>
      <c r="X92">
        <v>4491</v>
      </c>
    </row>
    <row r="93" spans="1:24" x14ac:dyDescent="0.25">
      <c r="A93" s="25">
        <v>2908</v>
      </c>
      <c r="B93" s="1" t="s">
        <v>96</v>
      </c>
      <c r="C93" s="26">
        <v>2678.9795812500001</v>
      </c>
      <c r="D93" s="51">
        <v>3571.9727750000002</v>
      </c>
      <c r="E93" s="28">
        <v>4464.9659687500007</v>
      </c>
      <c r="H93" s="25">
        <v>2908</v>
      </c>
      <c r="I93" s="41">
        <f t="shared" si="10"/>
        <v>2678.9795812500001</v>
      </c>
      <c r="J93" s="41">
        <f t="shared" si="11"/>
        <v>3571.9727750000002</v>
      </c>
      <c r="K93" s="41">
        <f t="shared" si="12"/>
        <v>4464.9659687500007</v>
      </c>
      <c r="M93" s="126">
        <v>5101</v>
      </c>
      <c r="N93" s="75">
        <f t="shared" si="13"/>
        <v>1398</v>
      </c>
      <c r="O93" s="75">
        <f t="shared" si="14"/>
        <v>1864</v>
      </c>
      <c r="P93" s="75">
        <f t="shared" si="15"/>
        <v>2330</v>
      </c>
      <c r="Q93" s="25">
        <v>2908</v>
      </c>
      <c r="R93" s="78">
        <f t="shared" si="16"/>
        <v>2679</v>
      </c>
      <c r="S93" s="78">
        <f t="shared" si="17"/>
        <v>3572</v>
      </c>
      <c r="T93" s="78">
        <f t="shared" si="18"/>
        <v>4465</v>
      </c>
      <c r="V93">
        <v>1398</v>
      </c>
      <c r="W93">
        <v>1864</v>
      </c>
      <c r="X93">
        <v>2330</v>
      </c>
    </row>
    <row r="94" spans="1:24" x14ac:dyDescent="0.25">
      <c r="A94" s="25">
        <v>5105</v>
      </c>
      <c r="B94" s="1" t="s">
        <v>97</v>
      </c>
      <c r="C94" s="26">
        <v>763.58411250000006</v>
      </c>
      <c r="D94" s="51">
        <v>1018.11215</v>
      </c>
      <c r="E94" s="28">
        <v>1272.6401875000001</v>
      </c>
      <c r="H94" s="25">
        <v>5105</v>
      </c>
      <c r="I94" s="41">
        <f t="shared" si="10"/>
        <v>763.58411250000006</v>
      </c>
      <c r="J94" s="41">
        <f t="shared" si="11"/>
        <v>1018.11215</v>
      </c>
      <c r="K94" s="41">
        <f t="shared" si="12"/>
        <v>1272.6401875000001</v>
      </c>
      <c r="M94" s="126">
        <v>5102</v>
      </c>
      <c r="N94" s="75">
        <f t="shared" si="13"/>
        <v>1740</v>
      </c>
      <c r="O94" s="75">
        <f t="shared" si="14"/>
        <v>2319</v>
      </c>
      <c r="P94" s="75">
        <f t="shared" si="15"/>
        <v>2899</v>
      </c>
      <c r="Q94" s="25">
        <v>5105</v>
      </c>
      <c r="R94" s="78">
        <f t="shared" si="16"/>
        <v>764</v>
      </c>
      <c r="S94" s="78">
        <f t="shared" si="17"/>
        <v>1018</v>
      </c>
      <c r="T94" s="78">
        <f t="shared" si="18"/>
        <v>1273</v>
      </c>
      <c r="V94">
        <v>1740</v>
      </c>
      <c r="W94">
        <v>2319</v>
      </c>
      <c r="X94">
        <v>2899</v>
      </c>
    </row>
    <row r="95" spans="1:24" x14ac:dyDescent="0.25">
      <c r="A95" s="25">
        <v>2106</v>
      </c>
      <c r="B95" s="1" t="s">
        <v>98</v>
      </c>
      <c r="C95" s="26">
        <v>333.47195775</v>
      </c>
      <c r="D95" s="51">
        <v>444.629277</v>
      </c>
      <c r="E95" s="28">
        <v>555.78659625</v>
      </c>
      <c r="H95" s="25">
        <v>2106</v>
      </c>
      <c r="I95" s="41">
        <f t="shared" si="10"/>
        <v>333.47195775</v>
      </c>
      <c r="J95" s="41">
        <f t="shared" si="11"/>
        <v>444.629277</v>
      </c>
      <c r="K95" s="41">
        <f t="shared" si="12"/>
        <v>555.78659625</v>
      </c>
      <c r="M95" s="126">
        <v>5103</v>
      </c>
      <c r="N95" s="75">
        <f t="shared" si="13"/>
        <v>1647</v>
      </c>
      <c r="O95" s="75">
        <f t="shared" si="14"/>
        <v>2196</v>
      </c>
      <c r="P95" s="75">
        <f t="shared" si="15"/>
        <v>2745</v>
      </c>
      <c r="Q95" s="25">
        <v>2106</v>
      </c>
      <c r="R95" s="78">
        <f t="shared" si="16"/>
        <v>333</v>
      </c>
      <c r="S95" s="78">
        <f t="shared" si="17"/>
        <v>445</v>
      </c>
      <c r="T95" s="78">
        <f t="shared" si="18"/>
        <v>556</v>
      </c>
      <c r="V95">
        <v>1647</v>
      </c>
      <c r="W95">
        <v>2196</v>
      </c>
      <c r="X95">
        <v>2745</v>
      </c>
    </row>
    <row r="96" spans="1:24" x14ac:dyDescent="0.25">
      <c r="A96" s="25">
        <v>1501</v>
      </c>
      <c r="B96" s="1" t="s">
        <v>99</v>
      </c>
      <c r="C96" s="26">
        <v>641.88432225162944</v>
      </c>
      <c r="D96" s="53">
        <v>855.84576300217259</v>
      </c>
      <c r="E96" s="28">
        <v>1069.8072037527158</v>
      </c>
      <c r="H96" s="25">
        <v>1501</v>
      </c>
      <c r="I96" s="41">
        <f t="shared" si="10"/>
        <v>641.88432225162944</v>
      </c>
      <c r="J96" s="41">
        <f t="shared" si="11"/>
        <v>855.84576300217259</v>
      </c>
      <c r="K96" s="41">
        <f t="shared" si="12"/>
        <v>1069.8072037527158</v>
      </c>
      <c r="M96" s="126">
        <v>5104</v>
      </c>
      <c r="N96" s="75">
        <f t="shared" si="13"/>
        <v>1040</v>
      </c>
      <c r="O96" s="75">
        <f t="shared" si="14"/>
        <v>1386</v>
      </c>
      <c r="P96" s="75">
        <f t="shared" si="15"/>
        <v>1733</v>
      </c>
      <c r="Q96" s="25">
        <v>1501</v>
      </c>
      <c r="R96" s="78">
        <f t="shared" si="16"/>
        <v>642</v>
      </c>
      <c r="S96" s="78">
        <f t="shared" si="17"/>
        <v>856</v>
      </c>
      <c r="T96" s="78">
        <f t="shared" si="18"/>
        <v>1070</v>
      </c>
      <c r="V96">
        <v>1040</v>
      </c>
      <c r="W96">
        <v>1386</v>
      </c>
      <c r="X96">
        <v>1733</v>
      </c>
    </row>
    <row r="97" spans="1:24" x14ac:dyDescent="0.25">
      <c r="A97" s="25">
        <v>2605</v>
      </c>
      <c r="B97" s="1" t="s">
        <v>100</v>
      </c>
      <c r="C97" s="26">
        <v>218.30684249999999</v>
      </c>
      <c r="D97" s="53">
        <v>291.07578999999998</v>
      </c>
      <c r="E97" s="28">
        <v>363.84473749999995</v>
      </c>
      <c r="H97" s="25">
        <v>2605</v>
      </c>
      <c r="I97" s="41">
        <f t="shared" si="10"/>
        <v>218.30684249999999</v>
      </c>
      <c r="J97" s="41">
        <f t="shared" si="11"/>
        <v>291.07578999999998</v>
      </c>
      <c r="K97" s="41">
        <f t="shared" si="12"/>
        <v>363.84473749999995</v>
      </c>
      <c r="M97" s="126">
        <v>5105</v>
      </c>
      <c r="N97" s="75">
        <f t="shared" si="13"/>
        <v>764</v>
      </c>
      <c r="O97" s="75">
        <f t="shared" si="14"/>
        <v>1018</v>
      </c>
      <c r="P97" s="75">
        <f t="shared" si="15"/>
        <v>1273</v>
      </c>
      <c r="Q97" s="25">
        <v>2605</v>
      </c>
      <c r="R97" s="78">
        <f t="shared" si="16"/>
        <v>218</v>
      </c>
      <c r="S97" s="78">
        <f t="shared" si="17"/>
        <v>291</v>
      </c>
      <c r="T97" s="78">
        <f t="shared" si="18"/>
        <v>364</v>
      </c>
      <c r="V97">
        <v>764</v>
      </c>
      <c r="W97">
        <v>1018</v>
      </c>
      <c r="X97">
        <v>1273</v>
      </c>
    </row>
    <row r="98" spans="1:24" x14ac:dyDescent="0.25">
      <c r="A98" s="25">
        <v>2205</v>
      </c>
      <c r="B98" s="1" t="s">
        <v>101</v>
      </c>
      <c r="C98" s="26">
        <v>216.08725950000002</v>
      </c>
      <c r="D98" s="51">
        <v>288.11634600000002</v>
      </c>
      <c r="E98" s="28">
        <v>360.14543250000003</v>
      </c>
      <c r="H98" s="25">
        <v>2205</v>
      </c>
      <c r="I98" s="41">
        <f t="shared" si="10"/>
        <v>216.08725950000002</v>
      </c>
      <c r="J98" s="41">
        <f t="shared" si="11"/>
        <v>288.11634600000002</v>
      </c>
      <c r="K98" s="41">
        <f t="shared" si="12"/>
        <v>360.14543250000003</v>
      </c>
      <c r="M98" s="126">
        <v>5106</v>
      </c>
      <c r="N98" s="75">
        <f t="shared" si="13"/>
        <v>2445</v>
      </c>
      <c r="O98" s="75">
        <f t="shared" si="14"/>
        <v>3261</v>
      </c>
      <c r="P98" s="75">
        <f t="shared" si="15"/>
        <v>4076</v>
      </c>
      <c r="Q98" s="25">
        <v>2205</v>
      </c>
      <c r="R98" s="78">
        <f t="shared" si="16"/>
        <v>216</v>
      </c>
      <c r="S98" s="78">
        <f t="shared" si="17"/>
        <v>288</v>
      </c>
      <c r="T98" s="78">
        <f t="shared" si="18"/>
        <v>360</v>
      </c>
      <c r="V98">
        <v>2445</v>
      </c>
      <c r="W98">
        <v>3261</v>
      </c>
      <c r="X98">
        <v>4076</v>
      </c>
    </row>
    <row r="99" spans="1:24" x14ac:dyDescent="0.25">
      <c r="A99" s="25">
        <v>5001</v>
      </c>
      <c r="B99" s="1" t="s">
        <v>102</v>
      </c>
      <c r="C99" s="26">
        <v>1644.4995104999998</v>
      </c>
      <c r="D99" s="51">
        <v>2192.6660139999999</v>
      </c>
      <c r="E99" s="28">
        <v>2740.8325175</v>
      </c>
      <c r="H99" s="25">
        <v>5001</v>
      </c>
      <c r="I99" s="41">
        <f t="shared" si="10"/>
        <v>1644.4995104999998</v>
      </c>
      <c r="J99" s="41">
        <f t="shared" si="11"/>
        <v>2192.6660139999999</v>
      </c>
      <c r="K99" s="41">
        <f t="shared" si="12"/>
        <v>2740.8325175</v>
      </c>
      <c r="M99" s="126">
        <v>5107</v>
      </c>
      <c r="N99" s="75">
        <f t="shared" si="13"/>
        <v>1819</v>
      </c>
      <c r="O99" s="75">
        <f t="shared" si="14"/>
        <v>2425</v>
      </c>
      <c r="P99" s="75">
        <f t="shared" si="15"/>
        <v>3032</v>
      </c>
      <c r="Q99" s="25">
        <v>5001</v>
      </c>
      <c r="R99" s="78">
        <f t="shared" si="16"/>
        <v>1644</v>
      </c>
      <c r="S99" s="78">
        <f t="shared" si="17"/>
        <v>2193</v>
      </c>
      <c r="T99" s="78">
        <f t="shared" si="18"/>
        <v>2741</v>
      </c>
      <c r="V99">
        <v>1819</v>
      </c>
      <c r="W99">
        <v>2425</v>
      </c>
      <c r="X99">
        <v>3032</v>
      </c>
    </row>
    <row r="100" spans="1:24" x14ac:dyDescent="0.25">
      <c r="A100" s="25">
        <v>1303</v>
      </c>
      <c r="B100" s="1" t="s">
        <v>103</v>
      </c>
      <c r="C100" s="26">
        <v>507.71096249999999</v>
      </c>
      <c r="D100" s="51">
        <v>676.94794999999999</v>
      </c>
      <c r="E100" s="28">
        <v>846.18493749999993</v>
      </c>
      <c r="H100" s="25">
        <v>1303</v>
      </c>
      <c r="I100" s="41">
        <f t="shared" si="10"/>
        <v>507.71096249999999</v>
      </c>
      <c r="J100" s="41">
        <f t="shared" si="11"/>
        <v>676.94794999999999</v>
      </c>
      <c r="K100" s="41">
        <f t="shared" si="12"/>
        <v>846.18493749999993</v>
      </c>
      <c r="M100" s="126">
        <v>5201</v>
      </c>
      <c r="N100" s="75">
        <f t="shared" si="13"/>
        <v>2572</v>
      </c>
      <c r="O100" s="75">
        <f t="shared" si="14"/>
        <v>3429</v>
      </c>
      <c r="P100" s="75">
        <f t="shared" si="15"/>
        <v>4286</v>
      </c>
      <c r="Q100" s="25">
        <v>1303</v>
      </c>
      <c r="R100" s="78">
        <f t="shared" si="16"/>
        <v>508</v>
      </c>
      <c r="S100" s="78">
        <f t="shared" si="17"/>
        <v>677</v>
      </c>
      <c r="T100" s="78">
        <f t="shared" si="18"/>
        <v>846</v>
      </c>
      <c r="V100">
        <v>2572</v>
      </c>
      <c r="W100">
        <v>3429</v>
      </c>
      <c r="X100">
        <v>4286</v>
      </c>
    </row>
    <row r="101" spans="1:24" x14ac:dyDescent="0.25">
      <c r="A101" s="25">
        <v>5201</v>
      </c>
      <c r="B101" s="1" t="s">
        <v>104</v>
      </c>
      <c r="C101" s="26">
        <v>2571.56534775</v>
      </c>
      <c r="D101" s="51">
        <v>3428.7537969999998</v>
      </c>
      <c r="E101" s="28">
        <v>4285.9422462499997</v>
      </c>
      <c r="H101" s="25">
        <v>5201</v>
      </c>
      <c r="I101" s="41">
        <f t="shared" si="10"/>
        <v>2571.56534775</v>
      </c>
      <c r="J101" s="41">
        <f t="shared" si="11"/>
        <v>3428.7537969999998</v>
      </c>
      <c r="K101" s="41">
        <f t="shared" si="12"/>
        <v>4285.9422462499997</v>
      </c>
      <c r="M101" s="126">
        <v>5202</v>
      </c>
      <c r="N101" s="75">
        <f t="shared" si="13"/>
        <v>2362</v>
      </c>
      <c r="O101" s="75">
        <f t="shared" si="14"/>
        <v>3149</v>
      </c>
      <c r="P101" s="75">
        <f t="shared" si="15"/>
        <v>3936</v>
      </c>
      <c r="Q101" s="25">
        <v>5201</v>
      </c>
      <c r="R101" s="78">
        <f t="shared" si="16"/>
        <v>2572</v>
      </c>
      <c r="S101" s="78">
        <f t="shared" si="17"/>
        <v>3429</v>
      </c>
      <c r="T101" s="78">
        <f t="shared" si="18"/>
        <v>4286</v>
      </c>
      <c r="V101">
        <v>2362</v>
      </c>
      <c r="W101">
        <v>3149</v>
      </c>
      <c r="X101">
        <v>3936</v>
      </c>
    </row>
    <row r="102" spans="1:24" x14ac:dyDescent="0.25">
      <c r="A102" s="25">
        <v>5003</v>
      </c>
      <c r="B102" s="1" t="s">
        <v>105</v>
      </c>
      <c r="C102" s="26">
        <v>3515.1821332499999</v>
      </c>
      <c r="D102" s="51">
        <v>4686.9095109999998</v>
      </c>
      <c r="E102" s="28">
        <v>5858.6368887499993</v>
      </c>
      <c r="H102" s="25">
        <v>5003</v>
      </c>
      <c r="I102" s="41">
        <f t="shared" si="10"/>
        <v>3515.1821332499999</v>
      </c>
      <c r="J102" s="41">
        <f t="shared" si="11"/>
        <v>4686.9095109999998</v>
      </c>
      <c r="K102" s="41">
        <f t="shared" si="12"/>
        <v>5858.6368887499993</v>
      </c>
      <c r="M102" s="126">
        <v>5203</v>
      </c>
      <c r="N102" s="75">
        <f t="shared" si="13"/>
        <v>1656</v>
      </c>
      <c r="O102" s="75">
        <f t="shared" si="14"/>
        <v>2208</v>
      </c>
      <c r="P102" s="75">
        <f t="shared" si="15"/>
        <v>2760</v>
      </c>
      <c r="Q102" s="25">
        <v>5003</v>
      </c>
      <c r="R102" s="78">
        <f t="shared" si="16"/>
        <v>3515</v>
      </c>
      <c r="S102" s="78">
        <f t="shared" si="17"/>
        <v>4687</v>
      </c>
      <c r="T102" s="78">
        <f t="shared" si="18"/>
        <v>5859</v>
      </c>
      <c r="V102">
        <v>1656</v>
      </c>
      <c r="W102">
        <v>2208</v>
      </c>
      <c r="X102">
        <v>2760</v>
      </c>
    </row>
    <row r="103" spans="1:24" x14ac:dyDescent="0.25">
      <c r="A103" s="25">
        <v>2104</v>
      </c>
      <c r="B103" s="1" t="s">
        <v>106</v>
      </c>
      <c r="C103" s="26">
        <v>307.56567074999998</v>
      </c>
      <c r="D103" s="51">
        <v>410.08756099999999</v>
      </c>
      <c r="E103" s="28">
        <v>512.60945125000001</v>
      </c>
      <c r="H103" s="25">
        <v>2104</v>
      </c>
      <c r="I103" s="41">
        <f t="shared" si="10"/>
        <v>307.56567074999998</v>
      </c>
      <c r="J103" s="41">
        <f t="shared" si="11"/>
        <v>410.08756099999999</v>
      </c>
      <c r="K103" s="41">
        <f t="shared" si="12"/>
        <v>512.60945125000001</v>
      </c>
      <c r="M103" s="126">
        <v>5204</v>
      </c>
      <c r="N103" s="75">
        <f t="shared" si="13"/>
        <v>2356</v>
      </c>
      <c r="O103" s="75">
        <f t="shared" si="14"/>
        <v>3141</v>
      </c>
      <c r="P103" s="75">
        <f t="shared" si="15"/>
        <v>3927</v>
      </c>
      <c r="Q103" s="25">
        <v>2104</v>
      </c>
      <c r="R103" s="78">
        <f t="shared" si="16"/>
        <v>308</v>
      </c>
      <c r="S103" s="78">
        <f t="shared" si="17"/>
        <v>410</v>
      </c>
      <c r="T103" s="78">
        <f t="shared" si="18"/>
        <v>513</v>
      </c>
      <c r="V103">
        <v>2356</v>
      </c>
      <c r="W103">
        <v>3141</v>
      </c>
      <c r="X103">
        <v>3927</v>
      </c>
    </row>
    <row r="104" spans="1:24" x14ac:dyDescent="0.25">
      <c r="A104" s="25">
        <v>2501</v>
      </c>
      <c r="B104" s="1" t="s">
        <v>107</v>
      </c>
      <c r="C104" s="26">
        <v>430.10297850000001</v>
      </c>
      <c r="D104" s="51">
        <v>573.47063800000001</v>
      </c>
      <c r="E104" s="28">
        <v>716.83829749999995</v>
      </c>
      <c r="H104" s="25">
        <v>2501</v>
      </c>
      <c r="I104" s="41">
        <f t="shared" si="10"/>
        <v>430.10297850000001</v>
      </c>
      <c r="J104" s="41">
        <f t="shared" si="11"/>
        <v>573.47063800000001</v>
      </c>
      <c r="K104" s="41">
        <f t="shared" si="12"/>
        <v>716.83829749999995</v>
      </c>
      <c r="M104" s="126">
        <v>5205</v>
      </c>
      <c r="N104" s="75">
        <f t="shared" si="13"/>
        <v>1737</v>
      </c>
      <c r="O104" s="75">
        <f t="shared" si="14"/>
        <v>2316</v>
      </c>
      <c r="P104" s="75">
        <f t="shared" si="15"/>
        <v>2895</v>
      </c>
      <c r="Q104" s="25">
        <v>2501</v>
      </c>
      <c r="R104" s="78">
        <f t="shared" si="16"/>
        <v>430</v>
      </c>
      <c r="S104" s="78">
        <f t="shared" si="17"/>
        <v>573</v>
      </c>
      <c r="T104" s="78">
        <f t="shared" si="18"/>
        <v>717</v>
      </c>
      <c r="V104">
        <v>1737</v>
      </c>
      <c r="W104">
        <v>2316</v>
      </c>
      <c r="X104">
        <v>2895</v>
      </c>
    </row>
    <row r="105" spans="1:24" ht="15.75" thickBot="1" x14ac:dyDescent="0.3">
      <c r="A105" s="29">
        <v>4203</v>
      </c>
      <c r="B105" s="30" t="s">
        <v>108</v>
      </c>
      <c r="C105" s="31">
        <v>3390.9219239999998</v>
      </c>
      <c r="D105" s="52">
        <v>4521.2292319999997</v>
      </c>
      <c r="E105" s="33">
        <v>5651.5365399999991</v>
      </c>
      <c r="H105" s="29">
        <v>4203</v>
      </c>
      <c r="I105" s="41">
        <f t="shared" si="10"/>
        <v>3390.9219239999998</v>
      </c>
      <c r="J105" s="41">
        <f t="shared" si="11"/>
        <v>4521.2292319999997</v>
      </c>
      <c r="K105" s="41">
        <f t="shared" si="12"/>
        <v>5651.5365399999991</v>
      </c>
      <c r="M105" s="126">
        <v>5206</v>
      </c>
      <c r="N105" s="75">
        <f t="shared" si="13"/>
        <v>4704</v>
      </c>
      <c r="O105" s="75">
        <f t="shared" si="14"/>
        <v>6272</v>
      </c>
      <c r="P105" s="75">
        <f t="shared" si="15"/>
        <v>7840</v>
      </c>
      <c r="Q105" s="29">
        <v>4203</v>
      </c>
      <c r="R105" s="78">
        <f t="shared" si="16"/>
        <v>3391</v>
      </c>
      <c r="S105" s="78">
        <f t="shared" si="17"/>
        <v>4521</v>
      </c>
      <c r="T105" s="78">
        <f t="shared" si="18"/>
        <v>5652</v>
      </c>
      <c r="V105">
        <v>4704</v>
      </c>
      <c r="W105">
        <v>6272</v>
      </c>
      <c r="X105">
        <v>7840</v>
      </c>
    </row>
    <row r="106" spans="1:24" ht="15.75" thickBot="1" x14ac:dyDescent="0.3">
      <c r="A106" s="34">
        <v>1302</v>
      </c>
      <c r="B106" s="130" t="s">
        <v>117</v>
      </c>
      <c r="C106" s="130"/>
      <c r="D106" s="130"/>
      <c r="E106" s="131"/>
      <c r="H106" s="34">
        <v>1302</v>
      </c>
      <c r="I106" s="38">
        <f>ROUND(C110,0)</f>
        <v>610</v>
      </c>
      <c r="J106" s="38">
        <f t="shared" ref="J106:K106" si="19">ROUND(D110,0)</f>
        <v>813</v>
      </c>
      <c r="K106" s="38">
        <f t="shared" si="19"/>
        <v>1016</v>
      </c>
      <c r="M106" s="126">
        <v>5207</v>
      </c>
      <c r="N106" s="75">
        <f t="shared" si="13"/>
        <v>3026</v>
      </c>
      <c r="O106" s="75">
        <f t="shared" si="14"/>
        <v>4034</v>
      </c>
      <c r="P106" s="75">
        <f t="shared" si="15"/>
        <v>5043</v>
      </c>
      <c r="Q106" s="34">
        <v>1302</v>
      </c>
      <c r="R106" s="38">
        <v>610</v>
      </c>
      <c r="S106" s="39">
        <v>813</v>
      </c>
      <c r="T106" s="40">
        <v>1016</v>
      </c>
      <c r="V106">
        <v>3026</v>
      </c>
      <c r="W106">
        <v>4034</v>
      </c>
      <c r="X106">
        <v>5043</v>
      </c>
    </row>
    <row r="107" spans="1:24" ht="15.75" thickBot="1" x14ac:dyDescent="0.3">
      <c r="A107" s="35" t="s">
        <v>118</v>
      </c>
      <c r="B107" s="36" t="s">
        <v>119</v>
      </c>
      <c r="C107" s="23" t="s">
        <v>1</v>
      </c>
      <c r="D107" s="23" t="s">
        <v>3</v>
      </c>
      <c r="E107" s="24" t="s">
        <v>6</v>
      </c>
      <c r="H107" s="35"/>
      <c r="Q107" s="35"/>
      <c r="R107" s="78"/>
      <c r="S107" s="78"/>
      <c r="T107" s="78"/>
    </row>
    <row r="108" spans="1:24" ht="15.75" thickBot="1" x14ac:dyDescent="0.3">
      <c r="A108" s="34">
        <v>1302</v>
      </c>
      <c r="B108" s="1" t="s">
        <v>120</v>
      </c>
      <c r="C108" s="26">
        <v>5386.0500268173291</v>
      </c>
      <c r="D108" s="27">
        <v>7181.4000357564391</v>
      </c>
      <c r="E108" s="28">
        <v>8976.7500446955491</v>
      </c>
      <c r="H108" s="34"/>
      <c r="I108" s="78"/>
      <c r="J108" s="78"/>
      <c r="K108" s="78"/>
      <c r="Q108" s="34"/>
      <c r="R108" s="78"/>
      <c r="S108" s="78"/>
      <c r="T108" s="78"/>
    </row>
    <row r="109" spans="1:24" ht="15.75" thickBot="1" x14ac:dyDescent="0.3">
      <c r="A109" s="34">
        <v>1302</v>
      </c>
      <c r="B109" s="1" t="s">
        <v>121</v>
      </c>
      <c r="C109" s="26">
        <v>11622.885724584929</v>
      </c>
      <c r="D109" s="27">
        <v>15497.180966113237</v>
      </c>
      <c r="E109" s="28">
        <v>19371.476207641546</v>
      </c>
      <c r="H109" s="34"/>
      <c r="I109" s="78"/>
      <c r="J109" s="78"/>
      <c r="K109" s="78"/>
      <c r="Q109" s="34"/>
      <c r="R109" s="78"/>
      <c r="S109" s="78"/>
      <c r="T109" s="78"/>
    </row>
    <row r="110" spans="1:24" ht="15.75" thickBot="1" x14ac:dyDescent="0.3">
      <c r="A110" s="34">
        <v>1302</v>
      </c>
      <c r="B110" s="37" t="s">
        <v>122</v>
      </c>
      <c r="C110" s="38">
        <v>609.7812651548054</v>
      </c>
      <c r="D110" s="39">
        <v>813.0416868730739</v>
      </c>
      <c r="E110" s="40">
        <v>1016.3021085913424</v>
      </c>
      <c r="H110" s="34"/>
      <c r="I110" s="78"/>
      <c r="J110" s="78"/>
      <c r="K110" s="78"/>
      <c r="Q110" s="34"/>
      <c r="R110" s="78"/>
      <c r="S110" s="78"/>
      <c r="T110" s="78"/>
    </row>
    <row r="111" spans="1:24" x14ac:dyDescent="0.25">
      <c r="A111"/>
      <c r="B111"/>
      <c r="C111" s="41"/>
      <c r="D111" s="41"/>
      <c r="E111" s="41"/>
    </row>
    <row r="112" spans="1:24" x14ac:dyDescent="0.25">
      <c r="A112"/>
      <c r="B112"/>
      <c r="C112" s="41"/>
      <c r="D112" s="41"/>
      <c r="E112" s="41"/>
    </row>
    <row r="113" spans="1:5" x14ac:dyDescent="0.25">
      <c r="A113"/>
      <c r="B113"/>
      <c r="C113" s="41"/>
      <c r="D113" s="41"/>
      <c r="E113" s="41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tabSelected="1" workbookViewId="0">
      <selection activeCell="U109" sqref="U109"/>
    </sheetView>
  </sheetViews>
  <sheetFormatPr defaultRowHeight="15" x14ac:dyDescent="0.25"/>
  <cols>
    <col min="1" max="1" width="9.140625" style="42"/>
    <col min="2" max="2" width="72.140625" style="42" bestFit="1" customWidth="1"/>
    <col min="3" max="3" width="14" style="43" bestFit="1" customWidth="1"/>
    <col min="4" max="4" width="13" style="43" bestFit="1" customWidth="1"/>
    <col min="5" max="5" width="14.42578125" style="43" bestFit="1" customWidth="1"/>
    <col min="6" max="6" width="9.140625" style="75"/>
    <col min="7" max="7" width="9.140625" style="78"/>
    <col min="8" max="8" width="11.5703125" style="75" bestFit="1" customWidth="1"/>
    <col min="20" max="20" width="72.140625" bestFit="1" customWidth="1"/>
  </cols>
  <sheetData>
    <row r="1" spans="1:23" x14ac:dyDescent="0.25">
      <c r="A1" s="127" t="s">
        <v>109</v>
      </c>
      <c r="B1" s="128"/>
      <c r="C1" s="128"/>
      <c r="D1" s="128"/>
      <c r="E1" s="129"/>
      <c r="G1" s="49">
        <v>2019</v>
      </c>
      <c r="H1" s="46"/>
      <c r="S1" s="134" t="s">
        <v>478</v>
      </c>
      <c r="T1" s="135"/>
      <c r="U1" s="135"/>
      <c r="V1" s="135"/>
      <c r="W1" s="136"/>
    </row>
    <row r="2" spans="1:23" x14ac:dyDescent="0.25">
      <c r="A2" s="21" t="s">
        <v>110</v>
      </c>
      <c r="B2" s="22" t="s">
        <v>111</v>
      </c>
      <c r="C2" s="76" t="s">
        <v>1</v>
      </c>
      <c r="D2" s="76" t="s">
        <v>3</v>
      </c>
      <c r="E2" s="24" t="s">
        <v>6</v>
      </c>
      <c r="G2" s="50" t="s">
        <v>3</v>
      </c>
      <c r="H2" s="47" t="s">
        <v>123</v>
      </c>
      <c r="S2" s="137" t="s">
        <v>110</v>
      </c>
      <c r="T2" s="138" t="s">
        <v>111</v>
      </c>
      <c r="U2" s="139" t="s">
        <v>1</v>
      </c>
      <c r="V2" s="139" t="s">
        <v>3</v>
      </c>
      <c r="W2" s="140" t="s">
        <v>6</v>
      </c>
    </row>
    <row r="3" spans="1:23" x14ac:dyDescent="0.25">
      <c r="A3" s="25">
        <v>2802</v>
      </c>
      <c r="B3" s="1" t="s">
        <v>11</v>
      </c>
      <c r="C3" s="26">
        <v>2543.6785829999999</v>
      </c>
      <c r="D3" s="27">
        <v>3391.5714440000002</v>
      </c>
      <c r="E3" s="28">
        <v>4239.4643050000004</v>
      </c>
      <c r="G3" s="51">
        <v>3546.0834460000001</v>
      </c>
      <c r="H3" s="48">
        <f t="shared" ref="H3:H66" si="0">G3/D3</f>
        <v>1.0455576432787066</v>
      </c>
      <c r="J3" s="122">
        <f>AVERAGE(H3:H105,H108,H109,H110)</f>
        <v>1.098784193036864</v>
      </c>
      <c r="S3" s="141">
        <v>2802</v>
      </c>
      <c r="T3" s="142" t="s">
        <v>11</v>
      </c>
      <c r="U3" s="143">
        <v>2659.5625845</v>
      </c>
      <c r="V3" s="144">
        <v>3546.0834460000001</v>
      </c>
      <c r="W3" s="145">
        <v>4432.6043074999998</v>
      </c>
    </row>
    <row r="4" spans="1:23" x14ac:dyDescent="0.25">
      <c r="A4" s="25">
        <v>2701</v>
      </c>
      <c r="B4" s="1" t="s">
        <v>12</v>
      </c>
      <c r="C4" s="26">
        <v>1158.2013292500001</v>
      </c>
      <c r="D4" s="27">
        <v>1544.2684389999999</v>
      </c>
      <c r="E4" s="28">
        <v>1930.3355487499998</v>
      </c>
      <c r="G4" s="51">
        <v>1616.6118759999999</v>
      </c>
      <c r="H4" s="44">
        <f t="shared" si="0"/>
        <v>1.0468464129506179</v>
      </c>
      <c r="S4" s="141">
        <v>2701</v>
      </c>
      <c r="T4" s="142" t="s">
        <v>12</v>
      </c>
      <c r="U4" s="143">
        <v>1212.458907</v>
      </c>
      <c r="V4" s="144">
        <v>1616.6118759999999</v>
      </c>
      <c r="W4" s="145">
        <v>2020.7648449999999</v>
      </c>
    </row>
    <row r="5" spans="1:23" x14ac:dyDescent="0.25">
      <c r="A5" s="25">
        <v>2901</v>
      </c>
      <c r="B5" s="1" t="s">
        <v>13</v>
      </c>
      <c r="C5" s="26">
        <v>451.43411100000003</v>
      </c>
      <c r="D5" s="27">
        <v>601.912148</v>
      </c>
      <c r="E5" s="28">
        <v>752.39018499999997</v>
      </c>
      <c r="G5" s="51">
        <v>630.64445799999999</v>
      </c>
      <c r="H5" s="44">
        <f t="shared" si="0"/>
        <v>1.0477350558473859</v>
      </c>
      <c r="S5" s="141">
        <v>2901</v>
      </c>
      <c r="T5" s="142" t="s">
        <v>13</v>
      </c>
      <c r="U5" s="143">
        <v>472.98334349999999</v>
      </c>
      <c r="V5" s="144">
        <v>630.64445799999999</v>
      </c>
      <c r="W5" s="145">
        <v>788.30557249999993</v>
      </c>
    </row>
    <row r="6" spans="1:23" x14ac:dyDescent="0.25">
      <c r="A6" s="25">
        <v>1401</v>
      </c>
      <c r="B6" s="1" t="s">
        <v>112</v>
      </c>
      <c r="C6" s="26">
        <v>670.1704545454545</v>
      </c>
      <c r="D6" s="27">
        <v>893.56060606060601</v>
      </c>
      <c r="E6" s="28">
        <v>1116.9507575757575</v>
      </c>
      <c r="G6" s="53">
        <v>893.56</v>
      </c>
      <c r="H6" s="44">
        <f t="shared" si="0"/>
        <v>0.99999932174650275</v>
      </c>
      <c r="S6" s="141">
        <v>1401</v>
      </c>
      <c r="T6" s="142" t="s">
        <v>112</v>
      </c>
      <c r="U6" s="143">
        <v>670.17</v>
      </c>
      <c r="V6" s="144">
        <v>893.56</v>
      </c>
      <c r="W6" s="145">
        <v>1116.9499999999998</v>
      </c>
    </row>
    <row r="7" spans="1:23" x14ac:dyDescent="0.25">
      <c r="A7" s="25">
        <v>2503</v>
      </c>
      <c r="B7" s="1" t="s">
        <v>14</v>
      </c>
      <c r="C7" s="26">
        <v>416.40095100000002</v>
      </c>
      <c r="D7" s="27">
        <v>555.20126800000003</v>
      </c>
      <c r="E7" s="28">
        <v>694.00158499999998</v>
      </c>
      <c r="G7" s="51">
        <v>628.87012700000002</v>
      </c>
      <c r="H7" s="44">
        <f t="shared" si="0"/>
        <v>1.1326885640326023</v>
      </c>
      <c r="S7" s="141">
        <v>2503</v>
      </c>
      <c r="T7" s="142" t="s">
        <v>14</v>
      </c>
      <c r="U7" s="143">
        <v>471.65259524999999</v>
      </c>
      <c r="V7" s="144">
        <v>628.87012700000002</v>
      </c>
      <c r="W7" s="145">
        <v>786.08765875000006</v>
      </c>
    </row>
    <row r="8" spans="1:23" x14ac:dyDescent="0.25">
      <c r="A8" s="25">
        <v>5002</v>
      </c>
      <c r="B8" s="1" t="s">
        <v>15</v>
      </c>
      <c r="C8" s="26">
        <v>4686.0208447499999</v>
      </c>
      <c r="D8" s="27">
        <v>6248.0277930000002</v>
      </c>
      <c r="E8" s="28">
        <v>7810.0347412500005</v>
      </c>
      <c r="G8" s="51">
        <v>6525.96198</v>
      </c>
      <c r="H8" s="44">
        <f t="shared" si="0"/>
        <v>1.0444835068293685</v>
      </c>
      <c r="S8" s="141">
        <v>5002</v>
      </c>
      <c r="T8" s="142" t="s">
        <v>15</v>
      </c>
      <c r="U8" s="143">
        <v>4894.471485</v>
      </c>
      <c r="V8" s="144">
        <v>6525.96198</v>
      </c>
      <c r="W8" s="145">
        <v>8157.452475</v>
      </c>
    </row>
    <row r="9" spans="1:23" x14ac:dyDescent="0.25">
      <c r="A9" s="25">
        <v>3301</v>
      </c>
      <c r="B9" s="1" t="s">
        <v>16</v>
      </c>
      <c r="C9" s="26">
        <v>2995.8043109999999</v>
      </c>
      <c r="D9" s="27">
        <v>3994.4057480000001</v>
      </c>
      <c r="E9" s="28">
        <v>4993.0071850000004</v>
      </c>
      <c r="G9" s="51">
        <v>4182.8414970000003</v>
      </c>
      <c r="H9" s="44">
        <f t="shared" si="0"/>
        <v>1.0471749143397238</v>
      </c>
      <c r="S9" s="141">
        <v>3301</v>
      </c>
      <c r="T9" s="142" t="s">
        <v>16</v>
      </c>
      <c r="U9" s="143">
        <v>3137.13112275</v>
      </c>
      <c r="V9" s="144">
        <v>4182.8414970000003</v>
      </c>
      <c r="W9" s="145">
        <v>5228.5518712500007</v>
      </c>
    </row>
    <row r="10" spans="1:23" x14ac:dyDescent="0.25">
      <c r="A10" s="25">
        <v>2603</v>
      </c>
      <c r="B10" s="1" t="s">
        <v>17</v>
      </c>
      <c r="C10" s="26">
        <v>1068.086679</v>
      </c>
      <c r="D10" s="27">
        <v>1424.1155719999999</v>
      </c>
      <c r="E10" s="28">
        <v>1780.1444649999999</v>
      </c>
      <c r="G10" s="51">
        <v>1539.411652</v>
      </c>
      <c r="H10" s="44">
        <f t="shared" si="0"/>
        <v>1.0809597776099593</v>
      </c>
      <c r="S10" s="141">
        <v>2603</v>
      </c>
      <c r="T10" s="142" t="s">
        <v>17</v>
      </c>
      <c r="U10" s="143">
        <v>1154.5587390000001</v>
      </c>
      <c r="V10" s="144">
        <v>1539.411652</v>
      </c>
      <c r="W10" s="145">
        <v>1924.2645649999999</v>
      </c>
    </row>
    <row r="11" spans="1:23" x14ac:dyDescent="0.25">
      <c r="A11" s="25">
        <v>4104</v>
      </c>
      <c r="B11" s="1" t="s">
        <v>18</v>
      </c>
      <c r="C11" s="26">
        <v>4445.0521409812354</v>
      </c>
      <c r="D11" s="27">
        <v>5926.7361879749806</v>
      </c>
      <c r="E11" s="28">
        <v>7408.4202349687257</v>
      </c>
      <c r="G11" s="53">
        <v>6261.6605531533996</v>
      </c>
      <c r="H11" s="44">
        <f t="shared" si="0"/>
        <v>1.0565107598104269</v>
      </c>
      <c r="S11" s="141">
        <v>4104</v>
      </c>
      <c r="T11" s="142" t="s">
        <v>18</v>
      </c>
      <c r="U11" s="143">
        <v>4696.2454148650495</v>
      </c>
      <c r="V11" s="144">
        <v>6261.6605531533996</v>
      </c>
      <c r="W11" s="145">
        <v>7827.0756914417498</v>
      </c>
    </row>
    <row r="12" spans="1:23" x14ac:dyDescent="0.25">
      <c r="A12" s="25">
        <v>4202</v>
      </c>
      <c r="B12" s="1" t="s">
        <v>19</v>
      </c>
      <c r="C12" s="26">
        <v>4298.1706176565458</v>
      </c>
      <c r="D12" s="27">
        <v>5730.8941568753944</v>
      </c>
      <c r="E12" s="28">
        <v>7163.617696094243</v>
      </c>
      <c r="G12" s="53">
        <v>6052.4802096044441</v>
      </c>
      <c r="H12" s="44">
        <f t="shared" si="0"/>
        <v>1.0561144638037401</v>
      </c>
      <c r="S12" s="141">
        <v>4202</v>
      </c>
      <c r="T12" s="142" t="s">
        <v>19</v>
      </c>
      <c r="U12" s="143">
        <v>4539.3601572033331</v>
      </c>
      <c r="V12" s="144">
        <v>6052.4802096044441</v>
      </c>
      <c r="W12" s="145">
        <v>7565.6002620055551</v>
      </c>
    </row>
    <row r="13" spans="1:23" x14ac:dyDescent="0.25">
      <c r="A13" s="25">
        <v>4304</v>
      </c>
      <c r="B13" s="1" t="s">
        <v>113</v>
      </c>
      <c r="C13" s="26">
        <v>4573.6929191250001</v>
      </c>
      <c r="D13" s="27">
        <v>6098.2572254999995</v>
      </c>
      <c r="E13" s="28">
        <v>7622.821531874999</v>
      </c>
      <c r="G13" s="53">
        <v>6382.4518399999997</v>
      </c>
      <c r="H13" s="44">
        <f t="shared" si="0"/>
        <v>1.0466025954614762</v>
      </c>
      <c r="S13" s="141">
        <v>4304</v>
      </c>
      <c r="T13" s="142" t="s">
        <v>113</v>
      </c>
      <c r="U13" s="143">
        <v>4786.8388799999993</v>
      </c>
      <c r="V13" s="144">
        <v>6382.4518399999997</v>
      </c>
      <c r="W13" s="145">
        <v>7978.0648000000001</v>
      </c>
    </row>
    <row r="14" spans="1:23" x14ac:dyDescent="0.25">
      <c r="A14" s="25">
        <v>5103</v>
      </c>
      <c r="B14" s="1" t="s">
        <v>20</v>
      </c>
      <c r="C14" s="26">
        <v>1588.2577305</v>
      </c>
      <c r="D14" s="27">
        <v>2117.676974</v>
      </c>
      <c r="E14" s="28">
        <v>2647.0962175</v>
      </c>
      <c r="G14" s="51">
        <v>2195.8836019999999</v>
      </c>
      <c r="H14" s="44">
        <f t="shared" si="0"/>
        <v>1.0369303859654659</v>
      </c>
      <c r="S14" s="141">
        <v>5103</v>
      </c>
      <c r="T14" s="142" t="s">
        <v>20</v>
      </c>
      <c r="U14" s="143">
        <v>1646.9127014999999</v>
      </c>
      <c r="V14" s="144">
        <v>2195.8836019999999</v>
      </c>
      <c r="W14" s="145">
        <v>2744.8545024999999</v>
      </c>
    </row>
    <row r="15" spans="1:23" x14ac:dyDescent="0.25">
      <c r="A15" s="25">
        <v>5004</v>
      </c>
      <c r="B15" s="1" t="s">
        <v>21</v>
      </c>
      <c r="C15" s="26">
        <v>2559.1550400000001</v>
      </c>
      <c r="D15" s="27">
        <v>3412.2067200000001</v>
      </c>
      <c r="E15" s="28">
        <v>4265.2584000000006</v>
      </c>
      <c r="G15" s="51">
        <v>3592.8981199999998</v>
      </c>
      <c r="H15" s="44">
        <f t="shared" si="0"/>
        <v>1.0529544118593142</v>
      </c>
      <c r="S15" s="141">
        <v>5004</v>
      </c>
      <c r="T15" s="142" t="s">
        <v>21</v>
      </c>
      <c r="U15" s="143">
        <v>2694.6735899999999</v>
      </c>
      <c r="V15" s="144">
        <v>3592.8981199999998</v>
      </c>
      <c r="W15" s="145">
        <v>4491.1226499999993</v>
      </c>
    </row>
    <row r="16" spans="1:23" x14ac:dyDescent="0.25">
      <c r="A16" s="25">
        <v>4204</v>
      </c>
      <c r="B16" s="1" t="s">
        <v>22</v>
      </c>
      <c r="C16" s="26">
        <v>3526.2161797500003</v>
      </c>
      <c r="D16" s="27">
        <v>4701.6215730000004</v>
      </c>
      <c r="E16" s="28">
        <v>5877.0269662500004</v>
      </c>
      <c r="G16" s="51">
        <v>4923.1085190000003</v>
      </c>
      <c r="H16" s="44">
        <f t="shared" si="0"/>
        <v>1.0471086289189953</v>
      </c>
      <c r="S16" s="141">
        <v>4204</v>
      </c>
      <c r="T16" s="142" t="s">
        <v>22</v>
      </c>
      <c r="U16" s="143">
        <v>3692.33138925</v>
      </c>
      <c r="V16" s="144">
        <v>4923.1085190000003</v>
      </c>
      <c r="W16" s="145">
        <v>6153.8856487500007</v>
      </c>
    </row>
    <row r="17" spans="1:23" x14ac:dyDescent="0.25">
      <c r="A17" s="25">
        <v>2907</v>
      </c>
      <c r="B17" s="1" t="s">
        <v>23</v>
      </c>
      <c r="C17" s="26">
        <v>1013.710683</v>
      </c>
      <c r="D17" s="27">
        <v>1351.6142440000001</v>
      </c>
      <c r="E17" s="28">
        <v>1689.5178050000002</v>
      </c>
      <c r="G17" s="51">
        <v>1421.590655</v>
      </c>
      <c r="H17" s="44">
        <f t="shared" si="0"/>
        <v>1.0517724722942472</v>
      </c>
      <c r="S17" s="141">
        <v>2907</v>
      </c>
      <c r="T17" s="142" t="s">
        <v>23</v>
      </c>
      <c r="U17" s="143">
        <v>1066.19299125</v>
      </c>
      <c r="V17" s="144">
        <v>1421.590655</v>
      </c>
      <c r="W17" s="145">
        <v>1776.98831875</v>
      </c>
    </row>
    <row r="18" spans="1:23" x14ac:dyDescent="0.25">
      <c r="A18" s="25">
        <v>2303</v>
      </c>
      <c r="B18" s="1" t="s">
        <v>24</v>
      </c>
      <c r="C18" s="26">
        <v>204.12447225</v>
      </c>
      <c r="D18" s="27">
        <v>272.16596299999998</v>
      </c>
      <c r="E18" s="28">
        <v>340.20745374999996</v>
      </c>
      <c r="G18" s="51">
        <v>288.30052599999999</v>
      </c>
      <c r="H18" s="44">
        <f t="shared" si="0"/>
        <v>1.0592820748860503</v>
      </c>
      <c r="S18" s="141">
        <v>2303</v>
      </c>
      <c r="T18" s="142" t="s">
        <v>24</v>
      </c>
      <c r="U18" s="143">
        <v>216.22539449999999</v>
      </c>
      <c r="V18" s="144">
        <v>288.30052599999999</v>
      </c>
      <c r="W18" s="145">
        <v>360.37565749999999</v>
      </c>
    </row>
    <row r="19" spans="1:23" x14ac:dyDescent="0.25">
      <c r="A19" s="25">
        <v>3104</v>
      </c>
      <c r="B19" s="1" t="s">
        <v>25</v>
      </c>
      <c r="C19" s="26">
        <v>2607.2849962499999</v>
      </c>
      <c r="D19" s="27">
        <v>3476.3799949999998</v>
      </c>
      <c r="E19" s="28">
        <v>4345.4749937500001</v>
      </c>
      <c r="G19" s="51">
        <v>3896.626072</v>
      </c>
      <c r="H19" s="44">
        <f t="shared" si="0"/>
        <v>1.1208861164787598</v>
      </c>
      <c r="S19" s="141">
        <v>3104</v>
      </c>
      <c r="T19" s="142" t="s">
        <v>25</v>
      </c>
      <c r="U19" s="143">
        <v>2922.4695540000002</v>
      </c>
      <c r="V19" s="144">
        <v>3896.626072</v>
      </c>
      <c r="W19" s="145">
        <v>4870.7825899999998</v>
      </c>
    </row>
    <row r="20" spans="1:23" x14ac:dyDescent="0.25">
      <c r="A20" s="25">
        <v>1601</v>
      </c>
      <c r="B20" s="1" t="s">
        <v>114</v>
      </c>
      <c r="C20" s="26">
        <v>421.31778485769007</v>
      </c>
      <c r="D20" s="27">
        <v>561.7570464769201</v>
      </c>
      <c r="E20" s="28">
        <v>702.19630809615012</v>
      </c>
      <c r="G20" s="53">
        <v>603.81407945423996</v>
      </c>
      <c r="H20" s="44">
        <f t="shared" si="0"/>
        <v>1.074866943354039</v>
      </c>
      <c r="S20" s="141">
        <v>1601</v>
      </c>
      <c r="T20" s="142" t="s">
        <v>114</v>
      </c>
      <c r="U20" s="143">
        <v>452.86055959067994</v>
      </c>
      <c r="V20" s="144">
        <v>603.81407945423996</v>
      </c>
      <c r="W20" s="145">
        <v>754.76759931779998</v>
      </c>
    </row>
    <row r="21" spans="1:23" x14ac:dyDescent="0.25">
      <c r="A21" s="25">
        <v>2702</v>
      </c>
      <c r="B21" s="1" t="s">
        <v>26</v>
      </c>
      <c r="C21" s="26">
        <v>5031.6825764999994</v>
      </c>
      <c r="D21" s="27">
        <v>6708.9101019999998</v>
      </c>
      <c r="E21" s="28">
        <v>8386.1376275000002</v>
      </c>
      <c r="G21" s="51">
        <v>7015.1055420000002</v>
      </c>
      <c r="H21" s="44">
        <f t="shared" si="0"/>
        <v>1.0456401167022227</v>
      </c>
      <c r="S21" s="141">
        <v>2702</v>
      </c>
      <c r="T21" s="142" t="s">
        <v>26</v>
      </c>
      <c r="U21" s="143">
        <v>5261.3291565</v>
      </c>
      <c r="V21" s="144">
        <v>7015.1055420000002</v>
      </c>
      <c r="W21" s="145">
        <v>8768.8819275000005</v>
      </c>
    </row>
    <row r="22" spans="1:23" x14ac:dyDescent="0.25">
      <c r="A22" s="25">
        <v>1503</v>
      </c>
      <c r="B22" s="1" t="s">
        <v>27</v>
      </c>
      <c r="C22" s="26">
        <v>922.42039298814734</v>
      </c>
      <c r="D22" s="27">
        <v>1229.8938573175299</v>
      </c>
      <c r="E22" s="28">
        <v>1537.3673216469124</v>
      </c>
      <c r="G22" s="53">
        <v>1166.5012868284348</v>
      </c>
      <c r="H22" s="44">
        <f t="shared" si="0"/>
        <v>0.94845687689882607</v>
      </c>
      <c r="S22" s="141">
        <v>1503</v>
      </c>
      <c r="T22" s="142" t="s">
        <v>27</v>
      </c>
      <c r="U22" s="143">
        <v>874.87596512132609</v>
      </c>
      <c r="V22" s="144">
        <v>1166.5012868284348</v>
      </c>
      <c r="W22" s="145">
        <v>1458.1266085355435</v>
      </c>
    </row>
    <row r="23" spans="1:23" x14ac:dyDescent="0.25">
      <c r="A23" s="25">
        <v>3101</v>
      </c>
      <c r="B23" s="1" t="s">
        <v>28</v>
      </c>
      <c r="C23" s="26">
        <v>600.02972849999992</v>
      </c>
      <c r="D23" s="27">
        <v>800.03963799999997</v>
      </c>
      <c r="E23" s="28">
        <v>1000.0495475</v>
      </c>
      <c r="G23" s="51">
        <v>946.61859200000004</v>
      </c>
      <c r="H23" s="44">
        <f t="shared" si="0"/>
        <v>1.1832146146738796</v>
      </c>
      <c r="S23" s="141">
        <v>3101</v>
      </c>
      <c r="T23" s="142" t="s">
        <v>28</v>
      </c>
      <c r="U23" s="143">
        <v>709.96394400000008</v>
      </c>
      <c r="V23" s="144">
        <v>946.61859200000004</v>
      </c>
      <c r="W23" s="145">
        <v>1183.27324</v>
      </c>
    </row>
    <row r="24" spans="1:23" x14ac:dyDescent="0.25">
      <c r="A24" s="25">
        <v>2401</v>
      </c>
      <c r="B24" s="1" t="s">
        <v>29</v>
      </c>
      <c r="C24" s="26">
        <v>272.0952585</v>
      </c>
      <c r="D24" s="27">
        <v>362.793678</v>
      </c>
      <c r="E24" s="28">
        <v>453.4920975</v>
      </c>
      <c r="G24" s="51">
        <v>407.05075099999999</v>
      </c>
      <c r="H24" s="44">
        <f t="shared" si="0"/>
        <v>1.1219896477909408</v>
      </c>
      <c r="S24" s="141">
        <v>2401</v>
      </c>
      <c r="T24" s="142" t="s">
        <v>29</v>
      </c>
      <c r="U24" s="143">
        <v>305.28806324999999</v>
      </c>
      <c r="V24" s="144">
        <v>407.05075099999999</v>
      </c>
      <c r="W24" s="145">
        <v>508.81343874999999</v>
      </c>
    </row>
    <row r="25" spans="1:23" x14ac:dyDescent="0.25">
      <c r="A25" s="25">
        <v>2403</v>
      </c>
      <c r="B25" s="1" t="s">
        <v>30</v>
      </c>
      <c r="C25" s="26">
        <v>623.17980375000002</v>
      </c>
      <c r="D25" s="27">
        <v>830.90640499999995</v>
      </c>
      <c r="E25" s="28">
        <v>1038.6330062499999</v>
      </c>
      <c r="G25" s="51">
        <v>881.56179899999995</v>
      </c>
      <c r="H25" s="44">
        <f t="shared" si="0"/>
        <v>1.0609640191665148</v>
      </c>
      <c r="S25" s="141">
        <v>2403</v>
      </c>
      <c r="T25" s="142" t="s">
        <v>30</v>
      </c>
      <c r="U25" s="143">
        <v>661.17134924999993</v>
      </c>
      <c r="V25" s="144">
        <v>881.56179899999995</v>
      </c>
      <c r="W25" s="145">
        <v>1101.9522487499999</v>
      </c>
    </row>
    <row r="26" spans="1:23" x14ac:dyDescent="0.25">
      <c r="A26" s="25">
        <v>1702</v>
      </c>
      <c r="B26" s="1" t="s">
        <v>31</v>
      </c>
      <c r="C26" s="26">
        <v>846.01397924999992</v>
      </c>
      <c r="D26" s="27">
        <v>1128.0186389999999</v>
      </c>
      <c r="E26" s="28">
        <v>1410.0232987499999</v>
      </c>
      <c r="G26" s="51">
        <v>1182.1360669999999</v>
      </c>
      <c r="H26" s="44">
        <f t="shared" si="0"/>
        <v>1.0479756505158244</v>
      </c>
      <c r="S26" s="141">
        <v>1702</v>
      </c>
      <c r="T26" s="142" t="s">
        <v>31</v>
      </c>
      <c r="U26" s="143">
        <v>886.60205024999993</v>
      </c>
      <c r="V26" s="144">
        <v>1182.1360669999999</v>
      </c>
      <c r="W26" s="145">
        <v>1477.6700837499998</v>
      </c>
    </row>
    <row r="27" spans="1:23" x14ac:dyDescent="0.25">
      <c r="A27" s="25">
        <v>4302</v>
      </c>
      <c r="B27" s="1" t="s">
        <v>32</v>
      </c>
      <c r="C27" s="26">
        <v>4400.8383164999996</v>
      </c>
      <c r="D27" s="27">
        <v>5867.7844219999997</v>
      </c>
      <c r="E27" s="28">
        <v>7334.7305274999999</v>
      </c>
      <c r="G27" s="51">
        <v>5850.7413820000002</v>
      </c>
      <c r="H27" s="44">
        <f t="shared" si="0"/>
        <v>0.9970954897497426</v>
      </c>
      <c r="S27" s="141">
        <v>4302</v>
      </c>
      <c r="T27" s="142" t="s">
        <v>32</v>
      </c>
      <c r="U27" s="143">
        <v>4388.0560365000001</v>
      </c>
      <c r="V27" s="144">
        <v>5850.7413820000002</v>
      </c>
      <c r="W27" s="145">
        <v>7313.4267275000002</v>
      </c>
    </row>
    <row r="28" spans="1:23" x14ac:dyDescent="0.25">
      <c r="A28" s="25">
        <v>4305</v>
      </c>
      <c r="B28" s="1" t="s">
        <v>33</v>
      </c>
      <c r="C28" s="26">
        <v>1709.751591</v>
      </c>
      <c r="D28" s="27">
        <v>2279.6687879999999</v>
      </c>
      <c r="E28" s="28">
        <v>2849.5859849999997</v>
      </c>
      <c r="G28" s="51">
        <v>2464.922861</v>
      </c>
      <c r="H28" s="44">
        <f t="shared" si="0"/>
        <v>1.081263591437126</v>
      </c>
      <c r="S28" s="141">
        <v>4305</v>
      </c>
      <c r="T28" s="142" t="s">
        <v>33</v>
      </c>
      <c r="U28" s="143">
        <v>1848.69214575</v>
      </c>
      <c r="V28" s="144">
        <v>2464.922861</v>
      </c>
      <c r="W28" s="145">
        <v>3081.1535762499998</v>
      </c>
    </row>
    <row r="29" spans="1:23" x14ac:dyDescent="0.25">
      <c r="A29" s="25">
        <v>2904</v>
      </c>
      <c r="B29" s="1" t="s">
        <v>34</v>
      </c>
      <c r="C29" s="26">
        <v>74.741728499999994</v>
      </c>
      <c r="D29" s="27">
        <v>99.655637999999996</v>
      </c>
      <c r="E29" s="28">
        <v>124.5695475</v>
      </c>
      <c r="G29" s="53">
        <v>272.19731200000001</v>
      </c>
      <c r="H29" s="44">
        <f t="shared" si="0"/>
        <v>2.731378951183876</v>
      </c>
      <c r="S29" s="141">
        <v>2904</v>
      </c>
      <c r="T29" s="142" t="s">
        <v>34</v>
      </c>
      <c r="U29" s="143">
        <v>204.14798400000001</v>
      </c>
      <c r="V29" s="144">
        <v>272.19731200000001</v>
      </c>
      <c r="W29" s="145">
        <v>340.24664000000001</v>
      </c>
    </row>
    <row r="30" spans="1:23" x14ac:dyDescent="0.25">
      <c r="A30" s="25">
        <v>4103</v>
      </c>
      <c r="B30" s="1" t="s">
        <v>35</v>
      </c>
      <c r="C30" s="26">
        <v>3211.010318358527</v>
      </c>
      <c r="D30" s="27">
        <v>4281.347091144703</v>
      </c>
      <c r="E30" s="28">
        <v>5351.6838639308789</v>
      </c>
      <c r="G30" s="51">
        <v>4075.2742950000002</v>
      </c>
      <c r="H30" s="44">
        <f t="shared" si="0"/>
        <v>0.95186729976391493</v>
      </c>
      <c r="S30" s="141">
        <v>4103</v>
      </c>
      <c r="T30" s="142" t="s">
        <v>35</v>
      </c>
      <c r="U30" s="143">
        <v>3056.4557212500004</v>
      </c>
      <c r="V30" s="144">
        <v>4075.2742950000002</v>
      </c>
      <c r="W30" s="145">
        <v>5094.09286875</v>
      </c>
    </row>
    <row r="31" spans="1:23" x14ac:dyDescent="0.25">
      <c r="A31" s="25">
        <v>1101</v>
      </c>
      <c r="B31" s="1" t="s">
        <v>36</v>
      </c>
      <c r="C31" s="26">
        <v>1691.2591897499999</v>
      </c>
      <c r="D31" s="27">
        <v>2255.0122529999999</v>
      </c>
      <c r="E31" s="28">
        <v>2818.7653162500001</v>
      </c>
      <c r="G31" s="51">
        <v>2370.5963809999998</v>
      </c>
      <c r="H31" s="44">
        <f t="shared" si="0"/>
        <v>1.0512565409993806</v>
      </c>
      <c r="S31" s="141">
        <v>1101</v>
      </c>
      <c r="T31" s="142" t="s">
        <v>36</v>
      </c>
      <c r="U31" s="143">
        <v>1777.94728575</v>
      </c>
      <c r="V31" s="144">
        <v>2370.5963809999998</v>
      </c>
      <c r="W31" s="145">
        <v>2963.2454762499997</v>
      </c>
    </row>
    <row r="32" spans="1:23" x14ac:dyDescent="0.25">
      <c r="A32" s="25">
        <v>3506</v>
      </c>
      <c r="B32" s="1" t="s">
        <v>37</v>
      </c>
      <c r="C32" s="26">
        <v>2257.8831060000002</v>
      </c>
      <c r="D32" s="27">
        <v>3010.510808</v>
      </c>
      <c r="E32" s="28">
        <v>3763.1385099999998</v>
      </c>
      <c r="G32" s="51">
        <v>3234.2220040000002</v>
      </c>
      <c r="H32" s="44">
        <f t="shared" si="0"/>
        <v>1.0743100457920696</v>
      </c>
      <c r="S32" s="141">
        <v>3506</v>
      </c>
      <c r="T32" s="142" t="s">
        <v>37</v>
      </c>
      <c r="U32" s="143">
        <v>2425.6665030000004</v>
      </c>
      <c r="V32" s="144">
        <v>3234.2220040000002</v>
      </c>
      <c r="W32" s="145">
        <v>4042.777505</v>
      </c>
    </row>
    <row r="33" spans="1:23" x14ac:dyDescent="0.25">
      <c r="A33" s="25">
        <v>3502</v>
      </c>
      <c r="B33" s="1" t="s">
        <v>38</v>
      </c>
      <c r="C33" s="26">
        <v>14247.8286525</v>
      </c>
      <c r="D33" s="27">
        <v>18997.104869999999</v>
      </c>
      <c r="E33" s="28">
        <v>23746.381087499998</v>
      </c>
      <c r="G33" s="51">
        <v>19831.283722</v>
      </c>
      <c r="H33" s="44">
        <f t="shared" si="0"/>
        <v>1.0439108410312208</v>
      </c>
      <c r="S33" s="141">
        <v>3502</v>
      </c>
      <c r="T33" s="142" t="s">
        <v>38</v>
      </c>
      <c r="U33" s="143">
        <v>14873.4627915</v>
      </c>
      <c r="V33" s="144">
        <v>19831.283722</v>
      </c>
      <c r="W33" s="145">
        <v>24789.104652499998</v>
      </c>
    </row>
    <row r="34" spans="1:23" x14ac:dyDescent="0.25">
      <c r="A34" s="25">
        <v>1201</v>
      </c>
      <c r="B34" s="1" t="s">
        <v>39</v>
      </c>
      <c r="C34" s="26">
        <v>676.48576875000003</v>
      </c>
      <c r="D34" s="27">
        <v>901.98102500000005</v>
      </c>
      <c r="E34" s="28">
        <v>1127.4762812500001</v>
      </c>
      <c r="G34" s="51">
        <v>942.11444200000005</v>
      </c>
      <c r="H34" s="44">
        <f t="shared" si="0"/>
        <v>1.0444947464388179</v>
      </c>
      <c r="S34" s="141">
        <v>1201</v>
      </c>
      <c r="T34" s="142" t="s">
        <v>39</v>
      </c>
      <c r="U34" s="143">
        <v>706.58583150000004</v>
      </c>
      <c r="V34" s="144">
        <v>942.11444200000005</v>
      </c>
      <c r="W34" s="145">
        <v>1177.6430525000001</v>
      </c>
    </row>
    <row r="35" spans="1:23" x14ac:dyDescent="0.25">
      <c r="A35" s="25">
        <v>4307</v>
      </c>
      <c r="B35" s="1" t="s">
        <v>40</v>
      </c>
      <c r="C35" s="26">
        <v>3071.9344027500001</v>
      </c>
      <c r="D35" s="27">
        <v>4095.9125370000002</v>
      </c>
      <c r="E35" s="28">
        <v>5119.8906712500002</v>
      </c>
      <c r="G35" s="51">
        <v>4379.2093489999997</v>
      </c>
      <c r="H35" s="44">
        <f t="shared" si="0"/>
        <v>1.069165737656961</v>
      </c>
      <c r="S35" s="141">
        <v>4307</v>
      </c>
      <c r="T35" s="142" t="s">
        <v>40</v>
      </c>
      <c r="U35" s="143">
        <v>3284.4070117499996</v>
      </c>
      <c r="V35" s="144">
        <v>4379.2093489999997</v>
      </c>
      <c r="W35" s="145">
        <v>5474.0116862499999</v>
      </c>
    </row>
    <row r="36" spans="1:23" x14ac:dyDescent="0.25">
      <c r="A36" s="25">
        <v>1504</v>
      </c>
      <c r="B36" s="1" t="s">
        <v>41</v>
      </c>
      <c r="C36" s="26">
        <v>698.60441365909799</v>
      </c>
      <c r="D36" s="27">
        <v>931.47255154546394</v>
      </c>
      <c r="E36" s="28">
        <v>1164.34068943183</v>
      </c>
      <c r="G36" s="53">
        <v>798.96119299999998</v>
      </c>
      <c r="H36" s="44">
        <f t="shared" si="0"/>
        <v>0.8577399212401845</v>
      </c>
      <c r="S36" s="141">
        <v>1504</v>
      </c>
      <c r="T36" s="142" t="s">
        <v>41</v>
      </c>
      <c r="U36" s="143">
        <v>599.22089474999996</v>
      </c>
      <c r="V36" s="144">
        <v>798.96119299999998</v>
      </c>
      <c r="W36" s="145">
        <v>998.70149125</v>
      </c>
    </row>
    <row r="37" spans="1:23" x14ac:dyDescent="0.25">
      <c r="A37" s="25">
        <v>3501</v>
      </c>
      <c r="B37" s="1" t="s">
        <v>42</v>
      </c>
      <c r="C37" s="26">
        <v>8819.8163114999988</v>
      </c>
      <c r="D37" s="27">
        <v>11759.755082</v>
      </c>
      <c r="E37" s="28">
        <v>14699.693852500001</v>
      </c>
      <c r="G37" s="51">
        <v>12305.572222999999</v>
      </c>
      <c r="H37" s="44">
        <f t="shared" si="0"/>
        <v>1.0464139888283432</v>
      </c>
      <c r="S37" s="141">
        <v>3501</v>
      </c>
      <c r="T37" s="142" t="s">
        <v>42</v>
      </c>
      <c r="U37" s="143">
        <v>9229.1791672500003</v>
      </c>
      <c r="V37" s="144">
        <v>12305.572222999999</v>
      </c>
      <c r="W37" s="145">
        <v>15381.965278749998</v>
      </c>
    </row>
    <row r="38" spans="1:23" x14ac:dyDescent="0.25">
      <c r="A38" s="25">
        <v>3504</v>
      </c>
      <c r="B38" s="1" t="s">
        <v>43</v>
      </c>
      <c r="C38" s="26">
        <v>4184.1553732499997</v>
      </c>
      <c r="D38" s="27">
        <v>5578.8738309999999</v>
      </c>
      <c r="E38" s="28">
        <v>6973.5922887500001</v>
      </c>
      <c r="G38" s="51">
        <v>5823.8548680000004</v>
      </c>
      <c r="H38" s="44">
        <f t="shared" si="0"/>
        <v>1.0439122741293627</v>
      </c>
      <c r="S38" s="141">
        <v>3504</v>
      </c>
      <c r="T38" s="142" t="s">
        <v>43</v>
      </c>
      <c r="U38" s="143">
        <v>4367.8911509999998</v>
      </c>
      <c r="V38" s="144">
        <v>5823.8548680000004</v>
      </c>
      <c r="W38" s="145">
        <v>7279.8185850000009</v>
      </c>
    </row>
    <row r="39" spans="1:23" x14ac:dyDescent="0.25">
      <c r="A39" s="25">
        <v>2102</v>
      </c>
      <c r="B39" s="1" t="s">
        <v>44</v>
      </c>
      <c r="C39" s="26">
        <v>160.77662325</v>
      </c>
      <c r="D39" s="27">
        <v>214.368831</v>
      </c>
      <c r="E39" s="28">
        <v>267.96103875</v>
      </c>
      <c r="G39" s="51">
        <v>293.71565500000003</v>
      </c>
      <c r="H39" s="44">
        <f t="shared" si="0"/>
        <v>1.3701416088796978</v>
      </c>
      <c r="S39" s="141">
        <v>2102</v>
      </c>
      <c r="T39" s="142" t="s">
        <v>44</v>
      </c>
      <c r="U39" s="143">
        <v>220.28674125000003</v>
      </c>
      <c r="V39" s="144">
        <v>293.71565500000003</v>
      </c>
      <c r="W39" s="145">
        <v>367.14456875000002</v>
      </c>
    </row>
    <row r="40" spans="1:23" x14ac:dyDescent="0.25">
      <c r="A40" s="25">
        <v>2301</v>
      </c>
      <c r="B40" s="1" t="s">
        <v>45</v>
      </c>
      <c r="C40" s="26">
        <v>108.9869865</v>
      </c>
      <c r="D40" s="27">
        <v>145.31598199999999</v>
      </c>
      <c r="E40" s="28">
        <v>181.64497749999998</v>
      </c>
      <c r="G40" s="51">
        <v>154.02148700000001</v>
      </c>
      <c r="H40" s="44">
        <f t="shared" si="0"/>
        <v>1.0599074161023805</v>
      </c>
      <c r="S40" s="141">
        <v>2301</v>
      </c>
      <c r="T40" s="142" t="s">
        <v>45</v>
      </c>
      <c r="U40" s="143">
        <v>115.51611525000001</v>
      </c>
      <c r="V40" s="144">
        <v>154.02148700000001</v>
      </c>
      <c r="W40" s="145">
        <v>192.52685875</v>
      </c>
    </row>
    <row r="41" spans="1:23" x14ac:dyDescent="0.25">
      <c r="A41" s="25">
        <v>3102</v>
      </c>
      <c r="B41" s="1" t="s">
        <v>46</v>
      </c>
      <c r="C41" s="26">
        <v>1183.7969122499999</v>
      </c>
      <c r="D41" s="27">
        <v>1578.3958829999999</v>
      </c>
      <c r="E41" s="28">
        <v>1972.9948537499999</v>
      </c>
      <c r="G41" s="51">
        <v>1650.1159259999999</v>
      </c>
      <c r="H41" s="44">
        <f t="shared" si="0"/>
        <v>1.045438564413691</v>
      </c>
      <c r="S41" s="141">
        <v>3102</v>
      </c>
      <c r="T41" s="142" t="s">
        <v>46</v>
      </c>
      <c r="U41" s="143">
        <v>1237.5869444999998</v>
      </c>
      <c r="V41" s="144">
        <v>1650.1159259999999</v>
      </c>
      <c r="W41" s="145">
        <v>2062.6449075</v>
      </c>
    </row>
    <row r="42" spans="1:23" x14ac:dyDescent="0.25">
      <c r="A42" s="25">
        <v>2202</v>
      </c>
      <c r="B42" s="1" t="s">
        <v>47</v>
      </c>
      <c r="C42" s="26">
        <v>125.14319025</v>
      </c>
      <c r="D42" s="27">
        <v>166.857587</v>
      </c>
      <c r="E42" s="28">
        <v>208.57198374999999</v>
      </c>
      <c r="G42" s="53">
        <v>201.17371900000001</v>
      </c>
      <c r="H42" s="44">
        <f t="shared" si="0"/>
        <v>1.2056612025679121</v>
      </c>
      <c r="S42" s="141">
        <v>2202</v>
      </c>
      <c r="T42" s="142" t="s">
        <v>47</v>
      </c>
      <c r="U42" s="143">
        <v>150.88028925</v>
      </c>
      <c r="V42" s="144">
        <v>201.17371900000001</v>
      </c>
      <c r="W42" s="145">
        <v>251.46714875000001</v>
      </c>
    </row>
    <row r="43" spans="1:23" x14ac:dyDescent="0.25">
      <c r="A43" s="25">
        <v>3106</v>
      </c>
      <c r="B43" s="1" t="s">
        <v>48</v>
      </c>
      <c r="C43" s="26">
        <v>3959.60199225</v>
      </c>
      <c r="D43" s="27">
        <v>5279.4693230000003</v>
      </c>
      <c r="E43" s="28">
        <v>6599.3366537500006</v>
      </c>
      <c r="G43" s="51">
        <v>5533.3132539999997</v>
      </c>
      <c r="H43" s="44">
        <f t="shared" si="0"/>
        <v>1.0480813345943936</v>
      </c>
      <c r="S43" s="141">
        <v>3106</v>
      </c>
      <c r="T43" s="142" t="s">
        <v>48</v>
      </c>
      <c r="U43" s="143">
        <v>4149.9849404999995</v>
      </c>
      <c r="V43" s="144">
        <v>5533.3132539999997</v>
      </c>
      <c r="W43" s="145">
        <v>6916.6415674999998</v>
      </c>
    </row>
    <row r="44" spans="1:23" x14ac:dyDescent="0.25">
      <c r="A44" s="25">
        <v>3201</v>
      </c>
      <c r="B44" s="1" t="s">
        <v>49</v>
      </c>
      <c r="C44" s="26">
        <v>3068.8972395000001</v>
      </c>
      <c r="D44" s="27">
        <v>4091.8629860000001</v>
      </c>
      <c r="E44" s="28">
        <v>5114.8287325000001</v>
      </c>
      <c r="G44" s="51">
        <v>4283.6947790000004</v>
      </c>
      <c r="H44" s="44">
        <f t="shared" si="0"/>
        <v>1.0468812845533535</v>
      </c>
      <c r="S44" s="141">
        <v>3201</v>
      </c>
      <c r="T44" s="142" t="s">
        <v>49</v>
      </c>
      <c r="U44" s="143">
        <v>3212.7710842500001</v>
      </c>
      <c r="V44" s="144">
        <v>4283.6947790000004</v>
      </c>
      <c r="W44" s="145">
        <v>5354.6184737500007</v>
      </c>
    </row>
    <row r="45" spans="1:23" x14ac:dyDescent="0.25">
      <c r="A45" s="25">
        <v>2909</v>
      </c>
      <c r="B45" s="1" t="s">
        <v>50</v>
      </c>
      <c r="C45" s="26">
        <v>475.74451949999997</v>
      </c>
      <c r="D45" s="27">
        <v>634.32602599999996</v>
      </c>
      <c r="E45" s="28">
        <v>792.90753249999989</v>
      </c>
      <c r="G45" s="51">
        <v>666.84542599999997</v>
      </c>
      <c r="H45" s="44">
        <f t="shared" si="0"/>
        <v>1.0512660661348932</v>
      </c>
      <c r="S45" s="141">
        <v>2909</v>
      </c>
      <c r="T45" s="142" t="s">
        <v>50</v>
      </c>
      <c r="U45" s="143">
        <v>500.13406950000001</v>
      </c>
      <c r="V45" s="144">
        <v>666.84542599999997</v>
      </c>
      <c r="W45" s="145">
        <v>833.55678249999994</v>
      </c>
    </row>
    <row r="46" spans="1:23" x14ac:dyDescent="0.25">
      <c r="A46" s="25">
        <v>3503</v>
      </c>
      <c r="B46" s="1" t="s">
        <v>51</v>
      </c>
      <c r="C46" s="26">
        <v>7761.2618984999999</v>
      </c>
      <c r="D46" s="27">
        <v>10348.349198</v>
      </c>
      <c r="E46" s="28">
        <v>12935.436497499999</v>
      </c>
      <c r="G46" s="51">
        <v>10828.146199000001</v>
      </c>
      <c r="H46" s="44">
        <f t="shared" si="0"/>
        <v>1.0463645932138366</v>
      </c>
      <c r="S46" s="141">
        <v>3503</v>
      </c>
      <c r="T46" s="142" t="s">
        <v>51</v>
      </c>
      <c r="U46" s="143">
        <v>8121.1096492500001</v>
      </c>
      <c r="V46" s="144">
        <v>10828.146199000001</v>
      </c>
      <c r="W46" s="145">
        <v>13535.182748750001</v>
      </c>
    </row>
    <row r="47" spans="1:23" x14ac:dyDescent="0.25">
      <c r="A47" s="25">
        <v>1502</v>
      </c>
      <c r="B47" s="1" t="s">
        <v>52</v>
      </c>
      <c r="C47" s="26">
        <v>454.81413225000006</v>
      </c>
      <c r="D47" s="27">
        <v>606.41884300000004</v>
      </c>
      <c r="E47" s="28">
        <v>758.02355375000002</v>
      </c>
      <c r="G47" s="51">
        <v>638.42157699999996</v>
      </c>
      <c r="H47" s="44">
        <f t="shared" si="0"/>
        <v>1.0527733172697602</v>
      </c>
      <c r="S47" s="141">
        <v>1502</v>
      </c>
      <c r="T47" s="142" t="s">
        <v>52</v>
      </c>
      <c r="U47" s="143">
        <v>478.81618274999994</v>
      </c>
      <c r="V47" s="144">
        <v>638.42157699999996</v>
      </c>
      <c r="W47" s="145">
        <v>798.02697124999997</v>
      </c>
    </row>
    <row r="48" spans="1:23" x14ac:dyDescent="0.25">
      <c r="A48" s="25">
        <v>3108</v>
      </c>
      <c r="B48" s="1" t="s">
        <v>53</v>
      </c>
      <c r="C48" s="26">
        <v>3859.1929664999998</v>
      </c>
      <c r="D48" s="27">
        <v>5145.5906219999997</v>
      </c>
      <c r="E48" s="28">
        <v>6431.9882774999996</v>
      </c>
      <c r="G48" s="51">
        <v>5405.2415380000002</v>
      </c>
      <c r="H48" s="44">
        <f t="shared" si="0"/>
        <v>1.0504608576690617</v>
      </c>
      <c r="S48" s="141">
        <v>3108</v>
      </c>
      <c r="T48" s="142" t="s">
        <v>53</v>
      </c>
      <c r="U48" s="143">
        <v>4053.9311535000002</v>
      </c>
      <c r="V48" s="144">
        <v>5405.2415380000002</v>
      </c>
      <c r="W48" s="145">
        <v>6756.5519225000007</v>
      </c>
    </row>
    <row r="49" spans="1:23" x14ac:dyDescent="0.25">
      <c r="A49" s="25">
        <v>4102</v>
      </c>
      <c r="B49" s="1" t="s">
        <v>54</v>
      </c>
      <c r="C49" s="26">
        <v>680.48214674999997</v>
      </c>
      <c r="D49" s="27">
        <v>907.309529</v>
      </c>
      <c r="E49" s="28">
        <v>1134.1369112499999</v>
      </c>
      <c r="G49" s="51">
        <v>947.15014900000006</v>
      </c>
      <c r="H49" s="44">
        <f t="shared" si="0"/>
        <v>1.043910725862111</v>
      </c>
      <c r="S49" s="141">
        <v>4102</v>
      </c>
      <c r="T49" s="142" t="s">
        <v>54</v>
      </c>
      <c r="U49" s="143">
        <v>710.36261175000004</v>
      </c>
      <c r="V49" s="144">
        <v>947.15014900000006</v>
      </c>
      <c r="W49" s="145">
        <v>1183.9376862500001</v>
      </c>
    </row>
    <row r="50" spans="1:23" x14ac:dyDescent="0.25">
      <c r="A50" s="25">
        <v>2302</v>
      </c>
      <c r="B50" s="1" t="s">
        <v>55</v>
      </c>
      <c r="C50" s="26">
        <v>122.98334624999998</v>
      </c>
      <c r="D50" s="27">
        <v>163.97779499999999</v>
      </c>
      <c r="E50" s="28">
        <v>204.97224374999999</v>
      </c>
      <c r="G50" s="51">
        <v>205.98913099999999</v>
      </c>
      <c r="H50" s="44">
        <f t="shared" si="0"/>
        <v>1.2562013716552294</v>
      </c>
      <c r="S50" s="141">
        <v>2302</v>
      </c>
      <c r="T50" s="142" t="s">
        <v>55</v>
      </c>
      <c r="U50" s="143">
        <v>154.49184824999998</v>
      </c>
      <c r="V50" s="144">
        <v>205.98913099999999</v>
      </c>
      <c r="W50" s="145">
        <v>257.48641375</v>
      </c>
    </row>
    <row r="51" spans="1:23" x14ac:dyDescent="0.25">
      <c r="A51" s="25">
        <v>4303</v>
      </c>
      <c r="B51" s="1" t="s">
        <v>56</v>
      </c>
      <c r="C51" s="26">
        <v>5621.1696585</v>
      </c>
      <c r="D51" s="27">
        <v>7494.8928779999997</v>
      </c>
      <c r="E51" s="28">
        <v>9368.6160975000003</v>
      </c>
      <c r="G51" s="51">
        <v>7841.795161</v>
      </c>
      <c r="H51" s="44">
        <f t="shared" si="0"/>
        <v>1.0462851555915194</v>
      </c>
      <c r="S51" s="141">
        <v>4303</v>
      </c>
      <c r="T51" s="142" t="s">
        <v>56</v>
      </c>
      <c r="U51" s="143">
        <v>5881.3463707499996</v>
      </c>
      <c r="V51" s="144">
        <v>7841.795161</v>
      </c>
      <c r="W51" s="145">
        <v>9802.2439512500005</v>
      </c>
    </row>
    <row r="52" spans="1:23" x14ac:dyDescent="0.25">
      <c r="A52" s="25">
        <v>2604</v>
      </c>
      <c r="B52" s="1" t="s">
        <v>57</v>
      </c>
      <c r="C52" s="26">
        <v>1324.1216992500001</v>
      </c>
      <c r="D52" s="27">
        <v>1765.4955990000001</v>
      </c>
      <c r="E52" s="28">
        <v>2206.8694987500003</v>
      </c>
      <c r="G52" s="51">
        <v>1931.0602469999999</v>
      </c>
      <c r="H52" s="44">
        <f t="shared" si="0"/>
        <v>1.0937780009725189</v>
      </c>
      <c r="S52" s="141">
        <v>2604</v>
      </c>
      <c r="T52" s="142" t="s">
        <v>57</v>
      </c>
      <c r="U52" s="143">
        <v>1448.29518525</v>
      </c>
      <c r="V52" s="144">
        <v>1931.0602469999999</v>
      </c>
      <c r="W52" s="145">
        <v>2413.8253087499997</v>
      </c>
    </row>
    <row r="53" spans="1:23" x14ac:dyDescent="0.25">
      <c r="A53" s="25">
        <v>2906</v>
      </c>
      <c r="B53" s="1" t="s">
        <v>58</v>
      </c>
      <c r="C53" s="26">
        <v>489.92181450000004</v>
      </c>
      <c r="D53" s="27">
        <v>653.22908600000005</v>
      </c>
      <c r="E53" s="28">
        <v>816.53635750000012</v>
      </c>
      <c r="G53" s="51">
        <v>698.52304600000002</v>
      </c>
      <c r="H53" s="44">
        <f t="shared" si="0"/>
        <v>1.0693385536111906</v>
      </c>
      <c r="S53" s="141">
        <v>2906</v>
      </c>
      <c r="T53" s="142" t="s">
        <v>58</v>
      </c>
      <c r="U53" s="143">
        <v>523.89228449999996</v>
      </c>
      <c r="V53" s="144">
        <v>698.52304600000002</v>
      </c>
      <c r="W53" s="145">
        <v>873.15380750000008</v>
      </c>
    </row>
    <row r="54" spans="1:23" x14ac:dyDescent="0.25">
      <c r="A54" s="25">
        <v>5204</v>
      </c>
      <c r="B54" s="1" t="s">
        <v>59</v>
      </c>
      <c r="C54" s="26">
        <v>2150.9809964999999</v>
      </c>
      <c r="D54" s="27">
        <v>2867.9746620000001</v>
      </c>
      <c r="E54" s="28">
        <v>3584.9683275000002</v>
      </c>
      <c r="G54" s="51">
        <v>3141.4331710000001</v>
      </c>
      <c r="H54" s="44">
        <f t="shared" si="0"/>
        <v>1.0953489975428521</v>
      </c>
      <c r="S54" s="141">
        <v>5204</v>
      </c>
      <c r="T54" s="142" t="s">
        <v>59</v>
      </c>
      <c r="U54" s="143">
        <v>2356.07487825</v>
      </c>
      <c r="V54" s="144">
        <v>3141.4331710000001</v>
      </c>
      <c r="W54" s="145">
        <v>3926.7914637500003</v>
      </c>
    </row>
    <row r="55" spans="1:23" x14ac:dyDescent="0.25">
      <c r="A55" s="25">
        <v>3302</v>
      </c>
      <c r="B55" s="1" t="s">
        <v>60</v>
      </c>
      <c r="C55" s="26">
        <v>2589.3473497499999</v>
      </c>
      <c r="D55" s="27">
        <v>3452.4631330000002</v>
      </c>
      <c r="E55" s="28">
        <v>4315.5789162500005</v>
      </c>
      <c r="G55" s="51">
        <v>3614.5032529999999</v>
      </c>
      <c r="H55" s="44">
        <f t="shared" si="0"/>
        <v>1.0469346416623995</v>
      </c>
      <c r="S55" s="141">
        <v>3302</v>
      </c>
      <c r="T55" s="142" t="s">
        <v>60</v>
      </c>
      <c r="U55" s="143">
        <v>2710.8774397500001</v>
      </c>
      <c r="V55" s="144">
        <v>3614.5032529999999</v>
      </c>
      <c r="W55" s="145">
        <v>4518.1290662499996</v>
      </c>
    </row>
    <row r="56" spans="1:23" x14ac:dyDescent="0.25">
      <c r="A56" s="25">
        <v>1701</v>
      </c>
      <c r="B56" s="1" t="s">
        <v>61</v>
      </c>
      <c r="C56" s="26">
        <v>373.32491249999998</v>
      </c>
      <c r="D56" s="27">
        <v>497.76655</v>
      </c>
      <c r="E56" s="28">
        <v>622.20818750000001</v>
      </c>
      <c r="G56" s="53">
        <v>824.26509299999998</v>
      </c>
      <c r="H56" s="44">
        <f t="shared" si="0"/>
        <v>1.6559270465241185</v>
      </c>
      <c r="S56" s="141">
        <v>1701</v>
      </c>
      <c r="T56" s="142" t="s">
        <v>61</v>
      </c>
      <c r="U56" s="143">
        <v>618.19881974999998</v>
      </c>
      <c r="V56" s="144">
        <v>824.26509299999998</v>
      </c>
      <c r="W56" s="145">
        <v>1030.33136625</v>
      </c>
    </row>
    <row r="57" spans="1:23" x14ac:dyDescent="0.25">
      <c r="A57" s="25">
        <v>3103</v>
      </c>
      <c r="B57" s="1" t="s">
        <v>62</v>
      </c>
      <c r="C57" s="26">
        <v>2526.4126102499999</v>
      </c>
      <c r="D57" s="27">
        <v>3368.5501469999999</v>
      </c>
      <c r="E57" s="28">
        <v>4210.6876837500004</v>
      </c>
      <c r="G57" s="51">
        <v>3531.7210839999998</v>
      </c>
      <c r="H57" s="44">
        <f t="shared" si="0"/>
        <v>1.0484395154827422</v>
      </c>
      <c r="S57" s="141">
        <v>3103</v>
      </c>
      <c r="T57" s="142" t="s">
        <v>62</v>
      </c>
      <c r="U57" s="143">
        <v>2648.7908129999996</v>
      </c>
      <c r="V57" s="144">
        <v>3531.7210839999998</v>
      </c>
      <c r="W57" s="145">
        <v>4414.651355</v>
      </c>
    </row>
    <row r="58" spans="1:23" x14ac:dyDescent="0.25">
      <c r="A58" s="25">
        <v>3505</v>
      </c>
      <c r="B58" s="1" t="s">
        <v>63</v>
      </c>
      <c r="C58" s="26">
        <v>4906.5377077499998</v>
      </c>
      <c r="D58" s="27">
        <v>6542.0502770000003</v>
      </c>
      <c r="E58" s="28">
        <v>8177.5628462500008</v>
      </c>
      <c r="G58" s="51">
        <v>6879.3340989999997</v>
      </c>
      <c r="H58" s="44">
        <f t="shared" si="0"/>
        <v>1.0515562870535853</v>
      </c>
      <c r="S58" s="141">
        <v>3505</v>
      </c>
      <c r="T58" s="142" t="s">
        <v>63</v>
      </c>
      <c r="U58" s="143">
        <v>5159.5005742499998</v>
      </c>
      <c r="V58" s="144">
        <v>6879.3340989999997</v>
      </c>
      <c r="W58" s="145">
        <v>8599.1676237499996</v>
      </c>
    </row>
    <row r="59" spans="1:23" x14ac:dyDescent="0.25">
      <c r="A59" s="25">
        <v>4101</v>
      </c>
      <c r="B59" s="1" t="s">
        <v>64</v>
      </c>
      <c r="C59" s="26">
        <v>4014.74060872269</v>
      </c>
      <c r="D59" s="27">
        <v>5352.98747829692</v>
      </c>
      <c r="E59" s="28">
        <v>6691.23434787115</v>
      </c>
      <c r="G59" s="53">
        <v>5674.4898044896572</v>
      </c>
      <c r="H59" s="44">
        <f t="shared" si="0"/>
        <v>1.0600603546143592</v>
      </c>
      <c r="S59" s="141">
        <v>4101</v>
      </c>
      <c r="T59" s="142" t="s">
        <v>64</v>
      </c>
      <c r="U59" s="143">
        <v>4255.8673533672427</v>
      </c>
      <c r="V59" s="144">
        <v>5674.4898044896572</v>
      </c>
      <c r="W59" s="145">
        <v>7093.1122556120717</v>
      </c>
    </row>
    <row r="60" spans="1:23" x14ac:dyDescent="0.25">
      <c r="A60" s="25">
        <v>3105</v>
      </c>
      <c r="B60" s="1" t="s">
        <v>65</v>
      </c>
      <c r="C60" s="26">
        <v>6036.6543345</v>
      </c>
      <c r="D60" s="27">
        <v>8048.8724460000003</v>
      </c>
      <c r="E60" s="28">
        <v>10061.0905575</v>
      </c>
      <c r="G60" s="51">
        <v>8402.3113420000009</v>
      </c>
      <c r="H60" s="44">
        <f t="shared" si="0"/>
        <v>1.043911603565745</v>
      </c>
      <c r="S60" s="141">
        <v>3105</v>
      </c>
      <c r="T60" s="142" t="s">
        <v>65</v>
      </c>
      <c r="U60" s="143">
        <v>6301.7335065000007</v>
      </c>
      <c r="V60" s="144">
        <v>8402.3113420000009</v>
      </c>
      <c r="W60" s="145">
        <v>10502.889177500001</v>
      </c>
    </row>
    <row r="61" spans="1:23" x14ac:dyDescent="0.25">
      <c r="A61" s="25">
        <v>5106</v>
      </c>
      <c r="B61" s="1" t="s">
        <v>66</v>
      </c>
      <c r="C61" s="26">
        <v>2339.0555955</v>
      </c>
      <c r="D61" s="27">
        <v>3118.7407939999998</v>
      </c>
      <c r="E61" s="28">
        <v>3898.4259924999997</v>
      </c>
      <c r="G61" s="51">
        <v>3260.5084809999998</v>
      </c>
      <c r="H61" s="44">
        <f t="shared" si="0"/>
        <v>1.0454567071661551</v>
      </c>
      <c r="S61" s="141">
        <v>5106</v>
      </c>
      <c r="T61" s="142" t="s">
        <v>66</v>
      </c>
      <c r="U61" s="143">
        <v>2445.3813607499997</v>
      </c>
      <c r="V61" s="144">
        <v>3260.5084809999998</v>
      </c>
      <c r="W61" s="145">
        <v>4075.63560125</v>
      </c>
    </row>
    <row r="62" spans="1:23" x14ac:dyDescent="0.25">
      <c r="A62" s="25">
        <v>5203</v>
      </c>
      <c r="B62" s="1" t="s">
        <v>67</v>
      </c>
      <c r="C62" s="26">
        <v>1581.1892452500001</v>
      </c>
      <c r="D62" s="27">
        <v>2108.2523270000002</v>
      </c>
      <c r="E62" s="28">
        <v>2635.3154087500002</v>
      </c>
      <c r="G62" s="51">
        <v>2208.133832</v>
      </c>
      <c r="H62" s="44">
        <f t="shared" si="0"/>
        <v>1.0473764471742</v>
      </c>
      <c r="S62" s="141">
        <v>5203</v>
      </c>
      <c r="T62" s="142" t="s">
        <v>67</v>
      </c>
      <c r="U62" s="143">
        <v>1656.1003740000001</v>
      </c>
      <c r="V62" s="144">
        <v>2208.133832</v>
      </c>
      <c r="W62" s="145">
        <v>2760.1672899999999</v>
      </c>
    </row>
    <row r="63" spans="1:23" x14ac:dyDescent="0.25">
      <c r="A63" s="25">
        <v>2801</v>
      </c>
      <c r="B63" s="1" t="s">
        <v>68</v>
      </c>
      <c r="C63" s="26">
        <v>1039.1802779999998</v>
      </c>
      <c r="D63" s="27">
        <v>1385.5737039999999</v>
      </c>
      <c r="E63" s="28">
        <v>1731.96713</v>
      </c>
      <c r="G63" s="51">
        <v>1604.5166810000001</v>
      </c>
      <c r="H63" s="44">
        <f t="shared" si="0"/>
        <v>1.1580161173439822</v>
      </c>
      <c r="S63" s="141">
        <v>2801</v>
      </c>
      <c r="T63" s="142" t="s">
        <v>68</v>
      </c>
      <c r="U63" s="143">
        <v>1203.38751075</v>
      </c>
      <c r="V63" s="144">
        <v>1604.5166810000001</v>
      </c>
      <c r="W63" s="145">
        <v>2005.6458512500001</v>
      </c>
    </row>
    <row r="64" spans="1:23" ht="15.75" thickBot="1" x14ac:dyDescent="0.3">
      <c r="A64" s="29">
        <v>5205</v>
      </c>
      <c r="B64" s="30" t="s">
        <v>69</v>
      </c>
      <c r="C64" s="31">
        <v>1654.8129779999999</v>
      </c>
      <c r="D64" s="32">
        <v>2206.4173040000001</v>
      </c>
      <c r="E64" s="33">
        <v>2758.0216300000002</v>
      </c>
      <c r="G64" s="51">
        <v>2315.8723260000002</v>
      </c>
      <c r="H64" s="44">
        <f t="shared" si="0"/>
        <v>1.0496075795823254</v>
      </c>
      <c r="S64" s="166">
        <v>5205</v>
      </c>
      <c r="T64" s="157" t="s">
        <v>69</v>
      </c>
      <c r="U64" s="158">
        <v>1736.9042445</v>
      </c>
      <c r="V64" s="150">
        <v>2315.8723260000002</v>
      </c>
      <c r="W64" s="160">
        <v>2894.8404075000003</v>
      </c>
    </row>
    <row r="65" spans="1:23" x14ac:dyDescent="0.25">
      <c r="A65" s="25">
        <v>2602</v>
      </c>
      <c r="B65" s="1" t="s">
        <v>70</v>
      </c>
      <c r="C65" s="26">
        <v>149.6210595</v>
      </c>
      <c r="D65" s="27">
        <v>199.49474599999999</v>
      </c>
      <c r="E65" s="28">
        <v>249.36843249999998</v>
      </c>
      <c r="G65" s="51">
        <v>208.55840799999999</v>
      </c>
      <c r="H65" s="44">
        <f t="shared" si="0"/>
        <v>1.0454330862427825</v>
      </c>
      <c r="S65" s="161">
        <v>2602</v>
      </c>
      <c r="T65" s="162" t="s">
        <v>70</v>
      </c>
      <c r="U65" s="163">
        <v>156.41880599999999</v>
      </c>
      <c r="V65" s="164">
        <v>208.55840799999999</v>
      </c>
      <c r="W65" s="165">
        <v>260.69800999999995</v>
      </c>
    </row>
    <row r="66" spans="1:23" x14ac:dyDescent="0.25">
      <c r="A66" s="25">
        <v>5202</v>
      </c>
      <c r="B66" s="1" t="s">
        <v>71</v>
      </c>
      <c r="C66" s="26">
        <v>2251.9951499999997</v>
      </c>
      <c r="D66" s="27">
        <v>3002.6601999999998</v>
      </c>
      <c r="E66" s="28">
        <v>3753.3252499999999</v>
      </c>
      <c r="G66" s="51">
        <v>3148.8686309999998</v>
      </c>
      <c r="H66" s="44">
        <f t="shared" si="0"/>
        <v>1.0486929659906239</v>
      </c>
      <c r="S66" s="141">
        <v>5202</v>
      </c>
      <c r="T66" s="142" t="s">
        <v>71</v>
      </c>
      <c r="U66" s="143">
        <v>2361.65147325</v>
      </c>
      <c r="V66" s="144">
        <v>3148.8686309999998</v>
      </c>
      <c r="W66" s="145">
        <v>3936.0857887499997</v>
      </c>
    </row>
    <row r="67" spans="1:23" x14ac:dyDescent="0.25">
      <c r="A67" s="25">
        <v>4306</v>
      </c>
      <c r="B67" s="1" t="s">
        <v>72</v>
      </c>
      <c r="C67" s="26">
        <v>5600.851173</v>
      </c>
      <c r="D67" s="27">
        <v>7467.8015640000003</v>
      </c>
      <c r="E67" s="28">
        <v>9334.7519549999997</v>
      </c>
      <c r="G67" s="51">
        <v>7807.8187939999998</v>
      </c>
      <c r="H67" s="44">
        <f t="shared" ref="H67:H105" si="1">G67/D67</f>
        <v>1.0455311013671171</v>
      </c>
      <c r="S67" s="141">
        <v>4306</v>
      </c>
      <c r="T67" s="142" t="s">
        <v>72</v>
      </c>
      <c r="U67" s="143">
        <v>5855.8640955000001</v>
      </c>
      <c r="V67" s="144">
        <v>7807.8187939999998</v>
      </c>
      <c r="W67" s="145">
        <v>9759.7734925000004</v>
      </c>
    </row>
    <row r="68" spans="1:23" x14ac:dyDescent="0.25">
      <c r="A68" s="25">
        <v>2105</v>
      </c>
      <c r="B68" s="1" t="s">
        <v>73</v>
      </c>
      <c r="C68" s="26">
        <v>453.68699249999997</v>
      </c>
      <c r="D68" s="27">
        <v>604.91598999999997</v>
      </c>
      <c r="E68" s="28">
        <v>756.14498749999996</v>
      </c>
      <c r="G68" s="51">
        <v>632.76920900000005</v>
      </c>
      <c r="H68" s="44">
        <f t="shared" si="1"/>
        <v>1.0460447722666417</v>
      </c>
      <c r="S68" s="141">
        <v>2105</v>
      </c>
      <c r="T68" s="142" t="s">
        <v>73</v>
      </c>
      <c r="U68" s="143">
        <v>474.57690675000003</v>
      </c>
      <c r="V68" s="144">
        <v>632.76920900000005</v>
      </c>
      <c r="W68" s="145">
        <v>790.96151125000006</v>
      </c>
    </row>
    <row r="69" spans="1:23" x14ac:dyDescent="0.25">
      <c r="A69" s="25">
        <v>5101</v>
      </c>
      <c r="B69" s="1" t="s">
        <v>74</v>
      </c>
      <c r="C69" s="26">
        <v>1334.9791957499999</v>
      </c>
      <c r="D69" s="27">
        <v>1779.9722609999999</v>
      </c>
      <c r="E69" s="28">
        <v>2224.9653262499996</v>
      </c>
      <c r="G69" s="51">
        <v>1864.240362</v>
      </c>
      <c r="H69" s="44">
        <f t="shared" si="1"/>
        <v>1.0473423675449065</v>
      </c>
      <c r="S69" s="141">
        <v>5101</v>
      </c>
      <c r="T69" s="142" t="s">
        <v>74</v>
      </c>
      <c r="U69" s="143">
        <v>1398.1802714999999</v>
      </c>
      <c r="V69" s="144">
        <v>1864.240362</v>
      </c>
      <c r="W69" s="145">
        <v>2330.3004525000001</v>
      </c>
    </row>
    <row r="70" spans="1:23" x14ac:dyDescent="0.25">
      <c r="A70" s="25">
        <v>2902</v>
      </c>
      <c r="B70" s="1" t="s">
        <v>75</v>
      </c>
      <c r="C70" s="26">
        <v>228.15894300000002</v>
      </c>
      <c r="D70" s="27">
        <v>304.21192400000001</v>
      </c>
      <c r="E70" s="28">
        <v>380.264905</v>
      </c>
      <c r="G70" s="51">
        <v>316.52626099999998</v>
      </c>
      <c r="H70" s="44">
        <f t="shared" si="1"/>
        <v>1.0404794685168224</v>
      </c>
      <c r="S70" s="141">
        <v>2902</v>
      </c>
      <c r="T70" s="142" t="s">
        <v>75</v>
      </c>
      <c r="U70" s="143">
        <v>237.39469574999998</v>
      </c>
      <c r="V70" s="144">
        <v>316.52626099999998</v>
      </c>
      <c r="W70" s="145">
        <v>395.65782624999997</v>
      </c>
    </row>
    <row r="71" spans="1:23" x14ac:dyDescent="0.25">
      <c r="A71" s="25">
        <v>5104</v>
      </c>
      <c r="B71" s="1" t="s">
        <v>76</v>
      </c>
      <c r="C71" s="26">
        <v>1029.55200375</v>
      </c>
      <c r="D71" s="27">
        <v>1372.736005</v>
      </c>
      <c r="E71" s="28">
        <v>1715.9200062499999</v>
      </c>
      <c r="G71" s="51">
        <v>1386.279902</v>
      </c>
      <c r="H71" s="44">
        <f t="shared" si="1"/>
        <v>1.0098663522706974</v>
      </c>
      <c r="S71" s="141">
        <v>5104</v>
      </c>
      <c r="T71" s="142" t="s">
        <v>76</v>
      </c>
      <c r="U71" s="143">
        <v>1039.7099264999999</v>
      </c>
      <c r="V71" s="144">
        <v>1386.279902</v>
      </c>
      <c r="W71" s="145">
        <v>1732.8498775</v>
      </c>
    </row>
    <row r="72" spans="1:23" x14ac:dyDescent="0.25">
      <c r="A72" s="25">
        <v>2402</v>
      </c>
      <c r="B72" s="1" t="s">
        <v>77</v>
      </c>
      <c r="C72" s="26">
        <v>443.95889699999998</v>
      </c>
      <c r="D72" s="27">
        <v>591.94519600000001</v>
      </c>
      <c r="E72" s="28">
        <v>739.93149500000004</v>
      </c>
      <c r="G72" s="51">
        <v>631.57816500000001</v>
      </c>
      <c r="H72" s="44">
        <f t="shared" si="1"/>
        <v>1.0669537809713046</v>
      </c>
      <c r="S72" s="141">
        <v>2402</v>
      </c>
      <c r="T72" s="142" t="s">
        <v>77</v>
      </c>
      <c r="U72" s="143">
        <v>473.68362375000004</v>
      </c>
      <c r="V72" s="144">
        <v>631.57816500000001</v>
      </c>
      <c r="W72" s="145">
        <v>789.47270624999999</v>
      </c>
    </row>
    <row r="73" spans="1:23" x14ac:dyDescent="0.25">
      <c r="A73" s="25">
        <v>2103</v>
      </c>
      <c r="B73" s="1" t="s">
        <v>78</v>
      </c>
      <c r="C73" s="26">
        <v>639.6033195</v>
      </c>
      <c r="D73" s="27">
        <v>852.80442600000003</v>
      </c>
      <c r="E73" s="28">
        <v>1066.0055325000001</v>
      </c>
      <c r="G73" s="51">
        <v>890.88598300000001</v>
      </c>
      <c r="H73" s="44">
        <f t="shared" si="1"/>
        <v>1.0446545020628211</v>
      </c>
      <c r="S73" s="141">
        <v>2103</v>
      </c>
      <c r="T73" s="142" t="s">
        <v>78</v>
      </c>
      <c r="U73" s="143">
        <v>668.16448724999998</v>
      </c>
      <c r="V73" s="144">
        <v>890.88598300000001</v>
      </c>
      <c r="W73" s="145">
        <v>1113.6074787499999</v>
      </c>
    </row>
    <row r="74" spans="1:23" x14ac:dyDescent="0.25">
      <c r="A74" s="25">
        <v>1202</v>
      </c>
      <c r="B74" s="1" t="s">
        <v>79</v>
      </c>
      <c r="C74" s="26">
        <v>164.06324025000001</v>
      </c>
      <c r="D74" s="27">
        <v>218.75098700000001</v>
      </c>
      <c r="E74" s="28">
        <v>273.43873374999998</v>
      </c>
      <c r="G74" s="51">
        <v>228.58203399999999</v>
      </c>
      <c r="H74" s="44">
        <f t="shared" si="1"/>
        <v>1.0449417263657876</v>
      </c>
      <c r="S74" s="141">
        <v>1202</v>
      </c>
      <c r="T74" s="142" t="s">
        <v>79</v>
      </c>
      <c r="U74" s="143">
        <v>171.43652549999999</v>
      </c>
      <c r="V74" s="144">
        <v>228.58203399999999</v>
      </c>
      <c r="W74" s="145">
        <v>285.72754249999997</v>
      </c>
    </row>
    <row r="75" spans="1:23" x14ac:dyDescent="0.25">
      <c r="A75" s="25">
        <v>2206</v>
      </c>
      <c r="B75" s="1" t="s">
        <v>80</v>
      </c>
      <c r="C75" s="26">
        <v>96.087915750000008</v>
      </c>
      <c r="D75" s="27">
        <v>128.117221</v>
      </c>
      <c r="E75" s="28">
        <v>160.14652624999999</v>
      </c>
      <c r="G75" s="51">
        <v>135.12531000000001</v>
      </c>
      <c r="H75" s="44">
        <f t="shared" si="1"/>
        <v>1.0547006011003002</v>
      </c>
      <c r="S75" s="141">
        <v>2206</v>
      </c>
      <c r="T75" s="142" t="s">
        <v>80</v>
      </c>
      <c r="U75" s="143">
        <v>101.34398250000001</v>
      </c>
      <c r="V75" s="144">
        <v>135.12531000000001</v>
      </c>
      <c r="W75" s="145">
        <v>168.90663750000002</v>
      </c>
    </row>
    <row r="76" spans="1:23" x14ac:dyDescent="0.25">
      <c r="A76" s="25">
        <v>2910</v>
      </c>
      <c r="B76" s="1" t="s">
        <v>81</v>
      </c>
      <c r="C76" s="26">
        <v>360.65003024999999</v>
      </c>
      <c r="D76" s="27">
        <v>480.86670700000002</v>
      </c>
      <c r="E76" s="28">
        <v>601.08338375000005</v>
      </c>
      <c r="G76" s="51">
        <v>501.98196000000002</v>
      </c>
      <c r="H76" s="44">
        <f t="shared" si="1"/>
        <v>1.0439108232959866</v>
      </c>
      <c r="S76" s="141">
        <v>2910</v>
      </c>
      <c r="T76" s="142" t="s">
        <v>81</v>
      </c>
      <c r="U76" s="143">
        <v>376.48647</v>
      </c>
      <c r="V76" s="144">
        <v>501.98196000000002</v>
      </c>
      <c r="W76" s="145">
        <v>627.47744999999998</v>
      </c>
    </row>
    <row r="77" spans="1:23" x14ac:dyDescent="0.25">
      <c r="A77" s="25">
        <v>2903</v>
      </c>
      <c r="B77" s="1" t="s">
        <v>82</v>
      </c>
      <c r="C77" s="26">
        <v>135.63942374999999</v>
      </c>
      <c r="D77" s="27">
        <v>180.852565</v>
      </c>
      <c r="E77" s="28">
        <v>226.06570625000001</v>
      </c>
      <c r="G77" s="51">
        <v>170.22511800000001</v>
      </c>
      <c r="H77" s="44">
        <f t="shared" si="1"/>
        <v>0.94123695729723278</v>
      </c>
      <c r="S77" s="141">
        <v>2903</v>
      </c>
      <c r="T77" s="142" t="s">
        <v>82</v>
      </c>
      <c r="U77" s="143">
        <v>127.66883850000001</v>
      </c>
      <c r="V77" s="144">
        <v>170.22511800000001</v>
      </c>
      <c r="W77" s="145">
        <v>212.78139750000003</v>
      </c>
    </row>
    <row r="78" spans="1:23" x14ac:dyDescent="0.25">
      <c r="A78" s="25">
        <v>5206</v>
      </c>
      <c r="B78" s="1" t="s">
        <v>83</v>
      </c>
      <c r="C78" s="26">
        <v>4474.6631715000003</v>
      </c>
      <c r="D78" s="27">
        <v>5966.2175619999998</v>
      </c>
      <c r="E78" s="28">
        <v>7457.7719524999993</v>
      </c>
      <c r="G78" s="51">
        <v>6271.9663769999997</v>
      </c>
      <c r="H78" s="44">
        <f t="shared" si="1"/>
        <v>1.0512466754392891</v>
      </c>
      <c r="S78" s="141">
        <v>5206</v>
      </c>
      <c r="T78" s="142" t="s">
        <v>83</v>
      </c>
      <c r="U78" s="143">
        <v>4703.9747827499996</v>
      </c>
      <c r="V78" s="144">
        <v>6271.9663769999997</v>
      </c>
      <c r="W78" s="145">
        <v>7839.9579712499999</v>
      </c>
    </row>
    <row r="79" spans="1:23" x14ac:dyDescent="0.25">
      <c r="A79" s="25">
        <v>2201</v>
      </c>
      <c r="B79" s="1" t="s">
        <v>84</v>
      </c>
      <c r="C79" s="26">
        <v>153.59732325000002</v>
      </c>
      <c r="D79" s="27">
        <v>204.79643100000001</v>
      </c>
      <c r="E79" s="28">
        <v>255.99553875000001</v>
      </c>
      <c r="G79" s="51">
        <v>215.61473899999999</v>
      </c>
      <c r="H79" s="44">
        <f t="shared" si="1"/>
        <v>1.0528246900943306</v>
      </c>
      <c r="S79" s="141">
        <v>2201</v>
      </c>
      <c r="T79" s="142" t="s">
        <v>84</v>
      </c>
      <c r="U79" s="143">
        <v>161.71105424999999</v>
      </c>
      <c r="V79" s="144">
        <v>215.61473899999999</v>
      </c>
      <c r="W79" s="145">
        <v>269.51842375000001</v>
      </c>
    </row>
    <row r="80" spans="1:23" x14ac:dyDescent="0.25">
      <c r="A80" s="25">
        <v>2502</v>
      </c>
      <c r="B80" s="1" t="s">
        <v>85</v>
      </c>
      <c r="C80" s="26">
        <v>209.57292375</v>
      </c>
      <c r="D80" s="27">
        <v>279.430565</v>
      </c>
      <c r="E80" s="28">
        <v>349.28820625000003</v>
      </c>
      <c r="G80" s="51">
        <v>292.56528100000003</v>
      </c>
      <c r="H80" s="44">
        <f t="shared" si="1"/>
        <v>1.0470052944995478</v>
      </c>
      <c r="S80" s="141">
        <v>2502</v>
      </c>
      <c r="T80" s="142" t="s">
        <v>85</v>
      </c>
      <c r="U80" s="143">
        <v>219.42396075000002</v>
      </c>
      <c r="V80" s="144">
        <v>292.56528100000003</v>
      </c>
      <c r="W80" s="145">
        <v>365.70660125000006</v>
      </c>
    </row>
    <row r="81" spans="1:23" x14ac:dyDescent="0.25">
      <c r="A81" s="25">
        <v>3107</v>
      </c>
      <c r="B81" s="1" t="s">
        <v>86</v>
      </c>
      <c r="C81" s="26">
        <v>1349.4004125000001</v>
      </c>
      <c r="D81" s="27">
        <v>1799.20055</v>
      </c>
      <c r="E81" s="28">
        <v>2249.0006874999999</v>
      </c>
      <c r="G81" s="51">
        <v>1900.9103070000001</v>
      </c>
      <c r="H81" s="44">
        <f t="shared" si="1"/>
        <v>1.0565305279614328</v>
      </c>
      <c r="S81" s="141">
        <v>3107</v>
      </c>
      <c r="T81" s="142" t="s">
        <v>86</v>
      </c>
      <c r="U81" s="143">
        <v>1425.6827302500001</v>
      </c>
      <c r="V81" s="144">
        <v>1900.9103070000001</v>
      </c>
      <c r="W81" s="145">
        <v>2376.1378837500001</v>
      </c>
    </row>
    <row r="82" spans="1:23" x14ac:dyDescent="0.25">
      <c r="A82" s="25">
        <v>2905</v>
      </c>
      <c r="B82" s="1" t="s">
        <v>87</v>
      </c>
      <c r="C82" s="26">
        <v>943.44028874999992</v>
      </c>
      <c r="D82" s="27">
        <v>1257.9203849999999</v>
      </c>
      <c r="E82" s="28">
        <v>1572.4004812499998</v>
      </c>
      <c r="G82" s="51">
        <v>1314.1920540000001</v>
      </c>
      <c r="H82" s="44">
        <f t="shared" si="1"/>
        <v>1.0447338875106951</v>
      </c>
      <c r="S82" s="141">
        <v>2905</v>
      </c>
      <c r="T82" s="142" t="s">
        <v>87</v>
      </c>
      <c r="U82" s="143">
        <v>985.64404050000007</v>
      </c>
      <c r="V82" s="144">
        <v>1314.1920540000001</v>
      </c>
      <c r="W82" s="145">
        <v>1642.7400675000001</v>
      </c>
    </row>
    <row r="83" spans="1:23" x14ac:dyDescent="0.25">
      <c r="A83" s="25">
        <v>2203</v>
      </c>
      <c r="B83" s="1" t="s">
        <v>88</v>
      </c>
      <c r="C83" s="26">
        <v>108.68405025000001</v>
      </c>
      <c r="D83" s="27">
        <v>144.91206700000001</v>
      </c>
      <c r="E83" s="28">
        <v>181.14008375</v>
      </c>
      <c r="G83" s="51">
        <v>132.36857599999999</v>
      </c>
      <c r="H83" s="44">
        <f t="shared" si="1"/>
        <v>0.91344067295651776</v>
      </c>
      <c r="S83" s="141">
        <v>2203</v>
      </c>
      <c r="T83" s="142" t="s">
        <v>88</v>
      </c>
      <c r="U83" s="143">
        <v>99.276432</v>
      </c>
      <c r="V83" s="144">
        <v>132.36857599999999</v>
      </c>
      <c r="W83" s="145">
        <v>165.46071999999998</v>
      </c>
    </row>
    <row r="84" spans="1:23" x14ac:dyDescent="0.25">
      <c r="A84" s="25">
        <v>5207</v>
      </c>
      <c r="B84" s="1" t="s">
        <v>89</v>
      </c>
      <c r="C84" s="26">
        <v>2821.1331810000001</v>
      </c>
      <c r="D84" s="27">
        <v>3761.5109080000002</v>
      </c>
      <c r="E84" s="28">
        <v>4701.8886350000002</v>
      </c>
      <c r="G84" s="51">
        <v>4034.4153529999999</v>
      </c>
      <c r="H84" s="44">
        <f t="shared" si="1"/>
        <v>1.0725518153940707</v>
      </c>
      <c r="S84" s="141">
        <v>5207</v>
      </c>
      <c r="T84" s="142" t="s">
        <v>89</v>
      </c>
      <c r="U84" s="143">
        <v>3025.8115147499998</v>
      </c>
      <c r="V84" s="144">
        <v>4034.4153529999999</v>
      </c>
      <c r="W84" s="145">
        <v>5043.0191912499995</v>
      </c>
    </row>
    <row r="85" spans="1:23" x14ac:dyDescent="0.25">
      <c r="A85" s="25">
        <v>5102</v>
      </c>
      <c r="B85" s="1" t="s">
        <v>90</v>
      </c>
      <c r="C85" s="26">
        <v>1632.2888085</v>
      </c>
      <c r="D85" s="27">
        <v>2176.3850779999998</v>
      </c>
      <c r="E85" s="28">
        <v>2720.4813474999996</v>
      </c>
      <c r="G85" s="51">
        <v>2319.370649</v>
      </c>
      <c r="H85" s="44">
        <f t="shared" si="1"/>
        <v>1.0656986543628564</v>
      </c>
      <c r="S85" s="141">
        <v>5102</v>
      </c>
      <c r="T85" s="142" t="s">
        <v>90</v>
      </c>
      <c r="U85" s="143">
        <v>1739.5279867499999</v>
      </c>
      <c r="V85" s="144">
        <v>2319.370649</v>
      </c>
      <c r="W85" s="145">
        <v>2899.2133112500001</v>
      </c>
    </row>
    <row r="86" spans="1:23" x14ac:dyDescent="0.25">
      <c r="A86" s="25">
        <v>2101</v>
      </c>
      <c r="B86" s="1" t="s">
        <v>91</v>
      </c>
      <c r="C86" s="26">
        <v>307.84535249999999</v>
      </c>
      <c r="D86" s="27">
        <v>410.46046999999999</v>
      </c>
      <c r="E86" s="28">
        <v>513.07558749999998</v>
      </c>
      <c r="G86" s="51">
        <v>432.58619199999998</v>
      </c>
      <c r="H86" s="44">
        <f t="shared" si="1"/>
        <v>1.0539046354451624</v>
      </c>
      <c r="S86" s="141">
        <v>2101</v>
      </c>
      <c r="T86" s="142" t="s">
        <v>91</v>
      </c>
      <c r="U86" s="143">
        <v>324.43964399999999</v>
      </c>
      <c r="V86" s="144">
        <v>432.58619199999998</v>
      </c>
      <c r="W86" s="145">
        <v>540.73273999999992</v>
      </c>
    </row>
    <row r="87" spans="1:23" x14ac:dyDescent="0.25">
      <c r="A87" s="25">
        <v>4301</v>
      </c>
      <c r="B87" s="1" t="s">
        <v>92</v>
      </c>
      <c r="C87" s="26">
        <v>3966.9691732500005</v>
      </c>
      <c r="D87" s="27">
        <v>5289.2922310000004</v>
      </c>
      <c r="E87" s="28">
        <v>6611.6152887500002</v>
      </c>
      <c r="G87" s="51">
        <v>5753.1280049999996</v>
      </c>
      <c r="H87" s="44">
        <f t="shared" si="1"/>
        <v>1.0876933536176174</v>
      </c>
      <c r="S87" s="141">
        <v>4301</v>
      </c>
      <c r="T87" s="142" t="s">
        <v>92</v>
      </c>
      <c r="U87" s="143">
        <v>4314.8460037499999</v>
      </c>
      <c r="V87" s="144">
        <v>5753.1280049999996</v>
      </c>
      <c r="W87" s="145">
        <v>7191.4100062499992</v>
      </c>
    </row>
    <row r="88" spans="1:23" x14ac:dyDescent="0.25">
      <c r="A88" s="25">
        <v>4201</v>
      </c>
      <c r="B88" s="1" t="s">
        <v>115</v>
      </c>
      <c r="C88" s="26">
        <v>4277.7575620969455</v>
      </c>
      <c r="D88" s="27">
        <v>5703.6767494625938</v>
      </c>
      <c r="E88" s="28">
        <v>7129.595936828242</v>
      </c>
      <c r="G88" s="53">
        <v>6054.9607149192816</v>
      </c>
      <c r="H88" s="44">
        <f t="shared" si="1"/>
        <v>1.0615890382444597</v>
      </c>
      <c r="S88" s="141">
        <v>4201</v>
      </c>
      <c r="T88" s="142" t="s">
        <v>115</v>
      </c>
      <c r="U88" s="143">
        <v>4541.2205361894612</v>
      </c>
      <c r="V88" s="144">
        <v>6054.9607149192816</v>
      </c>
      <c r="W88" s="145">
        <v>7568.700893649102</v>
      </c>
    </row>
    <row r="89" spans="1:23" x14ac:dyDescent="0.25">
      <c r="A89" s="25">
        <v>2204</v>
      </c>
      <c r="B89" s="1" t="s">
        <v>93</v>
      </c>
      <c r="C89" s="26">
        <v>120.97546349999999</v>
      </c>
      <c r="D89" s="27">
        <v>161.30061799999999</v>
      </c>
      <c r="E89" s="28">
        <v>201.62577249999998</v>
      </c>
      <c r="G89" s="51">
        <v>168.59356199999999</v>
      </c>
      <c r="H89" s="44">
        <f t="shared" si="1"/>
        <v>1.0452133667584584</v>
      </c>
      <c r="S89" s="141">
        <v>2204</v>
      </c>
      <c r="T89" s="142" t="s">
        <v>93</v>
      </c>
      <c r="U89" s="143">
        <v>126.44517149999999</v>
      </c>
      <c r="V89" s="144">
        <v>168.59356199999999</v>
      </c>
      <c r="W89" s="145">
        <v>210.7419525</v>
      </c>
    </row>
    <row r="90" spans="1:23" x14ac:dyDescent="0.25">
      <c r="A90" s="25">
        <v>2601</v>
      </c>
      <c r="B90" s="1" t="s">
        <v>94</v>
      </c>
      <c r="C90" s="26">
        <v>89.467076249999991</v>
      </c>
      <c r="D90" s="27">
        <v>119.289435</v>
      </c>
      <c r="E90" s="28">
        <v>149.11179375</v>
      </c>
      <c r="G90" s="51">
        <v>156.83907199999999</v>
      </c>
      <c r="H90" s="44">
        <f t="shared" si="1"/>
        <v>1.31477755762696</v>
      </c>
      <c r="S90" s="141">
        <v>2601</v>
      </c>
      <c r="T90" s="142" t="s">
        <v>94</v>
      </c>
      <c r="U90" s="143">
        <v>117.62930399999999</v>
      </c>
      <c r="V90" s="144">
        <v>156.83907199999999</v>
      </c>
      <c r="W90" s="145">
        <v>196.04883999999998</v>
      </c>
    </row>
    <row r="91" spans="1:23" x14ac:dyDescent="0.25">
      <c r="A91" s="25">
        <v>5107</v>
      </c>
      <c r="B91" s="1" t="s">
        <v>95</v>
      </c>
      <c r="C91" s="26">
        <v>1735.2191767499999</v>
      </c>
      <c r="D91" s="27">
        <v>2313.6255689999998</v>
      </c>
      <c r="E91" s="28">
        <v>2892.0319612499998</v>
      </c>
      <c r="G91" s="51">
        <v>2425.3861419999998</v>
      </c>
      <c r="H91" s="44">
        <f t="shared" si="1"/>
        <v>1.0483053846298498</v>
      </c>
      <c r="S91" s="141">
        <v>5107</v>
      </c>
      <c r="T91" s="142" t="s">
        <v>95</v>
      </c>
      <c r="U91" s="143">
        <v>1819.0396065</v>
      </c>
      <c r="V91" s="144">
        <v>2425.3861419999998</v>
      </c>
      <c r="W91" s="145">
        <v>3031.7326774999997</v>
      </c>
    </row>
    <row r="92" spans="1:23" x14ac:dyDescent="0.25">
      <c r="A92" s="25">
        <v>1301</v>
      </c>
      <c r="B92" s="1" t="s">
        <v>116</v>
      </c>
      <c r="C92" s="26">
        <v>401.862891674102</v>
      </c>
      <c r="D92" s="27">
        <v>535.81718889880267</v>
      </c>
      <c r="E92" s="28">
        <v>669.77148612350334</v>
      </c>
      <c r="G92" s="53">
        <v>572.85722362435797</v>
      </c>
      <c r="H92" s="44">
        <f t="shared" si="1"/>
        <v>1.069128119614227</v>
      </c>
      <c r="S92" s="141">
        <v>1301</v>
      </c>
      <c r="T92" s="142" t="s">
        <v>116</v>
      </c>
      <c r="U92" s="143">
        <v>429.64291771826845</v>
      </c>
      <c r="V92" s="144">
        <v>572.85722362435797</v>
      </c>
      <c r="W92" s="145">
        <v>716.07152953044749</v>
      </c>
    </row>
    <row r="93" spans="1:23" x14ac:dyDescent="0.25">
      <c r="A93" s="25">
        <v>2908</v>
      </c>
      <c r="B93" s="1" t="s">
        <v>96</v>
      </c>
      <c r="C93" s="26">
        <v>2561.33162025</v>
      </c>
      <c r="D93" s="27">
        <v>3415.108827</v>
      </c>
      <c r="E93" s="28">
        <v>4268.88603375</v>
      </c>
      <c r="G93" s="51">
        <v>3571.9727750000002</v>
      </c>
      <c r="H93" s="44">
        <f t="shared" si="1"/>
        <v>1.0459323424073128</v>
      </c>
      <c r="S93" s="141">
        <v>2908</v>
      </c>
      <c r="T93" s="142" t="s">
        <v>96</v>
      </c>
      <c r="U93" s="143">
        <v>2678.9795812500001</v>
      </c>
      <c r="V93" s="144">
        <v>3571.9727750000002</v>
      </c>
      <c r="W93" s="145">
        <v>4464.9659687500007</v>
      </c>
    </row>
    <row r="94" spans="1:23" x14ac:dyDescent="0.25">
      <c r="A94" s="25">
        <v>5105</v>
      </c>
      <c r="B94" s="1" t="s">
        <v>97</v>
      </c>
      <c r="C94" s="26">
        <v>718.92914174999999</v>
      </c>
      <c r="D94" s="27">
        <v>958.57218899999998</v>
      </c>
      <c r="E94" s="28">
        <v>1198.2152362500001</v>
      </c>
      <c r="G94" s="51">
        <v>1018.11215</v>
      </c>
      <c r="H94" s="44">
        <f t="shared" si="1"/>
        <v>1.0621131738258682</v>
      </c>
      <c r="S94" s="141">
        <v>5105</v>
      </c>
      <c r="T94" s="142" t="s">
        <v>97</v>
      </c>
      <c r="U94" s="143">
        <v>763.58411250000006</v>
      </c>
      <c r="V94" s="144">
        <v>1018.11215</v>
      </c>
      <c r="W94" s="145">
        <v>1272.6401875000001</v>
      </c>
    </row>
    <row r="95" spans="1:23" x14ac:dyDescent="0.25">
      <c r="A95" s="25">
        <v>2106</v>
      </c>
      <c r="B95" s="1" t="s">
        <v>98</v>
      </c>
      <c r="C95" s="26">
        <v>317.32001100000002</v>
      </c>
      <c r="D95" s="27">
        <v>423.09334799999999</v>
      </c>
      <c r="E95" s="28">
        <v>528.86668499999996</v>
      </c>
      <c r="G95" s="51">
        <v>444.629277</v>
      </c>
      <c r="H95" s="44">
        <f t="shared" si="1"/>
        <v>1.0509011287977046</v>
      </c>
      <c r="S95" s="141">
        <v>2106</v>
      </c>
      <c r="T95" s="142" t="s">
        <v>98</v>
      </c>
      <c r="U95" s="143">
        <v>333.47195775</v>
      </c>
      <c r="V95" s="144">
        <v>444.629277</v>
      </c>
      <c r="W95" s="145">
        <v>555.78659625</v>
      </c>
    </row>
    <row r="96" spans="1:23" x14ac:dyDescent="0.25">
      <c r="A96" s="25">
        <v>1501</v>
      </c>
      <c r="B96" s="1" t="s">
        <v>99</v>
      </c>
      <c r="C96" s="26">
        <v>614.88424794292132</v>
      </c>
      <c r="D96" s="27">
        <v>819.84566392389502</v>
      </c>
      <c r="E96" s="28">
        <v>1024.8070799048687</v>
      </c>
      <c r="G96" s="53">
        <v>855.84576300217259</v>
      </c>
      <c r="H96" s="44">
        <f t="shared" si="1"/>
        <v>1.0439108245154047</v>
      </c>
      <c r="S96" s="141">
        <v>1501</v>
      </c>
      <c r="T96" s="142" t="s">
        <v>99</v>
      </c>
      <c r="U96" s="143">
        <v>641.88432225162944</v>
      </c>
      <c r="V96" s="144">
        <v>855.84576300217259</v>
      </c>
      <c r="W96" s="145">
        <v>1069.8072037527158</v>
      </c>
    </row>
    <row r="97" spans="1:23" x14ac:dyDescent="0.25">
      <c r="A97" s="25">
        <v>2605</v>
      </c>
      <c r="B97" s="1" t="s">
        <v>100</v>
      </c>
      <c r="C97" s="26">
        <v>79.23024375</v>
      </c>
      <c r="D97" s="27">
        <v>105.640325</v>
      </c>
      <c r="E97" s="28">
        <v>132.05040625000001</v>
      </c>
      <c r="G97" s="53">
        <v>291.07578999999998</v>
      </c>
      <c r="H97" s="44">
        <f t="shared" si="1"/>
        <v>2.7553473543365183</v>
      </c>
      <c r="S97" s="141">
        <v>2605</v>
      </c>
      <c r="T97" s="142" t="s">
        <v>100</v>
      </c>
      <c r="U97" s="143">
        <v>218.30684249999999</v>
      </c>
      <c r="V97" s="144">
        <v>291.07578999999998</v>
      </c>
      <c r="W97" s="145">
        <v>363.84473749999995</v>
      </c>
    </row>
    <row r="98" spans="1:23" x14ac:dyDescent="0.25">
      <c r="A98" s="25">
        <v>2205</v>
      </c>
      <c r="B98" s="1" t="s">
        <v>101</v>
      </c>
      <c r="C98" s="26">
        <v>206.67025799999999</v>
      </c>
      <c r="D98" s="27">
        <v>275.56034399999999</v>
      </c>
      <c r="E98" s="28">
        <v>344.45042999999998</v>
      </c>
      <c r="G98" s="51">
        <v>288.11634600000002</v>
      </c>
      <c r="H98" s="44">
        <f t="shared" si="1"/>
        <v>1.0455653444822235</v>
      </c>
      <c r="S98" s="141">
        <v>2205</v>
      </c>
      <c r="T98" s="142" t="s">
        <v>101</v>
      </c>
      <c r="U98" s="143">
        <v>216.08725950000002</v>
      </c>
      <c r="V98" s="144">
        <v>288.11634600000002</v>
      </c>
      <c r="W98" s="145">
        <v>360.14543250000003</v>
      </c>
    </row>
    <row r="99" spans="1:23" x14ac:dyDescent="0.25">
      <c r="A99" s="25">
        <v>5001</v>
      </c>
      <c r="B99" s="1" t="s">
        <v>102</v>
      </c>
      <c r="C99" s="26">
        <v>1563.9109604999999</v>
      </c>
      <c r="D99" s="27">
        <v>2085.214614</v>
      </c>
      <c r="E99" s="28">
        <v>2606.5182675000001</v>
      </c>
      <c r="G99" s="51">
        <v>2192.6660139999999</v>
      </c>
      <c r="H99" s="44">
        <f t="shared" si="1"/>
        <v>1.0515301395254848</v>
      </c>
      <c r="S99" s="141">
        <v>5001</v>
      </c>
      <c r="T99" s="142" t="s">
        <v>102</v>
      </c>
      <c r="U99" s="143">
        <v>1644.4995104999998</v>
      </c>
      <c r="V99" s="144">
        <v>2192.6660139999999</v>
      </c>
      <c r="W99" s="145">
        <v>2740.8325175</v>
      </c>
    </row>
    <row r="100" spans="1:23" x14ac:dyDescent="0.25">
      <c r="A100" s="25">
        <v>1303</v>
      </c>
      <c r="B100" s="1" t="s">
        <v>103</v>
      </c>
      <c r="C100" s="26">
        <v>477.20641499999999</v>
      </c>
      <c r="D100" s="27">
        <v>636.27521999999999</v>
      </c>
      <c r="E100" s="28">
        <v>795.34402499999999</v>
      </c>
      <c r="G100" s="51">
        <v>676.94794999999999</v>
      </c>
      <c r="H100" s="44">
        <f t="shared" si="1"/>
        <v>1.0639231714854462</v>
      </c>
      <c r="S100" s="141">
        <v>1303</v>
      </c>
      <c r="T100" s="142" t="s">
        <v>103</v>
      </c>
      <c r="U100" s="143">
        <v>507.71096249999999</v>
      </c>
      <c r="V100" s="144">
        <v>676.94794999999999</v>
      </c>
      <c r="W100" s="145">
        <v>846.18493749999993</v>
      </c>
    </row>
    <row r="101" spans="1:23" x14ac:dyDescent="0.25">
      <c r="A101" s="25">
        <v>5201</v>
      </c>
      <c r="B101" s="1" t="s">
        <v>104</v>
      </c>
      <c r="C101" s="26">
        <v>2459.8563134999999</v>
      </c>
      <c r="D101" s="27">
        <v>3279.8084180000001</v>
      </c>
      <c r="E101" s="28">
        <v>4099.7605224999998</v>
      </c>
      <c r="G101" s="51">
        <v>3428.7537969999998</v>
      </c>
      <c r="H101" s="44">
        <f t="shared" si="1"/>
        <v>1.0454128290489679</v>
      </c>
      <c r="S101" s="141">
        <v>5201</v>
      </c>
      <c r="T101" s="142" t="s">
        <v>104</v>
      </c>
      <c r="U101" s="143">
        <v>2571.56534775</v>
      </c>
      <c r="V101" s="144">
        <v>3428.7537969999998</v>
      </c>
      <c r="W101" s="145">
        <v>4285.9422462499997</v>
      </c>
    </row>
    <row r="102" spans="1:23" x14ac:dyDescent="0.25">
      <c r="A102" s="25">
        <v>5003</v>
      </c>
      <c r="B102" s="1" t="s">
        <v>105</v>
      </c>
      <c r="C102" s="26">
        <v>3344.8505017500001</v>
      </c>
      <c r="D102" s="27">
        <v>4459.8006690000002</v>
      </c>
      <c r="E102" s="28">
        <v>5574.7508362500002</v>
      </c>
      <c r="G102" s="51">
        <v>4686.9095109999998</v>
      </c>
      <c r="H102" s="44">
        <f t="shared" si="1"/>
        <v>1.0509235409507491</v>
      </c>
      <c r="S102" s="141">
        <v>5003</v>
      </c>
      <c r="T102" s="142" t="s">
        <v>105</v>
      </c>
      <c r="U102" s="143">
        <v>3515.1821332499999</v>
      </c>
      <c r="V102" s="144">
        <v>4686.9095109999998</v>
      </c>
      <c r="W102" s="145">
        <v>5858.6368887499993</v>
      </c>
    </row>
    <row r="103" spans="1:23" x14ac:dyDescent="0.25">
      <c r="A103" s="25">
        <v>2104</v>
      </c>
      <c r="B103" s="1" t="s">
        <v>106</v>
      </c>
      <c r="C103" s="26">
        <v>292.46962874999997</v>
      </c>
      <c r="D103" s="27">
        <v>389.95950499999998</v>
      </c>
      <c r="E103" s="28">
        <v>487.44938124999999</v>
      </c>
      <c r="G103" s="51">
        <v>410.08756099999999</v>
      </c>
      <c r="H103" s="44">
        <f t="shared" si="1"/>
        <v>1.0516157594363549</v>
      </c>
      <c r="S103" s="141">
        <v>2104</v>
      </c>
      <c r="T103" s="142" t="s">
        <v>106</v>
      </c>
      <c r="U103" s="143">
        <v>307.56567074999998</v>
      </c>
      <c r="V103" s="144">
        <v>410.08756099999999</v>
      </c>
      <c r="W103" s="145">
        <v>512.60945125000001</v>
      </c>
    </row>
    <row r="104" spans="1:23" x14ac:dyDescent="0.25">
      <c r="A104" s="25">
        <v>2501</v>
      </c>
      <c r="B104" s="1" t="s">
        <v>107</v>
      </c>
      <c r="C104" s="26">
        <v>409.45746224999994</v>
      </c>
      <c r="D104" s="27">
        <v>545.94328299999995</v>
      </c>
      <c r="E104" s="28">
        <v>682.42910374999997</v>
      </c>
      <c r="G104" s="51">
        <v>573.47063800000001</v>
      </c>
      <c r="H104" s="44">
        <f t="shared" si="1"/>
        <v>1.0504216387620617</v>
      </c>
      <c r="S104" s="141">
        <v>2501</v>
      </c>
      <c r="T104" s="142" t="s">
        <v>107</v>
      </c>
      <c r="U104" s="143">
        <v>430.10297850000001</v>
      </c>
      <c r="V104" s="144">
        <v>573.47063800000001</v>
      </c>
      <c r="W104" s="145">
        <v>716.83829749999995</v>
      </c>
    </row>
    <row r="105" spans="1:23" ht="15.75" thickBot="1" x14ac:dyDescent="0.3">
      <c r="A105" s="29">
        <v>4203</v>
      </c>
      <c r="B105" s="30" t="s">
        <v>108</v>
      </c>
      <c r="C105" s="31">
        <v>3229.68360975</v>
      </c>
      <c r="D105" s="32">
        <v>4306.2448130000002</v>
      </c>
      <c r="E105" s="33">
        <v>5382.8060162500005</v>
      </c>
      <c r="G105" s="52">
        <v>4521.2292319999997</v>
      </c>
      <c r="H105" s="44">
        <f t="shared" si="1"/>
        <v>1.0499238729649065</v>
      </c>
      <c r="S105" s="146">
        <v>4203</v>
      </c>
      <c r="T105" s="147" t="s">
        <v>108</v>
      </c>
      <c r="U105" s="148">
        <v>3390.9219239999998</v>
      </c>
      <c r="V105" s="167">
        <v>4521.2292319999997</v>
      </c>
      <c r="W105" s="149">
        <v>5651.5365399999991</v>
      </c>
    </row>
    <row r="106" spans="1:23" x14ac:dyDescent="0.25">
      <c r="A106" s="34">
        <v>1302</v>
      </c>
      <c r="B106" s="130" t="s">
        <v>117</v>
      </c>
      <c r="C106" s="130"/>
      <c r="D106" s="130"/>
      <c r="E106" s="131"/>
      <c r="S106" s="151">
        <v>1302</v>
      </c>
      <c r="T106" s="152" t="s">
        <v>117</v>
      </c>
      <c r="U106" s="152"/>
      <c r="V106" s="152"/>
      <c r="W106" s="153"/>
    </row>
    <row r="107" spans="1:23" ht="15.75" thickBot="1" x14ac:dyDescent="0.3">
      <c r="A107" s="35" t="s">
        <v>118</v>
      </c>
      <c r="B107" s="36" t="s">
        <v>119</v>
      </c>
      <c r="C107" s="76" t="s">
        <v>1</v>
      </c>
      <c r="D107" s="76" t="s">
        <v>3</v>
      </c>
      <c r="E107" s="24" t="s">
        <v>6</v>
      </c>
      <c r="S107" s="154" t="s">
        <v>118</v>
      </c>
      <c r="T107" s="155" t="s">
        <v>119</v>
      </c>
      <c r="U107" s="139" t="s">
        <v>1</v>
      </c>
      <c r="V107" s="139" t="s">
        <v>3</v>
      </c>
      <c r="W107" s="140" t="s">
        <v>6</v>
      </c>
    </row>
    <row r="108" spans="1:23" ht="15.75" thickBot="1" x14ac:dyDescent="0.3">
      <c r="A108" s="34">
        <v>1302</v>
      </c>
      <c r="B108" s="1" t="s">
        <v>120</v>
      </c>
      <c r="C108" s="26">
        <v>4655.9237973918598</v>
      </c>
      <c r="D108" s="27">
        <v>6207.8983965224797</v>
      </c>
      <c r="E108" s="28">
        <v>7759.8729956530997</v>
      </c>
      <c r="G108" s="52">
        <v>7181.4000357564391</v>
      </c>
      <c r="H108" s="44">
        <f t="shared" ref="H108:H110" si="2">G108/D108</f>
        <v>1.1568166192570568</v>
      </c>
      <c r="S108" s="141">
        <v>1302</v>
      </c>
      <c r="T108" s="142" t="s">
        <v>120</v>
      </c>
      <c r="U108" s="143">
        <v>5386.0500268173291</v>
      </c>
      <c r="V108" s="156">
        <v>7181.4000357564391</v>
      </c>
      <c r="W108" s="145">
        <v>8976.7500446955491</v>
      </c>
    </row>
    <row r="109" spans="1:23" ht="15.75" thickBot="1" x14ac:dyDescent="0.3">
      <c r="A109" s="34">
        <v>1302</v>
      </c>
      <c r="B109" s="1" t="s">
        <v>121</v>
      </c>
      <c r="C109" s="26">
        <v>10256.875873135206</v>
      </c>
      <c r="D109" s="27">
        <v>13675.83449751361</v>
      </c>
      <c r="E109" s="28">
        <v>17094.793121892013</v>
      </c>
      <c r="G109" s="52">
        <v>15497.180966113237</v>
      </c>
      <c r="H109" s="44">
        <f t="shared" si="2"/>
        <v>1.1331799144637766</v>
      </c>
      <c r="S109" s="141">
        <v>1302</v>
      </c>
      <c r="T109" s="142" t="s">
        <v>121</v>
      </c>
      <c r="U109" s="143">
        <v>11622.885724584929</v>
      </c>
      <c r="V109" s="156">
        <v>15497.180966113237</v>
      </c>
      <c r="W109" s="145">
        <v>19371.476207641546</v>
      </c>
    </row>
    <row r="110" spans="1:23" ht="15.75" thickBot="1" x14ac:dyDescent="0.3">
      <c r="A110" s="34">
        <v>1302</v>
      </c>
      <c r="B110" s="37" t="s">
        <v>122</v>
      </c>
      <c r="C110" s="38">
        <v>549.09284741872057</v>
      </c>
      <c r="D110" s="39">
        <v>732.12379655829409</v>
      </c>
      <c r="E110" s="40">
        <v>915.15474569786761</v>
      </c>
      <c r="G110" s="52">
        <v>813.0416868730739</v>
      </c>
      <c r="H110" s="44">
        <f t="shared" si="2"/>
        <v>1.1105248739286633</v>
      </c>
      <c r="S110" s="166">
        <v>1302</v>
      </c>
      <c r="T110" s="157" t="s">
        <v>122</v>
      </c>
      <c r="U110" s="158">
        <v>609.7812651548054</v>
      </c>
      <c r="V110" s="159">
        <v>813.0416868730739</v>
      </c>
      <c r="W110" s="160">
        <v>1016.3021085913424</v>
      </c>
    </row>
    <row r="111" spans="1:23" x14ac:dyDescent="0.25">
      <c r="A111" s="75"/>
      <c r="B111" s="75"/>
      <c r="C111" s="78"/>
      <c r="D111" s="78">
        <f>AVERAGE(D3:D105,D108,D109,D110)</f>
        <v>2747.1076681044547</v>
      </c>
      <c r="E111" s="78"/>
      <c r="G111" s="78">
        <f>AVERAGE(G3:G105,G108,G109,G110)</f>
        <v>2908.3740907530068</v>
      </c>
    </row>
    <row r="112" spans="1:23" x14ac:dyDescent="0.25">
      <c r="A112" s="75"/>
      <c r="B112" s="75"/>
      <c r="C112" s="78"/>
      <c r="D112" s="78"/>
      <c r="E112" s="78"/>
      <c r="G112" s="124">
        <f>G111/D111</f>
        <v>1.0587040779365697</v>
      </c>
    </row>
    <row r="113" spans="1:5" x14ac:dyDescent="0.25">
      <c r="A113" s="75"/>
      <c r="B113" s="75"/>
      <c r="C113" s="78"/>
      <c r="D113" s="78"/>
      <c r="E113" s="78"/>
    </row>
  </sheetData>
  <mergeCells count="4">
    <mergeCell ref="A1:E1"/>
    <mergeCell ref="B106:E106"/>
    <mergeCell ref="S1:W1"/>
    <mergeCell ref="T106:W10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resultado saneamento </vt:lpstr>
      <vt:lpstr>comparação sem ajustes</vt:lpstr>
      <vt:lpstr>RR sem dados</vt:lpstr>
      <vt:lpstr>RR Cascavel</vt:lpstr>
      <vt:lpstr>RR Chapecó</vt:lpstr>
      <vt:lpstr>RR Maringa e Londrina</vt:lpstr>
      <vt:lpstr>RR Marabá</vt:lpstr>
      <vt:lpstr>resumo pós ajustes</vt:lpstr>
      <vt:lpstr>comparação pós ajustes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2019-03-21T22:07:05Z</dcterms:created>
  <dcterms:modified xsi:type="dcterms:W3CDTF">2019-03-23T02:06:32Z</dcterms:modified>
</cp:coreProperties>
</file>