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auta de Valores 2018\Pauta de Valores 2018\Memória tratamento dos dados\"/>
    </mc:Choice>
  </mc:AlternateContent>
  <bookViews>
    <workbookView xWindow="0" yWindow="0" windowWidth="20490" windowHeight="7455" firstSheet="8" activeTab="10"/>
  </bookViews>
  <sheets>
    <sheet name="Comparação 2017 2018" sheetId="13" r:id="rId1"/>
    <sheet name="Resultado saneamento" sheetId="1" r:id="rId2"/>
    <sheet name="RR Cascavel" sheetId="2" r:id="rId3"/>
    <sheet name="RR Chapeco" sheetId="3" r:id="rId4"/>
    <sheet name="RR Maraba" sheetId="4" r:id="rId5"/>
    <sheet name="RR Ponta Grossa" sheetId="5" r:id="rId6"/>
    <sheet name="RR Santarém" sheetId="6" r:id="rId7"/>
    <sheet name="RR Maringá e Londrina" sheetId="7" r:id="rId8"/>
    <sheet name="RR Almerim e Monte Alegre" sheetId="8" r:id="rId9"/>
    <sheet name="RR sem dados amostrais" sheetId="9" r:id="rId10"/>
    <sheet name="Resumo após ajustes" sheetId="11" r:id="rId11"/>
    <sheet name="edição" sheetId="15" r:id="rId1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9" l="1"/>
  <c r="C125" i="11"/>
  <c r="C124" i="11"/>
  <c r="C123" i="11"/>
  <c r="C118" i="11"/>
  <c r="C117" i="11"/>
  <c r="C116" i="11"/>
  <c r="C115" i="11"/>
  <c r="C114" i="11"/>
  <c r="E125" i="11"/>
  <c r="E124" i="11"/>
  <c r="E123" i="11"/>
  <c r="E118" i="11"/>
  <c r="E117" i="11"/>
  <c r="E116" i="11"/>
  <c r="E115" i="11"/>
  <c r="E114" i="11"/>
  <c r="X11" i="5" l="1"/>
  <c r="X7" i="5"/>
  <c r="X6" i="5"/>
  <c r="X5" i="5"/>
  <c r="X15" i="5" s="1"/>
  <c r="U11" i="5"/>
  <c r="U7" i="5"/>
  <c r="U6" i="5"/>
  <c r="U5" i="5"/>
  <c r="U15" i="5" s="1"/>
  <c r="R11" i="5"/>
  <c r="R7" i="5"/>
  <c r="R6" i="5"/>
  <c r="R5" i="5"/>
  <c r="R15" i="5" s="1"/>
  <c r="L5" i="5"/>
  <c r="L6" i="5"/>
  <c r="L7" i="5"/>
  <c r="L11" i="5"/>
  <c r="L12" i="5" s="1"/>
  <c r="L14" i="5"/>
  <c r="L15" i="5"/>
  <c r="X12" i="5" l="1"/>
  <c r="X8" i="5"/>
  <c r="X9" i="5" s="1"/>
  <c r="X14" i="5"/>
  <c r="U12" i="5"/>
  <c r="U8" i="5"/>
  <c r="U9" i="5" s="1"/>
  <c r="U14" i="5"/>
  <c r="R12" i="5"/>
  <c r="R8" i="5"/>
  <c r="R9" i="5" s="1"/>
  <c r="R14" i="5"/>
  <c r="L8" i="5"/>
  <c r="L10" i="5" s="1"/>
  <c r="X10" i="5" l="1"/>
  <c r="U10" i="5"/>
  <c r="R10" i="5"/>
  <c r="L9" i="5"/>
  <c r="M11" i="4" l="1"/>
  <c r="M7" i="4"/>
  <c r="M6" i="4"/>
  <c r="M5" i="4"/>
  <c r="M15" i="4" s="1"/>
  <c r="O6" i="3"/>
  <c r="O7" i="3"/>
  <c r="O8" i="3"/>
  <c r="O9" i="3"/>
  <c r="O10" i="3"/>
  <c r="O11" i="3"/>
  <c r="O12" i="3"/>
  <c r="O13" i="3"/>
  <c r="O14" i="3"/>
  <c r="O5" i="3"/>
  <c r="M12" i="4" l="1"/>
  <c r="M8" i="4"/>
  <c r="M9" i="4" s="1"/>
  <c r="M14" i="4"/>
  <c r="C97" i="11"/>
  <c r="C62" i="11"/>
  <c r="C39" i="11"/>
  <c r="C33" i="11"/>
  <c r="C25" i="11"/>
  <c r="C17" i="11"/>
  <c r="C16" i="11"/>
  <c r="E97" i="11"/>
  <c r="E62" i="11"/>
  <c r="E39" i="11"/>
  <c r="E33" i="11"/>
  <c r="E25" i="11"/>
  <c r="E17" i="11"/>
  <c r="E16" i="11"/>
  <c r="I16" i="11"/>
  <c r="I10" i="11"/>
  <c r="I11" i="11"/>
  <c r="I12" i="11"/>
  <c r="I13" i="11"/>
  <c r="I14" i="11"/>
  <c r="I15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9" i="11"/>
  <c r="M10" i="4" l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4" i="2"/>
  <c r="T106" i="1" l="1"/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9" i="1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4" i="13"/>
  <c r="C71" i="9" l="1"/>
  <c r="Q47" i="6" l="1"/>
  <c r="Q43" i="6"/>
  <c r="Q42" i="6"/>
  <c r="Q41" i="6"/>
  <c r="Q51" i="6" s="1"/>
  <c r="M47" i="6"/>
  <c r="M43" i="6"/>
  <c r="M42" i="6"/>
  <c r="M41" i="6"/>
  <c r="M51" i="6" s="1"/>
  <c r="Q48" i="6" l="1"/>
  <c r="Q44" i="6"/>
  <c r="Q45" i="6" s="1"/>
  <c r="Q50" i="6"/>
  <c r="M48" i="6"/>
  <c r="M44" i="6"/>
  <c r="M45" i="6" s="1"/>
  <c r="M50" i="6"/>
  <c r="D113" i="13"/>
  <c r="B113" i="13"/>
  <c r="D112" i="13"/>
  <c r="B112" i="13"/>
  <c r="D111" i="13"/>
  <c r="B111" i="13"/>
  <c r="D108" i="13"/>
  <c r="B108" i="13"/>
  <c r="D107" i="13"/>
  <c r="B107" i="13"/>
  <c r="D106" i="13"/>
  <c r="D105" i="13"/>
  <c r="B105" i="13"/>
  <c r="D104" i="13"/>
  <c r="B104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R6" i="6"/>
  <c r="C26" i="9"/>
  <c r="D26" i="9" s="1"/>
  <c r="C27" i="9"/>
  <c r="C25" i="9"/>
  <c r="D25" i="9" s="1"/>
  <c r="B18" i="9"/>
  <c r="B19" i="9" s="1"/>
  <c r="C19" i="9" s="1"/>
  <c r="B17" i="9"/>
  <c r="B62" i="9"/>
  <c r="B52" i="9"/>
  <c r="C52" i="9" s="1"/>
  <c r="B42" i="9"/>
  <c r="C42" i="9" s="1"/>
  <c r="C62" i="9" l="1"/>
  <c r="Q46" i="6"/>
  <c r="M46" i="6"/>
  <c r="B9" i="8"/>
  <c r="B8" i="8"/>
  <c r="B15" i="8"/>
  <c r="B16" i="8" s="1"/>
  <c r="B10" i="8"/>
  <c r="C10" i="8" s="1"/>
  <c r="P14" i="7"/>
  <c r="P10" i="7"/>
  <c r="P9" i="7"/>
  <c r="P8" i="7"/>
  <c r="P18" i="7" s="1"/>
  <c r="L8" i="7"/>
  <c r="L14" i="7"/>
  <c r="L10" i="7"/>
  <c r="L9" i="7"/>
  <c r="L18" i="7"/>
  <c r="I47" i="6"/>
  <c r="I43" i="6"/>
  <c r="I42" i="6"/>
  <c r="I41" i="6"/>
  <c r="I51" i="6" s="1"/>
  <c r="D47" i="6"/>
  <c r="D43" i="6"/>
  <c r="D42" i="6"/>
  <c r="D41" i="6"/>
  <c r="D51" i="6" s="1"/>
  <c r="R12" i="6"/>
  <c r="R8" i="6"/>
  <c r="R7" i="6"/>
  <c r="N12" i="6" s="1"/>
  <c r="R16" i="6"/>
  <c r="N7" i="6"/>
  <c r="J27" i="6"/>
  <c r="J28" i="6"/>
  <c r="J29" i="6"/>
  <c r="J30" i="6"/>
  <c r="J31" i="6"/>
  <c r="J32" i="6"/>
  <c r="J33" i="6"/>
  <c r="J34" i="6"/>
  <c r="J35" i="6"/>
  <c r="J26" i="6"/>
  <c r="O11" i="5"/>
  <c r="O7" i="5"/>
  <c r="O6" i="5"/>
  <c r="O5" i="5"/>
  <c r="O15" i="5" s="1"/>
  <c r="AC6" i="4"/>
  <c r="AC11" i="4"/>
  <c r="AC7" i="4"/>
  <c r="AC5" i="4"/>
  <c r="AC15" i="4" s="1"/>
  <c r="Y11" i="4"/>
  <c r="Y7" i="4"/>
  <c r="Y6" i="4"/>
  <c r="Y5" i="4"/>
  <c r="Y15" i="4" s="1"/>
  <c r="U11" i="4"/>
  <c r="U7" i="4"/>
  <c r="U6" i="4"/>
  <c r="U5" i="4"/>
  <c r="U15" i="4" s="1"/>
  <c r="Q11" i="4"/>
  <c r="Q7" i="4"/>
  <c r="Q6" i="4"/>
  <c r="Q5" i="4"/>
  <c r="Q15" i="4" s="1"/>
  <c r="P15" i="7" l="1"/>
  <c r="P11" i="7"/>
  <c r="P12" i="7" s="1"/>
  <c r="P17" i="7"/>
  <c r="L15" i="7"/>
  <c r="L11" i="7"/>
  <c r="L12" i="7" s="1"/>
  <c r="L17" i="7"/>
  <c r="N6" i="6"/>
  <c r="N16" i="6" s="1"/>
  <c r="N8" i="6"/>
  <c r="N9" i="6" s="1"/>
  <c r="N10" i="6" s="1"/>
  <c r="I48" i="6"/>
  <c r="I44" i="6"/>
  <c r="I45" i="6" s="1"/>
  <c r="I50" i="6"/>
  <c r="D48" i="6"/>
  <c r="D44" i="6"/>
  <c r="D45" i="6" s="1"/>
  <c r="D50" i="6"/>
  <c r="R13" i="6"/>
  <c r="R9" i="6"/>
  <c r="R10" i="6" s="1"/>
  <c r="R15" i="6"/>
  <c r="O12" i="5"/>
  <c r="O8" i="5"/>
  <c r="O9" i="5" s="1"/>
  <c r="O14" i="5"/>
  <c r="AC12" i="4"/>
  <c r="AC8" i="4"/>
  <c r="AC9" i="4" s="1"/>
  <c r="AC14" i="4"/>
  <c r="Y12" i="4"/>
  <c r="Y8" i="4"/>
  <c r="Y9" i="4" s="1"/>
  <c r="Y14" i="4"/>
  <c r="U12" i="4"/>
  <c r="U8" i="4"/>
  <c r="U9" i="4" s="1"/>
  <c r="U14" i="4"/>
  <c r="Q12" i="4"/>
  <c r="Q8" i="4"/>
  <c r="Q9" i="4" s="1"/>
  <c r="Q14" i="4"/>
  <c r="N15" i="6" l="1"/>
  <c r="N13" i="6"/>
  <c r="P13" i="7"/>
  <c r="L13" i="7"/>
  <c r="I46" i="6"/>
  <c r="D46" i="6"/>
  <c r="R11" i="6"/>
  <c r="N11" i="6"/>
  <c r="O10" i="5"/>
  <c r="AC10" i="4"/>
  <c r="Y10" i="4"/>
  <c r="U10" i="4"/>
  <c r="Q10" i="4"/>
  <c r="J23" i="3" l="1"/>
  <c r="J19" i="3"/>
  <c r="J18" i="3"/>
  <c r="J17" i="3"/>
  <c r="J26" i="3" s="1"/>
  <c r="H23" i="3"/>
  <c r="H19" i="3"/>
  <c r="H18" i="3"/>
  <c r="H17" i="3"/>
  <c r="H26" i="3" s="1"/>
  <c r="L38" i="2"/>
  <c r="L34" i="2"/>
  <c r="L33" i="2"/>
  <c r="L32" i="2"/>
  <c r="L42" i="2" s="1"/>
  <c r="K38" i="2"/>
  <c r="K34" i="2"/>
  <c r="K33" i="2"/>
  <c r="K32" i="2"/>
  <c r="K41" i="2" s="1"/>
  <c r="I38" i="2"/>
  <c r="I39" i="2" s="1"/>
  <c r="I34" i="2"/>
  <c r="I33" i="2"/>
  <c r="I32" i="2"/>
  <c r="I42" i="2" s="1"/>
  <c r="L41" i="2" l="1"/>
  <c r="K42" i="2"/>
  <c r="I35" i="2"/>
  <c r="I36" i="2" s="1"/>
  <c r="I41" i="2"/>
  <c r="J24" i="3"/>
  <c r="J20" i="3"/>
  <c r="J21" i="3" s="1"/>
  <c r="J27" i="3"/>
  <c r="H20" i="3"/>
  <c r="H21" i="3" s="1"/>
  <c r="H24" i="3"/>
  <c r="H27" i="3"/>
  <c r="L35" i="2"/>
  <c r="L36" i="2" s="1"/>
  <c r="L39" i="2"/>
  <c r="L37" i="2"/>
  <c r="K35" i="2"/>
  <c r="K36" i="2" s="1"/>
  <c r="K39" i="2"/>
  <c r="K37" i="2"/>
  <c r="H22" i="3" l="1"/>
  <c r="I37" i="2"/>
  <c r="J22" i="3"/>
</calcChain>
</file>

<file path=xl/sharedStrings.xml><?xml version="1.0" encoding="utf-8"?>
<sst xmlns="http://schemas.openxmlformats.org/spreadsheetml/2006/main" count="2414" uniqueCount="584">
  <si>
    <t>Cod RR</t>
  </si>
  <si>
    <t>Mínimo(25%)</t>
  </si>
  <si>
    <t>Média</t>
  </si>
  <si>
    <t>Máximo(25%)</t>
  </si>
  <si>
    <t>Desvio Padrão</t>
  </si>
  <si>
    <t>Pre saneamento</t>
  </si>
  <si>
    <t>Pós saneamento</t>
  </si>
  <si>
    <t>CV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</si>
  <si>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</si>
  <si>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</si>
  <si>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</si>
  <si>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</si>
  <si>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</si>
  <si>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</si>
  <si>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</si>
  <si>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</si>
  <si>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</si>
  <si>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</si>
  <si>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</si>
  <si>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</si>
  <si>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</si>
  <si>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</si>
  <si>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</si>
  <si>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</si>
  <si>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</si>
  <si>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</si>
  <si>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</si>
  <si>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</si>
  <si>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</si>
  <si>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</si>
  <si>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</si>
  <si>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</si>
  <si>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</si>
  <si>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</si>
  <si>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</si>
  <si>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</si>
  <si>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</si>
  <si>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</si>
  <si>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</si>
  <si>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</si>
  <si>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</si>
  <si>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</si>
  <si>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</si>
  <si>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</si>
  <si>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</si>
  <si>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</si>
  <si>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</si>
  <si>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</si>
  <si>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</si>
  <si>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</si>
  <si>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</si>
  <si>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</si>
  <si>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</si>
  <si>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</si>
  <si>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</si>
  <si>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</si>
  <si>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</si>
  <si>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</si>
  <si>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</si>
  <si>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</si>
  <si>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</si>
  <si>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</si>
  <si>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</si>
  <si>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</si>
  <si>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</si>
  <si>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</si>
  <si>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</si>
  <si>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</si>
  <si>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</si>
  <si>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</si>
  <si>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</si>
  <si>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</si>
  <si>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</si>
  <si>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</si>
  <si>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</si>
  <si>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</si>
  <si>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</si>
  <si>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</si>
  <si>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</si>
  <si>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</si>
  <si>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</si>
  <si>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</si>
  <si>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</si>
  <si>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</si>
  <si>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</si>
  <si>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</si>
  <si>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</si>
  <si>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</si>
  <si>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</si>
  <si>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</si>
  <si>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</si>
  <si>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</si>
  <si>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</si>
  <si>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</si>
  <si>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</si>
  <si>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</si>
  <si>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</si>
  <si>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</si>
  <si>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</si>
  <si>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</si>
  <si>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</si>
  <si>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</si>
  <si>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</si>
  <si>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</si>
  <si>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</si>
  <si>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</si>
  <si>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amostras com ajuste do saneamento</t>
  </si>
  <si>
    <t xml:space="preserve">Regiões Rurais </t>
  </si>
  <si>
    <t>Quadro 1 - Parâmetros para Pauta de Valores das RR com elementos (98 das 104 RR)</t>
  </si>
  <si>
    <t>Quadro 1 - Após o resultado do saneamento das amostras de dados para cada Região Rural se procedeu a análise destes avaliando-se o ajuste do saneamento amostral para obtenção de resultados mais satisfatórios em relação a expectativa de preços de terras. Desta forma, para regiões rurais em destaque na lista abaixo, o saneamento dos dados foi ajustado na busca de resultados mais satisfatórios.</t>
  </si>
  <si>
    <t>RR sem dado algum</t>
  </si>
  <si>
    <t>Regiao Rural</t>
  </si>
  <si>
    <t>VTN/ha minimo</t>
  </si>
  <si>
    <t>VTN/há Médio</t>
  </si>
  <si>
    <t>VTN/ha máximo</t>
  </si>
  <si>
    <t>Região Rural da Capital Regional de Macapá</t>
  </si>
  <si>
    <t>Região Rural da Capital Regional de Boa Vista</t>
  </si>
  <si>
    <t>Região Rural do Centro Sub-regional de Tefé</t>
  </si>
  <si>
    <t>Região Rural do Centro Sub-regional de São Miguel do Oeste</t>
  </si>
  <si>
    <t>Região Rural da Capital Regional de Criciúma (SC)</t>
  </si>
  <si>
    <t xml:space="preserve">Regiões Rurais sem dados amostrais de avaliação </t>
  </si>
  <si>
    <t>Região Rural da Metrópole de Manaus</t>
  </si>
  <si>
    <t>Municipio</t>
  </si>
  <si>
    <t xml:space="preserve">Manaus, Itaquatiara e Presidente Figueiredo </t>
  </si>
  <si>
    <t>Iranduba</t>
  </si>
  <si>
    <t xml:space="preserve">demais municipios </t>
  </si>
  <si>
    <t xml:space="preserve">Quadro 2 - Regiões Rurais sem dados amostrais de avaliação </t>
  </si>
  <si>
    <t xml:space="preserve">Região Rural da Metrópole de Manaus </t>
  </si>
  <si>
    <t>No quadro 3 é apresentado a subdivisão da Região Rural da Metropole de Manaus para a qual foi necessário a estratificação para obtenção de um resultado mais coerente em relação a expectativa de preços das terras</t>
  </si>
  <si>
    <t>Quadro 3 - subdivisão da Região Rural da Metrópole de Manaus</t>
  </si>
  <si>
    <t>Cod</t>
  </si>
  <si>
    <t>variação</t>
  </si>
  <si>
    <t>Seq</t>
  </si>
  <si>
    <t>Sigla SR</t>
  </si>
  <si>
    <t>MUNICÍPIO</t>
  </si>
  <si>
    <t>IBGE</t>
  </si>
  <si>
    <t>DENOMINAÇÃO DO IMÓVEL</t>
  </si>
  <si>
    <t>Nota Agro-nômica</t>
  </si>
  <si>
    <t>cod Região Rural</t>
  </si>
  <si>
    <t>Nome Região Rural</t>
  </si>
  <si>
    <t>VTN/há</t>
  </si>
  <si>
    <t>PR</t>
  </si>
  <si>
    <t>ALTAMIRA DO PARANÁ</t>
  </si>
  <si>
    <t>OURO VERDE</t>
  </si>
  <si>
    <t>BARRACÃO</t>
  </si>
  <si>
    <t>FLORES E CONCEIÇÃO  (DT/AV-E)</t>
  </si>
  <si>
    <t>CASCAVEL</t>
  </si>
  <si>
    <t>FAZENDA JANGADINHA (COLÔNIA RIO DA PAZ)   (DT/AV-E)</t>
  </si>
  <si>
    <t>FAZENDA MARAMBAIA</t>
  </si>
  <si>
    <t>FAZENDA SÃO DOMINGOS - LOTE 281-1</t>
  </si>
  <si>
    <t>FAZENDA SÃO DOMINGOS - LOTE 80-C</t>
  </si>
  <si>
    <t>SÃO DOMINGOS OU CAJATI</t>
  </si>
  <si>
    <t>FAROL</t>
  </si>
  <si>
    <t>FAZENDA PARANÁ</t>
  </si>
  <si>
    <t>LOTE 208 DA GLEBA 07 DA COLÔNIA GOIO-ERÊ</t>
  </si>
  <si>
    <t>HONÓRIO SERPA</t>
  </si>
  <si>
    <t>CHOPIM - 04 (TUPY)</t>
  </si>
  <si>
    <t>LARANJAL</t>
  </si>
  <si>
    <t>FAZENDA ÁGUA DO BUGRE</t>
  </si>
  <si>
    <t>FAZENDA LEGENDÁRIA II</t>
  </si>
  <si>
    <t>LOTE 207, GLEBA 16, 1ª PARTE DA COLÔNIA PIQUIRI</t>
  </si>
  <si>
    <t>PARTE DA FAZENDA CHAPADÃO - LT. O5</t>
  </si>
  <si>
    <t>PARTE FAZENDA CHAPADÃO -LT 255 G1.16</t>
  </si>
  <si>
    <t>LINDOESTE</t>
  </si>
  <si>
    <t>FAZENDA SANTA IZABEL</t>
  </si>
  <si>
    <t>MANGUEIRINHA</t>
  </si>
  <si>
    <t>BOA SORTE / NOSSA SENHORA APARECIDA</t>
  </si>
  <si>
    <t>FAZENDA BOM RETIRO I</t>
  </si>
  <si>
    <t>FAZENDA BOM RETIRO II</t>
  </si>
  <si>
    <t>MARMELEIRO</t>
  </si>
  <si>
    <t>FAZENDA PERSEVERANÇA GLEBAS II E II-A</t>
  </si>
  <si>
    <t>NOVA CANTU</t>
  </si>
  <si>
    <t>FAZENDA JERUSALÉM</t>
  </si>
  <si>
    <t>FAZENDA SÃO JORGE E BOA VISTA</t>
  </si>
  <si>
    <t>NOVA LARANJEIRAS</t>
  </si>
  <si>
    <t>PINHAL RALO SETOR RIO CACHOEIRA</t>
  </si>
  <si>
    <t>RENASCENÇA</t>
  </si>
  <si>
    <t>FAZENDA JACIRETÃ</t>
  </si>
  <si>
    <t>SANTA TEREZA DO OESTE</t>
  </si>
  <si>
    <t>FAZENDA BOI PRETO</t>
  </si>
  <si>
    <t>SÃO PEDRO DO IGUAÇU</t>
  </si>
  <si>
    <t>COLÔNIA SÃO PEDRO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</si>
  <si>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</si>
  <si>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</si>
  <si>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</si>
  <si>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</si>
  <si>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</si>
  <si>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</si>
  <si>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</si>
  <si>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Boxplot</t>
  </si>
  <si>
    <t>2&lt;X&gt;2</t>
  </si>
  <si>
    <t>Minimo(25%)</t>
  </si>
  <si>
    <t>Maximo(25%)</t>
  </si>
  <si>
    <t>PALMAS</t>
  </si>
  <si>
    <t>FAZENDA GUARITA</t>
  </si>
  <si>
    <t>SÃO JOÃO DO CERRO AGUDO</t>
  </si>
  <si>
    <t>SÃO LOURENÇO - LOTE VI</t>
  </si>
  <si>
    <t>SC</t>
  </si>
  <si>
    <t>ABELARDO LUZ</t>
  </si>
  <si>
    <t>GLEBA TIMBAÚBA E GLEBA ITANHANGÁ</t>
  </si>
  <si>
    <t>PARTES DAS FAZENDAS ESPERANÇA E OUTRA</t>
  </si>
  <si>
    <t>RESTINGA DOS PAIÓIS</t>
  </si>
  <si>
    <t>CAMPO ERÊ</t>
  </si>
  <si>
    <t>LOTE 150 L</t>
  </si>
  <si>
    <t>CHAPECÓ</t>
  </si>
  <si>
    <t>FAZENDA SERINGA</t>
  </si>
  <si>
    <t>XANXERÊ</t>
  </si>
  <si>
    <t>INVERNADA  DA COCHILA</t>
  </si>
  <si>
    <t>SOSSEGO QUIGUAY</t>
  </si>
  <si>
    <t>MB</t>
  </si>
  <si>
    <t xml:space="preserve">BANNACH </t>
  </si>
  <si>
    <t>FAZENDA BANNACH LT. 15 - MURIÇOCA</t>
  </si>
  <si>
    <t>BOM JESUS DO TOCANTINS</t>
  </si>
  <si>
    <t>MÃE MARIA</t>
  </si>
  <si>
    <t>BREJO GRANDE DO ARAGUAIA</t>
  </si>
  <si>
    <t>FAZENDA BOM JESUS</t>
  </si>
  <si>
    <t>FAZENDA CASTANHEIRA</t>
  </si>
  <si>
    <t>FAZENDA CONSPEL</t>
  </si>
  <si>
    <t>CONCEIÇÃO DO ARAGUAIA</t>
  </si>
  <si>
    <t>FAZENDA ÁGUA AZUL / CAMPO ALEGRE</t>
  </si>
  <si>
    <t>FAZENDA BATENTE</t>
  </si>
  <si>
    <t>FAZENDA CAPIVARA</t>
  </si>
  <si>
    <t>FAZENDA CAPSS</t>
  </si>
  <si>
    <t>FAZENDA CENTRO DA MATA</t>
  </si>
  <si>
    <t>FAZENDA CÉU E MAR</t>
  </si>
  <si>
    <t>FAZENDA CHIBIL</t>
  </si>
  <si>
    <t>FAZENDA COCALINHO</t>
  </si>
  <si>
    <t>FAZENDA CONSOLAÇÃO</t>
  </si>
  <si>
    <t>FAZENDA CRISTO REI</t>
  </si>
  <si>
    <t>FAZENDA ESTIVA</t>
  </si>
  <si>
    <t>FAZENDA INDIAPORÃ</t>
  </si>
  <si>
    <t>FAZENDA PEDRA PRETA</t>
  </si>
  <si>
    <t>FAZENDA SANTA CRUZ</t>
  </si>
  <si>
    <t>FAZENDA SANTA EUDÓXIA</t>
  </si>
  <si>
    <t>FAZENDA SANTA MARIANA I E II</t>
  </si>
  <si>
    <t>FAZENDA SÃO JOSÉ DA ÁGUA BONITA</t>
  </si>
  <si>
    <t>FAZENDA SERTÃO BONITO</t>
  </si>
  <si>
    <t>CURIONÓPOLIS</t>
  </si>
  <si>
    <t>FAZENDA BARRA/CEDRO</t>
  </si>
  <si>
    <t>ELDORADO DO CARAJÁS</t>
  </si>
  <si>
    <t>ABÓBORAS OU PERUANO E CIGANAS</t>
  </si>
  <si>
    <t>CASTANHAL BOM PRINCÍPIO</t>
  </si>
  <si>
    <t>FAZENDA BELO MIRAR</t>
  </si>
  <si>
    <t>FAZENDA E CASTANHAL ALTO BONITO</t>
  </si>
  <si>
    <t>FAZENDA MARIA BONITA</t>
  </si>
  <si>
    <t>FAZENDA MOÇA BONITA</t>
  </si>
  <si>
    <t>FAZENDA NOSSA SENHORA DO P. SOCORRO</t>
  </si>
  <si>
    <t>PROTEÇÃO DIVINA</t>
  </si>
  <si>
    <t>FLORESTA DO ARAGUAIA</t>
  </si>
  <si>
    <t>FAZENDA ENTRE RIOS - LT 76-ITAIPAVAS</t>
  </si>
  <si>
    <t>FAZENDA ENTRE RIOS L.80 DO LT. ITAIPAVA</t>
  </si>
  <si>
    <t>FAZENDA LTE 79 DO LT. ITAIPAVA</t>
  </si>
  <si>
    <t>FAZENDA TRAVESSÃO(GLEBA ITAIPAVA)</t>
  </si>
  <si>
    <t>ITUPIRANGA</t>
  </si>
  <si>
    <t>CASTANHAL CRISTO REI  (DT/AV-E)</t>
  </si>
  <si>
    <t>FAZENDA ÁGUA DA SAÚDE</t>
  </si>
  <si>
    <t>FAZENDA AMAZÔNIA</t>
  </si>
  <si>
    <t>FAZENDA BELO HORIZONTE</t>
  </si>
  <si>
    <t>FAZENDA BOA SORTE</t>
  </si>
  <si>
    <t>FAZENDA BOCA DE FOGO</t>
  </si>
  <si>
    <t>FAZENDA BORRACHEIRA</t>
  </si>
  <si>
    <t>FAZENDA CAJARANA (GLEBA CARAJÁS)</t>
  </si>
  <si>
    <t>FAZENDA CASTANHAL RAINHA</t>
  </si>
  <si>
    <t>FAZENDA CUXIÚ I</t>
  </si>
  <si>
    <t>FAZENDA CUXIÚ II</t>
  </si>
  <si>
    <t>FAZENDA DA ESTÂNCIA</t>
  </si>
  <si>
    <t>FAZENDA OURO VERDE</t>
  </si>
  <si>
    <t>FAZENDA RANCHARIA</t>
  </si>
  <si>
    <t>FAZENDA RESPLANDE</t>
  </si>
  <si>
    <t>FAZENDA SANTO ANTÔNIO</t>
  </si>
  <si>
    <t>JACUNDÁ</t>
  </si>
  <si>
    <t>FAZENDA BELA VISTA</t>
  </si>
  <si>
    <t>MARABÁ</t>
  </si>
  <si>
    <t>CASTANHAL E FAZENDA SÃO RAIMUNDO</t>
  </si>
  <si>
    <t>COMPLEXO FAZENDA CEDRO/RIO PARDO</t>
  </si>
  <si>
    <t>FAZENDA BELO VALE</t>
  </si>
  <si>
    <t>FAZENDA BOA ESPERANÇA</t>
  </si>
  <si>
    <t>FAZENDA BOM FUTURO</t>
  </si>
  <si>
    <t>FAZENDA BRASIL</t>
  </si>
  <si>
    <t>FAZENDA BREJO DO MEIO/FAZENDA IGUAÇU</t>
  </si>
  <si>
    <t>FAZENDA CARIMÃ</t>
  </si>
  <si>
    <t>FAZENDA CASTANHAL CABACEIRAS</t>
  </si>
  <si>
    <t>FAZENDA CASTANHAL LAJEDO</t>
  </si>
  <si>
    <t>FAZENDA CASTANHAL TARTARUGA</t>
  </si>
  <si>
    <t>FAZENDA CONQUISTA</t>
  </si>
  <si>
    <t>FAZENDA COSIPAR</t>
  </si>
  <si>
    <t>FAZENDA ENTRE RIOS</t>
  </si>
  <si>
    <t>FAZENDA ITACAIUNAS</t>
  </si>
  <si>
    <t>FAZENDA ITACAIÚNAS</t>
  </si>
  <si>
    <t>FAZENDA MURAJUBA</t>
  </si>
  <si>
    <t>FAZENDA NOSSA SENHORA DE NAZARÉ OU TIBIRIÇÁ</t>
  </si>
  <si>
    <t>FAZENDA NOVA ITAPERUNA</t>
  </si>
  <si>
    <t>FAZENDA PRINCESA</t>
  </si>
  <si>
    <t>FAZENDA REMA</t>
  </si>
  <si>
    <t>FAZENDA SABINA/SÃO PEDRO</t>
  </si>
  <si>
    <t>FAZENDA SANTA MARIA</t>
  </si>
  <si>
    <t>FAZENDA SANTA MARIA II</t>
  </si>
  <si>
    <t>FAZENDA SANTA RITA I E II</t>
  </si>
  <si>
    <t>FAZENDA SANTO ANTONIO</t>
  </si>
  <si>
    <t>FAZENDA SANTO ANTÔNIO OU CABO DE AÇO</t>
  </si>
  <si>
    <t>FAZENDA TRES PODERES</t>
  </si>
  <si>
    <t>NOVA IPIXUNA</t>
  </si>
  <si>
    <t>FAZENDA GROTÃO DO SEVERINO</t>
  </si>
  <si>
    <t>FAZENDA LAGO AZUL</t>
  </si>
  <si>
    <t>NOVO REPARTIMENTO</t>
  </si>
  <si>
    <t>FAZ.NOSSA SENHORA DA GUIA E SALINAS</t>
  </si>
  <si>
    <t>FAZENDA CIGANA</t>
  </si>
  <si>
    <t>FAZENDA PAJEÚ</t>
  </si>
  <si>
    <t>FAZENDA PARAÍSO</t>
  </si>
  <si>
    <t>FAZENDA RIBEIRÃO DAS PEDRAS</t>
  </si>
  <si>
    <t>FAZENDA SANTA AMÉLIA</t>
  </si>
  <si>
    <t>FAZENDA SANTA IZABEL  (DT/AV-E)</t>
  </si>
  <si>
    <t>FAZENDA SÃO GABRIEL</t>
  </si>
  <si>
    <t>FAZENDA SERRA QUEBRADA</t>
  </si>
  <si>
    <t>FZENDA COCALANDIA</t>
  </si>
  <si>
    <t>PALESTINA DO PARÁ</t>
  </si>
  <si>
    <t>FAZENDA RIO MAR</t>
  </si>
  <si>
    <t>PARAUAPEBAS</t>
  </si>
  <si>
    <t>FAZENDA BOCA DO LAGO</t>
  </si>
  <si>
    <t>FAZENDA CARAJÁS</t>
  </si>
  <si>
    <t>FAZENDA JARDIM</t>
  </si>
  <si>
    <t>FAZENDA JERUSALEM</t>
  </si>
  <si>
    <t>FAZENDA UNIÃO</t>
  </si>
  <si>
    <t>PAU D'ARCO</t>
  </si>
  <si>
    <t>FAZENDA ARAXÁ</t>
  </si>
  <si>
    <t>REDENÇÃO</t>
  </si>
  <si>
    <t>FAZENDA AGROINDUSTRIAL ARCO VERDE</t>
  </si>
  <si>
    <t>FAZENDA CABECEIRA</t>
  </si>
  <si>
    <t>FAZENDA DIBENS</t>
  </si>
  <si>
    <t>FAZENDA FENIX LOTE 04 - A</t>
  </si>
  <si>
    <t>FAZENDA INAJÁ</t>
  </si>
  <si>
    <t>GLEBA NOVA GLÓRIA LOTES 228, 229, 230, 270, 271, 273 E 274</t>
  </si>
  <si>
    <t>RIO MARIA</t>
  </si>
  <si>
    <t>FAZENDA DIUTÁ</t>
  </si>
  <si>
    <t>FAZENDA ESCALADA DO NORTE OU JULIANA</t>
  </si>
  <si>
    <t>FAZENDA SANTA MARIA LOTE 138</t>
  </si>
  <si>
    <t>FAZENDA VALE DA SERRA</t>
  </si>
  <si>
    <t>RONDON DO PARÁ</t>
  </si>
  <si>
    <t>FAZENDA RONDÔNIA</t>
  </si>
  <si>
    <t>SANTA MARIA DAS BARREIRAS</t>
  </si>
  <si>
    <t>FAZENDA AGROPECUS - PARTE II</t>
  </si>
  <si>
    <t>FAZENDA CAFUNDÓ E FAZENDA NOVA</t>
  </si>
  <si>
    <t>FAZENDA CODESPAR</t>
  </si>
  <si>
    <t>FAZENDA JAHÚ</t>
  </si>
  <si>
    <t>FAZENDA NICOBRAN</t>
  </si>
  <si>
    <t>FAZENDA PANORAMA  II</t>
  </si>
  <si>
    <t>FAZENDA PROGRESSO</t>
  </si>
  <si>
    <t>FAZENDA SANTA ELIZA</t>
  </si>
  <si>
    <t>FAZENDA SERRA AZUL</t>
  </si>
  <si>
    <t>SÃO DOMINGOS DO ARAGUAIA</t>
  </si>
  <si>
    <t>CASTANHAL BELO HORIZONTE</t>
  </si>
  <si>
    <t>CASTANHAL E FAZENDA BETH</t>
  </si>
  <si>
    <t>FAZENDA 2 HJOTA CONH. FAZ. OITO BARRACAS</t>
  </si>
  <si>
    <t>FAZENDA ÁGUA FRIA DOS MENDES</t>
  </si>
  <si>
    <t>FAZENDA BELO HORIZONTE II</t>
  </si>
  <si>
    <t>FAZENDA PEDRA DE AMOLAR</t>
  </si>
  <si>
    <t>FAZENDA SANTA LUCIA</t>
  </si>
  <si>
    <t>FAZENDA SANTA LÚCIA</t>
  </si>
  <si>
    <t>SÃO GERALDO DO ARAGUAIA</t>
  </si>
  <si>
    <t>FAZENDA BOQUEIRÃO</t>
  </si>
  <si>
    <t>FAZENDA NOVO MUNDO  (DT/AV-E)</t>
  </si>
  <si>
    <t>FAZENDA REUNIDAS</t>
  </si>
  <si>
    <t>FAZENDA SANTA FÉ</t>
  </si>
  <si>
    <t>FAZENDA SÃO GERALDO</t>
  </si>
  <si>
    <t>FAZENDA TIRA CATINGA</t>
  </si>
  <si>
    <t>SÃO JOÃO DO ARAGUAIA</t>
  </si>
  <si>
    <t>FAZENDA  BOA ESPERANÇA</t>
  </si>
  <si>
    <t>FAZENDA ARAGUAIA</t>
  </si>
  <si>
    <t>FAZENDA BACURI</t>
  </si>
  <si>
    <t>FAZENDA BACURYZINHO</t>
  </si>
  <si>
    <t>FAZENDA PRATA</t>
  </si>
  <si>
    <t>FAZENDA PRIMAVERA/PONTA DE PEDRA E OUTRA</t>
  </si>
  <si>
    <t>TUCURUÍ</t>
  </si>
  <si>
    <t>FAZENDA NOVA UNIÃO</t>
  </si>
  <si>
    <t>FAZENDA REUNIDAS ELDORADO LTDA</t>
  </si>
  <si>
    <t>FAZENDA VALE DO SOL</t>
  </si>
  <si>
    <t>XINGUARA</t>
  </si>
  <si>
    <t>AGROPECUÁRIA SÃO JOSÉ DO ARAGUAIA S/A.</t>
  </si>
  <si>
    <t>FAZENDA MARINGÁ</t>
  </si>
  <si>
    <t>mês/ano avaliação</t>
  </si>
  <si>
    <t>SÃO FÉLIX DO XINGU</t>
  </si>
  <si>
    <t>Região Rural da Capital Regional de Marabá – foram adotados os dados relativos ao período a partir de 2000 por ser considerado que os imóveis avaliados neste período se apresentam em condições mais representativas para estimativa do custo de obten-ção na região. O episódio de Eldorado dos Carajás ocorrido em 1996 é fato importante para essa suposição, posto que nos 3 anos seguintes ao ocorrido foram pagos 78 imóveis e no período subsequente (2000 a 2015. 15 anos) foram pagos 72. É razoável afir-mar que em tratando-se de imóveis ocupados e em conflito estes foram priorizados, porém, sofreram depreciação em função de ocupação.</t>
  </si>
  <si>
    <t>1 expurgo</t>
  </si>
  <si>
    <t>2 expurgo</t>
  </si>
  <si>
    <t>3 expurgo</t>
  </si>
  <si>
    <t>4 expurgo</t>
  </si>
  <si>
    <t>FAZENDA CRICIÚMA - I</t>
  </si>
  <si>
    <t>FAZENDA CRICIÚMA - II</t>
  </si>
  <si>
    <t>FAZENDA CRICIÚMA - III</t>
  </si>
  <si>
    <t>FAZENDA SANTA BARBARA</t>
  </si>
  <si>
    <t>FAZENDA STO ANTONIO DO IRATIM (PARTE)</t>
  </si>
  <si>
    <t>LOTE 96 GLEBA 06 DA COLONIA BOA VENTURA</t>
  </si>
  <si>
    <t>FAZENDA LAGUICHE - PARTE</t>
  </si>
  <si>
    <t>FAZENDA PEDRÃO</t>
  </si>
  <si>
    <t>SEM DENOMINAÇÃO</t>
  </si>
  <si>
    <t>SÍTIO NÚCLEO DAS FLORES</t>
  </si>
  <si>
    <t>FAZENDA VARGEM E SANTA CLARA   (DT/AV-E)</t>
  </si>
  <si>
    <t>FAZENDA CENTO E SEIS</t>
  </si>
  <si>
    <t>FAZENDA FAXINAL DOS MINEIROS</t>
  </si>
  <si>
    <t>FAZENDA LS</t>
  </si>
  <si>
    <t>CATEQUESE</t>
  </si>
  <si>
    <t>FAZENDA SÃO PEDRO E SANTO ANTONIO I</t>
  </si>
  <si>
    <t>SÍTIO PEDRA PRETA</t>
  </si>
  <si>
    <t>SÍTIO ROLA PEDRA</t>
  </si>
  <si>
    <t>FAZENDA BANANAS</t>
  </si>
  <si>
    <t>FAZENDA EUROPA</t>
  </si>
  <si>
    <t>FAZENDA GUARÁ   (DT/AV-E)</t>
  </si>
  <si>
    <t>FAZENDA ROSA</t>
  </si>
  <si>
    <t>FAZENDA SOCORRO</t>
  </si>
  <si>
    <t>RIO DA AREIA/FAXINAL DOS RODRIGUES  (DT/AV-E)</t>
  </si>
  <si>
    <t>FAZENDA SANTANA</t>
  </si>
  <si>
    <t>FAZENDA SERRITO</t>
  </si>
  <si>
    <t>FAZENDA VIRA MACHADO</t>
  </si>
  <si>
    <t>FAZENDA DA CAÇULA</t>
  </si>
  <si>
    <t>FAZENDA NOVA ITAÚNA</t>
  </si>
  <si>
    <t>FAZENDA MICHAELA</t>
  </si>
  <si>
    <t>FAZENDA PINHEIRAL II</t>
  </si>
  <si>
    <t>PINHÃO - FAXINAL DOS RIBEIROS</t>
  </si>
  <si>
    <t>FAZENDA BARREIROS</t>
  </si>
  <si>
    <t>FAZENDA DOM JOSÉ</t>
  </si>
  <si>
    <t>FAZENDA RESERVA (PARTE)</t>
  </si>
  <si>
    <t>PAIOL DE TELHA OU FUNDÃO</t>
  </si>
  <si>
    <t>FAZENDA NOSSA SENHORA APARECIDA</t>
  </si>
  <si>
    <t>FAZENDA SÃO JOSE</t>
  </si>
  <si>
    <t>FAZENDA LINHARES OU CARVORITE</t>
  </si>
  <si>
    <t>FAZENDA DONA TONIA</t>
  </si>
  <si>
    <t>FAZENDA NOSSA SENHORA APARECIDA - LOTES 70 E 84</t>
  </si>
  <si>
    <t>FAZENDA NOSSA SENHORA APARECIDA - LOTES 85 E 86</t>
  </si>
  <si>
    <t>FAZENDA NOSSA SENHORA APARECIDA - LOTES 91 E 92</t>
  </si>
  <si>
    <t>FAZENDA RANCHO ALEGRE</t>
  </si>
  <si>
    <t>FAZENDA RINCÃO</t>
  </si>
  <si>
    <t>Região Rural da Capital Regional de Ponta Grossa – se optará por não se proceder expurgos. O resultado após expurgo pelo gráfico Boxplot não resta coerente.</t>
  </si>
  <si>
    <t>Região Rural da Capital Regional de Chapecó – se optará por não se proceder expurgos. O resultado após expurgo pelo gráfico Boxplot não resta coerente.</t>
  </si>
  <si>
    <t>Região Rural da Capital Regional de Cascavel – se optará por não proceder expurgos pelo Boxplot haja vista a estimativa não restar coerente. Procedeu-se o expurgo dos 4 elementos extremos. Dois abaixo dois acima.</t>
  </si>
  <si>
    <t>OURILÂNDIA DO NORTE</t>
  </si>
  <si>
    <t>FAZENDA SANTA CLARA</t>
  </si>
  <si>
    <t>AGROPECUÁRIA UMUARAMA</t>
  </si>
  <si>
    <t>BARRA BONITA II</t>
  </si>
  <si>
    <t>FAZENDA BARRA BONITA I</t>
  </si>
  <si>
    <t>FAZENDA BARRA BONITA II</t>
  </si>
  <si>
    <t>FAZENDA FLOR DA MATA</t>
  </si>
  <si>
    <t>FAZENDA FORTALEZA</t>
  </si>
  <si>
    <t>TUCUMÃ</t>
  </si>
  <si>
    <t>FAZENDA CAUMÉ</t>
  </si>
  <si>
    <t>SM</t>
  </si>
  <si>
    <t>PACAJÁ</t>
  </si>
  <si>
    <t>FAZENDA BELAM</t>
  </si>
  <si>
    <t>FAZENDA ITATIRA SOL NASCENTE</t>
  </si>
  <si>
    <t>FAZENDA PASSOS</t>
  </si>
  <si>
    <t>FAZENDA VISTA ALEGRE</t>
  </si>
  <si>
    <t>SANTARÉM</t>
  </si>
  <si>
    <t>TAPERA VELHA/DESESPERO</t>
  </si>
  <si>
    <t>pacaja</t>
  </si>
  <si>
    <t>Senador Jose porfilio</t>
  </si>
  <si>
    <t>Altamira</t>
  </si>
  <si>
    <t>Medicilandia</t>
  </si>
  <si>
    <t>itaituba 2</t>
  </si>
  <si>
    <t>Jacareacanga</t>
  </si>
  <si>
    <t>Santarém 1</t>
  </si>
  <si>
    <t>Novo Progresso</t>
  </si>
  <si>
    <t>Itaituba 1</t>
  </si>
  <si>
    <t>Pacoval</t>
  </si>
  <si>
    <t>MRT</t>
  </si>
  <si>
    <t>VTN/ha (sem correção)</t>
  </si>
  <si>
    <t>fator (dez/2016)</t>
  </si>
  <si>
    <t>Para a Região Rural da Capital Regional de Santarém o resultado final não se apresen-tou coerente com a expectativa de preço de terras (VTN/ha médio R$ 272,46). Desta forma, adotou-se a média dos valores das Regiões de Mercado da PPR da Superinten-dência de Santarém/PA como elementos de mercados sendo incorporados a amostra de avaliações. O tratamento estatístico após o ajuste da amostra apresentou um resultado satisfatório com relação a expectativa de preço de terras (VTN/ha médio R$ 920,28)</t>
  </si>
  <si>
    <t>ALVORADA DO SUL</t>
  </si>
  <si>
    <t>FAZENDA INGÁ</t>
  </si>
  <si>
    <t>AMAPORÃ</t>
  </si>
  <si>
    <t>FAZENDA SÃO JOSÉ DO AMAPORÃ</t>
  </si>
  <si>
    <t>APUCARANA</t>
  </si>
  <si>
    <t>FAZ. CAMPANINI/FAZ. AGUA BRANCA</t>
  </si>
  <si>
    <t>BANDEIRANTES</t>
  </si>
  <si>
    <t>CENTENÁRIO DO SUL</t>
  </si>
  <si>
    <t>FAZENDA QUEM SABE</t>
  </si>
  <si>
    <t>COLORADO</t>
  </si>
  <si>
    <t>FAZENDA MARÍLIA</t>
  </si>
  <si>
    <t>CRUZEIRO DO SUL</t>
  </si>
  <si>
    <t>FAZENDA DORA LÚCIA</t>
  </si>
  <si>
    <t>FAXINAL</t>
  </si>
  <si>
    <t>FAZENDA LUIZ III, II E I</t>
  </si>
  <si>
    <t>FLORESTÓPOLIS</t>
  </si>
  <si>
    <t>FAZ. FLORESTA, CASCAVEL I E OUTRAS</t>
  </si>
  <si>
    <t>GUAIRAÇÁ</t>
  </si>
  <si>
    <t>FAZENDA SANTA FILOMENA</t>
  </si>
  <si>
    <t>FAZENDA VIDEIRA</t>
  </si>
  <si>
    <t>ICARAÍMA</t>
  </si>
  <si>
    <t>FAZENDA CENTRAL I</t>
  </si>
  <si>
    <t>FAZENDA CENTRAL III</t>
  </si>
  <si>
    <t>IRETAMA</t>
  </si>
  <si>
    <t>FAZENDA ARIZONA</t>
  </si>
  <si>
    <t>FAZENDA NATA</t>
  </si>
  <si>
    <t>ITAGUAJÉ</t>
  </si>
  <si>
    <t>FAZ. SANTA ADÉLIA</t>
  </si>
  <si>
    <t>FAZENDA SANTA EMÍLIA</t>
  </si>
  <si>
    <t>JARDIM OLINDA</t>
  </si>
  <si>
    <t>FAZENDA MÃE DE DEUS</t>
  </si>
  <si>
    <t>LUIZIANA</t>
  </si>
  <si>
    <t>FAZENDA RIO LARANJEIRAS</t>
  </si>
  <si>
    <t>FAZENDA SÃO VICENTE</t>
  </si>
  <si>
    <t>MARILÂNDIA DO SUL</t>
  </si>
  <si>
    <t>FAZENDA SALTO GRANDE</t>
  </si>
  <si>
    <t>MARILENA</t>
  </si>
  <si>
    <t>FAZ. BOA SORTE</t>
  </si>
  <si>
    <t>FAZENDA SANTO ANGELO</t>
  </si>
  <si>
    <t>FAZENDA TRÊS IRMÃOS</t>
  </si>
  <si>
    <t>MAUÁ DA SERRA</t>
  </si>
  <si>
    <t>FAZENDA MAUÁ</t>
  </si>
  <si>
    <t>MIRADOR</t>
  </si>
  <si>
    <t>FAZENDA MONTE AZUL</t>
  </si>
  <si>
    <t>NOVA LONDRINA</t>
  </si>
  <si>
    <t>FAZENDA BRIZANTA</t>
  </si>
  <si>
    <t>PARANAVAÍ</t>
  </si>
  <si>
    <t>FAZENDA NOVO HORIZONTE  (DT/AV-E)</t>
  </si>
  <si>
    <t>PEABIRU</t>
  </si>
  <si>
    <t>FAZENDA MONTE ALTO</t>
  </si>
  <si>
    <t>PLANALTINA DO PARANÁ</t>
  </si>
  <si>
    <t>FAZENDA SÃO FRANCISCO</t>
  </si>
  <si>
    <t>FAZENDA SUMATRA</t>
  </si>
  <si>
    <t>PRIMEIRO DE MAIO</t>
  </si>
  <si>
    <t>QUERÊNCIA DO NORTE</t>
  </si>
  <si>
    <t>FAZENDA ÁGUA DA PRATA</t>
  </si>
  <si>
    <t>FAZENDA PORANGABA II</t>
  </si>
  <si>
    <t>FAZENDA SANTA ANA</t>
  </si>
  <si>
    <t>FAZENDA SÃO PEDRO</t>
  </si>
  <si>
    <t>SANTA CRUZ DE MONTE CASTELO</t>
  </si>
  <si>
    <t>SANTO INÁCIO</t>
  </si>
  <si>
    <t>FAZ. SANTO ANTÔNIO</t>
  </si>
  <si>
    <t>FAZENDA SANTA IVONE</t>
  </si>
  <si>
    <t>FAZENDA SÃO LUIZ</t>
  </si>
  <si>
    <t>FAZENDA TRÊS PONTES  (DT/AV-E)</t>
  </si>
  <si>
    <t>SÃO JOÃO DO CAIUÁ</t>
  </si>
  <si>
    <t>FAZENDA TAPERIVÁ</t>
  </si>
  <si>
    <t>TAMARANA</t>
  </si>
  <si>
    <t>FAZENDA CACIQUE</t>
  </si>
  <si>
    <t>FAZENDA RIO CLARO</t>
  </si>
  <si>
    <t>FAZENDA TESOURO - PARTE A</t>
  </si>
  <si>
    <t>TERRA RICA</t>
  </si>
  <si>
    <t>FAZENDA NOSSA SENHORA DA PENHA</t>
  </si>
  <si>
    <t>FAZENDA SÃO PAULO</t>
  </si>
  <si>
    <t>FAZENDA STO ANTÔNIO DAS ÁGUAS DO CORVO I</t>
  </si>
  <si>
    <t>XAMBRÊ</t>
  </si>
  <si>
    <t>RANCHO BARALDI</t>
  </si>
  <si>
    <t>Região Rural das Capitais Regionais de Maringá e Londrina se – optará por não se pro-ceder expurgos. O resultado após expurgo pelo gráfico Boxplot não resta coerente.</t>
  </si>
  <si>
    <t>1 expurgo Boxplot</t>
  </si>
  <si>
    <t xml:space="preserve">VTN/há da PPR </t>
  </si>
  <si>
    <t>VTN/há médio</t>
  </si>
  <si>
    <t>VTN/há mínimo</t>
  </si>
  <si>
    <t>MRT Monte Alegre (Tipologia Uso indefinido)</t>
  </si>
  <si>
    <t>MRT Obidos (Tipologia Uso Indefinido)</t>
  </si>
  <si>
    <t>media</t>
  </si>
  <si>
    <t>Desvio padrão</t>
  </si>
  <si>
    <t>VTN/há médio*corr.</t>
  </si>
  <si>
    <t>Para a Região Rural de Almeirim e Monte Alegre/PA, a estimativa a partir da amostra de avaialções adiminitrativas do INCRA não mostrou coerência em relação a expectativa de preço de terras para região. A amostra era de um único dado isolado de avaliação datando de 1997. Assim, adotou-se a média dos valores dos Mercados de Terras de Monte Alegre e Óbidos/PA, da PPR da Superintendência de Santarém/PA, corrigidos. A estimativa de preço restou mais coerente em relação a expectativa para região.</t>
  </si>
  <si>
    <t>Interpolaçao</t>
  </si>
  <si>
    <t xml:space="preserve">Interpolaçao </t>
  </si>
  <si>
    <t>interpolação*</t>
  </si>
  <si>
    <t>RR</t>
  </si>
  <si>
    <t>* média de VTN para RR estimado pela média dos VTN/há da RR lindeiras</t>
  </si>
  <si>
    <t>MRT Oeste (Tipologia Pecuária)</t>
  </si>
  <si>
    <t>MRT Leste (Tipologia Pecuária)</t>
  </si>
  <si>
    <t>Para estas regiões com ausência histórica de dados de avaliações a estimativa do valor de referência com base em dados diretos de avaliações de mercado não é aplicável. Assim, a alternativa é a estimativa de forma indireta pela interpolação de dados, adotando como referência os valores das regiões limítrofes, ou pela adoção de valores das PPR/RAMT conforme adequação a expectativa de preço de terras para região.</t>
  </si>
  <si>
    <t>alternativa de estimativa</t>
  </si>
  <si>
    <t>PPR/RAMT</t>
  </si>
  <si>
    <t>dados de mercado</t>
  </si>
  <si>
    <t>Pauta de Valores de Terra Nua (2018)</t>
  </si>
  <si>
    <t>municipios</t>
  </si>
  <si>
    <t>MRT Manaus e Entorno (tipologia floresta)</t>
  </si>
  <si>
    <t>MRT Iranduba (Tipologia floresta)</t>
  </si>
  <si>
    <t>MRT Centro-Leste Amazonense (Tipologia Agricultura Fruticultura)</t>
  </si>
  <si>
    <t>Manaus, Presiente Figueiredo e Itaquatiara</t>
  </si>
  <si>
    <t>Demais municipios</t>
  </si>
  <si>
    <t>especificamente para a Região Rural da Metrópole de Manaus temos uma situação de grande variabilidade do preço médio da terra em função principalmente da forte valoração. Desta forma serão adotados 3 valores em função do municipio. Para os municipios de abrang~encia do MRT Centro-Leste Amazonese será adotado um campo de arbritrio com maior amplitude (100%)</t>
  </si>
  <si>
    <t>PPR RAMT2016</t>
  </si>
  <si>
    <t>subdivisão da Região Rural da Metrópole de Manaus</t>
  </si>
  <si>
    <t>Pauta de Valores de Terra Nua (2017)</t>
  </si>
  <si>
    <t>Mínimo</t>
  </si>
  <si>
    <t>Máximo</t>
  </si>
  <si>
    <t>MRT 1 (Tipologia Pecuárianão titulado)</t>
  </si>
  <si>
    <t>saneamento (2018)</t>
  </si>
  <si>
    <t>No quadro 2 estão listadas a Regiões Rurais com ausência de amostra de dados de avaliação para as quais se procedeu a estimativa de VTN/há a partir da PPR ou da interpolação de dados com as regiões limitrofes</t>
  </si>
  <si>
    <t>Área Avaliada</t>
  </si>
  <si>
    <t>Indice de correção</t>
  </si>
  <si>
    <t xml:space="preserve">VTI/há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</si>
</sst>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237">
    <xf numFmtId="0" fontId="0" fillId="0" borderId="0" xfId="0"/>
    <xf numFmtId="0" fontId="2" fillId="0" borderId="6" xfId="0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/>
    </xf>
    <xf numFmtId="1" fontId="3" fillId="0" borderId="6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right"/>
    </xf>
    <xf numFmtId="1" fontId="3" fillId="0" borderId="9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0" fontId="3" fillId="2" borderId="7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4" fillId="0" borderId="7" xfId="0" applyNumberFormat="1" applyFont="1" applyFill="1" applyBorder="1"/>
    <xf numFmtId="4" fontId="4" fillId="0" borderId="10" xfId="0" applyNumberFormat="1" applyFont="1" applyFill="1" applyBorder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/>
    <xf numFmtId="4" fontId="4" fillId="0" borderId="0" xfId="0" applyNumberFormat="1" applyFont="1" applyFill="1" applyBorder="1"/>
    <xf numFmtId="0" fontId="0" fillId="0" borderId="6" xfId="0" applyBorder="1"/>
    <xf numFmtId="0" fontId="3" fillId="0" borderId="6" xfId="0" applyFont="1" applyFill="1" applyBorder="1" applyAlignment="1">
      <alignment horizontal="left"/>
    </xf>
    <xf numFmtId="4" fontId="4" fillId="0" borderId="6" xfId="0" applyNumberFormat="1" applyFont="1" applyFill="1" applyBorder="1"/>
    <xf numFmtId="0" fontId="3" fillId="2" borderId="6" xfId="0" applyFont="1" applyFill="1" applyBorder="1" applyAlignment="1">
      <alignment horizontal="left"/>
    </xf>
    <xf numFmtId="4" fontId="4" fillId="2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4" fontId="4" fillId="0" borderId="9" xfId="0" applyNumberFormat="1" applyFont="1" applyFill="1" applyBorder="1"/>
    <xf numFmtId="0" fontId="4" fillId="0" borderId="6" xfId="0" applyFont="1" applyBorder="1"/>
    <xf numFmtId="0" fontId="0" fillId="0" borderId="6" xfId="0" applyBorder="1" applyAlignment="1">
      <alignment horizontal="center"/>
    </xf>
    <xf numFmtId="0" fontId="6" fillId="0" borderId="15" xfId="0" applyFont="1" applyFill="1" applyBorder="1" applyAlignment="1">
      <alignment horizontal="left"/>
    </xf>
    <xf numFmtId="4" fontId="7" fillId="0" borderId="16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4" fontId="8" fillId="0" borderId="19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left"/>
    </xf>
    <xf numFmtId="4" fontId="7" fillId="0" borderId="0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0" fontId="7" fillId="0" borderId="20" xfId="0" applyFont="1" applyFill="1" applyBorder="1" applyAlignment="1">
      <alignment horizontal="left"/>
    </xf>
    <xf numFmtId="4" fontId="7" fillId="0" borderId="21" xfId="0" applyNumberFormat="1" applyFont="1" applyFill="1" applyBorder="1" applyAlignment="1">
      <alignment horizontal="right"/>
    </xf>
    <xf numFmtId="4" fontId="7" fillId="0" borderId="22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0" fillId="0" borderId="5" xfId="0" applyBorder="1"/>
    <xf numFmtId="0" fontId="7" fillId="0" borderId="7" xfId="0" applyFont="1" applyFill="1" applyBorder="1" applyAlignment="1">
      <alignment horizontal="left"/>
    </xf>
    <xf numFmtId="0" fontId="0" fillId="0" borderId="8" xfId="0" applyBorder="1"/>
    <xf numFmtId="0" fontId="7" fillId="0" borderId="1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0" fontId="8" fillId="0" borderId="0" xfId="0" applyNumberFormat="1" applyFont="1" applyFill="1" applyBorder="1" applyAlignment="1">
      <alignment horizontal="center"/>
    </xf>
    <xf numFmtId="10" fontId="0" fillId="0" borderId="0" xfId="0" applyNumberFormat="1"/>
    <xf numFmtId="10" fontId="0" fillId="2" borderId="0" xfId="0" applyNumberFormat="1" applyFill="1"/>
    <xf numFmtId="0" fontId="10" fillId="0" borderId="6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vertical="center"/>
    </xf>
    <xf numFmtId="0" fontId="11" fillId="0" borderId="6" xfId="2" applyNumberFormat="1" applyFont="1" applyFill="1" applyBorder="1" applyAlignment="1">
      <alignment horizontal="center" vertical="center"/>
    </xf>
    <xf numFmtId="164" fontId="11" fillId="0" borderId="6" xfId="2" applyNumberFormat="1" applyFont="1" applyFill="1" applyBorder="1" applyAlignment="1">
      <alignment horizontal="center" vertical="center"/>
    </xf>
    <xf numFmtId="4" fontId="0" fillId="0" borderId="6" xfId="0" applyNumberFormat="1" applyBorder="1"/>
    <xf numFmtId="4" fontId="0" fillId="0" borderId="0" xfId="0" applyNumberFormat="1"/>
    <xf numFmtId="10" fontId="0" fillId="0" borderId="6" xfId="0" applyNumberFormat="1" applyBorder="1"/>
    <xf numFmtId="4" fontId="0" fillId="2" borderId="6" xfId="0" applyNumberFormat="1" applyFill="1" applyBorder="1"/>
    <xf numFmtId="0" fontId="0" fillId="2" borderId="6" xfId="0" applyFill="1" applyBorder="1"/>
    <xf numFmtId="4" fontId="5" fillId="2" borderId="6" xfId="0" applyNumberFormat="1" applyFont="1" applyFill="1" applyBorder="1"/>
    <xf numFmtId="0" fontId="5" fillId="2" borderId="6" xfId="0" applyFont="1" applyFill="1" applyBorder="1"/>
    <xf numFmtId="0" fontId="5" fillId="0" borderId="6" xfId="0" applyFont="1" applyBorder="1"/>
    <xf numFmtId="0" fontId="0" fillId="0" borderId="0" xfId="0" applyAlignment="1"/>
    <xf numFmtId="4" fontId="5" fillId="2" borderId="4" xfId="0" applyNumberFormat="1" applyFont="1" applyFill="1" applyBorder="1"/>
    <xf numFmtId="4" fontId="0" fillId="0" borderId="4" xfId="0" applyNumberFormat="1" applyBorder="1"/>
    <xf numFmtId="10" fontId="0" fillId="0" borderId="4" xfId="0" applyNumberFormat="1" applyBorder="1"/>
    <xf numFmtId="0" fontId="0" fillId="0" borderId="4" xfId="0" applyBorder="1"/>
    <xf numFmtId="4" fontId="5" fillId="0" borderId="24" xfId="0" applyNumberFormat="1" applyFont="1" applyFill="1" applyBorder="1"/>
    <xf numFmtId="4" fontId="0" fillId="0" borderId="24" xfId="0" applyNumberFormat="1" applyFill="1" applyBorder="1"/>
    <xf numFmtId="10" fontId="0" fillId="0" borderId="24" xfId="0" applyNumberFormat="1" applyFill="1" applyBorder="1"/>
    <xf numFmtId="0" fontId="0" fillId="0" borderId="24" xfId="0" applyFill="1" applyBorder="1"/>
    <xf numFmtId="0" fontId="5" fillId="0" borderId="24" xfId="0" applyFont="1" applyFill="1" applyBorder="1"/>
    <xf numFmtId="17" fontId="0" fillId="0" borderId="6" xfId="0" applyNumberFormat="1" applyBorder="1"/>
    <xf numFmtId="0" fontId="11" fillId="2" borderId="6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vertical="center"/>
    </xf>
    <xf numFmtId="0" fontId="11" fillId="2" borderId="6" xfId="2" applyNumberFormat="1" applyFont="1" applyFill="1" applyBorder="1" applyAlignment="1">
      <alignment horizontal="center" vertical="center"/>
    </xf>
    <xf numFmtId="164" fontId="11" fillId="2" borderId="6" xfId="2" applyNumberFormat="1" applyFont="1" applyFill="1" applyBorder="1" applyAlignment="1">
      <alignment horizontal="center" vertical="center"/>
    </xf>
    <xf numFmtId="17" fontId="0" fillId="2" borderId="6" xfId="0" applyNumberFormat="1" applyFill="1" applyBorder="1"/>
    <xf numFmtId="4" fontId="10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4" fontId="0" fillId="0" borderId="0" xfId="0" applyNumberFormat="1" applyFill="1" applyBorder="1"/>
    <xf numFmtId="4" fontId="0" fillId="3" borderId="6" xfId="0" applyNumberFormat="1" applyFill="1" applyBorder="1"/>
    <xf numFmtId="4" fontId="0" fillId="0" borderId="6" xfId="0" applyNumberFormat="1" applyFill="1" applyBorder="1"/>
    <xf numFmtId="165" fontId="3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4" fontId="4" fillId="0" borderId="6" xfId="0" applyNumberFormat="1" applyFont="1" applyBorder="1"/>
    <xf numFmtId="4" fontId="4" fillId="4" borderId="6" xfId="0" applyNumberFormat="1" applyFont="1" applyFill="1" applyBorder="1"/>
    <xf numFmtId="4" fontId="0" fillId="4" borderId="6" xfId="0" applyNumberFormat="1" applyFill="1" applyBorder="1"/>
    <xf numFmtId="0" fontId="1" fillId="0" borderId="0" xfId="0" applyFont="1" applyFill="1" applyBorder="1" applyAlignment="1">
      <alignment horizontal="center"/>
    </xf>
    <xf numFmtId="4" fontId="7" fillId="3" borderId="6" xfId="0" applyNumberFormat="1" applyFont="1" applyFill="1" applyBorder="1"/>
    <xf numFmtId="0" fontId="5" fillId="0" borderId="0" xfId="0" applyFont="1" applyBorder="1"/>
    <xf numFmtId="0" fontId="0" fillId="0" borderId="0" xfId="0" applyFill="1" applyBorder="1"/>
    <xf numFmtId="1" fontId="0" fillId="0" borderId="0" xfId="0" applyNumberFormat="1"/>
    <xf numFmtId="1" fontId="5" fillId="0" borderId="6" xfId="0" applyNumberFormat="1" applyFont="1" applyBorder="1"/>
    <xf numFmtId="1" fontId="7" fillId="0" borderId="18" xfId="0" applyNumberFormat="1" applyFont="1" applyFill="1" applyBorder="1" applyAlignment="1">
      <alignment horizontal="left"/>
    </xf>
    <xf numFmtId="1" fontId="0" fillId="0" borderId="6" xfId="0" applyNumberFormat="1" applyBorder="1"/>
    <xf numFmtId="1" fontId="7" fillId="0" borderId="6" xfId="0" applyNumberFormat="1" applyFont="1" applyFill="1" applyBorder="1" applyAlignment="1">
      <alignment horizontal="left"/>
    </xf>
    <xf numFmtId="0" fontId="5" fillId="0" borderId="0" xfId="0" applyFont="1"/>
    <xf numFmtId="1" fontId="7" fillId="0" borderId="0" xfId="0" applyNumberFormat="1" applyFont="1" applyFill="1" applyBorder="1" applyAlignment="1">
      <alignment horizontal="left"/>
    </xf>
    <xf numFmtId="1" fontId="5" fillId="0" borderId="6" xfId="0" applyNumberFormat="1" applyFont="1" applyFill="1" applyBorder="1"/>
    <xf numFmtId="1" fontId="0" fillId="0" borderId="6" xfId="0" applyNumberFormat="1" applyFill="1" applyBorder="1"/>
    <xf numFmtId="1" fontId="7" fillId="0" borderId="6" xfId="0" applyNumberFormat="1" applyFont="1" applyFill="1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7" fillId="0" borderId="0" xfId="0" applyFont="1" applyFill="1" applyBorder="1"/>
    <xf numFmtId="1" fontId="0" fillId="0" borderId="0" xfId="0" applyNumberFormat="1" applyFill="1"/>
    <xf numFmtId="1" fontId="6" fillId="0" borderId="6" xfId="0" applyNumberFormat="1" applyFont="1" applyFill="1" applyBorder="1" applyAlignment="1"/>
    <xf numFmtId="1" fontId="5" fillId="0" borderId="6" xfId="0" applyNumberFormat="1" applyFont="1" applyFill="1" applyBorder="1" applyAlignment="1"/>
    <xf numFmtId="1" fontId="6" fillId="0" borderId="0" xfId="0" applyNumberFormat="1" applyFont="1" applyFill="1" applyBorder="1" applyAlignment="1"/>
    <xf numFmtId="1" fontId="5" fillId="0" borderId="0" xfId="0" applyNumberFormat="1" applyFont="1" applyFill="1" applyBorder="1" applyAlignment="1"/>
    <xf numFmtId="1" fontId="0" fillId="0" borderId="14" xfId="0" applyNumberFormat="1" applyFill="1" applyBorder="1"/>
    <xf numFmtId="1" fontId="5" fillId="0" borderId="14" xfId="0" applyNumberFormat="1" applyFont="1" applyFill="1" applyBorder="1"/>
    <xf numFmtId="1" fontId="0" fillId="0" borderId="6" xfId="0" applyNumberFormat="1" applyFill="1" applyBorder="1" applyAlignment="1">
      <alignment horizontal="left"/>
    </xf>
    <xf numFmtId="1" fontId="0" fillId="0" borderId="0" xfId="0" applyNumberFormat="1" applyFill="1" applyBorder="1"/>
    <xf numFmtId="1" fontId="0" fillId="0" borderId="0" xfId="0" applyNumberFormat="1" applyBorder="1"/>
    <xf numFmtId="1" fontId="5" fillId="2" borderId="6" xfId="0" applyNumberFormat="1" applyFont="1" applyFill="1" applyBorder="1"/>
    <xf numFmtId="1" fontId="6" fillId="0" borderId="18" xfId="0" applyNumberFormat="1" applyFont="1" applyFill="1" applyBorder="1" applyAlignment="1"/>
    <xf numFmtId="1" fontId="5" fillId="0" borderId="0" xfId="0" applyNumberFormat="1" applyFont="1" applyFill="1" applyAlignment="1"/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" fontId="0" fillId="0" borderId="6" xfId="0" applyNumberFormat="1" applyFont="1" applyBorder="1"/>
    <xf numFmtId="1" fontId="5" fillId="0" borderId="0" xfId="0" applyNumberFormat="1" applyFont="1" applyFill="1" applyBorder="1"/>
    <xf numFmtId="1" fontId="5" fillId="0" borderId="0" xfId="0" applyNumberFormat="1" applyFont="1" applyBorder="1"/>
    <xf numFmtId="1" fontId="6" fillId="0" borderId="3" xfId="0" applyNumberFormat="1" applyFont="1" applyFill="1" applyBorder="1" applyAlignment="1">
      <alignment horizontal="right"/>
    </xf>
    <xf numFmtId="1" fontId="7" fillId="0" borderId="7" xfId="0" applyNumberFormat="1" applyFont="1" applyFill="1" applyBorder="1"/>
    <xf numFmtId="1" fontId="7" fillId="0" borderId="10" xfId="0" applyNumberFormat="1" applyFont="1" applyFill="1" applyBorder="1"/>
    <xf numFmtId="1" fontId="7" fillId="0" borderId="0" xfId="0" applyNumberFormat="1" applyFont="1" applyFill="1" applyBorder="1"/>
    <xf numFmtId="10" fontId="2" fillId="0" borderId="7" xfId="0" applyNumberFormat="1" applyFont="1" applyFill="1" applyBorder="1" applyAlignment="1">
      <alignment horizontal="center"/>
    </xf>
    <xf numFmtId="10" fontId="4" fillId="0" borderId="0" xfId="0" applyNumberFormat="1" applyFont="1" applyBorder="1" applyAlignment="1">
      <alignment horizontal="center" wrapText="1"/>
    </xf>
    <xf numFmtId="10" fontId="4" fillId="0" borderId="0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4" fontId="7" fillId="0" borderId="0" xfId="0" applyNumberFormat="1" applyFont="1" applyFill="1" applyBorder="1"/>
    <xf numFmtId="4" fontId="2" fillId="0" borderId="14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5" xfId="0" applyFont="1" applyFill="1" applyBorder="1" applyAlignment="1">
      <alignment horizontal="left"/>
    </xf>
    <xf numFmtId="4" fontId="8" fillId="0" borderId="6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7" fillId="0" borderId="6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4" fontId="4" fillId="0" borderId="32" xfId="0" applyNumberFormat="1" applyFont="1" applyFill="1" applyBorder="1"/>
    <xf numFmtId="4" fontId="3" fillId="0" borderId="32" xfId="0" applyNumberFormat="1" applyFont="1" applyFill="1" applyBorder="1" applyAlignment="1">
      <alignment horizontal="right"/>
    </xf>
    <xf numFmtId="4" fontId="4" fillId="0" borderId="33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left"/>
    </xf>
    <xf numFmtId="4" fontId="4" fillId="2" borderId="5" xfId="0" applyNumberFormat="1" applyFont="1" applyFill="1" applyBorder="1"/>
    <xf numFmtId="4" fontId="4" fillId="2" borderId="7" xfId="0" applyNumberFormat="1" applyFont="1" applyFill="1" applyBorder="1"/>
    <xf numFmtId="0" fontId="3" fillId="0" borderId="35" xfId="0" applyFont="1" applyFill="1" applyBorder="1" applyAlignment="1">
      <alignment horizontal="left"/>
    </xf>
    <xf numFmtId="4" fontId="4" fillId="2" borderId="8" xfId="0" applyNumberFormat="1" applyFont="1" applyFill="1" applyBorder="1"/>
    <xf numFmtId="4" fontId="3" fillId="2" borderId="9" xfId="0" applyNumberFormat="1" applyFont="1" applyFill="1" applyBorder="1" applyAlignment="1">
      <alignment horizontal="right"/>
    </xf>
    <xf numFmtId="4" fontId="4" fillId="2" borderId="10" xfId="0" applyNumberFormat="1" applyFont="1" applyFill="1" applyBorder="1"/>
    <xf numFmtId="0" fontId="3" fillId="0" borderId="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0" fontId="0" fillId="0" borderId="0" xfId="0" applyNumberFormat="1" applyFill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10" fontId="0" fillId="0" borderId="0" xfId="0" applyNumberFormat="1" applyBorder="1"/>
    <xf numFmtId="4" fontId="11" fillId="0" borderId="6" xfId="2" applyNumberFormat="1" applyFont="1" applyFill="1" applyBorder="1" applyAlignment="1">
      <alignment horizontal="right" vertical="center"/>
    </xf>
    <xf numFmtId="2" fontId="0" fillId="0" borderId="6" xfId="0" applyNumberFormat="1" applyBorder="1"/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28" xfId="0" applyFont="1" applyFill="1" applyBorder="1" applyAlignment="1">
      <alignment horizontal="center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center"/>
    </xf>
    <xf numFmtId="0" fontId="4" fillId="0" borderId="25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" fontId="6" fillId="0" borderId="6" xfId="0" applyNumberFormat="1" applyFont="1" applyFill="1" applyBorder="1" applyAlignment="1">
      <alignment horizontal="left"/>
    </xf>
    <xf numFmtId="1" fontId="5" fillId="0" borderId="6" xfId="0" applyNumberFormat="1" applyFont="1" applyFill="1" applyBorder="1" applyAlignment="1">
      <alignment horizontal="left"/>
    </xf>
    <xf numFmtId="0" fontId="4" fillId="0" borderId="29" xfId="0" applyFont="1" applyFill="1" applyBorder="1" applyAlignment="1">
      <alignment horizontal="left" wrapText="1"/>
    </xf>
    <xf numFmtId="0" fontId="4" fillId="0" borderId="30" xfId="0" applyFont="1" applyFill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3"/>
  <sheetViews>
    <sheetView topLeftCell="A91" workbookViewId="0">
      <selection activeCell="F104" sqref="F104:F113"/>
    </sheetView>
  </sheetViews>
  <sheetFormatPr defaultRowHeight="15" x14ac:dyDescent="0.25"/>
  <cols>
    <col min="1" max="1" width="80.28515625" style="150" bestFit="1" customWidth="1"/>
    <col min="2" max="2" width="14" style="150" bestFit="1" customWidth="1"/>
    <col min="3" max="3" width="13" style="150" bestFit="1" customWidth="1"/>
    <col min="4" max="4" width="14.42578125" style="150" bestFit="1" customWidth="1"/>
    <col min="5" max="5" width="3.28515625" style="150" customWidth="1"/>
    <col min="6" max="6" width="9.140625" style="60"/>
    <col min="7" max="7" width="9.140625" style="18"/>
    <col min="8" max="8" width="72.140625" style="18" bestFit="1" customWidth="1"/>
    <col min="9" max="9" width="14" style="18" bestFit="1" customWidth="1"/>
    <col min="10" max="10" width="13" style="18" bestFit="1" customWidth="1"/>
    <col min="11" max="11" width="14.42578125" style="18" bestFit="1" customWidth="1"/>
  </cols>
  <sheetData>
    <row r="1" spans="1:17" ht="15.75" thickBot="1" x14ac:dyDescent="0.3">
      <c r="A1" s="133"/>
      <c r="B1" s="133"/>
      <c r="C1" s="133"/>
      <c r="D1" s="133"/>
    </row>
    <row r="2" spans="1:17" x14ac:dyDescent="0.25">
      <c r="A2" s="188" t="s">
        <v>575</v>
      </c>
      <c r="B2" s="189"/>
      <c r="C2" s="189"/>
      <c r="D2" s="190"/>
      <c r="G2" s="191" t="s">
        <v>579</v>
      </c>
      <c r="H2" s="192"/>
      <c r="I2" s="192"/>
      <c r="J2" s="192"/>
      <c r="K2" s="193"/>
    </row>
    <row r="3" spans="1:17" x14ac:dyDescent="0.25">
      <c r="A3" s="151" t="s">
        <v>111</v>
      </c>
      <c r="B3" s="152" t="s">
        <v>112</v>
      </c>
      <c r="C3" s="152" t="s">
        <v>113</v>
      </c>
      <c r="D3" s="153" t="s">
        <v>114</v>
      </c>
      <c r="G3" s="28" t="s">
        <v>0</v>
      </c>
      <c r="H3" s="1" t="s">
        <v>107</v>
      </c>
      <c r="I3" s="14" t="s">
        <v>1</v>
      </c>
      <c r="J3" s="14" t="s">
        <v>2</v>
      </c>
      <c r="K3" s="15" t="s">
        <v>3</v>
      </c>
    </row>
    <row r="4" spans="1:17" x14ac:dyDescent="0.25">
      <c r="A4" s="135" t="s">
        <v>8</v>
      </c>
      <c r="B4" s="154">
        <v>2415.6231555000004</v>
      </c>
      <c r="C4" s="154">
        <v>3220.8308740000002</v>
      </c>
      <c r="D4" s="155">
        <v>4026.0385925</v>
      </c>
      <c r="F4" s="60">
        <f>(I4-B4)/B4</f>
        <v>5.3011342935853668E-2</v>
      </c>
      <c r="G4" s="29">
        <v>2802</v>
      </c>
      <c r="H4" s="24" t="s">
        <v>8</v>
      </c>
      <c r="I4" s="25">
        <v>2543.6785829999999</v>
      </c>
      <c r="J4" s="5">
        <v>3391.5714440000002</v>
      </c>
      <c r="K4" s="16">
        <v>4239.4643050000004</v>
      </c>
      <c r="L4" t="str">
        <f>IF(M4=G4,"","NÃO")</f>
        <v/>
      </c>
      <c r="M4" s="169">
        <v>2802</v>
      </c>
      <c r="N4" s="170" t="s">
        <v>8</v>
      </c>
      <c r="O4" s="171">
        <v>2543.6785829999999</v>
      </c>
      <c r="P4" s="4">
        <v>3391.5714440000002</v>
      </c>
      <c r="Q4" s="172">
        <v>4239.4643050000004</v>
      </c>
    </row>
    <row r="5" spans="1:17" x14ac:dyDescent="0.25">
      <c r="A5" s="135" t="s">
        <v>9</v>
      </c>
      <c r="B5" s="154">
        <v>1130.1222862500001</v>
      </c>
      <c r="C5" s="154">
        <v>1506.8297150000001</v>
      </c>
      <c r="D5" s="155">
        <v>1883.53714375</v>
      </c>
      <c r="F5" s="60">
        <f t="shared" ref="F5:F68" si="0">(I5-B5)/B5</f>
        <v>2.4846021834656968E-2</v>
      </c>
      <c r="G5" s="29">
        <v>2701</v>
      </c>
      <c r="H5" s="24" t="s">
        <v>9</v>
      </c>
      <c r="I5" s="25">
        <v>1158.2013292500001</v>
      </c>
      <c r="J5" s="5">
        <v>1544.2684389999999</v>
      </c>
      <c r="K5" s="16">
        <v>1930.3355487499998</v>
      </c>
      <c r="L5" t="str">
        <f t="shared" ref="L5:L68" si="1">IF(M5=G5,"","NÃO")</f>
        <v/>
      </c>
      <c r="M5" s="169">
        <v>2701</v>
      </c>
      <c r="N5" s="170" t="s">
        <v>9</v>
      </c>
      <c r="O5" s="171">
        <v>1158.2013292500001</v>
      </c>
      <c r="P5" s="4">
        <v>1544.2684389999999</v>
      </c>
      <c r="Q5" s="172">
        <v>1930.3355487499998</v>
      </c>
    </row>
    <row r="6" spans="1:17" x14ac:dyDescent="0.25">
      <c r="A6" s="135" t="s">
        <v>10</v>
      </c>
      <c r="B6" s="154">
        <v>413.83165650000001</v>
      </c>
      <c r="C6" s="154">
        <v>551.77554199999997</v>
      </c>
      <c r="D6" s="155">
        <v>689.71942749999994</v>
      </c>
      <c r="F6" s="60">
        <f t="shared" si="0"/>
        <v>9.0864132575126044E-2</v>
      </c>
      <c r="G6" s="29">
        <v>2901</v>
      </c>
      <c r="H6" s="24" t="s">
        <v>10</v>
      </c>
      <c r="I6" s="25">
        <v>451.43411100000003</v>
      </c>
      <c r="J6" s="5">
        <v>601.912148</v>
      </c>
      <c r="K6" s="16">
        <v>752.39018499999997</v>
      </c>
      <c r="L6" t="str">
        <f t="shared" si="1"/>
        <v/>
      </c>
      <c r="M6" s="169">
        <v>2901</v>
      </c>
      <c r="N6" s="170" t="s">
        <v>10</v>
      </c>
      <c r="O6" s="171">
        <v>451.43411100000003</v>
      </c>
      <c r="P6" s="4">
        <v>601.912148</v>
      </c>
      <c r="Q6" s="172">
        <v>752.39018499999997</v>
      </c>
    </row>
    <row r="7" spans="1:17" x14ac:dyDescent="0.25">
      <c r="A7" s="135" t="s">
        <v>11</v>
      </c>
      <c r="B7" s="154">
        <v>408.74206049999998</v>
      </c>
      <c r="C7" s="154">
        <v>544.98941400000001</v>
      </c>
      <c r="D7" s="155">
        <v>681.23676750000004</v>
      </c>
      <c r="F7" s="60">
        <f t="shared" si="0"/>
        <v>1.8737710747533998E-2</v>
      </c>
      <c r="G7" s="29">
        <v>2503</v>
      </c>
      <c r="H7" s="24" t="s">
        <v>11</v>
      </c>
      <c r="I7" s="25">
        <v>416.40095100000002</v>
      </c>
      <c r="J7" s="5">
        <v>555.20126800000003</v>
      </c>
      <c r="K7" s="16">
        <v>694.00158499999998</v>
      </c>
      <c r="L7" t="str">
        <f t="shared" si="1"/>
        <v/>
      </c>
      <c r="M7" s="169">
        <v>2503</v>
      </c>
      <c r="N7" s="170" t="s">
        <v>11</v>
      </c>
      <c r="O7" s="171">
        <v>416.40095100000002</v>
      </c>
      <c r="P7" s="4">
        <v>555.20126800000003</v>
      </c>
      <c r="Q7" s="172">
        <v>694.00158499999998</v>
      </c>
    </row>
    <row r="8" spans="1:17" x14ac:dyDescent="0.25">
      <c r="A8" s="135" t="s">
        <v>12</v>
      </c>
      <c r="B8" s="154">
        <v>4562.0609279999999</v>
      </c>
      <c r="C8" s="154">
        <v>6082.7479039999998</v>
      </c>
      <c r="D8" s="155">
        <v>7603.4348799999998</v>
      </c>
      <c r="F8" s="60">
        <f t="shared" si="0"/>
        <v>2.717191170972455E-2</v>
      </c>
      <c r="G8" s="29">
        <v>5002</v>
      </c>
      <c r="H8" s="24" t="s">
        <v>12</v>
      </c>
      <c r="I8" s="25">
        <v>4686.0208447499999</v>
      </c>
      <c r="J8" s="5">
        <v>6248.0277930000002</v>
      </c>
      <c r="K8" s="16">
        <v>7810.0347412500005</v>
      </c>
      <c r="L8" t="str">
        <f t="shared" si="1"/>
        <v/>
      </c>
      <c r="M8" s="169">
        <v>5002</v>
      </c>
      <c r="N8" s="170" t="s">
        <v>12</v>
      </c>
      <c r="O8" s="171">
        <v>4686.0208447499999</v>
      </c>
      <c r="P8" s="4">
        <v>6248.0277930000002</v>
      </c>
      <c r="Q8" s="172">
        <v>7810.0347412500005</v>
      </c>
    </row>
    <row r="9" spans="1:17" x14ac:dyDescent="0.25">
      <c r="A9" s="135" t="s">
        <v>13</v>
      </c>
      <c r="B9" s="154">
        <v>2924.0884747500004</v>
      </c>
      <c r="C9" s="154">
        <v>3898.7846330000002</v>
      </c>
      <c r="D9" s="155">
        <v>4873.48079125</v>
      </c>
      <c r="F9" s="60">
        <f t="shared" si="0"/>
        <v>2.4525877677531952E-2</v>
      </c>
      <c r="G9" s="29">
        <v>3301</v>
      </c>
      <c r="H9" s="24" t="s">
        <v>13</v>
      </c>
      <c r="I9" s="25">
        <v>2995.8043109999999</v>
      </c>
      <c r="J9" s="5">
        <v>3994.4057480000001</v>
      </c>
      <c r="K9" s="16">
        <v>4993.0071850000004</v>
      </c>
      <c r="L9" t="str">
        <f t="shared" si="1"/>
        <v/>
      </c>
      <c r="M9" s="169">
        <v>3301</v>
      </c>
      <c r="N9" s="170" t="s">
        <v>13</v>
      </c>
      <c r="O9" s="171">
        <v>2995.8043109999999</v>
      </c>
      <c r="P9" s="4">
        <v>3994.4057480000001</v>
      </c>
      <c r="Q9" s="172">
        <v>4993.0071850000004</v>
      </c>
    </row>
    <row r="10" spans="1:17" x14ac:dyDescent="0.25">
      <c r="A10" s="135" t="s">
        <v>14</v>
      </c>
      <c r="B10" s="154">
        <v>1044.3493619999999</v>
      </c>
      <c r="C10" s="154">
        <v>1392.4658159999999</v>
      </c>
      <c r="D10" s="155">
        <v>1740.5822699999999</v>
      </c>
      <c r="F10" s="60">
        <f t="shared" si="0"/>
        <v>2.2729287596385851E-2</v>
      </c>
      <c r="G10" s="29">
        <v>2603</v>
      </c>
      <c r="H10" s="24" t="s">
        <v>14</v>
      </c>
      <c r="I10" s="25">
        <v>1068.086679</v>
      </c>
      <c r="J10" s="5">
        <v>1424.1155719999999</v>
      </c>
      <c r="K10" s="16">
        <v>1780.1444649999999</v>
      </c>
      <c r="L10" t="str">
        <f t="shared" si="1"/>
        <v/>
      </c>
      <c r="M10" s="169">
        <v>2603</v>
      </c>
      <c r="N10" s="170" t="s">
        <v>14</v>
      </c>
      <c r="O10" s="171">
        <v>1068.086679</v>
      </c>
      <c r="P10" s="4">
        <v>1424.1155719999999</v>
      </c>
      <c r="Q10" s="172">
        <v>1780.1444649999999</v>
      </c>
    </row>
    <row r="11" spans="1:17" x14ac:dyDescent="0.25">
      <c r="A11" s="135" t="s">
        <v>15</v>
      </c>
      <c r="B11" s="154">
        <v>4377.3266864556153</v>
      </c>
      <c r="C11" s="154">
        <v>5836.4355819408211</v>
      </c>
      <c r="D11" s="155">
        <v>7295.5444774260268</v>
      </c>
      <c r="F11" s="60">
        <f t="shared" si="0"/>
        <v>-0.1691158927539464</v>
      </c>
      <c r="G11" s="29">
        <v>4104</v>
      </c>
      <c r="H11" s="24" t="s">
        <v>15</v>
      </c>
      <c r="I11" s="25">
        <v>3637.0511759999999</v>
      </c>
      <c r="J11" s="5">
        <v>4849.4015680000002</v>
      </c>
      <c r="K11" s="16">
        <v>6061.7519600000005</v>
      </c>
      <c r="L11" t="str">
        <f t="shared" si="1"/>
        <v/>
      </c>
      <c r="M11" s="169">
        <v>4104</v>
      </c>
      <c r="N11" s="170" t="s">
        <v>15</v>
      </c>
      <c r="O11" s="171">
        <v>3637.0511759999999</v>
      </c>
      <c r="P11" s="4">
        <v>4849.4015680000002</v>
      </c>
      <c r="Q11" s="172">
        <v>6061.7519600000005</v>
      </c>
    </row>
    <row r="12" spans="1:17" x14ac:dyDescent="0.25">
      <c r="A12" s="135" t="s">
        <v>16</v>
      </c>
      <c r="B12" s="154">
        <v>4231.1014215054984</v>
      </c>
      <c r="C12" s="154">
        <v>5641.4685620073315</v>
      </c>
      <c r="D12" s="155">
        <v>7051.8357025091645</v>
      </c>
      <c r="F12" s="60">
        <f t="shared" si="0"/>
        <v>-0.40991065439607893</v>
      </c>
      <c r="G12" s="29">
        <v>4202</v>
      </c>
      <c r="H12" s="24" t="s">
        <v>16</v>
      </c>
      <c r="I12" s="25">
        <v>2496.7278689999998</v>
      </c>
      <c r="J12" s="5">
        <v>3328.9704919999999</v>
      </c>
      <c r="K12" s="16">
        <v>4161.2131149999996</v>
      </c>
      <c r="L12" t="str">
        <f t="shared" si="1"/>
        <v/>
      </c>
      <c r="M12" s="169">
        <v>4202</v>
      </c>
      <c r="N12" s="170" t="s">
        <v>16</v>
      </c>
      <c r="O12" s="171">
        <v>2496.7278689999998</v>
      </c>
      <c r="P12" s="4">
        <v>3328.9704919999999</v>
      </c>
      <c r="Q12" s="172">
        <v>4161.2131149999996</v>
      </c>
    </row>
    <row r="13" spans="1:17" x14ac:dyDescent="0.25">
      <c r="A13" s="135" t="s">
        <v>17</v>
      </c>
      <c r="B13" s="154">
        <v>1557.7609004999999</v>
      </c>
      <c r="C13" s="154">
        <v>2077.0145339999999</v>
      </c>
      <c r="D13" s="155">
        <v>2596.2681674999999</v>
      </c>
      <c r="F13" s="60">
        <f t="shared" si="0"/>
        <v>1.9577349765430224E-2</v>
      </c>
      <c r="G13" s="29">
        <v>5103</v>
      </c>
      <c r="H13" s="24" t="s">
        <v>17</v>
      </c>
      <c r="I13" s="25">
        <v>1588.2577305</v>
      </c>
      <c r="J13" s="5">
        <v>2117.676974</v>
      </c>
      <c r="K13" s="16">
        <v>2647.0962175</v>
      </c>
      <c r="L13" t="str">
        <f t="shared" si="1"/>
        <v/>
      </c>
      <c r="M13" s="169">
        <v>5103</v>
      </c>
      <c r="N13" s="170" t="s">
        <v>17</v>
      </c>
      <c r="O13" s="171">
        <v>1588.2577305</v>
      </c>
      <c r="P13" s="4">
        <v>2117.676974</v>
      </c>
      <c r="Q13" s="172">
        <v>2647.0962175</v>
      </c>
    </row>
    <row r="14" spans="1:17" x14ac:dyDescent="0.25">
      <c r="A14" s="135" t="s">
        <v>18</v>
      </c>
      <c r="B14" s="154">
        <v>2531.8950989999998</v>
      </c>
      <c r="C14" s="154">
        <v>3375.8601319999998</v>
      </c>
      <c r="D14" s="155">
        <v>4219.8251650000002</v>
      </c>
      <c r="F14" s="60">
        <f t="shared" si="0"/>
        <v>1.0766615493180136E-2</v>
      </c>
      <c r="G14" s="29">
        <v>5004</v>
      </c>
      <c r="H14" s="24" t="s">
        <v>18</v>
      </c>
      <c r="I14" s="25">
        <v>2559.1550400000001</v>
      </c>
      <c r="J14" s="5">
        <v>3412.2067200000001</v>
      </c>
      <c r="K14" s="16">
        <v>4265.2584000000006</v>
      </c>
      <c r="L14" t="str">
        <f t="shared" si="1"/>
        <v/>
      </c>
      <c r="M14" s="169">
        <v>5004</v>
      </c>
      <c r="N14" s="170" t="s">
        <v>18</v>
      </c>
      <c r="O14" s="171">
        <v>2559.1550400000001</v>
      </c>
      <c r="P14" s="4">
        <v>3412.2067200000001</v>
      </c>
      <c r="Q14" s="172">
        <v>4265.2584000000006</v>
      </c>
    </row>
    <row r="15" spans="1:17" x14ac:dyDescent="0.25">
      <c r="A15" s="135" t="s">
        <v>19</v>
      </c>
      <c r="B15" s="154">
        <v>3441.6079642499999</v>
      </c>
      <c r="C15" s="154">
        <v>4588.8106189999999</v>
      </c>
      <c r="D15" s="155">
        <v>5736.0132737499998</v>
      </c>
      <c r="F15" s="60">
        <f t="shared" si="0"/>
        <v>2.4583920184656567E-2</v>
      </c>
      <c r="G15" s="29">
        <v>4204</v>
      </c>
      <c r="H15" s="24" t="s">
        <v>19</v>
      </c>
      <c r="I15" s="25">
        <v>3526.2161797500003</v>
      </c>
      <c r="J15" s="5">
        <v>4701.6215730000004</v>
      </c>
      <c r="K15" s="16">
        <v>5877.0269662500004</v>
      </c>
      <c r="L15" t="str">
        <f t="shared" si="1"/>
        <v/>
      </c>
      <c r="M15" s="169">
        <v>4204</v>
      </c>
      <c r="N15" s="170" t="s">
        <v>19</v>
      </c>
      <c r="O15" s="171">
        <v>3526.2161797500003</v>
      </c>
      <c r="P15" s="4">
        <v>4701.6215730000004</v>
      </c>
      <c r="Q15" s="172">
        <v>5877.0269662500004</v>
      </c>
    </row>
    <row r="16" spans="1:17" x14ac:dyDescent="0.25">
      <c r="A16" s="135" t="s">
        <v>20</v>
      </c>
      <c r="B16" s="154">
        <v>993.78689625000004</v>
      </c>
      <c r="C16" s="154">
        <v>1325.0491950000001</v>
      </c>
      <c r="D16" s="155">
        <v>1656.31149375</v>
      </c>
      <c r="F16" s="60">
        <f t="shared" si="0"/>
        <v>2.0048349223743326E-2</v>
      </c>
      <c r="G16" s="29">
        <v>2907</v>
      </c>
      <c r="H16" s="24" t="s">
        <v>20</v>
      </c>
      <c r="I16" s="25">
        <v>1013.710683</v>
      </c>
      <c r="J16" s="5">
        <v>1351.6142440000001</v>
      </c>
      <c r="K16" s="16">
        <v>1689.5178050000002</v>
      </c>
      <c r="L16" t="str">
        <f t="shared" si="1"/>
        <v/>
      </c>
      <c r="M16" s="169">
        <v>2907</v>
      </c>
      <c r="N16" s="170" t="s">
        <v>20</v>
      </c>
      <c r="O16" s="171">
        <v>1013.710683</v>
      </c>
      <c r="P16" s="4">
        <v>1351.6142440000001</v>
      </c>
      <c r="Q16" s="172">
        <v>1689.5178050000002</v>
      </c>
    </row>
    <row r="17" spans="1:17" x14ac:dyDescent="0.25">
      <c r="A17" s="135" t="s">
        <v>21</v>
      </c>
      <c r="B17" s="154">
        <v>201.54154499999999</v>
      </c>
      <c r="C17" s="154">
        <v>268.72206</v>
      </c>
      <c r="D17" s="155">
        <v>335.90257500000001</v>
      </c>
      <c r="F17" s="60">
        <f t="shared" si="0"/>
        <v>1.2815855162765632E-2</v>
      </c>
      <c r="G17" s="29">
        <v>2303</v>
      </c>
      <c r="H17" s="24" t="s">
        <v>21</v>
      </c>
      <c r="I17" s="25">
        <v>204.12447225</v>
      </c>
      <c r="J17" s="5">
        <v>272.16596299999998</v>
      </c>
      <c r="K17" s="16">
        <v>340.20745374999996</v>
      </c>
      <c r="L17" t="str">
        <f t="shared" si="1"/>
        <v/>
      </c>
      <c r="M17" s="169">
        <v>2303</v>
      </c>
      <c r="N17" s="170" t="s">
        <v>21</v>
      </c>
      <c r="O17" s="171">
        <v>204.12447225</v>
      </c>
      <c r="P17" s="4">
        <v>272.16596299999998</v>
      </c>
      <c r="Q17" s="172">
        <v>340.20745374999996</v>
      </c>
    </row>
    <row r="18" spans="1:17" x14ac:dyDescent="0.25">
      <c r="A18" s="135" t="s">
        <v>22</v>
      </c>
      <c r="B18" s="154">
        <v>2536.9365420000004</v>
      </c>
      <c r="C18" s="154">
        <v>3382.5820560000002</v>
      </c>
      <c r="D18" s="155">
        <v>4228.22757</v>
      </c>
      <c r="F18" s="60">
        <f t="shared" si="0"/>
        <v>2.7729686212229886E-2</v>
      </c>
      <c r="G18" s="29">
        <v>3104</v>
      </c>
      <c r="H18" s="24" t="s">
        <v>22</v>
      </c>
      <c r="I18" s="25">
        <v>2607.2849962499999</v>
      </c>
      <c r="J18" s="5">
        <v>3476.3799949999998</v>
      </c>
      <c r="K18" s="16">
        <v>4345.4749937500001</v>
      </c>
      <c r="L18" t="str">
        <f t="shared" si="1"/>
        <v/>
      </c>
      <c r="M18" s="169">
        <v>3104</v>
      </c>
      <c r="N18" s="170" t="s">
        <v>22</v>
      </c>
      <c r="O18" s="171">
        <v>2607.2849962499999</v>
      </c>
      <c r="P18" s="4">
        <v>3476.3799949999998</v>
      </c>
      <c r="Q18" s="172">
        <v>4345.4749937500001</v>
      </c>
    </row>
    <row r="19" spans="1:17" x14ac:dyDescent="0.25">
      <c r="A19" s="135" t="s">
        <v>23</v>
      </c>
      <c r="B19" s="154">
        <v>4547.8774575000007</v>
      </c>
      <c r="C19" s="154">
        <v>6063.8366100000003</v>
      </c>
      <c r="D19" s="155">
        <v>7579.7957624999999</v>
      </c>
      <c r="F19" s="60">
        <f t="shared" si="0"/>
        <v>0.10638042109119399</v>
      </c>
      <c r="G19" s="29">
        <v>2702</v>
      </c>
      <c r="H19" s="24" t="s">
        <v>23</v>
      </c>
      <c r="I19" s="25">
        <v>5031.6825764999994</v>
      </c>
      <c r="J19" s="5">
        <v>6708.9101019999998</v>
      </c>
      <c r="K19" s="16">
        <v>8386.1376275000002</v>
      </c>
      <c r="L19" t="str">
        <f t="shared" si="1"/>
        <v/>
      </c>
      <c r="M19" s="169">
        <v>2702</v>
      </c>
      <c r="N19" s="170" t="s">
        <v>23</v>
      </c>
      <c r="O19" s="171">
        <v>5031.6825764999994</v>
      </c>
      <c r="P19" s="4">
        <v>6708.9101019999998</v>
      </c>
      <c r="Q19" s="172">
        <v>8386.1376275000002</v>
      </c>
    </row>
    <row r="20" spans="1:17" x14ac:dyDescent="0.25">
      <c r="A20" s="135" t="s">
        <v>24</v>
      </c>
      <c r="B20" s="154">
        <v>955.22658501678166</v>
      </c>
      <c r="C20" s="154">
        <v>1273.6354466890423</v>
      </c>
      <c r="D20" s="155">
        <v>1592.0443083613029</v>
      </c>
      <c r="F20" s="60">
        <f t="shared" si="0"/>
        <v>-0.54090277518574759</v>
      </c>
      <c r="G20" s="29">
        <v>1503</v>
      </c>
      <c r="H20" s="24" t="s">
        <v>24</v>
      </c>
      <c r="I20" s="25">
        <v>438.54187424999998</v>
      </c>
      <c r="J20" s="5">
        <v>584.72249899999997</v>
      </c>
      <c r="K20" s="16">
        <v>730.90312374999996</v>
      </c>
      <c r="L20" t="str">
        <f t="shared" si="1"/>
        <v/>
      </c>
      <c r="M20" s="169">
        <v>1503</v>
      </c>
      <c r="N20" s="170" t="s">
        <v>24</v>
      </c>
      <c r="O20" s="171">
        <v>438.54187424999998</v>
      </c>
      <c r="P20" s="4">
        <v>584.72249899999997</v>
      </c>
      <c r="Q20" s="172">
        <v>730.90312374999996</v>
      </c>
    </row>
    <row r="21" spans="1:17" x14ac:dyDescent="0.25">
      <c r="A21" s="135" t="s">
        <v>25</v>
      </c>
      <c r="B21" s="154">
        <v>597.0715725</v>
      </c>
      <c r="C21" s="154">
        <v>796.09542999999996</v>
      </c>
      <c r="D21" s="155">
        <v>995.11928749999993</v>
      </c>
      <c r="F21" s="60">
        <f t="shared" si="0"/>
        <v>4.9544412031103978E-3</v>
      </c>
      <c r="G21" s="29">
        <v>3101</v>
      </c>
      <c r="H21" s="24" t="s">
        <v>25</v>
      </c>
      <c r="I21" s="25">
        <v>600.02972849999992</v>
      </c>
      <c r="J21" s="5">
        <v>800.03963799999997</v>
      </c>
      <c r="K21" s="16">
        <v>1000.0495475</v>
      </c>
      <c r="L21" t="str">
        <f t="shared" si="1"/>
        <v/>
      </c>
      <c r="M21" s="169">
        <v>3101</v>
      </c>
      <c r="N21" s="170" t="s">
        <v>25</v>
      </c>
      <c r="O21" s="171">
        <v>600.02972849999992</v>
      </c>
      <c r="P21" s="4">
        <v>800.03963799999997</v>
      </c>
      <c r="Q21" s="172">
        <v>1000.0495475</v>
      </c>
    </row>
    <row r="22" spans="1:17" x14ac:dyDescent="0.25">
      <c r="A22" s="135" t="s">
        <v>26</v>
      </c>
      <c r="B22" s="154">
        <v>268.38224100000002</v>
      </c>
      <c r="C22" s="154">
        <v>357.84298799999999</v>
      </c>
      <c r="D22" s="155">
        <v>447.30373499999996</v>
      </c>
      <c r="F22" s="60">
        <f t="shared" si="0"/>
        <v>1.3834810701949455E-2</v>
      </c>
      <c r="G22" s="29">
        <v>2401</v>
      </c>
      <c r="H22" s="24" t="s">
        <v>26</v>
      </c>
      <c r="I22" s="25">
        <v>272.0952585</v>
      </c>
      <c r="J22" s="5">
        <v>362.793678</v>
      </c>
      <c r="K22" s="16">
        <v>453.4920975</v>
      </c>
      <c r="L22" t="str">
        <f t="shared" si="1"/>
        <v/>
      </c>
      <c r="M22" s="169">
        <v>2401</v>
      </c>
      <c r="N22" s="170" t="s">
        <v>26</v>
      </c>
      <c r="O22" s="171">
        <v>272.0952585</v>
      </c>
      <c r="P22" s="4">
        <v>362.793678</v>
      </c>
      <c r="Q22" s="172">
        <v>453.4920975</v>
      </c>
    </row>
    <row r="23" spans="1:17" x14ac:dyDescent="0.25">
      <c r="A23" s="135" t="s">
        <v>27</v>
      </c>
      <c r="B23" s="154">
        <v>630.29647575000001</v>
      </c>
      <c r="C23" s="154">
        <v>840.39530100000002</v>
      </c>
      <c r="D23" s="155">
        <v>1050.4941262500001</v>
      </c>
      <c r="F23" s="60">
        <f t="shared" si="0"/>
        <v>-1.1290991261741946E-2</v>
      </c>
      <c r="G23" s="29">
        <v>2403</v>
      </c>
      <c r="H23" s="24" t="s">
        <v>27</v>
      </c>
      <c r="I23" s="25">
        <v>623.17980375000002</v>
      </c>
      <c r="J23" s="5">
        <v>830.90640499999995</v>
      </c>
      <c r="K23" s="16">
        <v>1038.6330062499999</v>
      </c>
      <c r="L23" t="str">
        <f t="shared" si="1"/>
        <v/>
      </c>
      <c r="M23" s="169">
        <v>2403</v>
      </c>
      <c r="N23" s="170" t="s">
        <v>27</v>
      </c>
      <c r="O23" s="171">
        <v>623.17980375000002</v>
      </c>
      <c r="P23" s="4">
        <v>830.90640499999995</v>
      </c>
      <c r="Q23" s="172">
        <v>1038.6330062499999</v>
      </c>
    </row>
    <row r="24" spans="1:17" x14ac:dyDescent="0.25">
      <c r="A24" s="135" t="s">
        <v>28</v>
      </c>
      <c r="B24" s="154">
        <v>826.39239599999996</v>
      </c>
      <c r="C24" s="154">
        <v>1101.856528</v>
      </c>
      <c r="D24" s="155">
        <v>1377.3206600000001</v>
      </c>
      <c r="F24" s="60">
        <f t="shared" si="0"/>
        <v>2.3743663839326953E-2</v>
      </c>
      <c r="G24" s="29">
        <v>1702</v>
      </c>
      <c r="H24" s="24" t="s">
        <v>28</v>
      </c>
      <c r="I24" s="25">
        <v>846.01397924999992</v>
      </c>
      <c r="J24" s="5">
        <v>1128.0186389999999</v>
      </c>
      <c r="K24" s="16">
        <v>1410.0232987499999</v>
      </c>
      <c r="L24" t="str">
        <f t="shared" si="1"/>
        <v/>
      </c>
      <c r="M24" s="169">
        <v>1702</v>
      </c>
      <c r="N24" s="170" t="s">
        <v>28</v>
      </c>
      <c r="O24" s="171">
        <v>846.01397924999992</v>
      </c>
      <c r="P24" s="4">
        <v>1128.0186389999999</v>
      </c>
      <c r="Q24" s="172">
        <v>1410.0232987499999</v>
      </c>
    </row>
    <row r="25" spans="1:17" x14ac:dyDescent="0.25">
      <c r="A25" s="135" t="s">
        <v>29</v>
      </c>
      <c r="B25" s="154">
        <v>4389.8223195</v>
      </c>
      <c r="C25" s="154">
        <v>5853.0964260000001</v>
      </c>
      <c r="D25" s="155">
        <v>7316.3705325000001</v>
      </c>
      <c r="F25" s="60">
        <f t="shared" si="0"/>
        <v>2.5094402912540286E-3</v>
      </c>
      <c r="G25" s="29">
        <v>4302</v>
      </c>
      <c r="H25" s="24" t="s">
        <v>29</v>
      </c>
      <c r="I25" s="25">
        <v>4400.8383164999996</v>
      </c>
      <c r="J25" s="5">
        <v>5867.7844219999997</v>
      </c>
      <c r="K25" s="16">
        <v>7334.7305274999999</v>
      </c>
      <c r="L25" t="str">
        <f t="shared" si="1"/>
        <v/>
      </c>
      <c r="M25" s="169">
        <v>4302</v>
      </c>
      <c r="N25" s="170" t="s">
        <v>29</v>
      </c>
      <c r="O25" s="171">
        <v>4400.8383164999996</v>
      </c>
      <c r="P25" s="4">
        <v>5867.7844219999997</v>
      </c>
      <c r="Q25" s="172">
        <v>7334.7305274999999</v>
      </c>
    </row>
    <row r="26" spans="1:17" x14ac:dyDescent="0.25">
      <c r="A26" s="135" t="s">
        <v>30</v>
      </c>
      <c r="B26" s="154">
        <v>1723.1525849999998</v>
      </c>
      <c r="C26" s="154">
        <v>2297.5367799999999</v>
      </c>
      <c r="D26" s="155">
        <v>2871.920975</v>
      </c>
      <c r="F26" s="60">
        <f t="shared" si="0"/>
        <v>-7.7770210929984799E-3</v>
      </c>
      <c r="G26" s="29">
        <v>4305</v>
      </c>
      <c r="H26" s="24" t="s">
        <v>30</v>
      </c>
      <c r="I26" s="25">
        <v>1709.751591</v>
      </c>
      <c r="J26" s="5">
        <v>2279.6687879999999</v>
      </c>
      <c r="K26" s="16">
        <v>2849.5859849999997</v>
      </c>
      <c r="L26" t="str">
        <f t="shared" si="1"/>
        <v/>
      </c>
      <c r="M26" s="169">
        <v>4305</v>
      </c>
      <c r="N26" s="170" t="s">
        <v>30</v>
      </c>
      <c r="O26" s="171">
        <v>1709.751591</v>
      </c>
      <c r="P26" s="4">
        <v>2279.6687879999999</v>
      </c>
      <c r="Q26" s="172">
        <v>2849.5859849999997</v>
      </c>
    </row>
    <row r="27" spans="1:17" x14ac:dyDescent="0.25">
      <c r="A27" s="135" t="s">
        <v>31</v>
      </c>
      <c r="B27" s="154">
        <v>72.725085000000007</v>
      </c>
      <c r="C27" s="154">
        <v>96.96678</v>
      </c>
      <c r="D27" s="155">
        <v>121.20847499999999</v>
      </c>
      <c r="F27" s="60">
        <f t="shared" si="0"/>
        <v>2.772968226850455E-2</v>
      </c>
      <c r="G27" s="29">
        <v>2904</v>
      </c>
      <c r="H27" s="24" t="s">
        <v>31</v>
      </c>
      <c r="I27" s="25">
        <v>74.741728499999994</v>
      </c>
      <c r="J27" s="5">
        <v>99.655637999999996</v>
      </c>
      <c r="K27" s="16">
        <v>124.5695475</v>
      </c>
      <c r="L27" t="str">
        <f t="shared" si="1"/>
        <v/>
      </c>
      <c r="M27" s="169">
        <v>2904</v>
      </c>
      <c r="N27" s="170" t="s">
        <v>31</v>
      </c>
      <c r="O27" s="171">
        <v>74.741728499999994</v>
      </c>
      <c r="P27" s="4">
        <v>99.655637999999996</v>
      </c>
      <c r="Q27" s="172">
        <v>124.5695475</v>
      </c>
    </row>
    <row r="28" spans="1:17" x14ac:dyDescent="0.25">
      <c r="A28" s="135" t="s">
        <v>32</v>
      </c>
      <c r="B28" s="154">
        <v>3237.3709729229604</v>
      </c>
      <c r="C28" s="154">
        <v>4316.4946305639469</v>
      </c>
      <c r="D28" s="155">
        <v>5395.6182882049334</v>
      </c>
      <c r="F28" s="60">
        <f t="shared" si="0"/>
        <v>-0.26669194313663419</v>
      </c>
      <c r="G28" s="29">
        <v>4103</v>
      </c>
      <c r="H28" s="24" t="s">
        <v>32</v>
      </c>
      <c r="I28" s="25">
        <v>2373.9902175000002</v>
      </c>
      <c r="J28" s="5">
        <v>3165.3202900000001</v>
      </c>
      <c r="K28" s="16">
        <v>3956.6503625</v>
      </c>
      <c r="L28" t="str">
        <f t="shared" si="1"/>
        <v/>
      </c>
      <c r="M28" s="169">
        <v>4103</v>
      </c>
      <c r="N28" s="170" t="s">
        <v>32</v>
      </c>
      <c r="O28" s="171">
        <v>2373.9902175000002</v>
      </c>
      <c r="P28" s="4">
        <v>3165.3202900000001</v>
      </c>
      <c r="Q28" s="172">
        <v>3956.6503625</v>
      </c>
    </row>
    <row r="29" spans="1:17" x14ac:dyDescent="0.25">
      <c r="A29" s="135" t="s">
        <v>33</v>
      </c>
      <c r="B29" s="154">
        <v>1657.2051075000002</v>
      </c>
      <c r="C29" s="154">
        <v>2209.6068100000002</v>
      </c>
      <c r="D29" s="155">
        <v>2762.0085125000005</v>
      </c>
      <c r="F29" s="60">
        <f t="shared" si="0"/>
        <v>2.0549105295344219E-2</v>
      </c>
      <c r="G29" s="29">
        <v>1101</v>
      </c>
      <c r="H29" s="24" t="s">
        <v>33</v>
      </c>
      <c r="I29" s="25">
        <v>1691.2591897499999</v>
      </c>
      <c r="J29" s="5">
        <v>2255.0122529999999</v>
      </c>
      <c r="K29" s="16">
        <v>2818.7653162500001</v>
      </c>
      <c r="L29" t="str">
        <f t="shared" si="1"/>
        <v/>
      </c>
      <c r="M29" s="169">
        <v>1101</v>
      </c>
      <c r="N29" s="170" t="s">
        <v>33</v>
      </c>
      <c r="O29" s="171">
        <v>1691.2591897499999</v>
      </c>
      <c r="P29" s="4">
        <v>2255.0122529999999</v>
      </c>
      <c r="Q29" s="172">
        <v>2818.7653162500001</v>
      </c>
    </row>
    <row r="30" spans="1:17" x14ac:dyDescent="0.25">
      <c r="A30" s="135" t="s">
        <v>34</v>
      </c>
      <c r="B30" s="154">
        <v>2295.2489384999999</v>
      </c>
      <c r="C30" s="154">
        <v>3060.3319179999999</v>
      </c>
      <c r="D30" s="155">
        <v>3825.4148974999998</v>
      </c>
      <c r="F30" s="60">
        <f t="shared" si="0"/>
        <v>-1.6279642644958212E-2</v>
      </c>
      <c r="G30" s="29">
        <v>3506</v>
      </c>
      <c r="H30" s="24" t="s">
        <v>34</v>
      </c>
      <c r="I30" s="25">
        <v>2257.8831060000002</v>
      </c>
      <c r="J30" s="5">
        <v>3010.510808</v>
      </c>
      <c r="K30" s="16">
        <v>3763.1385099999998</v>
      </c>
      <c r="L30" t="str">
        <f t="shared" si="1"/>
        <v/>
      </c>
      <c r="M30" s="169">
        <v>3506</v>
      </c>
      <c r="N30" s="170" t="s">
        <v>34</v>
      </c>
      <c r="O30" s="171">
        <v>2257.8831060000002</v>
      </c>
      <c r="P30" s="4">
        <v>3010.510808</v>
      </c>
      <c r="Q30" s="172">
        <v>3763.1385099999998</v>
      </c>
    </row>
    <row r="31" spans="1:17" x14ac:dyDescent="0.25">
      <c r="A31" s="135" t="s">
        <v>35</v>
      </c>
      <c r="B31" s="154">
        <v>13863.400895250001</v>
      </c>
      <c r="C31" s="154">
        <v>18484.534527</v>
      </c>
      <c r="D31" s="155">
        <v>23105.668158749999</v>
      </c>
      <c r="F31" s="60">
        <f t="shared" si="0"/>
        <v>2.7729686254814687E-2</v>
      </c>
      <c r="G31" s="29">
        <v>3502</v>
      </c>
      <c r="H31" s="24" t="s">
        <v>35</v>
      </c>
      <c r="I31" s="25">
        <v>14247.8286525</v>
      </c>
      <c r="J31" s="5">
        <v>18997.104869999999</v>
      </c>
      <c r="K31" s="16">
        <v>23746.381087499998</v>
      </c>
      <c r="L31" t="str">
        <f t="shared" si="1"/>
        <v/>
      </c>
      <c r="M31" s="169">
        <v>3502</v>
      </c>
      <c r="N31" s="170" t="s">
        <v>35</v>
      </c>
      <c r="O31" s="171">
        <v>14247.8286525</v>
      </c>
      <c r="P31" s="4">
        <v>18997.104869999999</v>
      </c>
      <c r="Q31" s="172">
        <v>23746.381087499998</v>
      </c>
    </row>
    <row r="32" spans="1:17" x14ac:dyDescent="0.25">
      <c r="A32" s="135" t="s">
        <v>36</v>
      </c>
      <c r="B32" s="154">
        <v>216.93431325</v>
      </c>
      <c r="C32" s="154">
        <v>289.24575099999998</v>
      </c>
      <c r="D32" s="155">
        <v>361.55718874999997</v>
      </c>
      <c r="F32" s="60">
        <f t="shared" si="0"/>
        <v>2.1183898877740126</v>
      </c>
      <c r="G32" s="29">
        <v>1201</v>
      </c>
      <c r="H32" s="24" t="s">
        <v>36</v>
      </c>
      <c r="I32" s="25">
        <v>676.48576875000003</v>
      </c>
      <c r="J32" s="5">
        <v>901.98102500000005</v>
      </c>
      <c r="K32" s="16">
        <v>1127.4762812500001</v>
      </c>
      <c r="L32" t="str">
        <f t="shared" si="1"/>
        <v/>
      </c>
      <c r="M32" s="169">
        <v>1201</v>
      </c>
      <c r="N32" s="170" t="s">
        <v>36</v>
      </c>
      <c r="O32" s="171">
        <v>676.48576875000003</v>
      </c>
      <c r="P32" s="4">
        <v>901.98102500000005</v>
      </c>
      <c r="Q32" s="172">
        <v>1127.4762812500001</v>
      </c>
    </row>
    <row r="33" spans="1:17" x14ac:dyDescent="0.25">
      <c r="A33" s="135" t="s">
        <v>37</v>
      </c>
      <c r="B33" s="154">
        <v>3061.3675432499999</v>
      </c>
      <c r="C33" s="154">
        <v>4081.8233909999999</v>
      </c>
      <c r="D33" s="155">
        <v>5102.2792387499994</v>
      </c>
      <c r="F33" s="60">
        <f t="shared" si="0"/>
        <v>3.4516794702743317E-3</v>
      </c>
      <c r="G33" s="29">
        <v>4307</v>
      </c>
      <c r="H33" s="24" t="s">
        <v>37</v>
      </c>
      <c r="I33" s="25">
        <v>3071.9344027500001</v>
      </c>
      <c r="J33" s="5">
        <v>4095.9125370000002</v>
      </c>
      <c r="K33" s="16">
        <v>5119.8906712500002</v>
      </c>
      <c r="L33" t="str">
        <f t="shared" si="1"/>
        <v/>
      </c>
      <c r="M33" s="169">
        <v>4307</v>
      </c>
      <c r="N33" s="170" t="s">
        <v>37</v>
      </c>
      <c r="O33" s="171">
        <v>3071.9344027500001</v>
      </c>
      <c r="P33" s="4">
        <v>4095.9125370000002</v>
      </c>
      <c r="Q33" s="172">
        <v>5119.8906712500002</v>
      </c>
    </row>
    <row r="34" spans="1:17" x14ac:dyDescent="0.25">
      <c r="A34" s="135" t="s">
        <v>38</v>
      </c>
      <c r="B34" s="154">
        <v>671.58697897414027</v>
      </c>
      <c r="C34" s="154">
        <v>895.44930529885369</v>
      </c>
      <c r="D34" s="155">
        <v>1119.3116316235671</v>
      </c>
      <c r="F34" s="60">
        <f t="shared" si="0"/>
        <v>-0.70140234358575659</v>
      </c>
      <c r="G34" s="29">
        <v>1504</v>
      </c>
      <c r="H34" s="24" t="s">
        <v>38</v>
      </c>
      <c r="I34" s="25">
        <v>200.53429800000004</v>
      </c>
      <c r="J34" s="5">
        <v>267.37906400000003</v>
      </c>
      <c r="K34" s="16">
        <v>334.22383000000002</v>
      </c>
      <c r="L34" t="str">
        <f t="shared" si="1"/>
        <v/>
      </c>
      <c r="M34" s="169">
        <v>1504</v>
      </c>
      <c r="N34" s="170" t="s">
        <v>38</v>
      </c>
      <c r="O34" s="171">
        <v>200.53429800000004</v>
      </c>
      <c r="P34" s="4">
        <v>267.37906400000003</v>
      </c>
      <c r="Q34" s="172">
        <v>334.22383000000002</v>
      </c>
    </row>
    <row r="35" spans="1:17" x14ac:dyDescent="0.25">
      <c r="A35" s="135" t="s">
        <v>39</v>
      </c>
      <c r="B35" s="154">
        <v>8602.4328382499989</v>
      </c>
      <c r="C35" s="154">
        <v>11469.910451</v>
      </c>
      <c r="D35" s="155">
        <v>14337.388063750001</v>
      </c>
      <c r="F35" s="60">
        <f t="shared" si="0"/>
        <v>2.5269999468455307E-2</v>
      </c>
      <c r="G35" s="29">
        <v>3501</v>
      </c>
      <c r="H35" s="24" t="s">
        <v>39</v>
      </c>
      <c r="I35" s="25">
        <v>8819.8163114999988</v>
      </c>
      <c r="J35" s="5">
        <v>11759.755082</v>
      </c>
      <c r="K35" s="16">
        <v>14699.693852500001</v>
      </c>
      <c r="L35" t="str">
        <f t="shared" si="1"/>
        <v/>
      </c>
      <c r="M35" s="169">
        <v>3501</v>
      </c>
      <c r="N35" s="170" t="s">
        <v>39</v>
      </c>
      <c r="O35" s="171">
        <v>8819.8163114999988</v>
      </c>
      <c r="P35" s="4">
        <v>11759.755082</v>
      </c>
      <c r="Q35" s="172">
        <v>14699.693852500001</v>
      </c>
    </row>
    <row r="36" spans="1:17" x14ac:dyDescent="0.25">
      <c r="A36" s="135" t="s">
        <v>40</v>
      </c>
      <c r="B36" s="154">
        <v>4071.2605942499995</v>
      </c>
      <c r="C36" s="154">
        <v>5428.3474589999996</v>
      </c>
      <c r="D36" s="155">
        <v>6785.4343237499997</v>
      </c>
      <c r="F36" s="60">
        <f t="shared" si="0"/>
        <v>2.7729686269517089E-2</v>
      </c>
      <c r="G36" s="29">
        <v>3504</v>
      </c>
      <c r="H36" s="24" t="s">
        <v>40</v>
      </c>
      <c r="I36" s="25">
        <v>4184.1553732499997</v>
      </c>
      <c r="J36" s="5">
        <v>5578.8738309999999</v>
      </c>
      <c r="K36" s="16">
        <v>6973.5922887500001</v>
      </c>
      <c r="L36" t="str">
        <f t="shared" si="1"/>
        <v/>
      </c>
      <c r="M36" s="169">
        <v>3504</v>
      </c>
      <c r="N36" s="170" t="s">
        <v>40</v>
      </c>
      <c r="O36" s="171">
        <v>4184.1553732499997</v>
      </c>
      <c r="P36" s="4">
        <v>5578.8738309999999</v>
      </c>
      <c r="Q36" s="172">
        <v>6973.5922887500001</v>
      </c>
    </row>
    <row r="37" spans="1:17" x14ac:dyDescent="0.25">
      <c r="A37" s="135" t="s">
        <v>41</v>
      </c>
      <c r="B37" s="154">
        <v>159.58225725</v>
      </c>
      <c r="C37" s="154">
        <v>212.776343</v>
      </c>
      <c r="D37" s="155">
        <v>265.97042875</v>
      </c>
      <c r="F37" s="60">
        <f t="shared" si="0"/>
        <v>7.4843282742198605E-3</v>
      </c>
      <c r="G37" s="29">
        <v>2102</v>
      </c>
      <c r="H37" s="24" t="s">
        <v>41</v>
      </c>
      <c r="I37" s="25">
        <v>160.77662325</v>
      </c>
      <c r="J37" s="5">
        <v>214.368831</v>
      </c>
      <c r="K37" s="16">
        <v>267.96103875</v>
      </c>
      <c r="L37" t="str">
        <f t="shared" si="1"/>
        <v/>
      </c>
      <c r="M37" s="169">
        <v>2102</v>
      </c>
      <c r="N37" s="170" t="s">
        <v>41</v>
      </c>
      <c r="O37" s="171">
        <v>160.77662325</v>
      </c>
      <c r="P37" s="4">
        <v>214.368831</v>
      </c>
      <c r="Q37" s="172">
        <v>267.96103875</v>
      </c>
    </row>
    <row r="38" spans="1:17" x14ac:dyDescent="0.25">
      <c r="A38" s="135" t="s">
        <v>42</v>
      </c>
      <c r="B38" s="154">
        <v>107.67141825</v>
      </c>
      <c r="C38" s="154">
        <v>143.561891</v>
      </c>
      <c r="D38" s="155">
        <v>179.45236375000002</v>
      </c>
      <c r="F38" s="60">
        <f t="shared" si="0"/>
        <v>1.2218360929781831E-2</v>
      </c>
      <c r="G38" s="29">
        <v>2301</v>
      </c>
      <c r="H38" s="24" t="s">
        <v>42</v>
      </c>
      <c r="I38" s="25">
        <v>108.9869865</v>
      </c>
      <c r="J38" s="5">
        <v>145.31598199999999</v>
      </c>
      <c r="K38" s="16">
        <v>181.64497749999998</v>
      </c>
      <c r="L38" t="str">
        <f t="shared" si="1"/>
        <v/>
      </c>
      <c r="M38" s="169">
        <v>2301</v>
      </c>
      <c r="N38" s="170" t="s">
        <v>42</v>
      </c>
      <c r="O38" s="171">
        <v>108.9869865</v>
      </c>
      <c r="P38" s="4">
        <v>145.31598199999999</v>
      </c>
      <c r="Q38" s="172">
        <v>181.64497749999998</v>
      </c>
    </row>
    <row r="39" spans="1:17" x14ac:dyDescent="0.25">
      <c r="A39" s="135" t="s">
        <v>43</v>
      </c>
      <c r="B39" s="154">
        <v>1153.5415755000001</v>
      </c>
      <c r="C39" s="154">
        <v>1538.0554340000001</v>
      </c>
      <c r="D39" s="155">
        <v>1922.5692925000001</v>
      </c>
      <c r="F39" s="60">
        <f t="shared" si="0"/>
        <v>2.6228215256901884E-2</v>
      </c>
      <c r="G39" s="29">
        <v>3102</v>
      </c>
      <c r="H39" s="24" t="s">
        <v>43</v>
      </c>
      <c r="I39" s="25">
        <v>1183.7969122499999</v>
      </c>
      <c r="J39" s="5">
        <v>1578.3958829999999</v>
      </c>
      <c r="K39" s="16">
        <v>1972.9948537499999</v>
      </c>
      <c r="L39" t="str">
        <f t="shared" si="1"/>
        <v/>
      </c>
      <c r="M39" s="169">
        <v>3102</v>
      </c>
      <c r="N39" s="170" t="s">
        <v>43</v>
      </c>
      <c r="O39" s="171">
        <v>1183.7969122499999</v>
      </c>
      <c r="P39" s="4">
        <v>1578.3958829999999</v>
      </c>
      <c r="Q39" s="172">
        <v>1972.9948537499999</v>
      </c>
    </row>
    <row r="40" spans="1:17" x14ac:dyDescent="0.25">
      <c r="A40" s="135" t="s">
        <v>44</v>
      </c>
      <c r="B40" s="154">
        <v>122.32305675000001</v>
      </c>
      <c r="C40" s="154">
        <v>163.097409</v>
      </c>
      <c r="D40" s="155">
        <v>203.87176124999999</v>
      </c>
      <c r="F40" s="60">
        <f t="shared" si="0"/>
        <v>2.3054799110879782E-2</v>
      </c>
      <c r="G40" s="29">
        <v>2202</v>
      </c>
      <c r="H40" s="24" t="s">
        <v>44</v>
      </c>
      <c r="I40" s="25">
        <v>125.14319025</v>
      </c>
      <c r="J40" s="5">
        <v>166.857587</v>
      </c>
      <c r="K40" s="16">
        <v>208.57198374999999</v>
      </c>
      <c r="L40" t="str">
        <f t="shared" si="1"/>
        <v/>
      </c>
      <c r="M40" s="169">
        <v>2202</v>
      </c>
      <c r="N40" s="170" t="s">
        <v>44</v>
      </c>
      <c r="O40" s="171">
        <v>125.14319025</v>
      </c>
      <c r="P40" s="4">
        <v>166.857587</v>
      </c>
      <c r="Q40" s="172">
        <v>208.57198374999999</v>
      </c>
    </row>
    <row r="41" spans="1:17" x14ac:dyDescent="0.25">
      <c r="A41" s="135" t="s">
        <v>45</v>
      </c>
      <c r="B41" s="154">
        <v>3868.1599477499994</v>
      </c>
      <c r="C41" s="154">
        <v>5157.5465969999996</v>
      </c>
      <c r="D41" s="155">
        <v>6446.9332462499997</v>
      </c>
      <c r="F41" s="60">
        <f t="shared" si="0"/>
        <v>2.3639675125944521E-2</v>
      </c>
      <c r="G41" s="29">
        <v>3106</v>
      </c>
      <c r="H41" s="24" t="s">
        <v>45</v>
      </c>
      <c r="I41" s="25">
        <v>3959.60199225</v>
      </c>
      <c r="J41" s="5">
        <v>5279.4693230000003</v>
      </c>
      <c r="K41" s="16">
        <v>6599.3366537500006</v>
      </c>
      <c r="L41" t="str">
        <f t="shared" si="1"/>
        <v/>
      </c>
      <c r="M41" s="169">
        <v>3106</v>
      </c>
      <c r="N41" s="170" t="s">
        <v>45</v>
      </c>
      <c r="O41" s="171">
        <v>3959.60199225</v>
      </c>
      <c r="P41" s="4">
        <v>5279.4693230000003</v>
      </c>
      <c r="Q41" s="172">
        <v>6599.3366537500006</v>
      </c>
    </row>
    <row r="42" spans="1:17" x14ac:dyDescent="0.25">
      <c r="A42" s="135" t="s">
        <v>46</v>
      </c>
      <c r="B42" s="154">
        <v>2994.5977605000003</v>
      </c>
      <c r="C42" s="154">
        <v>3992.7970140000002</v>
      </c>
      <c r="D42" s="155">
        <v>4990.9962675000006</v>
      </c>
      <c r="F42" s="60">
        <f t="shared" si="0"/>
        <v>2.4811171630474405E-2</v>
      </c>
      <c r="G42" s="29">
        <v>3201</v>
      </c>
      <c r="H42" s="24" t="s">
        <v>46</v>
      </c>
      <c r="I42" s="25">
        <v>3068.8972395000001</v>
      </c>
      <c r="J42" s="5">
        <v>4091.8629860000001</v>
      </c>
      <c r="K42" s="16">
        <v>5114.8287325000001</v>
      </c>
      <c r="L42" t="str">
        <f t="shared" si="1"/>
        <v/>
      </c>
      <c r="M42" s="169">
        <v>3201</v>
      </c>
      <c r="N42" s="170" t="s">
        <v>46</v>
      </c>
      <c r="O42" s="171">
        <v>3068.8972395000001</v>
      </c>
      <c r="P42" s="4">
        <v>4091.8629860000001</v>
      </c>
      <c r="Q42" s="172">
        <v>5114.8287325000001</v>
      </c>
    </row>
    <row r="43" spans="1:17" x14ac:dyDescent="0.25">
      <c r="A43" s="135" t="s">
        <v>47</v>
      </c>
      <c r="B43" s="154">
        <v>466.16955899999994</v>
      </c>
      <c r="C43" s="154">
        <v>621.55941199999995</v>
      </c>
      <c r="D43" s="155">
        <v>776.94926499999997</v>
      </c>
      <c r="F43" s="60">
        <f t="shared" si="0"/>
        <v>2.0539651968137271E-2</v>
      </c>
      <c r="G43" s="29">
        <v>2909</v>
      </c>
      <c r="H43" s="24" t="s">
        <v>47</v>
      </c>
      <c r="I43" s="25">
        <v>475.74451949999997</v>
      </c>
      <c r="J43" s="5">
        <v>634.32602599999996</v>
      </c>
      <c r="K43" s="16">
        <v>792.90753249999989</v>
      </c>
      <c r="L43" t="str">
        <f t="shared" si="1"/>
        <v/>
      </c>
      <c r="M43" s="169">
        <v>2909</v>
      </c>
      <c r="N43" s="170" t="s">
        <v>47</v>
      </c>
      <c r="O43" s="171">
        <v>475.74451949999997</v>
      </c>
      <c r="P43" s="4">
        <v>634.32602599999996</v>
      </c>
      <c r="Q43" s="172">
        <v>792.90753249999989</v>
      </c>
    </row>
    <row r="44" spans="1:17" x14ac:dyDescent="0.25">
      <c r="A44" s="135" t="s">
        <v>48</v>
      </c>
      <c r="B44" s="154">
        <v>7569.6169184999999</v>
      </c>
      <c r="C44" s="154">
        <v>10092.822558</v>
      </c>
      <c r="D44" s="155">
        <v>12616.0281975</v>
      </c>
      <c r="F44" s="60">
        <f t="shared" si="0"/>
        <v>2.531765901278615E-2</v>
      </c>
      <c r="G44" s="29">
        <v>3503</v>
      </c>
      <c r="H44" s="24" t="s">
        <v>48</v>
      </c>
      <c r="I44" s="25">
        <v>7761.2618984999999</v>
      </c>
      <c r="J44" s="5">
        <v>10348.349198</v>
      </c>
      <c r="K44" s="16">
        <v>12935.436497499999</v>
      </c>
      <c r="L44" t="str">
        <f t="shared" si="1"/>
        <v/>
      </c>
      <c r="M44" s="169">
        <v>3503</v>
      </c>
      <c r="N44" s="170" t="s">
        <v>48</v>
      </c>
      <c r="O44" s="171">
        <v>7761.2618984999999</v>
      </c>
      <c r="P44" s="4">
        <v>10348.349198</v>
      </c>
      <c r="Q44" s="172">
        <v>12935.436497499999</v>
      </c>
    </row>
    <row r="45" spans="1:17" x14ac:dyDescent="0.25">
      <c r="A45" s="135" t="s">
        <v>49</v>
      </c>
      <c r="B45" s="154">
        <v>446.29962599999999</v>
      </c>
      <c r="C45" s="154">
        <v>595.06616799999995</v>
      </c>
      <c r="D45" s="155">
        <v>743.83270999999991</v>
      </c>
      <c r="F45" s="60">
        <f t="shared" si="0"/>
        <v>1.9078004448070202E-2</v>
      </c>
      <c r="G45" s="29">
        <v>1502</v>
      </c>
      <c r="H45" s="24" t="s">
        <v>49</v>
      </c>
      <c r="I45" s="25">
        <v>454.81413225000006</v>
      </c>
      <c r="J45" s="5">
        <v>606.41884300000004</v>
      </c>
      <c r="K45" s="16">
        <v>758.02355375000002</v>
      </c>
      <c r="L45" t="str">
        <f t="shared" si="1"/>
        <v/>
      </c>
      <c r="M45" s="169">
        <v>1502</v>
      </c>
      <c r="N45" s="170" t="s">
        <v>49</v>
      </c>
      <c r="O45" s="171">
        <v>454.81413225000006</v>
      </c>
      <c r="P45" s="4">
        <v>606.41884300000004</v>
      </c>
      <c r="Q45" s="172">
        <v>758.02355375000002</v>
      </c>
    </row>
    <row r="46" spans="1:17" x14ac:dyDescent="0.25">
      <c r="A46" s="135" t="s">
        <v>50</v>
      </c>
      <c r="B46" s="154">
        <v>3778.6215817499997</v>
      </c>
      <c r="C46" s="154">
        <v>5038.1621089999999</v>
      </c>
      <c r="D46" s="155">
        <v>6297.7026362500001</v>
      </c>
      <c r="F46" s="60">
        <f t="shared" si="0"/>
        <v>2.1322956799681683E-2</v>
      </c>
      <c r="G46" s="29">
        <v>3108</v>
      </c>
      <c r="H46" s="24" t="s">
        <v>50</v>
      </c>
      <c r="I46" s="25">
        <v>3859.1929664999998</v>
      </c>
      <c r="J46" s="5">
        <v>5145.5906219999997</v>
      </c>
      <c r="K46" s="16">
        <v>6431.9882774999996</v>
      </c>
      <c r="L46" t="str">
        <f t="shared" si="1"/>
        <v/>
      </c>
      <c r="M46" s="169">
        <v>3108</v>
      </c>
      <c r="N46" s="170" t="s">
        <v>50</v>
      </c>
      <c r="O46" s="171">
        <v>3859.1929664999998</v>
      </c>
      <c r="P46" s="4">
        <v>5145.5906219999997</v>
      </c>
      <c r="Q46" s="172">
        <v>6431.9882774999996</v>
      </c>
    </row>
    <row r="47" spans="1:17" x14ac:dyDescent="0.25">
      <c r="A47" s="135" t="s">
        <v>51</v>
      </c>
      <c r="B47" s="154">
        <v>662.12171925000007</v>
      </c>
      <c r="C47" s="154">
        <v>882.82895900000005</v>
      </c>
      <c r="D47" s="155">
        <v>1103.53619875</v>
      </c>
      <c r="F47" s="60">
        <f t="shared" si="0"/>
        <v>2.772968619847898E-2</v>
      </c>
      <c r="G47" s="29">
        <v>4102</v>
      </c>
      <c r="H47" s="24" t="s">
        <v>51</v>
      </c>
      <c r="I47" s="25">
        <v>680.48214674999997</v>
      </c>
      <c r="J47" s="5">
        <v>907.309529</v>
      </c>
      <c r="K47" s="16">
        <v>1134.1369112499999</v>
      </c>
      <c r="L47" t="str">
        <f t="shared" si="1"/>
        <v/>
      </c>
      <c r="M47" s="169">
        <v>4102</v>
      </c>
      <c r="N47" s="170" t="s">
        <v>51</v>
      </c>
      <c r="O47" s="171">
        <v>680.48214674999997</v>
      </c>
      <c r="P47" s="4">
        <v>907.309529</v>
      </c>
      <c r="Q47" s="172">
        <v>1134.1369112499999</v>
      </c>
    </row>
    <row r="48" spans="1:17" x14ac:dyDescent="0.25">
      <c r="A48" s="135" t="s">
        <v>52</v>
      </c>
      <c r="B48" s="154">
        <v>142.11743849999999</v>
      </c>
      <c r="C48" s="154">
        <v>189.48991799999999</v>
      </c>
      <c r="D48" s="155">
        <v>236.86239749999999</v>
      </c>
      <c r="F48" s="60">
        <f t="shared" si="0"/>
        <v>-0.13463578046405622</v>
      </c>
      <c r="G48" s="29">
        <v>2302</v>
      </c>
      <c r="H48" s="24" t="s">
        <v>52</v>
      </c>
      <c r="I48" s="25">
        <v>122.98334624999998</v>
      </c>
      <c r="J48" s="5">
        <v>163.97779499999999</v>
      </c>
      <c r="K48" s="16">
        <v>204.97224374999999</v>
      </c>
      <c r="L48" t="str">
        <f t="shared" si="1"/>
        <v/>
      </c>
      <c r="M48" s="169">
        <v>2302</v>
      </c>
      <c r="N48" s="170" t="s">
        <v>52</v>
      </c>
      <c r="O48" s="171">
        <v>122.98334624999998</v>
      </c>
      <c r="P48" s="4">
        <v>163.97779499999999</v>
      </c>
      <c r="Q48" s="172">
        <v>204.97224374999999</v>
      </c>
    </row>
    <row r="49" spans="1:17" x14ac:dyDescent="0.25">
      <c r="A49" s="135" t="s">
        <v>53</v>
      </c>
      <c r="B49" s="154">
        <v>5481.9483479999999</v>
      </c>
      <c r="C49" s="154">
        <v>7309.2644639999999</v>
      </c>
      <c r="D49" s="155">
        <v>9136.5805799999998</v>
      </c>
      <c r="F49" s="60">
        <f t="shared" si="0"/>
        <v>2.5396319275936396E-2</v>
      </c>
      <c r="G49" s="29">
        <v>4303</v>
      </c>
      <c r="H49" s="24" t="s">
        <v>53</v>
      </c>
      <c r="I49" s="25">
        <v>5621.1696585</v>
      </c>
      <c r="J49" s="5">
        <v>7494.8928779999997</v>
      </c>
      <c r="K49" s="16">
        <v>9368.6160975000003</v>
      </c>
      <c r="L49" t="str">
        <f t="shared" si="1"/>
        <v/>
      </c>
      <c r="M49" s="169">
        <v>4303</v>
      </c>
      <c r="N49" s="170" t="s">
        <v>53</v>
      </c>
      <c r="O49" s="171">
        <v>5621.1696585</v>
      </c>
      <c r="P49" s="4">
        <v>7494.8928779999997</v>
      </c>
      <c r="Q49" s="172">
        <v>9368.6160975000003</v>
      </c>
    </row>
    <row r="50" spans="1:17" x14ac:dyDescent="0.25">
      <c r="A50" s="135" t="s">
        <v>54</v>
      </c>
      <c r="B50" s="154">
        <v>1308.22070925</v>
      </c>
      <c r="C50" s="154">
        <v>1744.294279</v>
      </c>
      <c r="D50" s="155">
        <v>2180.3678487500001</v>
      </c>
      <c r="F50" s="60">
        <f t="shared" si="0"/>
        <v>1.2154669229411675E-2</v>
      </c>
      <c r="G50" s="29">
        <v>2604</v>
      </c>
      <c r="H50" s="24" t="s">
        <v>54</v>
      </c>
      <c r="I50" s="25">
        <v>1324.1216992500001</v>
      </c>
      <c r="J50" s="5">
        <v>1765.4955990000001</v>
      </c>
      <c r="K50" s="16">
        <v>2206.8694987500003</v>
      </c>
      <c r="L50" t="str">
        <f t="shared" si="1"/>
        <v/>
      </c>
      <c r="M50" s="169">
        <v>2604</v>
      </c>
      <c r="N50" s="170" t="s">
        <v>54</v>
      </c>
      <c r="O50" s="171">
        <v>1324.1216992500001</v>
      </c>
      <c r="P50" s="4">
        <v>1765.4955990000001</v>
      </c>
      <c r="Q50" s="172">
        <v>2206.8694987500003</v>
      </c>
    </row>
    <row r="51" spans="1:17" x14ac:dyDescent="0.25">
      <c r="A51" s="135" t="s">
        <v>55</v>
      </c>
      <c r="B51" s="154">
        <v>475.98942524999995</v>
      </c>
      <c r="C51" s="154">
        <v>634.65256699999998</v>
      </c>
      <c r="D51" s="155">
        <v>793.31570875</v>
      </c>
      <c r="F51" s="60">
        <f t="shared" si="0"/>
        <v>2.9270375581731657E-2</v>
      </c>
      <c r="G51" s="29">
        <v>2906</v>
      </c>
      <c r="H51" s="24" t="s">
        <v>55</v>
      </c>
      <c r="I51" s="25">
        <v>489.92181450000004</v>
      </c>
      <c r="J51" s="5">
        <v>653.22908600000005</v>
      </c>
      <c r="K51" s="16">
        <v>816.53635750000012</v>
      </c>
      <c r="L51" t="str">
        <f t="shared" si="1"/>
        <v/>
      </c>
      <c r="M51" s="169">
        <v>2906</v>
      </c>
      <c r="N51" s="170" t="s">
        <v>55</v>
      </c>
      <c r="O51" s="171">
        <v>489.92181450000004</v>
      </c>
      <c r="P51" s="4">
        <v>653.22908600000005</v>
      </c>
      <c r="Q51" s="172">
        <v>816.53635750000012</v>
      </c>
    </row>
    <row r="52" spans="1:17" x14ac:dyDescent="0.25">
      <c r="A52" s="135" t="s">
        <v>56</v>
      </c>
      <c r="B52" s="154">
        <v>2103.4482922500001</v>
      </c>
      <c r="C52" s="154">
        <v>2804.5977229999999</v>
      </c>
      <c r="D52" s="155">
        <v>3505.7471537499996</v>
      </c>
      <c r="F52" s="60">
        <f t="shared" si="0"/>
        <v>2.259751495918895E-2</v>
      </c>
      <c r="G52" s="29">
        <v>5204</v>
      </c>
      <c r="H52" s="24" t="s">
        <v>56</v>
      </c>
      <c r="I52" s="25">
        <v>2150.9809964999999</v>
      </c>
      <c r="J52" s="5">
        <v>2867.9746620000001</v>
      </c>
      <c r="K52" s="16">
        <v>3584.9683275000002</v>
      </c>
      <c r="L52" t="str">
        <f t="shared" si="1"/>
        <v/>
      </c>
      <c r="M52" s="169">
        <v>5204</v>
      </c>
      <c r="N52" s="170" t="s">
        <v>56</v>
      </c>
      <c r="O52" s="171">
        <v>2150.9809964999999</v>
      </c>
      <c r="P52" s="4">
        <v>2867.9746620000001</v>
      </c>
      <c r="Q52" s="172">
        <v>3584.9683275000002</v>
      </c>
    </row>
    <row r="53" spans="1:17" x14ac:dyDescent="0.25">
      <c r="A53" s="135" t="s">
        <v>57</v>
      </c>
      <c r="B53" s="154">
        <v>2527.0419217499998</v>
      </c>
      <c r="C53" s="154">
        <v>3369.3892289999999</v>
      </c>
      <c r="D53" s="155">
        <v>4211.7365362499995</v>
      </c>
      <c r="F53" s="60">
        <f t="shared" si="0"/>
        <v>2.4655478590894543E-2</v>
      </c>
      <c r="G53" s="29">
        <v>3302</v>
      </c>
      <c r="H53" s="24" t="s">
        <v>57</v>
      </c>
      <c r="I53" s="25">
        <v>2589.3473497499999</v>
      </c>
      <c r="J53" s="5">
        <v>3452.4631330000002</v>
      </c>
      <c r="K53" s="16">
        <v>4315.5789162500005</v>
      </c>
      <c r="L53" t="str">
        <f t="shared" si="1"/>
        <v/>
      </c>
      <c r="M53" s="169">
        <v>3302</v>
      </c>
      <c r="N53" s="170" t="s">
        <v>57</v>
      </c>
      <c r="O53" s="171">
        <v>2589.3473497499999</v>
      </c>
      <c r="P53" s="4">
        <v>3452.4631330000002</v>
      </c>
      <c r="Q53" s="172">
        <v>4315.5789162500005</v>
      </c>
    </row>
    <row r="54" spans="1:17" x14ac:dyDescent="0.25">
      <c r="A54" s="135" t="s">
        <v>58</v>
      </c>
      <c r="B54" s="154">
        <v>373.91870174999997</v>
      </c>
      <c r="C54" s="154">
        <v>498.558269</v>
      </c>
      <c r="D54" s="155">
        <v>623.19783625000002</v>
      </c>
      <c r="F54" s="60">
        <f t="shared" si="0"/>
        <v>-1.5880169866362836E-3</v>
      </c>
      <c r="G54" s="29">
        <v>1701</v>
      </c>
      <c r="H54" s="24" t="s">
        <v>58</v>
      </c>
      <c r="I54" s="25">
        <v>373.32491249999998</v>
      </c>
      <c r="J54" s="5">
        <v>497.76655</v>
      </c>
      <c r="K54" s="16">
        <v>622.20818750000001</v>
      </c>
      <c r="L54" t="str">
        <f t="shared" si="1"/>
        <v/>
      </c>
      <c r="M54" s="169">
        <v>1701</v>
      </c>
      <c r="N54" s="170" t="s">
        <v>58</v>
      </c>
      <c r="O54" s="171">
        <v>373.32491249999998</v>
      </c>
      <c r="P54" s="4">
        <v>497.76655</v>
      </c>
      <c r="Q54" s="172">
        <v>622.20818750000001</v>
      </c>
    </row>
    <row r="55" spans="1:17" x14ac:dyDescent="0.25">
      <c r="A55" s="135" t="s">
        <v>59</v>
      </c>
      <c r="B55" s="154">
        <v>2468.9112367500002</v>
      </c>
      <c r="C55" s="154">
        <v>3291.8816489999999</v>
      </c>
      <c r="D55" s="155">
        <v>4114.8520612499997</v>
      </c>
      <c r="F55" s="60">
        <f t="shared" si="0"/>
        <v>2.3290174488286925E-2</v>
      </c>
      <c r="G55" s="29">
        <v>3103</v>
      </c>
      <c r="H55" s="24" t="s">
        <v>59</v>
      </c>
      <c r="I55" s="25">
        <v>2526.4126102499999</v>
      </c>
      <c r="J55" s="5">
        <v>3368.5501469999999</v>
      </c>
      <c r="K55" s="16">
        <v>4210.6876837500004</v>
      </c>
      <c r="L55" t="str">
        <f t="shared" si="1"/>
        <v/>
      </c>
      <c r="M55" s="169">
        <v>3103</v>
      </c>
      <c r="N55" s="170" t="s">
        <v>59</v>
      </c>
      <c r="O55" s="171">
        <v>2526.4126102499999</v>
      </c>
      <c r="P55" s="4">
        <v>3368.5501469999999</v>
      </c>
      <c r="Q55" s="172">
        <v>4210.6876837500004</v>
      </c>
    </row>
    <row r="56" spans="1:17" x14ac:dyDescent="0.25">
      <c r="A56" s="135" t="s">
        <v>60</v>
      </c>
      <c r="B56" s="154">
        <v>5028.67986047042</v>
      </c>
      <c r="C56" s="154">
        <v>6704.9064806272263</v>
      </c>
      <c r="D56" s="155">
        <v>8381.1331007840326</v>
      </c>
      <c r="F56" s="60">
        <f t="shared" si="0"/>
        <v>-2.4289108893282008E-2</v>
      </c>
      <c r="G56" s="29">
        <v>3505</v>
      </c>
      <c r="H56" s="24" t="s">
        <v>60</v>
      </c>
      <c r="I56" s="25">
        <v>4906.5377077499998</v>
      </c>
      <c r="J56" s="5">
        <v>6542.0502770000003</v>
      </c>
      <c r="K56" s="16">
        <v>8177.5628462500008</v>
      </c>
      <c r="L56" t="str">
        <f t="shared" si="1"/>
        <v/>
      </c>
      <c r="M56" s="169">
        <v>3505</v>
      </c>
      <c r="N56" s="170" t="s">
        <v>60</v>
      </c>
      <c r="O56" s="171">
        <v>4906.5377077499998</v>
      </c>
      <c r="P56" s="4">
        <v>6542.0502770000003</v>
      </c>
      <c r="Q56" s="172">
        <v>8177.5628462500008</v>
      </c>
    </row>
    <row r="57" spans="1:17" x14ac:dyDescent="0.25">
      <c r="A57" s="135" t="s">
        <v>61</v>
      </c>
      <c r="B57" s="154">
        <v>3968.4043297840267</v>
      </c>
      <c r="C57" s="154">
        <v>5291.2057730453689</v>
      </c>
      <c r="D57" s="155">
        <v>6614.0072163067107</v>
      </c>
      <c r="F57" s="60">
        <f t="shared" si="0"/>
        <v>-0.27336874581856613</v>
      </c>
      <c r="G57" s="29">
        <v>4101</v>
      </c>
      <c r="H57" s="24" t="s">
        <v>61</v>
      </c>
      <c r="I57" s="25">
        <v>2883.5666152499998</v>
      </c>
      <c r="J57" s="5">
        <v>3844.7554869999999</v>
      </c>
      <c r="K57" s="16">
        <v>4805.94435875</v>
      </c>
      <c r="L57" t="str">
        <f t="shared" si="1"/>
        <v/>
      </c>
      <c r="M57" s="169">
        <v>4101</v>
      </c>
      <c r="N57" s="170" t="s">
        <v>61</v>
      </c>
      <c r="O57" s="171">
        <v>2883.5666152499998</v>
      </c>
      <c r="P57" s="4">
        <v>3844.7554869999999</v>
      </c>
      <c r="Q57" s="172">
        <v>4805.94435875</v>
      </c>
    </row>
    <row r="58" spans="1:17" x14ac:dyDescent="0.25">
      <c r="A58" s="135" t="s">
        <v>62</v>
      </c>
      <c r="B58" s="154">
        <v>5873.7763590000004</v>
      </c>
      <c r="C58" s="154">
        <v>7831.7018120000002</v>
      </c>
      <c r="D58" s="155">
        <v>9789.627265000001</v>
      </c>
      <c r="F58" s="60">
        <f t="shared" si="0"/>
        <v>2.7729686243575209E-2</v>
      </c>
      <c r="G58" s="29">
        <v>3105</v>
      </c>
      <c r="H58" s="24" t="s">
        <v>62</v>
      </c>
      <c r="I58" s="25">
        <v>6036.6543345</v>
      </c>
      <c r="J58" s="5">
        <v>8048.8724460000003</v>
      </c>
      <c r="K58" s="16">
        <v>10061.0905575</v>
      </c>
      <c r="L58" t="str">
        <f t="shared" si="1"/>
        <v/>
      </c>
      <c r="M58" s="169">
        <v>3105</v>
      </c>
      <c r="N58" s="170" t="s">
        <v>62</v>
      </c>
      <c r="O58" s="171">
        <v>6036.6543345</v>
      </c>
      <c r="P58" s="4">
        <v>8048.8724460000003</v>
      </c>
      <c r="Q58" s="172">
        <v>10061.0905575</v>
      </c>
    </row>
    <row r="59" spans="1:17" x14ac:dyDescent="0.25">
      <c r="A59" s="135" t="s">
        <v>63</v>
      </c>
      <c r="B59" s="154">
        <v>2279.3142119999998</v>
      </c>
      <c r="C59" s="154">
        <v>3039.0856159999998</v>
      </c>
      <c r="D59" s="155">
        <v>3798.8570199999999</v>
      </c>
      <c r="F59" s="60">
        <f t="shared" si="0"/>
        <v>2.62102448120041E-2</v>
      </c>
      <c r="G59" s="29">
        <v>5106</v>
      </c>
      <c r="H59" s="24" t="s">
        <v>63</v>
      </c>
      <c r="I59" s="25">
        <v>2339.0555955</v>
      </c>
      <c r="J59" s="5">
        <v>3118.7407939999998</v>
      </c>
      <c r="K59" s="16">
        <v>3898.4259924999997</v>
      </c>
      <c r="L59" t="str">
        <f t="shared" si="1"/>
        <v/>
      </c>
      <c r="M59" s="169">
        <v>5106</v>
      </c>
      <c r="N59" s="170" t="s">
        <v>63</v>
      </c>
      <c r="O59" s="171">
        <v>2339.0555955</v>
      </c>
      <c r="P59" s="4">
        <v>3118.7407939999998</v>
      </c>
      <c r="Q59" s="172">
        <v>3898.4259924999997</v>
      </c>
    </row>
    <row r="60" spans="1:17" x14ac:dyDescent="0.25">
      <c r="A60" s="135" t="s">
        <v>64</v>
      </c>
      <c r="B60" s="154">
        <v>1543.6326322500001</v>
      </c>
      <c r="C60" s="154">
        <v>2058.1768430000002</v>
      </c>
      <c r="D60" s="155">
        <v>2572.7210537500005</v>
      </c>
      <c r="F60" s="60">
        <f t="shared" si="0"/>
        <v>2.4330020119655946E-2</v>
      </c>
      <c r="G60" s="29">
        <v>5203</v>
      </c>
      <c r="H60" s="24" t="s">
        <v>64</v>
      </c>
      <c r="I60" s="25">
        <v>1581.1892452500001</v>
      </c>
      <c r="J60" s="5">
        <v>2108.2523270000002</v>
      </c>
      <c r="K60" s="16">
        <v>2635.3154087500002</v>
      </c>
      <c r="L60" t="str">
        <f t="shared" si="1"/>
        <v/>
      </c>
      <c r="M60" s="169">
        <v>5203</v>
      </c>
      <c r="N60" s="170" t="s">
        <v>64</v>
      </c>
      <c r="O60" s="171">
        <v>1581.1892452500001</v>
      </c>
      <c r="P60" s="4">
        <v>2108.2523270000002</v>
      </c>
      <c r="Q60" s="172">
        <v>2635.3154087500002</v>
      </c>
    </row>
    <row r="61" spans="1:17" x14ac:dyDescent="0.25">
      <c r="A61" s="135" t="s">
        <v>65</v>
      </c>
      <c r="B61" s="154">
        <v>1013.728875</v>
      </c>
      <c r="C61" s="154">
        <v>1351.6385</v>
      </c>
      <c r="D61" s="155">
        <v>1689.548125</v>
      </c>
      <c r="F61" s="60">
        <f t="shared" si="0"/>
        <v>2.5106716033909758E-2</v>
      </c>
      <c r="G61" s="29">
        <v>2801</v>
      </c>
      <c r="H61" s="24" t="s">
        <v>65</v>
      </c>
      <c r="I61" s="25">
        <v>1039.1802779999998</v>
      </c>
      <c r="J61" s="5">
        <v>1385.5737039999999</v>
      </c>
      <c r="K61" s="16">
        <v>1731.96713</v>
      </c>
      <c r="L61" t="str">
        <f t="shared" si="1"/>
        <v/>
      </c>
      <c r="M61" s="169">
        <v>2801</v>
      </c>
      <c r="N61" s="170" t="s">
        <v>65</v>
      </c>
      <c r="O61" s="171">
        <v>1039.1802779999998</v>
      </c>
      <c r="P61" s="4">
        <v>1385.5737039999999</v>
      </c>
      <c r="Q61" s="172">
        <v>1731.96713</v>
      </c>
    </row>
    <row r="62" spans="1:17" x14ac:dyDescent="0.25">
      <c r="A62" s="135" t="s">
        <v>66</v>
      </c>
      <c r="B62" s="154">
        <v>1618.94943225</v>
      </c>
      <c r="C62" s="154">
        <v>2158.5992430000001</v>
      </c>
      <c r="D62" s="155">
        <v>2698.2490537500003</v>
      </c>
      <c r="F62" s="60">
        <f t="shared" si="0"/>
        <v>2.2152356976435732E-2</v>
      </c>
      <c r="G62" s="29">
        <v>5205</v>
      </c>
      <c r="H62" s="24" t="s">
        <v>66</v>
      </c>
      <c r="I62" s="25">
        <v>1654.8129779999999</v>
      </c>
      <c r="J62" s="5">
        <v>2206.4173040000001</v>
      </c>
      <c r="K62" s="16">
        <v>2758.0216300000002</v>
      </c>
      <c r="L62" t="str">
        <f t="shared" si="1"/>
        <v/>
      </c>
      <c r="M62" s="169">
        <v>5205</v>
      </c>
      <c r="N62" s="170" t="s">
        <v>66</v>
      </c>
      <c r="O62" s="171">
        <v>1654.8129779999999</v>
      </c>
      <c r="P62" s="4">
        <v>2206.4173040000001</v>
      </c>
      <c r="Q62" s="172">
        <v>2758.0216300000002</v>
      </c>
    </row>
    <row r="63" spans="1:17" x14ac:dyDescent="0.25">
      <c r="A63" s="135" t="s">
        <v>67</v>
      </c>
      <c r="B63" s="154">
        <v>145.79636025000002</v>
      </c>
      <c r="C63" s="154">
        <v>194.39514700000001</v>
      </c>
      <c r="D63" s="155">
        <v>242.99393375</v>
      </c>
      <c r="F63" s="60">
        <f t="shared" si="0"/>
        <v>2.6233160028423824E-2</v>
      </c>
      <c r="G63" s="29">
        <v>2602</v>
      </c>
      <c r="H63" s="24" t="s">
        <v>67</v>
      </c>
      <c r="I63" s="25">
        <v>149.6210595</v>
      </c>
      <c r="J63" s="5">
        <v>199.49474599999999</v>
      </c>
      <c r="K63" s="16">
        <v>249.36843249999998</v>
      </c>
      <c r="L63" t="str">
        <f t="shared" si="1"/>
        <v/>
      </c>
      <c r="M63" s="169">
        <v>2602</v>
      </c>
      <c r="N63" s="170" t="s">
        <v>67</v>
      </c>
      <c r="O63" s="171">
        <v>149.6210595</v>
      </c>
      <c r="P63" s="4">
        <v>199.49474599999999</v>
      </c>
      <c r="Q63" s="172">
        <v>249.36843249999998</v>
      </c>
    </row>
    <row r="64" spans="1:17" x14ac:dyDescent="0.25">
      <c r="A64" s="135" t="s">
        <v>68</v>
      </c>
      <c r="B64" s="154">
        <v>2145.9366772500002</v>
      </c>
      <c r="C64" s="154">
        <v>2861.2489030000002</v>
      </c>
      <c r="D64" s="155">
        <v>3576.5611287500001</v>
      </c>
      <c r="F64" s="60">
        <f t="shared" si="0"/>
        <v>4.9422927467697948E-2</v>
      </c>
      <c r="G64" s="29">
        <v>5202</v>
      </c>
      <c r="H64" s="24" t="s">
        <v>68</v>
      </c>
      <c r="I64" s="25">
        <v>2251.9951499999997</v>
      </c>
      <c r="J64" s="5">
        <v>3002.6601999999998</v>
      </c>
      <c r="K64" s="16">
        <v>3753.3252499999999</v>
      </c>
      <c r="L64" t="str">
        <f t="shared" si="1"/>
        <v/>
      </c>
      <c r="M64" s="169">
        <v>5202</v>
      </c>
      <c r="N64" s="170" t="s">
        <v>68</v>
      </c>
      <c r="O64" s="171">
        <v>2251.9951499999997</v>
      </c>
      <c r="P64" s="4">
        <v>3002.6601999999998</v>
      </c>
      <c r="Q64" s="172">
        <v>3753.3252499999999</v>
      </c>
    </row>
    <row r="65" spans="1:17" x14ac:dyDescent="0.25">
      <c r="A65" s="135" t="s">
        <v>69</v>
      </c>
      <c r="B65" s="154">
        <v>5458.2009104999997</v>
      </c>
      <c r="C65" s="154">
        <v>7277.6012140000003</v>
      </c>
      <c r="D65" s="155">
        <v>9097.0015175000008</v>
      </c>
      <c r="F65" s="60">
        <f t="shared" si="0"/>
        <v>2.6135033290105251E-2</v>
      </c>
      <c r="G65" s="29">
        <v>4306</v>
      </c>
      <c r="H65" s="24" t="s">
        <v>69</v>
      </c>
      <c r="I65" s="25">
        <v>5600.851173</v>
      </c>
      <c r="J65" s="5">
        <v>7467.8015640000003</v>
      </c>
      <c r="K65" s="16">
        <v>9334.7519549999997</v>
      </c>
      <c r="L65" t="str">
        <f t="shared" si="1"/>
        <v/>
      </c>
      <c r="M65" s="169">
        <v>4306</v>
      </c>
      <c r="N65" s="170" t="s">
        <v>69</v>
      </c>
      <c r="O65" s="171">
        <v>5600.851173</v>
      </c>
      <c r="P65" s="4">
        <v>7467.8015640000003</v>
      </c>
      <c r="Q65" s="172">
        <v>9334.7519549999997</v>
      </c>
    </row>
    <row r="66" spans="1:17" x14ac:dyDescent="0.25">
      <c r="A66" s="135" t="s">
        <v>70</v>
      </c>
      <c r="B66" s="154">
        <v>442.34864399999998</v>
      </c>
      <c r="C66" s="154">
        <v>589.79819199999997</v>
      </c>
      <c r="D66" s="155">
        <v>737.24774000000002</v>
      </c>
      <c r="F66" s="60">
        <f t="shared" si="0"/>
        <v>2.5632153853737134E-2</v>
      </c>
      <c r="G66" s="29">
        <v>2105</v>
      </c>
      <c r="H66" s="24" t="s">
        <v>70</v>
      </c>
      <c r="I66" s="25">
        <v>453.68699249999997</v>
      </c>
      <c r="J66" s="5">
        <v>604.91598999999997</v>
      </c>
      <c r="K66" s="16">
        <v>756.14498749999996</v>
      </c>
      <c r="L66" t="str">
        <f t="shared" si="1"/>
        <v/>
      </c>
      <c r="M66" s="169">
        <v>2105</v>
      </c>
      <c r="N66" s="170" t="s">
        <v>70</v>
      </c>
      <c r="O66" s="171">
        <v>453.68699249999997</v>
      </c>
      <c r="P66" s="4">
        <v>604.91598999999997</v>
      </c>
      <c r="Q66" s="172">
        <v>756.14498749999996</v>
      </c>
    </row>
    <row r="67" spans="1:17" x14ac:dyDescent="0.25">
      <c r="A67" s="135" t="s">
        <v>71</v>
      </c>
      <c r="B67" s="154">
        <v>1303.2301064999999</v>
      </c>
      <c r="C67" s="154">
        <v>1737.640142</v>
      </c>
      <c r="D67" s="155">
        <v>2172.0501774999998</v>
      </c>
      <c r="F67" s="60">
        <f t="shared" si="0"/>
        <v>2.4361844536623278E-2</v>
      </c>
      <c r="G67" s="29">
        <v>5101</v>
      </c>
      <c r="H67" s="24" t="s">
        <v>71</v>
      </c>
      <c r="I67" s="25">
        <v>1334.9791957499999</v>
      </c>
      <c r="J67" s="5">
        <v>1779.9722609999999</v>
      </c>
      <c r="K67" s="16">
        <v>2224.9653262499996</v>
      </c>
      <c r="L67" t="str">
        <f t="shared" si="1"/>
        <v/>
      </c>
      <c r="M67" s="169">
        <v>5101</v>
      </c>
      <c r="N67" s="170" t="s">
        <v>71</v>
      </c>
      <c r="O67" s="171">
        <v>1334.9791957499999</v>
      </c>
      <c r="P67" s="4">
        <v>1779.9722609999999</v>
      </c>
      <c r="Q67" s="172">
        <v>2224.9653262499996</v>
      </c>
    </row>
    <row r="68" spans="1:17" x14ac:dyDescent="0.25">
      <c r="A68" s="135" t="s">
        <v>72</v>
      </c>
      <c r="B68" s="154">
        <v>210.98134950000002</v>
      </c>
      <c r="C68" s="154">
        <v>281.30846600000001</v>
      </c>
      <c r="D68" s="155">
        <v>351.6355825</v>
      </c>
      <c r="F68" s="60">
        <f t="shared" si="0"/>
        <v>8.1417592316613746E-2</v>
      </c>
      <c r="G68" s="29">
        <v>2902</v>
      </c>
      <c r="H68" s="24" t="s">
        <v>72</v>
      </c>
      <c r="I68" s="25">
        <v>228.15894300000002</v>
      </c>
      <c r="J68" s="5">
        <v>304.21192400000001</v>
      </c>
      <c r="K68" s="16">
        <v>380.264905</v>
      </c>
      <c r="L68" t="str">
        <f t="shared" si="1"/>
        <v/>
      </c>
      <c r="M68" s="169">
        <v>2902</v>
      </c>
      <c r="N68" s="170" t="s">
        <v>72</v>
      </c>
      <c r="O68" s="171">
        <v>228.15894300000002</v>
      </c>
      <c r="P68" s="4">
        <v>304.21192400000001</v>
      </c>
      <c r="Q68" s="172">
        <v>380.264905</v>
      </c>
    </row>
    <row r="69" spans="1:17" x14ac:dyDescent="0.25">
      <c r="A69" s="135" t="s">
        <v>73</v>
      </c>
      <c r="B69" s="154">
        <v>969.10331324999993</v>
      </c>
      <c r="C69" s="154">
        <v>1292.137751</v>
      </c>
      <c r="D69" s="155">
        <v>1615.17218875</v>
      </c>
      <c r="F69" s="60">
        <f t="shared" ref="F69:F101" si="2">(I69-B69)/B69</f>
        <v>6.2375899115728377E-2</v>
      </c>
      <c r="G69" s="29">
        <v>5104</v>
      </c>
      <c r="H69" s="24" t="s">
        <v>73</v>
      </c>
      <c r="I69" s="25">
        <v>1029.55200375</v>
      </c>
      <c r="J69" s="5">
        <v>1372.736005</v>
      </c>
      <c r="K69" s="16">
        <v>1715.9200062499999</v>
      </c>
      <c r="L69" t="str">
        <f t="shared" ref="L69:L113" si="3">IF(M69=G69,"","NÃO")</f>
        <v/>
      </c>
      <c r="M69" s="169">
        <v>5104</v>
      </c>
      <c r="N69" s="170" t="s">
        <v>73</v>
      </c>
      <c r="O69" s="171">
        <v>1029.55200375</v>
      </c>
      <c r="P69" s="4">
        <v>1372.736005</v>
      </c>
      <c r="Q69" s="172">
        <v>1715.9200062499999</v>
      </c>
    </row>
    <row r="70" spans="1:17" x14ac:dyDescent="0.25">
      <c r="A70" s="135" t="s">
        <v>74</v>
      </c>
      <c r="B70" s="154">
        <v>441.51633149999998</v>
      </c>
      <c r="C70" s="154">
        <v>588.68844200000001</v>
      </c>
      <c r="D70" s="155">
        <v>735.86055250000004</v>
      </c>
      <c r="F70" s="60">
        <f t="shared" si="2"/>
        <v>5.5322200465420402E-3</v>
      </c>
      <c r="G70" s="29">
        <v>2402</v>
      </c>
      <c r="H70" s="24" t="s">
        <v>74</v>
      </c>
      <c r="I70" s="25">
        <v>443.95889699999998</v>
      </c>
      <c r="J70" s="5">
        <v>591.94519600000001</v>
      </c>
      <c r="K70" s="16">
        <v>739.93149500000004</v>
      </c>
      <c r="L70" t="str">
        <f t="shared" si="3"/>
        <v/>
      </c>
      <c r="M70" s="169">
        <v>2402</v>
      </c>
      <c r="N70" s="170" t="s">
        <v>74</v>
      </c>
      <c r="O70" s="171">
        <v>443.95889699999998</v>
      </c>
      <c r="P70" s="4">
        <v>591.94519600000001</v>
      </c>
      <c r="Q70" s="172">
        <v>739.93149500000004</v>
      </c>
    </row>
    <row r="71" spans="1:17" x14ac:dyDescent="0.25">
      <c r="A71" s="135" t="s">
        <v>75</v>
      </c>
      <c r="B71" s="154">
        <v>622.78943025000001</v>
      </c>
      <c r="C71" s="154">
        <v>830.38590699999997</v>
      </c>
      <c r="D71" s="155">
        <v>1037.9823837500001</v>
      </c>
      <c r="F71" s="60">
        <f t="shared" si="2"/>
        <v>2.6997711318335251E-2</v>
      </c>
      <c r="G71" s="29">
        <v>2103</v>
      </c>
      <c r="H71" s="24" t="s">
        <v>75</v>
      </c>
      <c r="I71" s="25">
        <v>639.6033195</v>
      </c>
      <c r="J71" s="5">
        <v>852.80442600000003</v>
      </c>
      <c r="K71" s="16">
        <v>1066.0055325000001</v>
      </c>
      <c r="L71" t="str">
        <f t="shared" si="3"/>
        <v/>
      </c>
      <c r="M71" s="169">
        <v>2103</v>
      </c>
      <c r="N71" s="170" t="s">
        <v>75</v>
      </c>
      <c r="O71" s="171">
        <v>639.6033195</v>
      </c>
      <c r="P71" s="4">
        <v>852.80442600000003</v>
      </c>
      <c r="Q71" s="172">
        <v>1066.0055325000001</v>
      </c>
    </row>
    <row r="72" spans="1:17" x14ac:dyDescent="0.25">
      <c r="A72" s="135" t="s">
        <v>76</v>
      </c>
      <c r="B72" s="154">
        <v>159.79424625000001</v>
      </c>
      <c r="C72" s="154">
        <v>213.05899500000001</v>
      </c>
      <c r="D72" s="155">
        <v>266.32374375000001</v>
      </c>
      <c r="F72" s="60">
        <f t="shared" si="2"/>
        <v>2.6715567676455009E-2</v>
      </c>
      <c r="G72" s="29">
        <v>1202</v>
      </c>
      <c r="H72" s="24" t="s">
        <v>76</v>
      </c>
      <c r="I72" s="25">
        <v>164.06324025000001</v>
      </c>
      <c r="J72" s="5">
        <v>218.75098700000001</v>
      </c>
      <c r="K72" s="16">
        <v>273.43873374999998</v>
      </c>
      <c r="L72" t="str">
        <f t="shared" si="3"/>
        <v/>
      </c>
      <c r="M72" s="169">
        <v>1202</v>
      </c>
      <c r="N72" s="170" t="s">
        <v>76</v>
      </c>
      <c r="O72" s="171">
        <v>164.06324025000001</v>
      </c>
      <c r="P72" s="4">
        <v>218.75098700000001</v>
      </c>
      <c r="Q72" s="172">
        <v>273.43873374999998</v>
      </c>
    </row>
    <row r="73" spans="1:17" x14ac:dyDescent="0.25">
      <c r="A73" s="135" t="s">
        <v>77</v>
      </c>
      <c r="B73" s="154">
        <v>94.461657750000001</v>
      </c>
      <c r="C73" s="154">
        <v>125.948877</v>
      </c>
      <c r="D73" s="155">
        <v>157.43609624999999</v>
      </c>
      <c r="F73" s="60">
        <f t="shared" si="2"/>
        <v>1.7216064578328947E-2</v>
      </c>
      <c r="G73" s="29">
        <v>2206</v>
      </c>
      <c r="H73" s="24" t="s">
        <v>77</v>
      </c>
      <c r="I73" s="25">
        <v>96.087915750000008</v>
      </c>
      <c r="J73" s="5">
        <v>128.117221</v>
      </c>
      <c r="K73" s="16">
        <v>160.14652624999999</v>
      </c>
      <c r="L73" t="str">
        <f t="shared" si="3"/>
        <v/>
      </c>
      <c r="M73" s="169">
        <v>2206</v>
      </c>
      <c r="N73" s="170" t="s">
        <v>77</v>
      </c>
      <c r="O73" s="171">
        <v>96.087915750000008</v>
      </c>
      <c r="P73" s="4">
        <v>128.117221</v>
      </c>
      <c r="Q73" s="172">
        <v>160.14652624999999</v>
      </c>
    </row>
    <row r="74" spans="1:17" x14ac:dyDescent="0.25">
      <c r="A74" s="135" t="s">
        <v>78</v>
      </c>
      <c r="B74" s="154">
        <v>350.91915225000002</v>
      </c>
      <c r="C74" s="154">
        <v>467.89220299999999</v>
      </c>
      <c r="D74" s="155">
        <v>584.86525374999997</v>
      </c>
      <c r="F74" s="60">
        <f t="shared" si="2"/>
        <v>2.7729686275622653E-2</v>
      </c>
      <c r="G74" s="29">
        <v>2910</v>
      </c>
      <c r="H74" s="24" t="s">
        <v>78</v>
      </c>
      <c r="I74" s="25">
        <v>360.65003024999999</v>
      </c>
      <c r="J74" s="5">
        <v>480.86670700000002</v>
      </c>
      <c r="K74" s="16">
        <v>601.08338375000005</v>
      </c>
      <c r="L74" t="str">
        <f t="shared" si="3"/>
        <v/>
      </c>
      <c r="M74" s="169">
        <v>2910</v>
      </c>
      <c r="N74" s="170" t="s">
        <v>78</v>
      </c>
      <c r="O74" s="171">
        <v>360.65003024999999</v>
      </c>
      <c r="P74" s="4">
        <v>480.86670700000002</v>
      </c>
      <c r="Q74" s="172">
        <v>601.08338375000005</v>
      </c>
    </row>
    <row r="75" spans="1:17" x14ac:dyDescent="0.25">
      <c r="A75" s="135" t="s">
        <v>79</v>
      </c>
      <c r="B75" s="154">
        <v>131.979669</v>
      </c>
      <c r="C75" s="154">
        <v>175.972892</v>
      </c>
      <c r="D75" s="155">
        <v>219.966115</v>
      </c>
      <c r="F75" s="60">
        <f t="shared" si="2"/>
        <v>2.7729685774556614E-2</v>
      </c>
      <c r="G75" s="29">
        <v>2903</v>
      </c>
      <c r="H75" s="24" t="s">
        <v>79</v>
      </c>
      <c r="I75" s="25">
        <v>135.63942374999999</v>
      </c>
      <c r="J75" s="5">
        <v>180.852565</v>
      </c>
      <c r="K75" s="16">
        <v>226.06570625000001</v>
      </c>
      <c r="L75" t="str">
        <f t="shared" si="3"/>
        <v/>
      </c>
      <c r="M75" s="169">
        <v>2903</v>
      </c>
      <c r="N75" s="170" t="s">
        <v>79</v>
      </c>
      <c r="O75" s="171">
        <v>135.63942374999999</v>
      </c>
      <c r="P75" s="4">
        <v>180.852565</v>
      </c>
      <c r="Q75" s="172">
        <v>226.06570625000001</v>
      </c>
    </row>
    <row r="76" spans="1:17" x14ac:dyDescent="0.25">
      <c r="A76" s="135" t="s">
        <v>80</v>
      </c>
      <c r="B76" s="154">
        <v>4384.5368235000005</v>
      </c>
      <c r="C76" s="154">
        <v>5846.0490980000004</v>
      </c>
      <c r="D76" s="155">
        <v>7307.5613725000003</v>
      </c>
      <c r="F76" s="60">
        <f t="shared" si="2"/>
        <v>2.0555500302094742E-2</v>
      </c>
      <c r="G76" s="29">
        <v>5206</v>
      </c>
      <c r="H76" s="24" t="s">
        <v>80</v>
      </c>
      <c r="I76" s="25">
        <v>4474.6631715000003</v>
      </c>
      <c r="J76" s="5">
        <v>5966.2175619999998</v>
      </c>
      <c r="K76" s="16">
        <v>7457.7719524999993</v>
      </c>
      <c r="L76" t="str">
        <f t="shared" si="3"/>
        <v/>
      </c>
      <c r="M76" s="169">
        <v>5206</v>
      </c>
      <c r="N76" s="170" t="s">
        <v>80</v>
      </c>
      <c r="O76" s="171">
        <v>4474.6631715000003</v>
      </c>
      <c r="P76" s="4">
        <v>5966.2175619999998</v>
      </c>
      <c r="Q76" s="172">
        <v>7457.7719524999993</v>
      </c>
    </row>
    <row r="77" spans="1:17" x14ac:dyDescent="0.25">
      <c r="A77" s="135" t="s">
        <v>81</v>
      </c>
      <c r="B77" s="154">
        <v>146.1498555</v>
      </c>
      <c r="C77" s="154">
        <v>194.86647400000001</v>
      </c>
      <c r="D77" s="155">
        <v>243.58309250000002</v>
      </c>
      <c r="F77" s="60">
        <f t="shared" si="2"/>
        <v>5.0957749664008498E-2</v>
      </c>
      <c r="G77" s="29">
        <v>2201</v>
      </c>
      <c r="H77" s="24" t="s">
        <v>81</v>
      </c>
      <c r="I77" s="25">
        <v>153.59732325000002</v>
      </c>
      <c r="J77" s="5">
        <v>204.79643100000001</v>
      </c>
      <c r="K77" s="16">
        <v>255.99553875000001</v>
      </c>
      <c r="L77" t="str">
        <f t="shared" si="3"/>
        <v/>
      </c>
      <c r="M77" s="169">
        <v>2201</v>
      </c>
      <c r="N77" s="170" t="s">
        <v>81</v>
      </c>
      <c r="O77" s="171">
        <v>153.59732325000002</v>
      </c>
      <c r="P77" s="4">
        <v>204.79643100000001</v>
      </c>
      <c r="Q77" s="172">
        <v>255.99553875000001</v>
      </c>
    </row>
    <row r="78" spans="1:17" x14ac:dyDescent="0.25">
      <c r="A78" s="135" t="s">
        <v>82</v>
      </c>
      <c r="B78" s="154">
        <v>188.16097349999998</v>
      </c>
      <c r="C78" s="154">
        <v>250.88129799999999</v>
      </c>
      <c r="D78" s="155">
        <v>313.60162249999996</v>
      </c>
      <c r="F78" s="60">
        <f t="shared" si="2"/>
        <v>0.11379591554887454</v>
      </c>
      <c r="G78" s="29">
        <v>2502</v>
      </c>
      <c r="H78" s="24" t="s">
        <v>82</v>
      </c>
      <c r="I78" s="25">
        <v>209.57292375</v>
      </c>
      <c r="J78" s="5">
        <v>279.430565</v>
      </c>
      <c r="K78" s="16">
        <v>349.28820625000003</v>
      </c>
      <c r="L78" t="str">
        <f t="shared" si="3"/>
        <v/>
      </c>
      <c r="M78" s="169">
        <v>2502</v>
      </c>
      <c r="N78" s="170" t="s">
        <v>82</v>
      </c>
      <c r="O78" s="171">
        <v>209.57292375</v>
      </c>
      <c r="P78" s="4">
        <v>279.430565</v>
      </c>
      <c r="Q78" s="172">
        <v>349.28820625000003</v>
      </c>
    </row>
    <row r="79" spans="1:17" x14ac:dyDescent="0.25">
      <c r="A79" s="135" t="s">
        <v>83</v>
      </c>
      <c r="B79" s="154">
        <v>1328.86654275</v>
      </c>
      <c r="C79" s="154">
        <v>1771.8220570000001</v>
      </c>
      <c r="D79" s="155">
        <v>2214.7775712500002</v>
      </c>
      <c r="F79" s="60">
        <f t="shared" si="2"/>
        <v>1.5452168513104905E-2</v>
      </c>
      <c r="G79" s="29">
        <v>3107</v>
      </c>
      <c r="H79" s="24" t="s">
        <v>83</v>
      </c>
      <c r="I79" s="25">
        <v>1349.4004125000001</v>
      </c>
      <c r="J79" s="5">
        <v>1799.20055</v>
      </c>
      <c r="K79" s="16">
        <v>2249.0006874999999</v>
      </c>
      <c r="L79" t="str">
        <f t="shared" si="3"/>
        <v/>
      </c>
      <c r="M79" s="169">
        <v>3107</v>
      </c>
      <c r="N79" s="170" t="s">
        <v>83</v>
      </c>
      <c r="O79" s="171">
        <v>1349.4004125000001</v>
      </c>
      <c r="P79" s="4">
        <v>1799.20055</v>
      </c>
      <c r="Q79" s="172">
        <v>2249.0006874999999</v>
      </c>
    </row>
    <row r="80" spans="1:17" x14ac:dyDescent="0.25">
      <c r="A80" s="135" t="s">
        <v>84</v>
      </c>
      <c r="B80" s="154">
        <v>892.45974000000001</v>
      </c>
      <c r="C80" s="154">
        <v>1189.94632</v>
      </c>
      <c r="D80" s="155">
        <v>1487.4329</v>
      </c>
      <c r="F80" s="60">
        <f t="shared" si="2"/>
        <v>5.7123639829399935E-2</v>
      </c>
      <c r="G80" s="29">
        <v>2905</v>
      </c>
      <c r="H80" s="24" t="s">
        <v>84</v>
      </c>
      <c r="I80" s="25">
        <v>943.44028874999992</v>
      </c>
      <c r="J80" s="5">
        <v>1257.9203849999999</v>
      </c>
      <c r="K80" s="16">
        <v>1572.4004812499998</v>
      </c>
      <c r="L80" t="str">
        <f t="shared" si="3"/>
        <v/>
      </c>
      <c r="M80" s="169">
        <v>2905</v>
      </c>
      <c r="N80" s="170" t="s">
        <v>84</v>
      </c>
      <c r="O80" s="171">
        <v>943.44028874999992</v>
      </c>
      <c r="P80" s="4">
        <v>1257.9203849999999</v>
      </c>
      <c r="Q80" s="172">
        <v>1572.4004812499998</v>
      </c>
    </row>
    <row r="81" spans="1:17" x14ac:dyDescent="0.25">
      <c r="A81" s="135" t="s">
        <v>85</v>
      </c>
      <c r="B81" s="154">
        <v>105.75159150000002</v>
      </c>
      <c r="C81" s="154">
        <v>141.00212200000001</v>
      </c>
      <c r="D81" s="155">
        <v>176.25265250000001</v>
      </c>
      <c r="F81" s="60">
        <f t="shared" si="2"/>
        <v>2.7729689060991526E-2</v>
      </c>
      <c r="G81" s="29">
        <v>2203</v>
      </c>
      <c r="H81" s="24" t="s">
        <v>85</v>
      </c>
      <c r="I81" s="25">
        <v>108.68405025000001</v>
      </c>
      <c r="J81" s="5">
        <v>144.91206700000001</v>
      </c>
      <c r="K81" s="16">
        <v>181.14008375</v>
      </c>
      <c r="L81" t="str">
        <f t="shared" si="3"/>
        <v/>
      </c>
      <c r="M81" s="169">
        <v>2203</v>
      </c>
      <c r="N81" s="170" t="s">
        <v>85</v>
      </c>
      <c r="O81" s="171">
        <v>108.68405025000001</v>
      </c>
      <c r="P81" s="4">
        <v>144.91206700000001</v>
      </c>
      <c r="Q81" s="172">
        <v>181.14008375</v>
      </c>
    </row>
    <row r="82" spans="1:17" x14ac:dyDescent="0.25">
      <c r="A82" s="135" t="s">
        <v>86</v>
      </c>
      <c r="B82" s="154">
        <v>2691.3190747499998</v>
      </c>
      <c r="C82" s="154">
        <v>3588.4254329999999</v>
      </c>
      <c r="D82" s="155">
        <v>4485.5317912499995</v>
      </c>
      <c r="F82" s="60">
        <f t="shared" si="2"/>
        <v>4.8234379738886571E-2</v>
      </c>
      <c r="G82" s="29">
        <v>5207</v>
      </c>
      <c r="H82" s="24" t="s">
        <v>86</v>
      </c>
      <c r="I82" s="25">
        <v>2821.1331810000001</v>
      </c>
      <c r="J82" s="5">
        <v>3761.5109080000002</v>
      </c>
      <c r="K82" s="16">
        <v>4701.8886350000002</v>
      </c>
      <c r="L82" t="str">
        <f t="shared" si="3"/>
        <v/>
      </c>
      <c r="M82" s="169">
        <v>5207</v>
      </c>
      <c r="N82" s="170" t="s">
        <v>86</v>
      </c>
      <c r="O82" s="171">
        <v>2821.1331810000001</v>
      </c>
      <c r="P82" s="4">
        <v>3761.5109080000002</v>
      </c>
      <c r="Q82" s="172">
        <v>4701.8886350000002</v>
      </c>
    </row>
    <row r="83" spans="1:17" x14ac:dyDescent="0.25">
      <c r="A83" s="135" t="s">
        <v>87</v>
      </c>
      <c r="B83" s="154">
        <v>1621.3963979999999</v>
      </c>
      <c r="C83" s="154">
        <v>2161.861864</v>
      </c>
      <c r="D83" s="155">
        <v>2702.3273300000001</v>
      </c>
      <c r="F83" s="60">
        <f t="shared" si="2"/>
        <v>6.7179195127335528E-3</v>
      </c>
      <c r="G83" s="29">
        <v>5102</v>
      </c>
      <c r="H83" s="24" t="s">
        <v>87</v>
      </c>
      <c r="I83" s="25">
        <v>1632.2888085</v>
      </c>
      <c r="J83" s="5">
        <v>2176.3850779999998</v>
      </c>
      <c r="K83" s="16">
        <v>2720.4813474999996</v>
      </c>
      <c r="L83" t="str">
        <f t="shared" si="3"/>
        <v/>
      </c>
      <c r="M83" s="169">
        <v>5102</v>
      </c>
      <c r="N83" s="170" t="s">
        <v>87</v>
      </c>
      <c r="O83" s="171">
        <v>1632.2888085</v>
      </c>
      <c r="P83" s="4">
        <v>2176.3850779999998</v>
      </c>
      <c r="Q83" s="172">
        <v>2720.4813474999996</v>
      </c>
    </row>
    <row r="84" spans="1:17" x14ac:dyDescent="0.25">
      <c r="A84" s="135" t="s">
        <v>88</v>
      </c>
      <c r="B84" s="154">
        <v>302.40691575</v>
      </c>
      <c r="C84" s="154">
        <v>403.20922100000001</v>
      </c>
      <c r="D84" s="155">
        <v>504.01152625000003</v>
      </c>
      <c r="F84" s="60">
        <f t="shared" si="2"/>
        <v>1.7983837229754208E-2</v>
      </c>
      <c r="G84" s="29">
        <v>2101</v>
      </c>
      <c r="H84" s="24" t="s">
        <v>88</v>
      </c>
      <c r="I84" s="25">
        <v>307.84535249999999</v>
      </c>
      <c r="J84" s="5">
        <v>410.46046999999999</v>
      </c>
      <c r="K84" s="16">
        <v>513.07558749999998</v>
      </c>
      <c r="L84" t="str">
        <f t="shared" si="3"/>
        <v/>
      </c>
      <c r="M84" s="169">
        <v>2101</v>
      </c>
      <c r="N84" s="170" t="s">
        <v>88</v>
      </c>
      <c r="O84" s="171">
        <v>307.84535249999999</v>
      </c>
      <c r="P84" s="4">
        <v>410.46046999999999</v>
      </c>
      <c r="Q84" s="172">
        <v>513.07558749999998</v>
      </c>
    </row>
    <row r="85" spans="1:17" x14ac:dyDescent="0.25">
      <c r="A85" s="135" t="s">
        <v>89</v>
      </c>
      <c r="B85" s="154">
        <v>4021.8087854999999</v>
      </c>
      <c r="C85" s="154">
        <v>5362.4117139999998</v>
      </c>
      <c r="D85" s="155">
        <v>6703.0146425000003</v>
      </c>
      <c r="F85" s="60">
        <f t="shared" si="2"/>
        <v>-1.3635559315429167E-2</v>
      </c>
      <c r="G85" s="29">
        <v>4301</v>
      </c>
      <c r="H85" s="24" t="s">
        <v>89</v>
      </c>
      <c r="I85" s="25">
        <v>3966.9691732500005</v>
      </c>
      <c r="J85" s="5">
        <v>5289.2922310000004</v>
      </c>
      <c r="K85" s="16">
        <v>6611.6152887500002</v>
      </c>
      <c r="L85" t="str">
        <f t="shared" si="3"/>
        <v/>
      </c>
      <c r="M85" s="169">
        <v>4301</v>
      </c>
      <c r="N85" s="170" t="s">
        <v>89</v>
      </c>
      <c r="O85" s="171">
        <v>3966.9691732500005</v>
      </c>
      <c r="P85" s="4">
        <v>5289.2922310000004</v>
      </c>
      <c r="Q85" s="172">
        <v>6611.6152887500002</v>
      </c>
    </row>
    <row r="86" spans="1:17" x14ac:dyDescent="0.25">
      <c r="A86" s="135" t="s">
        <v>90</v>
      </c>
      <c r="B86" s="154">
        <v>117.85830300000001</v>
      </c>
      <c r="C86" s="154">
        <v>157.14440400000001</v>
      </c>
      <c r="D86" s="155">
        <v>196.43050500000001</v>
      </c>
      <c r="F86" s="60">
        <f t="shared" si="2"/>
        <v>2.644837419727639E-2</v>
      </c>
      <c r="G86" s="29">
        <v>2204</v>
      </c>
      <c r="H86" s="24" t="s">
        <v>90</v>
      </c>
      <c r="I86" s="25">
        <v>120.97546349999999</v>
      </c>
      <c r="J86" s="5">
        <v>161.30061799999999</v>
      </c>
      <c r="K86" s="16">
        <v>201.62577249999998</v>
      </c>
      <c r="L86" t="str">
        <f t="shared" si="3"/>
        <v/>
      </c>
      <c r="M86" s="169">
        <v>2204</v>
      </c>
      <c r="N86" s="170" t="s">
        <v>90</v>
      </c>
      <c r="O86" s="171">
        <v>120.97546349999999</v>
      </c>
      <c r="P86" s="4">
        <v>161.30061799999999</v>
      </c>
      <c r="Q86" s="172">
        <v>201.62577249999998</v>
      </c>
    </row>
    <row r="87" spans="1:17" x14ac:dyDescent="0.25">
      <c r="A87" s="135" t="s">
        <v>91</v>
      </c>
      <c r="B87" s="154">
        <v>89.151209249999994</v>
      </c>
      <c r="C87" s="154">
        <v>118.868279</v>
      </c>
      <c r="D87" s="155">
        <v>148.58534875000001</v>
      </c>
      <c r="F87" s="60">
        <f t="shared" si="2"/>
        <v>3.5430478471047463E-3</v>
      </c>
      <c r="G87" s="29">
        <v>2601</v>
      </c>
      <c r="H87" s="24" t="s">
        <v>91</v>
      </c>
      <c r="I87" s="25">
        <v>89.467076249999991</v>
      </c>
      <c r="J87" s="5">
        <v>119.289435</v>
      </c>
      <c r="K87" s="16">
        <v>149.11179375</v>
      </c>
      <c r="L87" t="str">
        <f t="shared" si="3"/>
        <v/>
      </c>
      <c r="M87" s="169">
        <v>2601</v>
      </c>
      <c r="N87" s="170" t="s">
        <v>91</v>
      </c>
      <c r="O87" s="171">
        <v>89.467076249999991</v>
      </c>
      <c r="P87" s="4">
        <v>119.289435</v>
      </c>
      <c r="Q87" s="172">
        <v>149.11179375</v>
      </c>
    </row>
    <row r="88" spans="1:17" x14ac:dyDescent="0.25">
      <c r="A88" s="135" t="s">
        <v>92</v>
      </c>
      <c r="B88" s="154">
        <v>1695.5080484999999</v>
      </c>
      <c r="C88" s="154">
        <v>2260.6773979999998</v>
      </c>
      <c r="D88" s="155">
        <v>2825.8467474999998</v>
      </c>
      <c r="F88" s="60">
        <f t="shared" si="2"/>
        <v>2.3421374074356099E-2</v>
      </c>
      <c r="G88" s="29">
        <v>5107</v>
      </c>
      <c r="H88" s="24" t="s">
        <v>92</v>
      </c>
      <c r="I88" s="25">
        <v>1735.2191767499999</v>
      </c>
      <c r="J88" s="5">
        <v>2313.6255689999998</v>
      </c>
      <c r="K88" s="16">
        <v>2892.0319612499998</v>
      </c>
      <c r="L88" t="str">
        <f t="shared" si="3"/>
        <v/>
      </c>
      <c r="M88" s="169">
        <v>5107</v>
      </c>
      <c r="N88" s="170" t="s">
        <v>92</v>
      </c>
      <c r="O88" s="171">
        <v>1735.2191767499999</v>
      </c>
      <c r="P88" s="4">
        <v>2313.6255689999998</v>
      </c>
      <c r="Q88" s="172">
        <v>2892.0319612499998</v>
      </c>
    </row>
    <row r="89" spans="1:17" x14ac:dyDescent="0.25">
      <c r="A89" s="135" t="s">
        <v>93</v>
      </c>
      <c r="B89" s="154">
        <v>2538.3630644999998</v>
      </c>
      <c r="C89" s="154">
        <v>3384.4840859999999</v>
      </c>
      <c r="D89" s="155">
        <v>4230.6051074999996</v>
      </c>
      <c r="F89" s="60">
        <f t="shared" si="2"/>
        <v>9.0485699509358659E-3</v>
      </c>
      <c r="G89" s="29">
        <v>2908</v>
      </c>
      <c r="H89" s="24" t="s">
        <v>93</v>
      </c>
      <c r="I89" s="25">
        <v>2561.33162025</v>
      </c>
      <c r="J89" s="5">
        <v>3415.108827</v>
      </c>
      <c r="K89" s="16">
        <v>4268.88603375</v>
      </c>
      <c r="L89" t="str">
        <f t="shared" si="3"/>
        <v/>
      </c>
      <c r="M89" s="169">
        <v>2908</v>
      </c>
      <c r="N89" s="170" t="s">
        <v>93</v>
      </c>
      <c r="O89" s="171">
        <v>2561.33162025</v>
      </c>
      <c r="P89" s="4">
        <v>3415.108827</v>
      </c>
      <c r="Q89" s="172">
        <v>4268.88603375</v>
      </c>
    </row>
    <row r="90" spans="1:17" x14ac:dyDescent="0.25">
      <c r="A90" s="135" t="s">
        <v>94</v>
      </c>
      <c r="B90" s="154">
        <v>660.96049049999999</v>
      </c>
      <c r="C90" s="154">
        <v>881.28065400000003</v>
      </c>
      <c r="D90" s="155">
        <v>1101.6008174999999</v>
      </c>
      <c r="F90" s="60">
        <f t="shared" si="2"/>
        <v>8.7703655639307834E-2</v>
      </c>
      <c r="G90" s="29">
        <v>5105</v>
      </c>
      <c r="H90" s="24" t="s">
        <v>94</v>
      </c>
      <c r="I90" s="25">
        <v>718.92914174999999</v>
      </c>
      <c r="J90" s="5">
        <v>958.57218899999998</v>
      </c>
      <c r="K90" s="16">
        <v>1198.2152362500001</v>
      </c>
      <c r="L90" t="str">
        <f t="shared" si="3"/>
        <v/>
      </c>
      <c r="M90" s="169">
        <v>5105</v>
      </c>
      <c r="N90" s="170" t="s">
        <v>94</v>
      </c>
      <c r="O90" s="171">
        <v>718.92914174999999</v>
      </c>
      <c r="P90" s="4">
        <v>958.57218899999998</v>
      </c>
      <c r="Q90" s="172">
        <v>1198.2152362500001</v>
      </c>
    </row>
    <row r="91" spans="1:17" x14ac:dyDescent="0.25">
      <c r="A91" s="135" t="s">
        <v>95</v>
      </c>
      <c r="B91" s="154">
        <v>310.82571674999997</v>
      </c>
      <c r="C91" s="154">
        <v>414.43428899999998</v>
      </c>
      <c r="D91" s="155">
        <v>518.04286124999999</v>
      </c>
      <c r="F91" s="60">
        <f t="shared" si="2"/>
        <v>2.0893683823541134E-2</v>
      </c>
      <c r="G91" s="29">
        <v>2106</v>
      </c>
      <c r="H91" s="24" t="s">
        <v>95</v>
      </c>
      <c r="I91" s="25">
        <v>317.32001100000002</v>
      </c>
      <c r="J91" s="5">
        <v>423.09334799999999</v>
      </c>
      <c r="K91" s="16">
        <v>528.86668499999996</v>
      </c>
      <c r="L91" t="str">
        <f t="shared" si="3"/>
        <v/>
      </c>
      <c r="M91" s="169">
        <v>2106</v>
      </c>
      <c r="N91" s="170" t="s">
        <v>95</v>
      </c>
      <c r="O91" s="171">
        <v>317.32001100000002</v>
      </c>
      <c r="P91" s="4">
        <v>423.09334799999999</v>
      </c>
      <c r="Q91" s="172">
        <v>528.86668499999996</v>
      </c>
    </row>
    <row r="92" spans="1:17" x14ac:dyDescent="0.25">
      <c r="A92" s="135" t="s">
        <v>96</v>
      </c>
      <c r="B92" s="154">
        <v>598.29374999999993</v>
      </c>
      <c r="C92" s="154">
        <v>797.72499999999991</v>
      </c>
      <c r="D92" s="155">
        <v>997.15624999999989</v>
      </c>
      <c r="F92" s="60">
        <f t="shared" si="2"/>
        <v>-0.85236213607446176</v>
      </c>
      <c r="G92" s="29">
        <v>1501</v>
      </c>
      <c r="H92" s="24" t="s">
        <v>96</v>
      </c>
      <c r="I92" s="25">
        <v>88.330811250000011</v>
      </c>
      <c r="J92" s="5">
        <v>117.774415</v>
      </c>
      <c r="K92" s="16">
        <v>147.21801875</v>
      </c>
      <c r="L92" t="str">
        <f t="shared" si="3"/>
        <v/>
      </c>
      <c r="M92" s="169">
        <v>1501</v>
      </c>
      <c r="N92" s="170" t="s">
        <v>96</v>
      </c>
      <c r="O92" s="171">
        <v>88.330811250000011</v>
      </c>
      <c r="P92" s="4">
        <v>117.774415</v>
      </c>
      <c r="Q92" s="172">
        <v>147.21801875</v>
      </c>
    </row>
    <row r="93" spans="1:17" x14ac:dyDescent="0.25">
      <c r="A93" s="135" t="s">
        <v>97</v>
      </c>
      <c r="B93" s="154">
        <v>77.092493250000004</v>
      </c>
      <c r="C93" s="154">
        <v>102.789991</v>
      </c>
      <c r="D93" s="155">
        <v>128.48748875000001</v>
      </c>
      <c r="F93" s="60">
        <f t="shared" si="2"/>
        <v>2.7729684303601058E-2</v>
      </c>
      <c r="G93" s="29">
        <v>2605</v>
      </c>
      <c r="H93" s="24" t="s">
        <v>97</v>
      </c>
      <c r="I93" s="25">
        <v>79.23024375</v>
      </c>
      <c r="J93" s="5">
        <v>105.640325</v>
      </c>
      <c r="K93" s="16">
        <v>132.05040625000001</v>
      </c>
      <c r="L93" t="str">
        <f t="shared" si="3"/>
        <v/>
      </c>
      <c r="M93" s="169">
        <v>2605</v>
      </c>
      <c r="N93" s="170" t="s">
        <v>97</v>
      </c>
      <c r="O93" s="171">
        <v>79.23024375</v>
      </c>
      <c r="P93" s="4">
        <v>105.640325</v>
      </c>
      <c r="Q93" s="172">
        <v>132.05040625000001</v>
      </c>
    </row>
    <row r="94" spans="1:17" x14ac:dyDescent="0.25">
      <c r="A94" s="135" t="s">
        <v>98</v>
      </c>
      <c r="B94" s="154">
        <v>201.41263125</v>
      </c>
      <c r="C94" s="154">
        <v>268.55017500000002</v>
      </c>
      <c r="D94" s="155">
        <v>335.68771875000004</v>
      </c>
      <c r="F94" s="60">
        <f t="shared" si="2"/>
        <v>2.6103758822722721E-2</v>
      </c>
      <c r="G94" s="29">
        <v>2205</v>
      </c>
      <c r="H94" s="24" t="s">
        <v>98</v>
      </c>
      <c r="I94" s="25">
        <v>206.67025799999999</v>
      </c>
      <c r="J94" s="5">
        <v>275.56034399999999</v>
      </c>
      <c r="K94" s="16">
        <v>344.45042999999998</v>
      </c>
      <c r="L94" t="str">
        <f t="shared" si="3"/>
        <v/>
      </c>
      <c r="M94" s="169">
        <v>2205</v>
      </c>
      <c r="N94" s="170" t="s">
        <v>98</v>
      </c>
      <c r="O94" s="171">
        <v>206.67025799999999</v>
      </c>
      <c r="P94" s="4">
        <v>275.56034399999999</v>
      </c>
      <c r="Q94" s="172">
        <v>344.45042999999998</v>
      </c>
    </row>
    <row r="95" spans="1:17" x14ac:dyDescent="0.25">
      <c r="A95" s="135" t="s">
        <v>99</v>
      </c>
      <c r="B95" s="154">
        <v>1532.82098625</v>
      </c>
      <c r="C95" s="154">
        <v>2043.761315</v>
      </c>
      <c r="D95" s="155">
        <v>2554.7016437500001</v>
      </c>
      <c r="F95" s="60">
        <f t="shared" si="2"/>
        <v>2.0282847461568568E-2</v>
      </c>
      <c r="G95" s="29">
        <v>5001</v>
      </c>
      <c r="H95" s="24" t="s">
        <v>99</v>
      </c>
      <c r="I95" s="25">
        <v>1563.9109604999999</v>
      </c>
      <c r="J95" s="5">
        <v>2085.214614</v>
      </c>
      <c r="K95" s="16">
        <v>2606.5182675000001</v>
      </c>
      <c r="L95" t="str">
        <f t="shared" si="3"/>
        <v/>
      </c>
      <c r="M95" s="169">
        <v>5001</v>
      </c>
      <c r="N95" s="170" t="s">
        <v>99</v>
      </c>
      <c r="O95" s="171">
        <v>1563.9109604999999</v>
      </c>
      <c r="P95" s="4">
        <v>2085.214614</v>
      </c>
      <c r="Q95" s="172">
        <v>2606.5182675000001</v>
      </c>
    </row>
    <row r="96" spans="1:17" x14ac:dyDescent="0.25">
      <c r="A96" s="135" t="s">
        <v>100</v>
      </c>
      <c r="B96" s="154">
        <v>473.2321455</v>
      </c>
      <c r="C96" s="154">
        <v>630.97619399999996</v>
      </c>
      <c r="D96" s="155">
        <v>788.72024249999993</v>
      </c>
      <c r="F96" s="60">
        <f t="shared" si="2"/>
        <v>8.3981393440653133E-3</v>
      </c>
      <c r="G96" s="29">
        <v>1303</v>
      </c>
      <c r="H96" s="24" t="s">
        <v>100</v>
      </c>
      <c r="I96" s="25">
        <v>477.20641499999999</v>
      </c>
      <c r="J96" s="5">
        <v>636.27521999999999</v>
      </c>
      <c r="K96" s="16">
        <v>795.34402499999999</v>
      </c>
      <c r="L96" t="str">
        <f t="shared" si="3"/>
        <v/>
      </c>
      <c r="M96" s="169">
        <v>1303</v>
      </c>
      <c r="N96" s="170" t="s">
        <v>100</v>
      </c>
      <c r="O96" s="171">
        <v>477.20641499999999</v>
      </c>
      <c r="P96" s="4">
        <v>636.27521999999999</v>
      </c>
      <c r="Q96" s="172">
        <v>795.34402499999999</v>
      </c>
    </row>
    <row r="97" spans="1:17" x14ac:dyDescent="0.25">
      <c r="A97" s="135" t="s">
        <v>101</v>
      </c>
      <c r="B97" s="154">
        <v>2341.25269725</v>
      </c>
      <c r="C97" s="154">
        <v>3121.670263</v>
      </c>
      <c r="D97" s="155">
        <v>3902.08782875</v>
      </c>
      <c r="F97" s="60">
        <f t="shared" si="2"/>
        <v>5.0658186700354886E-2</v>
      </c>
      <c r="G97" s="29">
        <v>5201</v>
      </c>
      <c r="H97" s="24" t="s">
        <v>101</v>
      </c>
      <c r="I97" s="25">
        <v>2459.8563134999999</v>
      </c>
      <c r="J97" s="5">
        <v>3279.8084180000001</v>
      </c>
      <c r="K97" s="16">
        <v>4099.7605224999998</v>
      </c>
      <c r="L97" t="str">
        <f t="shared" si="3"/>
        <v/>
      </c>
      <c r="M97" s="169">
        <v>5201</v>
      </c>
      <c r="N97" s="170" t="s">
        <v>101</v>
      </c>
      <c r="O97" s="171">
        <v>2459.8563134999999</v>
      </c>
      <c r="P97" s="4">
        <v>3279.8084180000001</v>
      </c>
      <c r="Q97" s="172">
        <v>4099.7605224999998</v>
      </c>
    </row>
    <row r="98" spans="1:17" x14ac:dyDescent="0.25">
      <c r="A98" s="135" t="s">
        <v>102</v>
      </c>
      <c r="B98" s="154">
        <v>3276.4653427499998</v>
      </c>
      <c r="C98" s="154">
        <v>4368.620457</v>
      </c>
      <c r="D98" s="155">
        <v>5460.7755712500002</v>
      </c>
      <c r="F98" s="60">
        <f t="shared" si="2"/>
        <v>2.0871625928020169E-2</v>
      </c>
      <c r="G98" s="29">
        <v>5003</v>
      </c>
      <c r="H98" s="24" t="s">
        <v>102</v>
      </c>
      <c r="I98" s="25">
        <v>3344.8505017500001</v>
      </c>
      <c r="J98" s="5">
        <v>4459.8006690000002</v>
      </c>
      <c r="K98" s="16">
        <v>5574.7508362500002</v>
      </c>
      <c r="L98" t="str">
        <f t="shared" si="3"/>
        <v/>
      </c>
      <c r="M98" s="169">
        <v>5003</v>
      </c>
      <c r="N98" s="170" t="s">
        <v>102</v>
      </c>
      <c r="O98" s="171">
        <v>3344.8505017500001</v>
      </c>
      <c r="P98" s="4">
        <v>4459.8006690000002</v>
      </c>
      <c r="Q98" s="172">
        <v>5574.7508362500002</v>
      </c>
    </row>
    <row r="99" spans="1:17" x14ac:dyDescent="0.25">
      <c r="A99" s="135" t="s">
        <v>103</v>
      </c>
      <c r="B99" s="154">
        <v>288.86132250000003</v>
      </c>
      <c r="C99" s="154">
        <v>385.14843000000002</v>
      </c>
      <c r="D99" s="155">
        <v>481.43553750000001</v>
      </c>
      <c r="F99" s="60">
        <f t="shared" si="2"/>
        <v>1.2491482829100255E-2</v>
      </c>
      <c r="G99" s="29">
        <v>2104</v>
      </c>
      <c r="H99" s="24" t="s">
        <v>103</v>
      </c>
      <c r="I99" s="25">
        <v>292.46962874999997</v>
      </c>
      <c r="J99" s="5">
        <v>389.95950499999998</v>
      </c>
      <c r="K99" s="16">
        <v>487.44938124999999</v>
      </c>
      <c r="L99" t="str">
        <f t="shared" si="3"/>
        <v/>
      </c>
      <c r="M99" s="169">
        <v>2104</v>
      </c>
      <c r="N99" s="170" t="s">
        <v>103</v>
      </c>
      <c r="O99" s="171">
        <v>292.46962874999997</v>
      </c>
      <c r="P99" s="4">
        <v>389.95950499999998</v>
      </c>
      <c r="Q99" s="172">
        <v>487.44938124999999</v>
      </c>
    </row>
    <row r="100" spans="1:17" x14ac:dyDescent="0.25">
      <c r="A100" s="135" t="s">
        <v>104</v>
      </c>
      <c r="B100" s="154">
        <v>400.89387150000005</v>
      </c>
      <c r="C100" s="154">
        <v>534.52516200000002</v>
      </c>
      <c r="D100" s="155">
        <v>668.1564525</v>
      </c>
      <c r="F100" s="60">
        <f t="shared" si="2"/>
        <v>2.1361241362852532E-2</v>
      </c>
      <c r="G100" s="29">
        <v>2501</v>
      </c>
      <c r="H100" s="24" t="s">
        <v>104</v>
      </c>
      <c r="I100" s="25">
        <v>409.45746224999994</v>
      </c>
      <c r="J100" s="5">
        <v>545.94328299999995</v>
      </c>
      <c r="K100" s="16">
        <v>682.42910374999997</v>
      </c>
      <c r="L100" t="str">
        <f t="shared" si="3"/>
        <v/>
      </c>
      <c r="M100" s="169">
        <v>2501</v>
      </c>
      <c r="N100" s="170" t="s">
        <v>104</v>
      </c>
      <c r="O100" s="171">
        <v>409.45746224999994</v>
      </c>
      <c r="P100" s="4">
        <v>545.94328299999995</v>
      </c>
      <c r="Q100" s="172">
        <v>682.42910374999997</v>
      </c>
    </row>
    <row r="101" spans="1:17" ht="15.75" thickBot="1" x14ac:dyDescent="0.3">
      <c r="A101" s="136" t="s">
        <v>105</v>
      </c>
      <c r="B101" s="156">
        <v>3160.6569930000005</v>
      </c>
      <c r="C101" s="156">
        <v>4214.2093240000004</v>
      </c>
      <c r="D101" s="157">
        <v>5267.7616550000002</v>
      </c>
      <c r="F101" s="60">
        <f t="shared" si="2"/>
        <v>2.1839325463938263E-2</v>
      </c>
      <c r="G101" s="164">
        <v>4203</v>
      </c>
      <c r="H101" s="165" t="s">
        <v>105</v>
      </c>
      <c r="I101" s="166">
        <v>3229.68360975</v>
      </c>
      <c r="J101" s="167">
        <v>4306.2448130000002</v>
      </c>
      <c r="K101" s="168">
        <v>5382.8060162500005</v>
      </c>
      <c r="L101" t="str">
        <f t="shared" si="3"/>
        <v/>
      </c>
      <c r="M101" s="169">
        <v>4203</v>
      </c>
      <c r="N101" s="173" t="s">
        <v>105</v>
      </c>
      <c r="O101" s="174">
        <v>3229.68360975</v>
      </c>
      <c r="P101" s="175">
        <v>4306.2448130000002</v>
      </c>
      <c r="Q101" s="176">
        <v>5382.8060162500005</v>
      </c>
    </row>
    <row r="102" spans="1:17" ht="15.75" thickBot="1" x14ac:dyDescent="0.3">
      <c r="A102" s="36" t="s">
        <v>110</v>
      </c>
      <c r="B102" s="37"/>
      <c r="C102" s="38"/>
      <c r="D102" s="39"/>
      <c r="G102" s="194"/>
      <c r="H102" s="194"/>
      <c r="I102" s="194"/>
      <c r="J102" s="194"/>
      <c r="K102" s="194"/>
      <c r="L102" t="str">
        <f t="shared" si="3"/>
        <v/>
      </c>
    </row>
    <row r="103" spans="1:17" x14ac:dyDescent="0.25">
      <c r="A103" s="40" t="s">
        <v>111</v>
      </c>
      <c r="B103" s="41" t="s">
        <v>112</v>
      </c>
      <c r="C103" s="41" t="s">
        <v>113</v>
      </c>
      <c r="D103" s="42" t="s">
        <v>114</v>
      </c>
      <c r="G103" s="180"/>
      <c r="H103" s="180"/>
      <c r="I103" s="181"/>
      <c r="J103" s="181"/>
      <c r="K103" s="181"/>
      <c r="L103" t="str">
        <f t="shared" si="3"/>
        <v/>
      </c>
    </row>
    <row r="104" spans="1:17" x14ac:dyDescent="0.25">
      <c r="A104" s="43" t="s">
        <v>115</v>
      </c>
      <c r="B104" s="44">
        <f>C104*0.75</f>
        <v>409.95000000000005</v>
      </c>
      <c r="C104" s="44">
        <v>546.6</v>
      </c>
      <c r="D104" s="45">
        <f>C104*1.25</f>
        <v>683.25</v>
      </c>
      <c r="G104" s="106"/>
      <c r="H104" s="50"/>
      <c r="I104" s="22"/>
      <c r="J104" s="182"/>
      <c r="K104" s="22"/>
      <c r="L104" t="str">
        <f t="shared" si="3"/>
        <v/>
      </c>
    </row>
    <row r="105" spans="1:17" x14ac:dyDescent="0.25">
      <c r="A105" s="43" t="s">
        <v>116</v>
      </c>
      <c r="B105" s="44">
        <f t="shared" ref="B105" si="4">C105*0.5</f>
        <v>487.32499999999999</v>
      </c>
      <c r="C105" s="44">
        <v>974.65</v>
      </c>
      <c r="D105" s="45">
        <f t="shared" ref="D105" si="5">C105*1.5</f>
        <v>1461.9749999999999</v>
      </c>
      <c r="G105" s="106"/>
      <c r="H105" s="50"/>
      <c r="I105" s="22"/>
      <c r="J105" s="182"/>
      <c r="K105" s="22"/>
      <c r="L105" t="str">
        <f t="shared" si="3"/>
        <v/>
      </c>
    </row>
    <row r="106" spans="1:17" x14ac:dyDescent="0.25">
      <c r="A106" s="43" t="s">
        <v>117</v>
      </c>
      <c r="B106" s="44">
        <v>334.32142625513973</v>
      </c>
      <c r="C106" s="44">
        <v>526.98273500685298</v>
      </c>
      <c r="D106" s="45">
        <f t="shared" ref="D106:D108" si="6">C106*1.25</f>
        <v>658.72841875856625</v>
      </c>
      <c r="G106" s="106"/>
      <c r="H106" s="50"/>
      <c r="I106" s="22"/>
      <c r="J106" s="182"/>
      <c r="K106" s="22"/>
      <c r="L106" t="str">
        <f t="shared" si="3"/>
        <v/>
      </c>
    </row>
    <row r="107" spans="1:17" x14ac:dyDescent="0.25">
      <c r="A107" s="43" t="s">
        <v>118</v>
      </c>
      <c r="B107" s="44">
        <f t="shared" ref="B107:B108" si="7">C107*0.75</f>
        <v>3819.8618896764037</v>
      </c>
      <c r="C107" s="44">
        <v>5093.149186235205</v>
      </c>
      <c r="D107" s="45">
        <f t="shared" si="6"/>
        <v>6366.4364827940062</v>
      </c>
      <c r="G107" s="106"/>
      <c r="H107" s="50"/>
      <c r="I107" s="22"/>
      <c r="J107" s="182"/>
      <c r="K107" s="22"/>
      <c r="L107" t="str">
        <f t="shared" si="3"/>
        <v/>
      </c>
    </row>
    <row r="108" spans="1:17" ht="15.75" thickBot="1" x14ac:dyDescent="0.3">
      <c r="A108" s="46" t="s">
        <v>119</v>
      </c>
      <c r="B108" s="47">
        <f t="shared" si="7"/>
        <v>4461.7781561249994</v>
      </c>
      <c r="C108" s="47">
        <v>5949.0375414999999</v>
      </c>
      <c r="D108" s="48">
        <f t="shared" si="6"/>
        <v>7436.2969268750003</v>
      </c>
      <c r="G108" s="106"/>
      <c r="H108" s="50"/>
      <c r="I108" s="22"/>
      <c r="J108" s="182"/>
      <c r="K108" s="22"/>
      <c r="L108" t="str">
        <f t="shared" si="3"/>
        <v/>
      </c>
    </row>
    <row r="109" spans="1:17" ht="15.75" thickBot="1" x14ac:dyDescent="0.3">
      <c r="A109" s="36" t="s">
        <v>121</v>
      </c>
      <c r="B109" s="37"/>
      <c r="C109" s="38"/>
      <c r="D109" s="39"/>
      <c r="G109" s="194"/>
      <c r="H109" s="194"/>
      <c r="I109" s="194"/>
      <c r="J109" s="194"/>
      <c r="K109" s="194"/>
      <c r="L109" t="str">
        <f t="shared" si="3"/>
        <v/>
      </c>
    </row>
    <row r="110" spans="1:17" x14ac:dyDescent="0.25">
      <c r="A110" s="40" t="s">
        <v>122</v>
      </c>
      <c r="B110" s="41" t="s">
        <v>112</v>
      </c>
      <c r="C110" s="41" t="s">
        <v>113</v>
      </c>
      <c r="D110" s="42" t="s">
        <v>114</v>
      </c>
      <c r="G110" s="180"/>
      <c r="H110" s="180"/>
      <c r="I110" s="181"/>
      <c r="J110" s="181"/>
      <c r="K110" s="181"/>
      <c r="L110" t="str">
        <f t="shared" si="3"/>
        <v/>
      </c>
    </row>
    <row r="111" spans="1:17" x14ac:dyDescent="0.25">
      <c r="A111" s="43" t="s">
        <v>123</v>
      </c>
      <c r="B111" s="44">
        <f>C111*0.75</f>
        <v>4530.2999999999993</v>
      </c>
      <c r="C111" s="44">
        <v>6040.4</v>
      </c>
      <c r="D111" s="45">
        <f>C111*1.25</f>
        <v>7550.5</v>
      </c>
      <c r="G111" s="106"/>
      <c r="H111" s="50"/>
      <c r="I111" s="22"/>
      <c r="J111" s="182"/>
      <c r="K111" s="22"/>
      <c r="L111" t="str">
        <f t="shared" si="3"/>
        <v/>
      </c>
    </row>
    <row r="112" spans="1:17" x14ac:dyDescent="0.25">
      <c r="A112" s="43" t="s">
        <v>124</v>
      </c>
      <c r="B112" s="44">
        <f>C112*0.75</f>
        <v>9980.130000000001</v>
      </c>
      <c r="C112" s="44">
        <v>13306.84</v>
      </c>
      <c r="D112" s="45">
        <f>C112*1.25</f>
        <v>16633.55</v>
      </c>
      <c r="G112" s="106"/>
      <c r="H112" s="50"/>
      <c r="I112" s="22"/>
      <c r="J112" s="182"/>
      <c r="K112" s="22"/>
      <c r="L112" t="str">
        <f t="shared" si="3"/>
        <v/>
      </c>
    </row>
    <row r="113" spans="1:12" ht="15.75" thickBot="1" x14ac:dyDescent="0.3">
      <c r="A113" s="46" t="s">
        <v>125</v>
      </c>
      <c r="B113" s="47">
        <f t="shared" ref="B113" si="8">C113*0.5</f>
        <v>487.32499999999999</v>
      </c>
      <c r="C113" s="47">
        <v>974.65</v>
      </c>
      <c r="D113" s="48">
        <f t="shared" ref="D113" si="9">C113*1.5</f>
        <v>1461.9749999999999</v>
      </c>
      <c r="G113" s="106"/>
      <c r="H113" s="50"/>
      <c r="I113" s="22"/>
      <c r="J113" s="182"/>
      <c r="K113" s="22"/>
      <c r="L113" t="str">
        <f t="shared" si="3"/>
        <v/>
      </c>
    </row>
  </sheetData>
  <mergeCells count="4">
    <mergeCell ref="A2:D2"/>
    <mergeCell ref="G2:K2"/>
    <mergeCell ref="G102:K102"/>
    <mergeCell ref="G109:K109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22" workbookViewId="0">
      <selection activeCell="D28" sqref="D28"/>
    </sheetView>
  </sheetViews>
  <sheetFormatPr defaultRowHeight="15" x14ac:dyDescent="0.25"/>
  <cols>
    <col min="1" max="1" width="71.28515625" style="18" customWidth="1"/>
    <col min="2" max="2" width="40" style="120" bestFit="1" customWidth="1"/>
    <col min="3" max="3" width="15.140625" style="107" bestFit="1" customWidth="1"/>
    <col min="4" max="4" width="15.140625" bestFit="1" customWidth="1"/>
    <col min="7" max="7" width="14" bestFit="1" customWidth="1"/>
    <col min="9" max="9" width="15.28515625" bestFit="1" customWidth="1"/>
  </cols>
  <sheetData>
    <row r="1" spans="1:10" ht="59.25" customHeight="1" thickBot="1" x14ac:dyDescent="0.3">
      <c r="A1" s="229" t="s">
        <v>561</v>
      </c>
      <c r="B1" s="230"/>
    </row>
    <row r="2" spans="1:10" x14ac:dyDescent="0.25">
      <c r="A2" s="134" t="s">
        <v>110</v>
      </c>
      <c r="B2" s="140" t="s">
        <v>562</v>
      </c>
    </row>
    <row r="3" spans="1:10" x14ac:dyDescent="0.25">
      <c r="A3" s="135" t="s">
        <v>115</v>
      </c>
      <c r="B3" s="141" t="s">
        <v>563</v>
      </c>
    </row>
    <row r="4" spans="1:10" x14ac:dyDescent="0.25">
      <c r="A4" s="135" t="s">
        <v>121</v>
      </c>
      <c r="B4" s="141" t="s">
        <v>563</v>
      </c>
      <c r="D4" s="50"/>
      <c r="E4" s="119"/>
    </row>
    <row r="5" spans="1:10" x14ac:dyDescent="0.25">
      <c r="A5" s="135" t="s">
        <v>116</v>
      </c>
      <c r="B5" s="141" t="s">
        <v>564</v>
      </c>
    </row>
    <row r="6" spans="1:10" x14ac:dyDescent="0.25">
      <c r="A6" s="135" t="s">
        <v>118</v>
      </c>
      <c r="B6" s="141" t="s">
        <v>554</v>
      </c>
    </row>
    <row r="7" spans="1:10" x14ac:dyDescent="0.25">
      <c r="A7" s="135" t="s">
        <v>119</v>
      </c>
      <c r="B7" s="141" t="s">
        <v>555</v>
      </c>
    </row>
    <row r="8" spans="1:10" ht="15.75" thickBot="1" x14ac:dyDescent="0.3">
      <c r="A8" s="136" t="s">
        <v>117</v>
      </c>
      <c r="B8" s="142" t="s">
        <v>554</v>
      </c>
    </row>
    <row r="9" spans="1:10" x14ac:dyDescent="0.25">
      <c r="A9" s="50"/>
      <c r="B9" s="143"/>
    </row>
    <row r="14" spans="1:10" x14ac:dyDescent="0.25">
      <c r="A14" s="121" t="s">
        <v>115</v>
      </c>
      <c r="B14" s="123"/>
    </row>
    <row r="15" spans="1:10" x14ac:dyDescent="0.25">
      <c r="A15" s="122" t="s">
        <v>545</v>
      </c>
      <c r="B15" s="124"/>
    </row>
    <row r="16" spans="1:10" x14ac:dyDescent="0.25">
      <c r="A16" s="114" t="s">
        <v>462</v>
      </c>
      <c r="B16" s="114" t="s">
        <v>546</v>
      </c>
      <c r="C16" s="108" t="s">
        <v>547</v>
      </c>
      <c r="G16" s="114" t="s">
        <v>546</v>
      </c>
      <c r="I16" s="112" t="s">
        <v>464</v>
      </c>
      <c r="J16" s="98">
        <v>1.0277296862</v>
      </c>
    </row>
    <row r="17" spans="1:10" x14ac:dyDescent="0.25">
      <c r="A17" s="111" t="s">
        <v>559</v>
      </c>
      <c r="B17" s="115">
        <f>G17*$J$16</f>
        <v>519.96955743602803</v>
      </c>
      <c r="C17" s="110"/>
      <c r="G17" s="115">
        <v>505.94</v>
      </c>
    </row>
    <row r="18" spans="1:10" x14ac:dyDescent="0.25">
      <c r="A18" s="111" t="s">
        <v>560</v>
      </c>
      <c r="B18" s="115">
        <f>G18*$J$16</f>
        <v>603.54453551781205</v>
      </c>
      <c r="C18" s="110"/>
      <c r="G18" s="115">
        <v>587.26</v>
      </c>
    </row>
    <row r="19" spans="1:10" x14ac:dyDescent="0.25">
      <c r="A19" s="115" t="s">
        <v>550</v>
      </c>
      <c r="B19" s="130">
        <f>AVERAGE(B17:B18)</f>
        <v>561.7570464769201</v>
      </c>
      <c r="C19" s="130">
        <f>B19*0.75</f>
        <v>421.31778485769007</v>
      </c>
    </row>
    <row r="20" spans="1:10" s="18" customFormat="1" x14ac:dyDescent="0.25">
      <c r="A20" s="128"/>
      <c r="B20" s="138"/>
      <c r="C20" s="128"/>
    </row>
    <row r="21" spans="1:10" s="18" customFormat="1" x14ac:dyDescent="0.25">
      <c r="A21" s="128"/>
      <c r="B21" s="138"/>
      <c r="C21" s="128"/>
    </row>
    <row r="22" spans="1:10" s="18" customFormat="1" x14ac:dyDescent="0.25">
      <c r="A22" s="121" t="s">
        <v>121</v>
      </c>
      <c r="B22" s="123"/>
      <c r="C22" s="123"/>
      <c r="D22" s="107"/>
    </row>
    <row r="23" spans="1:10" s="18" customFormat="1" x14ac:dyDescent="0.25">
      <c r="A23" s="122" t="s">
        <v>545</v>
      </c>
      <c r="B23" s="132"/>
      <c r="C23" s="132"/>
      <c r="D23" s="107"/>
    </row>
    <row r="24" spans="1:10" s="18" customFormat="1" x14ac:dyDescent="0.25">
      <c r="A24" s="108" t="s">
        <v>462</v>
      </c>
      <c r="B24" s="108" t="s">
        <v>566</v>
      </c>
      <c r="C24" s="108" t="s">
        <v>546</v>
      </c>
      <c r="D24" s="108" t="s">
        <v>547</v>
      </c>
      <c r="G24" s="108" t="s">
        <v>546</v>
      </c>
      <c r="I24" s="112" t="s">
        <v>464</v>
      </c>
      <c r="J24" s="98">
        <v>1.0277296862</v>
      </c>
    </row>
    <row r="25" spans="1:10" s="18" customFormat="1" x14ac:dyDescent="0.25">
      <c r="A25" s="137" t="s">
        <v>567</v>
      </c>
      <c r="B25" s="137" t="s">
        <v>570</v>
      </c>
      <c r="C25" s="130">
        <f>G25*$J$24</f>
        <v>6207.8983965224797</v>
      </c>
      <c r="D25" s="130">
        <f>C25*0.75</f>
        <v>4655.9237973918598</v>
      </c>
      <c r="G25" s="137">
        <v>6040.4</v>
      </c>
    </row>
    <row r="26" spans="1:10" s="18" customFormat="1" x14ac:dyDescent="0.25">
      <c r="A26" s="137" t="s">
        <v>568</v>
      </c>
      <c r="B26" s="137" t="s">
        <v>124</v>
      </c>
      <c r="C26" s="130">
        <f t="shared" ref="C26:C27" si="0">G26*$J$24</f>
        <v>13675.83449751361</v>
      </c>
      <c r="D26" s="130">
        <f>C26*0.75</f>
        <v>10256.875873135206</v>
      </c>
      <c r="G26" s="137">
        <v>13306.84</v>
      </c>
    </row>
    <row r="27" spans="1:10" s="18" customFormat="1" x14ac:dyDescent="0.25">
      <c r="A27" s="110" t="s">
        <v>569</v>
      </c>
      <c r="B27" s="110" t="s">
        <v>571</v>
      </c>
      <c r="C27" s="130">
        <f t="shared" si="0"/>
        <v>752.42535969640824</v>
      </c>
      <c r="D27" s="130">
        <f>C27*0.75</f>
        <v>564.31901977230621</v>
      </c>
      <c r="G27" s="5">
        <v>732.12379655829409</v>
      </c>
    </row>
    <row r="28" spans="1:10" s="18" customFormat="1" x14ac:dyDescent="0.25">
      <c r="A28" s="231" t="s">
        <v>572</v>
      </c>
      <c r="B28" s="231"/>
      <c r="C28" s="129"/>
    </row>
    <row r="29" spans="1:10" s="18" customFormat="1" x14ac:dyDescent="0.25">
      <c r="A29" s="232"/>
      <c r="B29" s="232"/>
      <c r="C29" s="129"/>
    </row>
    <row r="30" spans="1:10" s="18" customFormat="1" x14ac:dyDescent="0.25">
      <c r="A30" s="232"/>
      <c r="B30" s="232"/>
      <c r="C30" s="129"/>
    </row>
    <row r="31" spans="1:10" s="18" customFormat="1" x14ac:dyDescent="0.25">
      <c r="B31" s="138"/>
      <c r="C31" s="128"/>
    </row>
    <row r="32" spans="1:10" s="18" customFormat="1" x14ac:dyDescent="0.25">
      <c r="A32" s="128"/>
      <c r="B32" s="138"/>
      <c r="C32" s="128"/>
    </row>
    <row r="33" spans="1:5" x14ac:dyDescent="0.25">
      <c r="A33" s="128"/>
      <c r="B33" s="128"/>
      <c r="C33" s="129"/>
    </row>
    <row r="35" spans="1:5" x14ac:dyDescent="0.25">
      <c r="A35" s="121" t="s">
        <v>118</v>
      </c>
      <c r="B35" s="123"/>
    </row>
    <row r="36" spans="1:5" x14ac:dyDescent="0.25">
      <c r="A36" s="122" t="s">
        <v>556</v>
      </c>
      <c r="B36" s="124"/>
    </row>
    <row r="37" spans="1:5" x14ac:dyDescent="0.25">
      <c r="A37" s="114" t="s">
        <v>557</v>
      </c>
      <c r="B37" s="126" t="s">
        <v>546</v>
      </c>
      <c r="C37" s="108" t="s">
        <v>547</v>
      </c>
      <c r="E37" s="21"/>
    </row>
    <row r="38" spans="1:5" x14ac:dyDescent="0.25">
      <c r="A38" s="111" t="s">
        <v>15</v>
      </c>
      <c r="B38" s="125">
        <v>5926.7361879749806</v>
      </c>
      <c r="C38" s="110"/>
      <c r="E38" s="21"/>
    </row>
    <row r="39" spans="1:5" x14ac:dyDescent="0.25">
      <c r="A39" s="111" t="s">
        <v>16</v>
      </c>
      <c r="B39" s="125">
        <v>5730.8941568753944</v>
      </c>
      <c r="C39" s="110"/>
      <c r="E39" s="21"/>
    </row>
    <row r="40" spans="1:5" x14ac:dyDescent="0.25">
      <c r="A40" s="111" t="s">
        <v>29</v>
      </c>
      <c r="B40" s="125">
        <v>5867.7844219999997</v>
      </c>
      <c r="C40" s="110"/>
      <c r="E40" s="21"/>
    </row>
    <row r="41" spans="1:5" x14ac:dyDescent="0.25">
      <c r="A41" s="127" t="s">
        <v>89</v>
      </c>
      <c r="B41" s="125">
        <v>5289.2922310000004</v>
      </c>
      <c r="C41" s="110"/>
      <c r="E41" s="21"/>
    </row>
    <row r="42" spans="1:5" x14ac:dyDescent="0.25">
      <c r="A42" s="115" t="s">
        <v>550</v>
      </c>
      <c r="B42" s="130">
        <f>AVERAGE(B38:B41)</f>
        <v>5703.6767494625938</v>
      </c>
      <c r="C42" s="130">
        <f>B42*0.75</f>
        <v>4277.7575620969455</v>
      </c>
    </row>
    <row r="43" spans="1:5" x14ac:dyDescent="0.25">
      <c r="A43" s="113" t="s">
        <v>558</v>
      </c>
    </row>
    <row r="44" spans="1:5" x14ac:dyDescent="0.25">
      <c r="A44" s="120"/>
    </row>
    <row r="45" spans="1:5" x14ac:dyDescent="0.25">
      <c r="A45" s="120"/>
    </row>
    <row r="46" spans="1:5" x14ac:dyDescent="0.25">
      <c r="A46" s="120"/>
    </row>
    <row r="47" spans="1:5" x14ac:dyDescent="0.25">
      <c r="A47" s="121" t="s">
        <v>119</v>
      </c>
      <c r="B47" s="123"/>
    </row>
    <row r="48" spans="1:5" x14ac:dyDescent="0.25">
      <c r="A48" s="122" t="s">
        <v>556</v>
      </c>
      <c r="B48" s="132"/>
    </row>
    <row r="49" spans="1:5" x14ac:dyDescent="0.25">
      <c r="A49" s="114" t="s">
        <v>557</v>
      </c>
      <c r="B49" s="114" t="s">
        <v>546</v>
      </c>
      <c r="C49" s="108" t="s">
        <v>547</v>
      </c>
      <c r="E49" s="105"/>
    </row>
    <row r="50" spans="1:5" x14ac:dyDescent="0.25">
      <c r="A50" s="111" t="s">
        <v>19</v>
      </c>
      <c r="B50" s="110">
        <v>4701.6215730000004</v>
      </c>
      <c r="C50" s="110"/>
      <c r="E50" s="21">
        <v>4716.0568979999998</v>
      </c>
    </row>
    <row r="51" spans="1:5" x14ac:dyDescent="0.25">
      <c r="A51" s="111" t="s">
        <v>53</v>
      </c>
      <c r="B51" s="110">
        <v>7494.8928779999997</v>
      </c>
      <c r="C51" s="110"/>
      <c r="E51" s="21">
        <v>7511.9480739999999</v>
      </c>
    </row>
    <row r="52" spans="1:5" x14ac:dyDescent="0.25">
      <c r="A52" s="115" t="s">
        <v>550</v>
      </c>
      <c r="B52" s="130">
        <f>AVERAGE(B50:B51)</f>
        <v>6098.2572254999995</v>
      </c>
      <c r="C52" s="130">
        <f>B52*0.75</f>
        <v>4573.6929191250001</v>
      </c>
      <c r="E52" s="21"/>
    </row>
    <row r="53" spans="1:5" x14ac:dyDescent="0.25">
      <c r="A53" s="113" t="s">
        <v>558</v>
      </c>
    </row>
    <row r="54" spans="1:5" x14ac:dyDescent="0.25">
      <c r="A54" s="120"/>
    </row>
    <row r="55" spans="1:5" x14ac:dyDescent="0.25">
      <c r="A55" s="120"/>
    </row>
    <row r="56" spans="1:5" x14ac:dyDescent="0.25">
      <c r="A56" s="131" t="s">
        <v>117</v>
      </c>
      <c r="B56" s="123"/>
    </row>
    <row r="57" spans="1:5" x14ac:dyDescent="0.25">
      <c r="A57" s="132" t="s">
        <v>556</v>
      </c>
      <c r="B57" s="132"/>
    </row>
    <row r="58" spans="1:5" x14ac:dyDescent="0.25">
      <c r="A58" s="114" t="s">
        <v>557</v>
      </c>
      <c r="B58" s="114" t="s">
        <v>546</v>
      </c>
      <c r="C58" s="114" t="s">
        <v>547</v>
      </c>
    </row>
    <row r="59" spans="1:5" x14ac:dyDescent="0.25">
      <c r="A59" s="115" t="s">
        <v>121</v>
      </c>
      <c r="B59" s="137">
        <v>752.42535969640824</v>
      </c>
      <c r="C59" s="115"/>
    </row>
    <row r="60" spans="1:5" x14ac:dyDescent="0.25">
      <c r="A60" s="115" t="s">
        <v>100</v>
      </c>
      <c r="B60" s="115">
        <v>636.27521999999999</v>
      </c>
      <c r="C60" s="115"/>
    </row>
    <row r="61" spans="1:5" x14ac:dyDescent="0.25">
      <c r="A61" s="115" t="s">
        <v>76</v>
      </c>
      <c r="B61" s="116">
        <v>218.75098700000001</v>
      </c>
      <c r="C61" s="115"/>
    </row>
    <row r="62" spans="1:5" x14ac:dyDescent="0.25">
      <c r="A62" s="115" t="s">
        <v>2</v>
      </c>
      <c r="B62" s="130">
        <f>AVERAGE(B59:B61)</f>
        <v>535.81718889880267</v>
      </c>
      <c r="C62" s="130" t="e">
        <f>AVERAGE(C59:C61)</f>
        <v>#DIV/0!</v>
      </c>
    </row>
    <row r="65" spans="1:4" s="21" customFormat="1" x14ac:dyDescent="0.25">
      <c r="A65" s="123"/>
      <c r="B65" s="123"/>
      <c r="C65" s="123"/>
      <c r="D65" s="129"/>
    </row>
    <row r="66" spans="1:4" s="21" customFormat="1" x14ac:dyDescent="0.25">
      <c r="A66" s="124"/>
      <c r="B66" s="124"/>
      <c r="C66" s="124"/>
      <c r="D66" s="129"/>
    </row>
    <row r="67" spans="1:4" s="21" customFormat="1" x14ac:dyDescent="0.25">
      <c r="A67" s="139"/>
      <c r="B67" s="139"/>
      <c r="C67" s="139"/>
      <c r="D67" s="139"/>
    </row>
    <row r="68" spans="1:4" s="21" customFormat="1" x14ac:dyDescent="0.25">
      <c r="A68" s="121" t="s">
        <v>116</v>
      </c>
      <c r="B68" s="123"/>
      <c r="C68" s="107"/>
      <c r="D68" s="129"/>
    </row>
    <row r="69" spans="1:4" s="21" customFormat="1" x14ac:dyDescent="0.25">
      <c r="A69" s="122" t="s">
        <v>545</v>
      </c>
      <c r="B69" s="124"/>
      <c r="C69" s="107"/>
      <c r="D69" s="129"/>
    </row>
    <row r="70" spans="1:4" s="21" customFormat="1" x14ac:dyDescent="0.25">
      <c r="A70" s="114" t="s">
        <v>462</v>
      </c>
      <c r="B70" s="114" t="s">
        <v>546</v>
      </c>
      <c r="C70" s="108" t="s">
        <v>547</v>
      </c>
      <c r="D70" s="129"/>
    </row>
    <row r="71" spans="1:4" x14ac:dyDescent="0.25">
      <c r="A71" s="111" t="s">
        <v>578</v>
      </c>
      <c r="B71" s="130">
        <v>893.56060606060601</v>
      </c>
      <c r="C71" s="130">
        <f>B71*0.75</f>
        <v>670.1704545454545</v>
      </c>
    </row>
  </sheetData>
  <mergeCells count="2">
    <mergeCell ref="A1:B1"/>
    <mergeCell ref="A28:B30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5"/>
  <sheetViews>
    <sheetView tabSelected="1" topLeftCell="A79" workbookViewId="0">
      <selection activeCell="A123" sqref="A123:A125"/>
    </sheetView>
  </sheetViews>
  <sheetFormatPr defaultRowHeight="15" x14ac:dyDescent="0.25"/>
  <cols>
    <col min="2" max="2" width="72.140625" bestFit="1" customWidth="1"/>
    <col min="3" max="3" width="14" style="18" bestFit="1" customWidth="1"/>
    <col min="4" max="4" width="13" style="18" bestFit="1" customWidth="1"/>
    <col min="5" max="5" width="14.42578125" style="18" bestFit="1" customWidth="1"/>
    <col min="6" max="6" width="12" bestFit="1" customWidth="1"/>
    <col min="7" max="8" width="14" style="11" bestFit="1" customWidth="1"/>
    <col min="9" max="9" width="11.85546875" style="147" customWidth="1"/>
  </cols>
  <sheetData>
    <row r="1" spans="1:21" s="21" customFormat="1" x14ac:dyDescent="0.25">
      <c r="A1" s="117"/>
      <c r="B1" s="117"/>
      <c r="C1" s="117"/>
      <c r="D1" s="117"/>
      <c r="E1" s="117"/>
      <c r="F1" s="117"/>
      <c r="G1" s="117"/>
      <c r="H1" s="117"/>
      <c r="I1" s="145"/>
    </row>
    <row r="2" spans="1:21" s="21" customFormat="1" x14ac:dyDescent="0.25">
      <c r="A2" s="117"/>
      <c r="B2" s="117"/>
      <c r="C2" s="117"/>
      <c r="D2" s="117"/>
      <c r="E2" s="117"/>
      <c r="F2" s="117"/>
      <c r="G2" s="117"/>
      <c r="H2" s="117"/>
      <c r="I2" s="145"/>
    </row>
    <row r="3" spans="1:21" s="21" customFormat="1" x14ac:dyDescent="0.25">
      <c r="A3" s="118"/>
      <c r="B3" s="118"/>
      <c r="C3" s="118"/>
      <c r="D3" s="118"/>
      <c r="E3" s="118"/>
      <c r="F3" s="118"/>
      <c r="G3" s="118"/>
      <c r="H3" s="118"/>
      <c r="I3" s="146"/>
    </row>
    <row r="4" spans="1:21" s="21" customFormat="1" x14ac:dyDescent="0.25">
      <c r="A4" s="118"/>
      <c r="B4" s="118"/>
      <c r="C4" s="118"/>
      <c r="D4" s="118"/>
      <c r="E4" s="118"/>
      <c r="F4" s="118"/>
      <c r="G4" s="118"/>
      <c r="H4" s="118"/>
      <c r="I4" s="146"/>
    </row>
    <row r="6" spans="1:21" ht="15.75" thickBot="1" x14ac:dyDescent="0.3"/>
    <row r="7" spans="1:21" s="21" customFormat="1" x14ac:dyDescent="0.25">
      <c r="A7" s="191" t="s">
        <v>565</v>
      </c>
      <c r="B7" s="192"/>
      <c r="C7" s="192"/>
      <c r="D7" s="192"/>
      <c r="E7" s="192"/>
      <c r="F7" s="192"/>
      <c r="G7" s="192"/>
      <c r="H7" s="192"/>
      <c r="I7" s="193"/>
    </row>
    <row r="8" spans="1:21" s="21" customFormat="1" x14ac:dyDescent="0.25">
      <c r="A8" s="28" t="s">
        <v>0</v>
      </c>
      <c r="B8" s="1" t="s">
        <v>107</v>
      </c>
      <c r="C8" s="14" t="s">
        <v>1</v>
      </c>
      <c r="D8" s="14" t="s">
        <v>2</v>
      </c>
      <c r="E8" s="14" t="s">
        <v>3</v>
      </c>
      <c r="F8" s="1" t="s">
        <v>4</v>
      </c>
      <c r="G8" s="2" t="s">
        <v>5</v>
      </c>
      <c r="H8" s="2" t="s">
        <v>6</v>
      </c>
      <c r="I8" s="144" t="s">
        <v>7</v>
      </c>
      <c r="L8" s="28" t="s">
        <v>0</v>
      </c>
      <c r="M8" s="1" t="s">
        <v>107</v>
      </c>
      <c r="N8" s="14" t="s">
        <v>1</v>
      </c>
      <c r="O8" s="14" t="s">
        <v>2</v>
      </c>
      <c r="P8" s="14" t="s">
        <v>3</v>
      </c>
      <c r="Q8" s="1" t="s">
        <v>4</v>
      </c>
      <c r="R8" s="2" t="s">
        <v>5</v>
      </c>
      <c r="S8" s="2" t="s">
        <v>6</v>
      </c>
      <c r="T8" s="3" t="s">
        <v>7</v>
      </c>
    </row>
    <row r="9" spans="1:21" s="21" customFormat="1" x14ac:dyDescent="0.25">
      <c r="A9" s="29">
        <v>2802</v>
      </c>
      <c r="B9" s="24" t="s">
        <v>8</v>
      </c>
      <c r="C9" s="25">
        <v>2543.6785829999999</v>
      </c>
      <c r="D9" s="5">
        <v>3391.5714440000002</v>
      </c>
      <c r="E9" s="16">
        <v>4239.4643050000004</v>
      </c>
      <c r="F9" s="5">
        <v>2277.1298149999998</v>
      </c>
      <c r="G9" s="6">
        <v>95</v>
      </c>
      <c r="H9" s="6">
        <v>94</v>
      </c>
      <c r="I9" s="7">
        <f>F9/D9</f>
        <v>0.67140847615887633</v>
      </c>
      <c r="K9" s="21" t="str">
        <f>IF(L9=A9,"","NÃO")</f>
        <v/>
      </c>
      <c r="L9" s="29">
        <v>2802</v>
      </c>
      <c r="M9" s="24" t="s">
        <v>8</v>
      </c>
      <c r="N9" s="25">
        <v>2543.6785829999999</v>
      </c>
      <c r="O9" s="5">
        <v>3391.5714440000002</v>
      </c>
      <c r="P9" s="16">
        <v>4239.4643050000004</v>
      </c>
      <c r="Q9" s="5">
        <v>2277.1298149999998</v>
      </c>
      <c r="R9" s="6">
        <v>95</v>
      </c>
      <c r="S9" s="6">
        <v>94</v>
      </c>
      <c r="T9" s="7">
        <v>0.66923785509905964</v>
      </c>
      <c r="U9" s="183">
        <f>O9/D9</f>
        <v>1</v>
      </c>
    </row>
    <row r="10" spans="1:21" s="21" customFormat="1" x14ac:dyDescent="0.25">
      <c r="A10" s="29">
        <v>2701</v>
      </c>
      <c r="B10" s="24" t="s">
        <v>9</v>
      </c>
      <c r="C10" s="25">
        <v>1158.2013292500001</v>
      </c>
      <c r="D10" s="5">
        <v>1544.2684389999999</v>
      </c>
      <c r="E10" s="16">
        <v>1930.3355487499998</v>
      </c>
      <c r="F10" s="5">
        <v>592.33144700000003</v>
      </c>
      <c r="G10" s="6">
        <v>28</v>
      </c>
      <c r="H10" s="6">
        <v>26</v>
      </c>
      <c r="I10" s="7">
        <f t="shared" ref="I10:I73" si="0">F10/D10</f>
        <v>0.38356766999885572</v>
      </c>
      <c r="K10" s="21" t="str">
        <f t="shared" ref="K10:K73" si="1">IF(L10=A10,"","NÃO")</f>
        <v/>
      </c>
      <c r="L10" s="29">
        <v>2701</v>
      </c>
      <c r="M10" s="24" t="s">
        <v>9</v>
      </c>
      <c r="N10" s="25">
        <v>1158.2013292500001</v>
      </c>
      <c r="O10" s="5">
        <v>1544.2684389999999</v>
      </c>
      <c r="P10" s="16">
        <v>1930.3355487499998</v>
      </c>
      <c r="Q10" s="5">
        <v>592.33144700000003</v>
      </c>
      <c r="R10" s="6">
        <v>28</v>
      </c>
      <c r="S10" s="6">
        <v>26</v>
      </c>
      <c r="T10" s="7">
        <v>0.3812989432481626</v>
      </c>
      <c r="U10" s="183">
        <f t="shared" ref="U10:U73" si="2">O10/D10</f>
        <v>1</v>
      </c>
    </row>
    <row r="11" spans="1:21" s="21" customFormat="1" x14ac:dyDescent="0.25">
      <c r="A11" s="29">
        <v>2901</v>
      </c>
      <c r="B11" s="24" t="s">
        <v>10</v>
      </c>
      <c r="C11" s="25">
        <v>451.43411100000003</v>
      </c>
      <c r="D11" s="5">
        <v>601.912148</v>
      </c>
      <c r="E11" s="16">
        <v>752.39018499999997</v>
      </c>
      <c r="F11" s="5">
        <v>471.07836300000002</v>
      </c>
      <c r="G11" s="6">
        <v>34</v>
      </c>
      <c r="H11" s="6">
        <v>33</v>
      </c>
      <c r="I11" s="7">
        <f t="shared" si="0"/>
        <v>0.7826364105879452</v>
      </c>
      <c r="K11" s="21" t="str">
        <f t="shared" si="1"/>
        <v/>
      </c>
      <c r="L11" s="29">
        <v>2901</v>
      </c>
      <c r="M11" s="24" t="s">
        <v>10</v>
      </c>
      <c r="N11" s="25">
        <v>451.43411100000003</v>
      </c>
      <c r="O11" s="5">
        <v>601.912148</v>
      </c>
      <c r="P11" s="16">
        <v>752.39018499999997</v>
      </c>
      <c r="Q11" s="5">
        <v>471.07836300000002</v>
      </c>
      <c r="R11" s="6">
        <v>34</v>
      </c>
      <c r="S11" s="6">
        <v>33</v>
      </c>
      <c r="T11" s="7">
        <v>0.75058152556084157</v>
      </c>
      <c r="U11" s="183">
        <f t="shared" si="2"/>
        <v>1</v>
      </c>
    </row>
    <row r="12" spans="1:21" s="21" customFormat="1" x14ac:dyDescent="0.25">
      <c r="A12" s="29">
        <v>2503</v>
      </c>
      <c r="B12" s="24" t="s">
        <v>11</v>
      </c>
      <c r="C12" s="25">
        <v>416.40095100000002</v>
      </c>
      <c r="D12" s="5">
        <v>555.20126800000003</v>
      </c>
      <c r="E12" s="16">
        <v>694.00158499999998</v>
      </c>
      <c r="F12" s="5">
        <v>293.33741199999997</v>
      </c>
      <c r="G12" s="6">
        <v>91</v>
      </c>
      <c r="H12" s="6">
        <v>80</v>
      </c>
      <c r="I12" s="7">
        <f t="shared" si="0"/>
        <v>0.52834427604369227</v>
      </c>
      <c r="K12" s="21" t="str">
        <f t="shared" si="1"/>
        <v/>
      </c>
      <c r="L12" s="29">
        <v>2503</v>
      </c>
      <c r="M12" s="24" t="s">
        <v>11</v>
      </c>
      <c r="N12" s="25">
        <v>416.40095100000002</v>
      </c>
      <c r="O12" s="5">
        <v>555.20126800000003</v>
      </c>
      <c r="P12" s="16">
        <v>694.00158499999998</v>
      </c>
      <c r="Q12" s="5">
        <v>293.33741199999997</v>
      </c>
      <c r="R12" s="6">
        <v>91</v>
      </c>
      <c r="S12" s="6">
        <v>80</v>
      </c>
      <c r="T12" s="7">
        <v>0.56804498133731285</v>
      </c>
      <c r="U12" s="183">
        <f t="shared" si="2"/>
        <v>1</v>
      </c>
    </row>
    <row r="13" spans="1:21" s="21" customFormat="1" x14ac:dyDescent="0.25">
      <c r="A13" s="29">
        <v>5002</v>
      </c>
      <c r="B13" s="24" t="s">
        <v>12</v>
      </c>
      <c r="C13" s="25">
        <v>4686.0208447499999</v>
      </c>
      <c r="D13" s="5">
        <v>6248.0277930000002</v>
      </c>
      <c r="E13" s="16">
        <v>7810.0347412500005</v>
      </c>
      <c r="F13" s="5">
        <v>2291.9813859999999</v>
      </c>
      <c r="G13" s="6">
        <v>57</v>
      </c>
      <c r="H13" s="6">
        <v>57</v>
      </c>
      <c r="I13" s="7">
        <f t="shared" si="0"/>
        <v>0.3668327769872966</v>
      </c>
      <c r="K13" s="21" t="str">
        <f t="shared" si="1"/>
        <v/>
      </c>
      <c r="L13" s="29">
        <v>5002</v>
      </c>
      <c r="M13" s="24" t="s">
        <v>12</v>
      </c>
      <c r="N13" s="25">
        <v>4686.0208447499999</v>
      </c>
      <c r="O13" s="5">
        <v>6248.0277930000002</v>
      </c>
      <c r="P13" s="16">
        <v>7810.0347412500005</v>
      </c>
      <c r="Q13" s="5">
        <v>2291.9813859999999</v>
      </c>
      <c r="R13" s="6">
        <v>57</v>
      </c>
      <c r="S13" s="6">
        <v>57</v>
      </c>
      <c r="T13" s="7">
        <v>0.36555191276487781</v>
      </c>
      <c r="U13" s="183">
        <f t="shared" si="2"/>
        <v>1</v>
      </c>
    </row>
    <row r="14" spans="1:21" s="21" customFormat="1" x14ac:dyDescent="0.25">
      <c r="A14" s="29">
        <v>3301</v>
      </c>
      <c r="B14" s="24" t="s">
        <v>13</v>
      </c>
      <c r="C14" s="25">
        <v>2995.8043109999999</v>
      </c>
      <c r="D14" s="5">
        <v>3994.4057480000001</v>
      </c>
      <c r="E14" s="16">
        <v>4993.0071850000004</v>
      </c>
      <c r="F14" s="5">
        <v>1338.2976659999999</v>
      </c>
      <c r="G14" s="6">
        <v>18</v>
      </c>
      <c r="H14" s="6">
        <v>17</v>
      </c>
      <c r="I14" s="7">
        <f t="shared" si="0"/>
        <v>0.33504299523654696</v>
      </c>
      <c r="K14" s="21" t="str">
        <f t="shared" si="1"/>
        <v/>
      </c>
      <c r="L14" s="29">
        <v>3301</v>
      </c>
      <c r="M14" s="24" t="s">
        <v>13</v>
      </c>
      <c r="N14" s="25">
        <v>2995.8043109999999</v>
      </c>
      <c r="O14" s="5">
        <v>3994.4057480000001</v>
      </c>
      <c r="P14" s="16">
        <v>4993.0071850000004</v>
      </c>
      <c r="Q14" s="5">
        <v>1338.2976659999999</v>
      </c>
      <c r="R14" s="6">
        <v>18</v>
      </c>
      <c r="S14" s="6">
        <v>17</v>
      </c>
      <c r="T14" s="7">
        <v>0.3313115684638207</v>
      </c>
      <c r="U14" s="183">
        <f t="shared" si="2"/>
        <v>1</v>
      </c>
    </row>
    <row r="15" spans="1:21" s="21" customFormat="1" x14ac:dyDescent="0.25">
      <c r="A15" s="29">
        <v>2603</v>
      </c>
      <c r="B15" s="24" t="s">
        <v>14</v>
      </c>
      <c r="C15" s="25">
        <v>1068.086679</v>
      </c>
      <c r="D15" s="5">
        <v>1424.1155719999999</v>
      </c>
      <c r="E15" s="16">
        <v>1780.1444649999999</v>
      </c>
      <c r="F15" s="5">
        <v>1089.261921</v>
      </c>
      <c r="G15" s="6">
        <v>91</v>
      </c>
      <c r="H15" s="6">
        <v>86</v>
      </c>
      <c r="I15" s="7">
        <f t="shared" si="0"/>
        <v>0.76486904743992234</v>
      </c>
      <c r="K15" s="21" t="str">
        <f t="shared" si="1"/>
        <v/>
      </c>
      <c r="L15" s="29">
        <v>2603</v>
      </c>
      <c r="M15" s="24" t="s">
        <v>14</v>
      </c>
      <c r="N15" s="25">
        <v>1068.086679</v>
      </c>
      <c r="O15" s="5">
        <v>1424.1155719999999</v>
      </c>
      <c r="P15" s="16">
        <v>1780.1444649999999</v>
      </c>
      <c r="Q15" s="5">
        <v>1089.261921</v>
      </c>
      <c r="R15" s="6">
        <v>91</v>
      </c>
      <c r="S15" s="6">
        <v>86</v>
      </c>
      <c r="T15" s="7">
        <v>0.76292706694202383</v>
      </c>
      <c r="U15" s="183">
        <f t="shared" si="2"/>
        <v>1</v>
      </c>
    </row>
    <row r="16" spans="1:21" s="21" customFormat="1" x14ac:dyDescent="0.25">
      <c r="A16" s="30">
        <v>4104</v>
      </c>
      <c r="B16" s="26" t="s">
        <v>15</v>
      </c>
      <c r="C16" s="27">
        <f>D16*0.75</f>
        <v>4445.0521409812354</v>
      </c>
      <c r="D16" s="4">
        <v>5926.7361879749806</v>
      </c>
      <c r="E16" s="172">
        <f>D16*1.25</f>
        <v>7408.4202349687257</v>
      </c>
      <c r="F16" s="4">
        <v>4151.350930880345</v>
      </c>
      <c r="G16" s="12">
        <v>26</v>
      </c>
      <c r="H16" s="12">
        <v>22</v>
      </c>
      <c r="I16" s="7">
        <f t="shared" si="0"/>
        <v>0.7004446965773854</v>
      </c>
      <c r="K16" s="21" t="str">
        <f t="shared" si="1"/>
        <v/>
      </c>
      <c r="L16" s="30">
        <v>4104</v>
      </c>
      <c r="M16" s="26" t="s">
        <v>15</v>
      </c>
      <c r="N16" s="27">
        <v>3637.0511759999999</v>
      </c>
      <c r="O16" s="4">
        <v>4849.4015680000002</v>
      </c>
      <c r="P16" s="172">
        <v>6061.7519600000005</v>
      </c>
      <c r="Q16" s="4">
        <v>3134.0406760000001</v>
      </c>
      <c r="R16" s="12">
        <v>26</v>
      </c>
      <c r="S16" s="12">
        <v>23</v>
      </c>
      <c r="T16" s="13">
        <v>0.63654256312787794</v>
      </c>
      <c r="U16" s="183">
        <f t="shared" si="2"/>
        <v>0.81822463733735395</v>
      </c>
    </row>
    <row r="17" spans="1:21" s="21" customFormat="1" x14ac:dyDescent="0.25">
      <c r="A17" s="30">
        <v>4202</v>
      </c>
      <c r="B17" s="26" t="s">
        <v>16</v>
      </c>
      <c r="C17" s="27">
        <f>D17*0.75</f>
        <v>4298.1706176565458</v>
      </c>
      <c r="D17" s="4">
        <v>5730.8941568753944</v>
      </c>
      <c r="E17" s="172">
        <f>D17*1.25</f>
        <v>7163.617696094243</v>
      </c>
      <c r="F17" s="4">
        <v>5442.4950828254159</v>
      </c>
      <c r="G17" s="12">
        <v>10</v>
      </c>
      <c r="H17" s="12">
        <v>10</v>
      </c>
      <c r="I17" s="7">
        <f t="shared" si="0"/>
        <v>0.94967642637336369</v>
      </c>
      <c r="K17" s="21" t="str">
        <f t="shared" si="1"/>
        <v/>
      </c>
      <c r="L17" s="30">
        <v>4202</v>
      </c>
      <c r="M17" s="26" t="s">
        <v>16</v>
      </c>
      <c r="N17" s="27">
        <v>2496.7278689999998</v>
      </c>
      <c r="O17" s="4">
        <v>3328.9704919999999</v>
      </c>
      <c r="P17" s="172">
        <v>4161.2131149999996</v>
      </c>
      <c r="Q17" s="4">
        <v>2219.7070610000001</v>
      </c>
      <c r="R17" s="12">
        <v>10</v>
      </c>
      <c r="S17" s="12">
        <v>8</v>
      </c>
      <c r="T17" s="13">
        <v>0.66115147795197582</v>
      </c>
      <c r="U17" s="183">
        <f t="shared" si="2"/>
        <v>0.58088151706766566</v>
      </c>
    </row>
    <row r="18" spans="1:21" s="21" customFormat="1" x14ac:dyDescent="0.25">
      <c r="A18" s="29">
        <v>5103</v>
      </c>
      <c r="B18" s="24" t="s">
        <v>17</v>
      </c>
      <c r="C18" s="25">
        <v>1588.2577305</v>
      </c>
      <c r="D18" s="5">
        <v>2117.676974</v>
      </c>
      <c r="E18" s="16">
        <v>2647.0962175</v>
      </c>
      <c r="F18" s="5">
        <v>1411.5437400000001</v>
      </c>
      <c r="G18" s="6">
        <v>41</v>
      </c>
      <c r="H18" s="6">
        <v>39</v>
      </c>
      <c r="I18" s="7">
        <f t="shared" si="0"/>
        <v>0.6665529055329853</v>
      </c>
      <c r="K18" s="21" t="str">
        <f t="shared" si="1"/>
        <v/>
      </c>
      <c r="L18" s="29">
        <v>5103</v>
      </c>
      <c r="M18" s="24" t="s">
        <v>17</v>
      </c>
      <c r="N18" s="25">
        <v>1588.2577305</v>
      </c>
      <c r="O18" s="5">
        <v>2117.676974</v>
      </c>
      <c r="P18" s="16">
        <v>2647.0962175</v>
      </c>
      <c r="Q18" s="5">
        <v>1411.5437400000001</v>
      </c>
      <c r="R18" s="6">
        <v>41</v>
      </c>
      <c r="S18" s="6">
        <v>39</v>
      </c>
      <c r="T18" s="7">
        <v>0.66034502577718557</v>
      </c>
      <c r="U18" s="183">
        <f t="shared" si="2"/>
        <v>1</v>
      </c>
    </row>
    <row r="19" spans="1:21" s="21" customFormat="1" x14ac:dyDescent="0.25">
      <c r="A19" s="29">
        <v>5004</v>
      </c>
      <c r="B19" s="24" t="s">
        <v>18</v>
      </c>
      <c r="C19" s="25">
        <v>2559.1550400000001</v>
      </c>
      <c r="D19" s="5">
        <v>3412.2067200000001</v>
      </c>
      <c r="E19" s="16">
        <v>4265.2584000000006</v>
      </c>
      <c r="F19" s="5">
        <v>2065.6254560000002</v>
      </c>
      <c r="G19" s="6">
        <v>59</v>
      </c>
      <c r="H19" s="6">
        <v>57</v>
      </c>
      <c r="I19" s="7">
        <f t="shared" si="0"/>
        <v>0.60536351560787038</v>
      </c>
      <c r="K19" s="21" t="str">
        <f t="shared" si="1"/>
        <v/>
      </c>
      <c r="L19" s="29">
        <v>5004</v>
      </c>
      <c r="M19" s="24" t="s">
        <v>18</v>
      </c>
      <c r="N19" s="25">
        <v>2559.1550400000001</v>
      </c>
      <c r="O19" s="5">
        <v>3412.2067200000001</v>
      </c>
      <c r="P19" s="16">
        <v>4265.2584000000006</v>
      </c>
      <c r="Q19" s="5">
        <v>2065.6254560000002</v>
      </c>
      <c r="R19" s="6">
        <v>59</v>
      </c>
      <c r="S19" s="6">
        <v>57</v>
      </c>
      <c r="T19" s="7">
        <v>0.58670571293443563</v>
      </c>
      <c r="U19" s="183">
        <f t="shared" si="2"/>
        <v>1</v>
      </c>
    </row>
    <row r="20" spans="1:21" s="21" customFormat="1" x14ac:dyDescent="0.25">
      <c r="A20" s="29">
        <v>4204</v>
      </c>
      <c r="B20" s="24" t="s">
        <v>19</v>
      </c>
      <c r="C20" s="25">
        <v>3526.2161797500003</v>
      </c>
      <c r="D20" s="5">
        <v>4701.6215730000004</v>
      </c>
      <c r="E20" s="16">
        <v>5877.0269662500004</v>
      </c>
      <c r="F20" s="5">
        <v>3550.2531279999998</v>
      </c>
      <c r="G20" s="6">
        <v>4</v>
      </c>
      <c r="H20" s="6">
        <v>4</v>
      </c>
      <c r="I20" s="7">
        <f t="shared" si="0"/>
        <v>0.75511248042335788</v>
      </c>
      <c r="K20" s="21" t="str">
        <f t="shared" si="1"/>
        <v/>
      </c>
      <c r="L20" s="29">
        <v>4204</v>
      </c>
      <c r="M20" s="24" t="s">
        <v>19</v>
      </c>
      <c r="N20" s="25">
        <v>3526.2161797500003</v>
      </c>
      <c r="O20" s="5">
        <v>4701.6215730000004</v>
      </c>
      <c r="P20" s="16">
        <v>5877.0269662500004</v>
      </c>
      <c r="Q20" s="5">
        <v>3550.2531279999998</v>
      </c>
      <c r="R20" s="6">
        <v>4</v>
      </c>
      <c r="S20" s="6">
        <v>4</v>
      </c>
      <c r="T20" s="7">
        <v>0.74925953787761113</v>
      </c>
      <c r="U20" s="183">
        <f t="shared" si="2"/>
        <v>1</v>
      </c>
    </row>
    <row r="21" spans="1:21" s="21" customFormat="1" x14ac:dyDescent="0.25">
      <c r="A21" s="29">
        <v>2907</v>
      </c>
      <c r="B21" s="24" t="s">
        <v>20</v>
      </c>
      <c r="C21" s="25">
        <v>1013.710683</v>
      </c>
      <c r="D21" s="5">
        <v>1351.6142440000001</v>
      </c>
      <c r="E21" s="16">
        <v>1689.5178050000002</v>
      </c>
      <c r="F21" s="5">
        <v>828.038861</v>
      </c>
      <c r="G21" s="6">
        <v>62</v>
      </c>
      <c r="H21" s="6">
        <v>62</v>
      </c>
      <c r="I21" s="7">
        <f t="shared" si="0"/>
        <v>0.6126295758392436</v>
      </c>
      <c r="K21" s="21" t="str">
        <f t="shared" si="1"/>
        <v/>
      </c>
      <c r="L21" s="29">
        <v>2907</v>
      </c>
      <c r="M21" s="24" t="s">
        <v>20</v>
      </c>
      <c r="N21" s="25">
        <v>1013.710683</v>
      </c>
      <c r="O21" s="5">
        <v>1351.6142440000001</v>
      </c>
      <c r="P21" s="16">
        <v>1689.5178050000002</v>
      </c>
      <c r="Q21" s="5">
        <v>828.038861</v>
      </c>
      <c r="R21" s="6">
        <v>62</v>
      </c>
      <c r="S21" s="6">
        <v>62</v>
      </c>
      <c r="T21" s="7">
        <v>0.60349555132226385</v>
      </c>
      <c r="U21" s="183">
        <f t="shared" si="2"/>
        <v>1</v>
      </c>
    </row>
    <row r="22" spans="1:21" s="21" customFormat="1" x14ac:dyDescent="0.25">
      <c r="A22" s="29">
        <v>2303</v>
      </c>
      <c r="B22" s="24" t="s">
        <v>21</v>
      </c>
      <c r="C22" s="25">
        <v>204.12447225</v>
      </c>
      <c r="D22" s="5">
        <v>272.16596299999998</v>
      </c>
      <c r="E22" s="16">
        <v>340.20745374999996</v>
      </c>
      <c r="F22" s="5">
        <v>155.10104000000001</v>
      </c>
      <c r="G22" s="6">
        <v>2</v>
      </c>
      <c r="H22" s="6">
        <v>2</v>
      </c>
      <c r="I22" s="7">
        <f t="shared" si="0"/>
        <v>0.56987669688880249</v>
      </c>
      <c r="K22" s="21" t="str">
        <f t="shared" si="1"/>
        <v/>
      </c>
      <c r="L22" s="29">
        <v>2303</v>
      </c>
      <c r="M22" s="24" t="s">
        <v>21</v>
      </c>
      <c r="N22" s="25">
        <v>204.12447225</v>
      </c>
      <c r="O22" s="5">
        <v>272.16596299999998</v>
      </c>
      <c r="P22" s="16">
        <v>340.20745374999996</v>
      </c>
      <c r="Q22" s="5">
        <v>155.10104000000001</v>
      </c>
      <c r="R22" s="6">
        <v>2</v>
      </c>
      <c r="S22" s="6">
        <v>2</v>
      </c>
      <c r="T22" s="7">
        <v>0.54108470700595979</v>
      </c>
      <c r="U22" s="183">
        <f t="shared" si="2"/>
        <v>1</v>
      </c>
    </row>
    <row r="23" spans="1:21" s="21" customFormat="1" x14ac:dyDescent="0.25">
      <c r="A23" s="29">
        <v>3104</v>
      </c>
      <c r="B23" s="24" t="s">
        <v>22</v>
      </c>
      <c r="C23" s="25">
        <v>2607.2849962499999</v>
      </c>
      <c r="D23" s="5">
        <v>3476.3799949999998</v>
      </c>
      <c r="E23" s="16">
        <v>4345.4749937500001</v>
      </c>
      <c r="F23" s="5">
        <v>1072.367994</v>
      </c>
      <c r="G23" s="6">
        <v>4</v>
      </c>
      <c r="H23" s="6">
        <v>4</v>
      </c>
      <c r="I23" s="7">
        <f t="shared" si="0"/>
        <v>0.30847260527973441</v>
      </c>
      <c r="K23" s="21" t="str">
        <f t="shared" si="1"/>
        <v/>
      </c>
      <c r="L23" s="29">
        <v>3104</v>
      </c>
      <c r="M23" s="24" t="s">
        <v>22</v>
      </c>
      <c r="N23" s="25">
        <v>2607.2849962499999</v>
      </c>
      <c r="O23" s="5">
        <v>3476.3799949999998</v>
      </c>
      <c r="P23" s="16">
        <v>4345.4749937500001</v>
      </c>
      <c r="Q23" s="5">
        <v>1072.367994</v>
      </c>
      <c r="R23" s="6">
        <v>4</v>
      </c>
      <c r="S23" s="6">
        <v>4</v>
      </c>
      <c r="T23" s="7">
        <v>0.30847260527973441</v>
      </c>
      <c r="U23" s="183">
        <f t="shared" si="2"/>
        <v>1</v>
      </c>
    </row>
    <row r="24" spans="1:21" s="21" customFormat="1" x14ac:dyDescent="0.25">
      <c r="A24" s="29">
        <v>2702</v>
      </c>
      <c r="B24" s="24" t="s">
        <v>23</v>
      </c>
      <c r="C24" s="25">
        <v>5031.6825764999994</v>
      </c>
      <c r="D24" s="5">
        <v>6708.9101019999998</v>
      </c>
      <c r="E24" s="16">
        <v>8386.1376275000002</v>
      </c>
      <c r="F24" s="5">
        <v>4069.37183</v>
      </c>
      <c r="G24" s="6">
        <v>53</v>
      </c>
      <c r="H24" s="6">
        <v>53</v>
      </c>
      <c r="I24" s="7">
        <f t="shared" si="0"/>
        <v>0.60656228331139439</v>
      </c>
      <c r="K24" s="21" t="str">
        <f t="shared" si="1"/>
        <v/>
      </c>
      <c r="L24" s="29">
        <v>2702</v>
      </c>
      <c r="M24" s="24" t="s">
        <v>23</v>
      </c>
      <c r="N24" s="25">
        <v>5031.6825764999994</v>
      </c>
      <c r="O24" s="5">
        <v>6708.9101019999998</v>
      </c>
      <c r="P24" s="16">
        <v>8386.1376275000002</v>
      </c>
      <c r="Q24" s="5">
        <v>4069.37183</v>
      </c>
      <c r="R24" s="6">
        <v>53</v>
      </c>
      <c r="S24" s="6">
        <v>53</v>
      </c>
      <c r="T24" s="7">
        <v>0.6034837066435258</v>
      </c>
      <c r="U24" s="183">
        <f t="shared" si="2"/>
        <v>1</v>
      </c>
    </row>
    <row r="25" spans="1:21" s="21" customFormat="1" x14ac:dyDescent="0.25">
      <c r="A25" s="30">
        <v>1503</v>
      </c>
      <c r="B25" s="26" t="s">
        <v>24</v>
      </c>
      <c r="C25" s="27">
        <f>D25*0.75</f>
        <v>922.42039298814734</v>
      </c>
      <c r="D25" s="4">
        <v>1229.8938573175299</v>
      </c>
      <c r="E25" s="172">
        <f>D25*1.25</f>
        <v>1537.3673216469124</v>
      </c>
      <c r="F25" s="4">
        <v>515.98683178854151</v>
      </c>
      <c r="G25" s="12">
        <v>69</v>
      </c>
      <c r="H25" s="12">
        <v>56</v>
      </c>
      <c r="I25" s="7">
        <f t="shared" si="0"/>
        <v>0.4195376932070698</v>
      </c>
      <c r="K25" s="21" t="str">
        <f t="shared" si="1"/>
        <v/>
      </c>
      <c r="L25" s="30">
        <v>1503</v>
      </c>
      <c r="M25" s="26" t="s">
        <v>24</v>
      </c>
      <c r="N25" s="27">
        <v>438.54187424999998</v>
      </c>
      <c r="O25" s="4">
        <v>584.72249899999997</v>
      </c>
      <c r="P25" s="172">
        <v>730.90312374999996</v>
      </c>
      <c r="Q25" s="4">
        <v>231.457651</v>
      </c>
      <c r="R25" s="12">
        <v>150</v>
      </c>
      <c r="S25" s="12">
        <v>112</v>
      </c>
      <c r="T25" s="13">
        <v>0.38729819599830273</v>
      </c>
      <c r="U25" s="183">
        <f t="shared" si="2"/>
        <v>0.47542517227894265</v>
      </c>
    </row>
    <row r="26" spans="1:21" s="21" customFormat="1" x14ac:dyDescent="0.25">
      <c r="A26" s="29">
        <v>3101</v>
      </c>
      <c r="B26" s="24" t="s">
        <v>25</v>
      </c>
      <c r="C26" s="25">
        <v>600.02972849999992</v>
      </c>
      <c r="D26" s="5">
        <v>800.03963799999997</v>
      </c>
      <c r="E26" s="16">
        <v>1000.0495475</v>
      </c>
      <c r="F26" s="5">
        <v>438.20890600000001</v>
      </c>
      <c r="G26" s="6">
        <v>76</v>
      </c>
      <c r="H26" s="6">
        <v>67</v>
      </c>
      <c r="I26" s="7">
        <f t="shared" si="0"/>
        <v>0.54773399364994968</v>
      </c>
      <c r="K26" s="21" t="str">
        <f t="shared" si="1"/>
        <v/>
      </c>
      <c r="L26" s="29">
        <v>3101</v>
      </c>
      <c r="M26" s="24" t="s">
        <v>25</v>
      </c>
      <c r="N26" s="25">
        <v>600.02972849999992</v>
      </c>
      <c r="O26" s="5">
        <v>800.03963799999997</v>
      </c>
      <c r="P26" s="16">
        <v>1000.0495475</v>
      </c>
      <c r="Q26" s="5">
        <v>438.20890600000001</v>
      </c>
      <c r="R26" s="6">
        <v>76</v>
      </c>
      <c r="S26" s="6">
        <v>67</v>
      </c>
      <c r="T26" s="7">
        <v>0.56165594135286934</v>
      </c>
      <c r="U26" s="183">
        <f t="shared" si="2"/>
        <v>1</v>
      </c>
    </row>
    <row r="27" spans="1:21" s="21" customFormat="1" x14ac:dyDescent="0.25">
      <c r="A27" s="29">
        <v>2401</v>
      </c>
      <c r="B27" s="24" t="s">
        <v>26</v>
      </c>
      <c r="C27" s="25">
        <v>272.0952585</v>
      </c>
      <c r="D27" s="5">
        <v>362.793678</v>
      </c>
      <c r="E27" s="16">
        <v>453.4920975</v>
      </c>
      <c r="F27" s="5">
        <v>148.20781299999999</v>
      </c>
      <c r="G27" s="6">
        <v>93</v>
      </c>
      <c r="H27" s="6">
        <v>78</v>
      </c>
      <c r="I27" s="7">
        <f t="shared" si="0"/>
        <v>0.40851817985648575</v>
      </c>
      <c r="K27" s="21" t="str">
        <f t="shared" si="1"/>
        <v/>
      </c>
      <c r="L27" s="29">
        <v>2401</v>
      </c>
      <c r="M27" s="24" t="s">
        <v>26</v>
      </c>
      <c r="N27" s="25">
        <v>272.0952585</v>
      </c>
      <c r="O27" s="5">
        <v>362.793678</v>
      </c>
      <c r="P27" s="16">
        <v>453.4920975</v>
      </c>
      <c r="Q27" s="5">
        <v>148.20781299999999</v>
      </c>
      <c r="R27" s="6">
        <v>93</v>
      </c>
      <c r="S27" s="6">
        <v>78</v>
      </c>
      <c r="T27" s="7">
        <v>0.41181879515276543</v>
      </c>
      <c r="U27" s="183">
        <f t="shared" si="2"/>
        <v>1</v>
      </c>
    </row>
    <row r="28" spans="1:21" s="21" customFormat="1" x14ac:dyDescent="0.25">
      <c r="A28" s="29">
        <v>2403</v>
      </c>
      <c r="B28" s="24" t="s">
        <v>27</v>
      </c>
      <c r="C28" s="25">
        <v>623.17980375000002</v>
      </c>
      <c r="D28" s="5">
        <v>830.90640499999995</v>
      </c>
      <c r="E28" s="16">
        <v>1038.6330062499999</v>
      </c>
      <c r="F28" s="5">
        <v>423.20621899999998</v>
      </c>
      <c r="G28" s="6">
        <v>69</v>
      </c>
      <c r="H28" s="6">
        <v>62</v>
      </c>
      <c r="I28" s="7">
        <f t="shared" si="0"/>
        <v>0.50933079400200321</v>
      </c>
      <c r="K28" s="21" t="str">
        <f t="shared" si="1"/>
        <v/>
      </c>
      <c r="L28" s="29">
        <v>2403</v>
      </c>
      <c r="M28" s="24" t="s">
        <v>27</v>
      </c>
      <c r="N28" s="25">
        <v>623.17980375000002</v>
      </c>
      <c r="O28" s="5">
        <v>830.90640499999995</v>
      </c>
      <c r="P28" s="16">
        <v>1038.6330062499999</v>
      </c>
      <c r="Q28" s="5">
        <v>423.20621899999998</v>
      </c>
      <c r="R28" s="6">
        <v>69</v>
      </c>
      <c r="S28" s="6">
        <v>62</v>
      </c>
      <c r="T28" s="7">
        <v>0.5068205529610269</v>
      </c>
      <c r="U28" s="183">
        <f t="shared" si="2"/>
        <v>1</v>
      </c>
    </row>
    <row r="29" spans="1:21" s="21" customFormat="1" x14ac:dyDescent="0.25">
      <c r="A29" s="29">
        <v>1702</v>
      </c>
      <c r="B29" s="24" t="s">
        <v>28</v>
      </c>
      <c r="C29" s="25">
        <v>846.01397924999992</v>
      </c>
      <c r="D29" s="5">
        <v>1128.0186389999999</v>
      </c>
      <c r="E29" s="16">
        <v>1410.0232987499999</v>
      </c>
      <c r="F29" s="5">
        <v>701.80959499999994</v>
      </c>
      <c r="G29" s="6">
        <v>95</v>
      </c>
      <c r="H29" s="6">
        <v>95</v>
      </c>
      <c r="I29" s="7">
        <f t="shared" si="0"/>
        <v>0.62216134621867714</v>
      </c>
      <c r="K29" s="21" t="str">
        <f t="shared" si="1"/>
        <v/>
      </c>
      <c r="L29" s="29">
        <v>1702</v>
      </c>
      <c r="M29" s="24" t="s">
        <v>28</v>
      </c>
      <c r="N29" s="25">
        <v>846.01397924999992</v>
      </c>
      <c r="O29" s="5">
        <v>1128.0186389999999</v>
      </c>
      <c r="P29" s="16">
        <v>1410.0232987499999</v>
      </c>
      <c r="Q29" s="5">
        <v>701.80959499999994</v>
      </c>
      <c r="R29" s="6">
        <v>95</v>
      </c>
      <c r="S29" s="6">
        <v>95</v>
      </c>
      <c r="T29" s="7">
        <v>0.61571248590785077</v>
      </c>
      <c r="U29" s="183">
        <f t="shared" si="2"/>
        <v>1</v>
      </c>
    </row>
    <row r="30" spans="1:21" s="21" customFormat="1" x14ac:dyDescent="0.25">
      <c r="A30" s="29">
        <v>4302</v>
      </c>
      <c r="B30" s="24" t="s">
        <v>29</v>
      </c>
      <c r="C30" s="25">
        <v>4400.8383164999996</v>
      </c>
      <c r="D30" s="5">
        <v>5867.7844219999997</v>
      </c>
      <c r="E30" s="16">
        <v>7334.7305274999999</v>
      </c>
      <c r="F30" s="5">
        <v>937.25593400000002</v>
      </c>
      <c r="G30" s="6">
        <v>6</v>
      </c>
      <c r="H30" s="6">
        <v>6</v>
      </c>
      <c r="I30" s="7">
        <f t="shared" si="0"/>
        <v>0.15972910158150319</v>
      </c>
      <c r="K30" s="21" t="str">
        <f t="shared" si="1"/>
        <v/>
      </c>
      <c r="L30" s="29">
        <v>4302</v>
      </c>
      <c r="M30" s="24" t="s">
        <v>29</v>
      </c>
      <c r="N30" s="25">
        <v>4400.8383164999996</v>
      </c>
      <c r="O30" s="5">
        <v>5867.7844219999997</v>
      </c>
      <c r="P30" s="16">
        <v>7334.7305274999999</v>
      </c>
      <c r="Q30" s="5">
        <v>937.25593400000002</v>
      </c>
      <c r="R30" s="6">
        <v>6</v>
      </c>
      <c r="S30" s="6">
        <v>6</v>
      </c>
      <c r="T30" s="7">
        <v>0.15422302305270405</v>
      </c>
      <c r="U30" s="183">
        <f t="shared" si="2"/>
        <v>1</v>
      </c>
    </row>
    <row r="31" spans="1:21" s="21" customFormat="1" x14ac:dyDescent="0.25">
      <c r="A31" s="29">
        <v>4305</v>
      </c>
      <c r="B31" s="24" t="s">
        <v>30</v>
      </c>
      <c r="C31" s="25">
        <v>1709.751591</v>
      </c>
      <c r="D31" s="5">
        <v>2279.6687879999999</v>
      </c>
      <c r="E31" s="16">
        <v>2849.5859849999997</v>
      </c>
      <c r="F31" s="5">
        <v>366.86825099999999</v>
      </c>
      <c r="G31" s="6">
        <v>18</v>
      </c>
      <c r="H31" s="6">
        <v>17</v>
      </c>
      <c r="I31" s="7">
        <f t="shared" si="0"/>
        <v>0.16093050575204876</v>
      </c>
      <c r="K31" s="21" t="str">
        <f t="shared" si="1"/>
        <v/>
      </c>
      <c r="L31" s="29">
        <v>4305</v>
      </c>
      <c r="M31" s="24" t="s">
        <v>30</v>
      </c>
      <c r="N31" s="25">
        <v>1709.751591</v>
      </c>
      <c r="O31" s="5">
        <v>2279.6687879999999</v>
      </c>
      <c r="P31" s="16">
        <v>2849.5859849999997</v>
      </c>
      <c r="Q31" s="5">
        <v>366.86825099999999</v>
      </c>
      <c r="R31" s="6">
        <v>18</v>
      </c>
      <c r="S31" s="6">
        <v>17</v>
      </c>
      <c r="T31" s="7">
        <v>0.16320486681333943</v>
      </c>
      <c r="U31" s="183">
        <f t="shared" si="2"/>
        <v>1</v>
      </c>
    </row>
    <row r="32" spans="1:21" s="21" customFormat="1" x14ac:dyDescent="0.25">
      <c r="A32" s="29">
        <v>2904</v>
      </c>
      <c r="B32" s="24" t="s">
        <v>31</v>
      </c>
      <c r="C32" s="25">
        <v>74.741728499999994</v>
      </c>
      <c r="D32" s="5">
        <v>99.655637999999996</v>
      </c>
      <c r="E32" s="16">
        <v>124.5695475</v>
      </c>
      <c r="F32" s="5">
        <v>27.610607999999999</v>
      </c>
      <c r="G32" s="6">
        <v>76</v>
      </c>
      <c r="H32" s="6">
        <v>42</v>
      </c>
      <c r="I32" s="7">
        <f t="shared" si="0"/>
        <v>0.27706016994241711</v>
      </c>
      <c r="K32" s="21" t="str">
        <f t="shared" si="1"/>
        <v/>
      </c>
      <c r="L32" s="29">
        <v>2904</v>
      </c>
      <c r="M32" s="24" t="s">
        <v>31</v>
      </c>
      <c r="N32" s="25">
        <v>74.741728499999994</v>
      </c>
      <c r="O32" s="5">
        <v>99.655637999999996</v>
      </c>
      <c r="P32" s="16">
        <v>124.5695475</v>
      </c>
      <c r="Q32" s="5">
        <v>27.610607999999999</v>
      </c>
      <c r="R32" s="6">
        <v>76</v>
      </c>
      <c r="S32" s="6">
        <v>42</v>
      </c>
      <c r="T32" s="7">
        <v>0.27706016994241711</v>
      </c>
      <c r="U32" s="183">
        <f t="shared" si="2"/>
        <v>1</v>
      </c>
    </row>
    <row r="33" spans="1:21" s="21" customFormat="1" x14ac:dyDescent="0.25">
      <c r="A33" s="30">
        <v>4103</v>
      </c>
      <c r="B33" s="26" t="s">
        <v>32</v>
      </c>
      <c r="C33" s="27">
        <f>D33*0.75</f>
        <v>3211.010318358527</v>
      </c>
      <c r="D33" s="4">
        <v>4281.347091144703</v>
      </c>
      <c r="E33" s="172">
        <f>D33*1.25</f>
        <v>5351.6838639308789</v>
      </c>
      <c r="F33" s="4">
        <v>3677.0141351490879</v>
      </c>
      <c r="G33" s="12">
        <v>48</v>
      </c>
      <c r="H33" s="12">
        <v>48</v>
      </c>
      <c r="I33" s="7">
        <f t="shared" si="0"/>
        <v>0.85884513842720589</v>
      </c>
      <c r="K33" s="21" t="str">
        <f t="shared" si="1"/>
        <v/>
      </c>
      <c r="L33" s="30">
        <v>4103</v>
      </c>
      <c r="M33" s="26" t="s">
        <v>32</v>
      </c>
      <c r="N33" s="27">
        <v>2373.9902175000002</v>
      </c>
      <c r="O33" s="4">
        <v>3165.3202900000001</v>
      </c>
      <c r="P33" s="172">
        <v>3956.6503625</v>
      </c>
      <c r="Q33" s="4">
        <v>2142.1553869999998</v>
      </c>
      <c r="R33" s="12">
        <v>48</v>
      </c>
      <c r="S33" s="12">
        <v>42</v>
      </c>
      <c r="T33" s="13">
        <v>0.71704132305708834</v>
      </c>
      <c r="U33" s="183">
        <f t="shared" si="2"/>
        <v>0.73932811860710157</v>
      </c>
    </row>
    <row r="34" spans="1:21" s="21" customFormat="1" x14ac:dyDescent="0.25">
      <c r="A34" s="29">
        <v>1101</v>
      </c>
      <c r="B34" s="24" t="s">
        <v>33</v>
      </c>
      <c r="C34" s="25">
        <v>1691.2591897499999</v>
      </c>
      <c r="D34" s="5">
        <v>2255.0122529999999</v>
      </c>
      <c r="E34" s="16">
        <v>2818.7653162500001</v>
      </c>
      <c r="F34" s="5">
        <v>1911.274418</v>
      </c>
      <c r="G34" s="6">
        <v>15</v>
      </c>
      <c r="H34" s="6">
        <v>15</v>
      </c>
      <c r="I34" s="7">
        <f t="shared" si="0"/>
        <v>0.84756719856280094</v>
      </c>
      <c r="K34" s="21" t="str">
        <f t="shared" si="1"/>
        <v/>
      </c>
      <c r="L34" s="29">
        <v>1101</v>
      </c>
      <c r="M34" s="24" t="s">
        <v>33</v>
      </c>
      <c r="N34" s="25">
        <v>1691.2591897499999</v>
      </c>
      <c r="O34" s="5">
        <v>2255.0122529999999</v>
      </c>
      <c r="P34" s="16">
        <v>2818.7653162500001</v>
      </c>
      <c r="Q34" s="5">
        <v>1911.274418</v>
      </c>
      <c r="R34" s="6">
        <v>15</v>
      </c>
      <c r="S34" s="6">
        <v>15</v>
      </c>
      <c r="T34" s="7">
        <v>0.83569518329592163</v>
      </c>
      <c r="U34" s="183">
        <f t="shared" si="2"/>
        <v>1</v>
      </c>
    </row>
    <row r="35" spans="1:21" s="21" customFormat="1" x14ac:dyDescent="0.25">
      <c r="A35" s="29">
        <v>3506</v>
      </c>
      <c r="B35" s="24" t="s">
        <v>34</v>
      </c>
      <c r="C35" s="25">
        <v>2257.8831060000002</v>
      </c>
      <c r="D35" s="5">
        <v>3010.510808</v>
      </c>
      <c r="E35" s="16">
        <v>3763.1385099999998</v>
      </c>
      <c r="F35" s="5">
        <v>959.72739300000001</v>
      </c>
      <c r="G35" s="6">
        <v>14</v>
      </c>
      <c r="H35" s="6">
        <v>14</v>
      </c>
      <c r="I35" s="7">
        <f t="shared" si="0"/>
        <v>0.31879220976375916</v>
      </c>
      <c r="K35" s="21" t="str">
        <f t="shared" si="1"/>
        <v/>
      </c>
      <c r="L35" s="29">
        <v>3506</v>
      </c>
      <c r="M35" s="24" t="s">
        <v>34</v>
      </c>
      <c r="N35" s="25">
        <v>2257.8831060000002</v>
      </c>
      <c r="O35" s="5">
        <v>3010.510808</v>
      </c>
      <c r="P35" s="16">
        <v>3763.1385099999998</v>
      </c>
      <c r="Q35" s="5">
        <v>959.72739300000001</v>
      </c>
      <c r="R35" s="6">
        <v>14</v>
      </c>
      <c r="S35" s="6">
        <v>14</v>
      </c>
      <c r="T35" s="7">
        <v>0.3131980882265219</v>
      </c>
      <c r="U35" s="183">
        <f t="shared" si="2"/>
        <v>1</v>
      </c>
    </row>
    <row r="36" spans="1:21" s="21" customFormat="1" x14ac:dyDescent="0.25">
      <c r="A36" s="29">
        <v>3502</v>
      </c>
      <c r="B36" s="24" t="s">
        <v>35</v>
      </c>
      <c r="C36" s="25">
        <v>14247.8286525</v>
      </c>
      <c r="D36" s="5">
        <v>18997.104869999999</v>
      </c>
      <c r="E36" s="16">
        <v>23746.381087499998</v>
      </c>
      <c r="F36" s="5">
        <v>9143.9950229999995</v>
      </c>
      <c r="G36" s="6">
        <v>6</v>
      </c>
      <c r="H36" s="6">
        <v>6</v>
      </c>
      <c r="I36" s="7">
        <f t="shared" si="0"/>
        <v>0.48133623968355765</v>
      </c>
      <c r="K36" s="21" t="str">
        <f t="shared" si="1"/>
        <v/>
      </c>
      <c r="L36" s="29">
        <v>3502</v>
      </c>
      <c r="M36" s="24" t="s">
        <v>35</v>
      </c>
      <c r="N36" s="25">
        <v>14247.8286525</v>
      </c>
      <c r="O36" s="5">
        <v>18997.104869999999</v>
      </c>
      <c r="P36" s="16">
        <v>23746.381087499998</v>
      </c>
      <c r="Q36" s="5">
        <v>9143.9950229999995</v>
      </c>
      <c r="R36" s="6">
        <v>6</v>
      </c>
      <c r="S36" s="6">
        <v>6</v>
      </c>
      <c r="T36" s="7">
        <v>0.48133623968355765</v>
      </c>
      <c r="U36" s="183">
        <f t="shared" si="2"/>
        <v>1</v>
      </c>
    </row>
    <row r="37" spans="1:21" s="21" customFormat="1" x14ac:dyDescent="0.25">
      <c r="A37" s="29">
        <v>1201</v>
      </c>
      <c r="B37" s="24" t="s">
        <v>36</v>
      </c>
      <c r="C37" s="25">
        <v>676.48576875000003</v>
      </c>
      <c r="D37" s="5">
        <v>901.98102500000005</v>
      </c>
      <c r="E37" s="16">
        <v>1127.4762812500001</v>
      </c>
      <c r="F37" s="5">
        <v>1008.243742</v>
      </c>
      <c r="G37" s="6">
        <v>21</v>
      </c>
      <c r="H37" s="6">
        <v>21</v>
      </c>
      <c r="I37" s="7">
        <f t="shared" si="0"/>
        <v>1.1178103685717777</v>
      </c>
      <c r="K37" s="21" t="str">
        <f t="shared" si="1"/>
        <v/>
      </c>
      <c r="L37" s="29">
        <v>1201</v>
      </c>
      <c r="M37" s="24" t="s">
        <v>36</v>
      </c>
      <c r="N37" s="25">
        <v>676.48576875000003</v>
      </c>
      <c r="O37" s="5">
        <v>901.98102500000005</v>
      </c>
      <c r="P37" s="16">
        <v>1127.4762812500001</v>
      </c>
      <c r="Q37" s="5">
        <v>1008.243742</v>
      </c>
      <c r="R37" s="6">
        <v>21</v>
      </c>
      <c r="S37" s="6">
        <v>21</v>
      </c>
      <c r="T37" s="7">
        <v>1.116726482738237</v>
      </c>
      <c r="U37" s="183">
        <f t="shared" si="2"/>
        <v>1</v>
      </c>
    </row>
    <row r="38" spans="1:21" s="21" customFormat="1" x14ac:dyDescent="0.25">
      <c r="A38" s="29">
        <v>4307</v>
      </c>
      <c r="B38" s="24" t="s">
        <v>37</v>
      </c>
      <c r="C38" s="25">
        <v>3071.9344027500001</v>
      </c>
      <c r="D38" s="5">
        <v>4095.9125370000002</v>
      </c>
      <c r="E38" s="16">
        <v>5119.8906712500002</v>
      </c>
      <c r="F38" s="5">
        <v>2160.7741799999999</v>
      </c>
      <c r="G38" s="6">
        <v>7</v>
      </c>
      <c r="H38" s="6">
        <v>7</v>
      </c>
      <c r="I38" s="7">
        <f t="shared" si="0"/>
        <v>0.52754402357981789</v>
      </c>
      <c r="K38" s="21" t="str">
        <f t="shared" si="1"/>
        <v/>
      </c>
      <c r="L38" s="29">
        <v>4307</v>
      </c>
      <c r="M38" s="24" t="s">
        <v>37</v>
      </c>
      <c r="N38" s="25">
        <v>3071.9344027500001</v>
      </c>
      <c r="O38" s="5">
        <v>4095.9125370000002</v>
      </c>
      <c r="P38" s="16">
        <v>5119.8906712500002</v>
      </c>
      <c r="Q38" s="5">
        <v>2160.7741799999999</v>
      </c>
      <c r="R38" s="6">
        <v>7</v>
      </c>
      <c r="S38" s="6">
        <v>7</v>
      </c>
      <c r="T38" s="7">
        <v>0.51338781984664394</v>
      </c>
      <c r="U38" s="183">
        <f t="shared" si="2"/>
        <v>1</v>
      </c>
    </row>
    <row r="39" spans="1:21" s="21" customFormat="1" x14ac:dyDescent="0.25">
      <c r="A39" s="30">
        <v>1504</v>
      </c>
      <c r="B39" s="26" t="s">
        <v>38</v>
      </c>
      <c r="C39" s="27">
        <f>D39*0.75</f>
        <v>698.60441365909799</v>
      </c>
      <c r="D39" s="4">
        <v>931.47255154546394</v>
      </c>
      <c r="E39" s="172">
        <f>D39*1.25</f>
        <v>1164.34068943183</v>
      </c>
      <c r="F39" s="4">
        <v>811.94635009847934</v>
      </c>
      <c r="G39" s="12">
        <v>26</v>
      </c>
      <c r="H39" s="12">
        <v>25</v>
      </c>
      <c r="I39" s="7">
        <f t="shared" si="0"/>
        <v>0.87168038258489611</v>
      </c>
      <c r="K39" s="21" t="str">
        <f t="shared" si="1"/>
        <v/>
      </c>
      <c r="L39" s="30">
        <v>1504</v>
      </c>
      <c r="M39" s="26" t="s">
        <v>38</v>
      </c>
      <c r="N39" s="27">
        <v>200.53429800000004</v>
      </c>
      <c r="O39" s="4">
        <v>267.37906400000003</v>
      </c>
      <c r="P39" s="172">
        <v>334.22383000000002</v>
      </c>
      <c r="Q39" s="4">
        <v>113.41893399999999</v>
      </c>
      <c r="R39" s="12">
        <v>16</v>
      </c>
      <c r="S39" s="12">
        <v>11</v>
      </c>
      <c r="T39" s="13">
        <v>0.41613806335225356</v>
      </c>
      <c r="U39" s="183">
        <f t="shared" si="2"/>
        <v>0.28704985837357722</v>
      </c>
    </row>
    <row r="40" spans="1:21" s="21" customFormat="1" x14ac:dyDescent="0.25">
      <c r="A40" s="29">
        <v>3501</v>
      </c>
      <c r="B40" s="24" t="s">
        <v>39</v>
      </c>
      <c r="C40" s="25">
        <v>8819.8163114999988</v>
      </c>
      <c r="D40" s="5">
        <v>11759.755082</v>
      </c>
      <c r="E40" s="16">
        <v>14699.693852500001</v>
      </c>
      <c r="F40" s="5">
        <v>3964.103341</v>
      </c>
      <c r="G40" s="6">
        <v>65</v>
      </c>
      <c r="H40" s="6">
        <v>65</v>
      </c>
      <c r="I40" s="7">
        <f t="shared" si="0"/>
        <v>0.33709063780313175</v>
      </c>
      <c r="K40" s="21" t="str">
        <f t="shared" si="1"/>
        <v/>
      </c>
      <c r="L40" s="29">
        <v>3501</v>
      </c>
      <c r="M40" s="24" t="s">
        <v>39</v>
      </c>
      <c r="N40" s="25">
        <v>8819.8163114999988</v>
      </c>
      <c r="O40" s="5">
        <v>11759.755082</v>
      </c>
      <c r="P40" s="16">
        <v>14699.693852500001</v>
      </c>
      <c r="Q40" s="5">
        <v>3964.103341</v>
      </c>
      <c r="R40" s="6">
        <v>65</v>
      </c>
      <c r="S40" s="6">
        <v>65</v>
      </c>
      <c r="T40" s="7">
        <v>0.33547274422534523</v>
      </c>
      <c r="U40" s="183">
        <f t="shared" si="2"/>
        <v>1</v>
      </c>
    </row>
    <row r="41" spans="1:21" s="21" customFormat="1" x14ac:dyDescent="0.25">
      <c r="A41" s="29">
        <v>3504</v>
      </c>
      <c r="B41" s="24" t="s">
        <v>40</v>
      </c>
      <c r="C41" s="25">
        <v>4184.1553732499997</v>
      </c>
      <c r="D41" s="5">
        <v>5578.8738309999999</v>
      </c>
      <c r="E41" s="16">
        <v>6973.5922887500001</v>
      </c>
      <c r="F41" s="5">
        <v>1685.7035820000001</v>
      </c>
      <c r="G41" s="6">
        <v>4</v>
      </c>
      <c r="H41" s="6">
        <v>4</v>
      </c>
      <c r="I41" s="7">
        <f t="shared" si="0"/>
        <v>0.30215839846262338</v>
      </c>
      <c r="K41" s="21" t="str">
        <f t="shared" si="1"/>
        <v/>
      </c>
      <c r="L41" s="29">
        <v>3504</v>
      </c>
      <c r="M41" s="24" t="s">
        <v>40</v>
      </c>
      <c r="N41" s="25">
        <v>4184.1553732499997</v>
      </c>
      <c r="O41" s="5">
        <v>5578.8738309999999</v>
      </c>
      <c r="P41" s="16">
        <v>6973.5922887500001</v>
      </c>
      <c r="Q41" s="5">
        <v>1685.7035820000001</v>
      </c>
      <c r="R41" s="6">
        <v>4</v>
      </c>
      <c r="S41" s="6">
        <v>4</v>
      </c>
      <c r="T41" s="7">
        <v>0.30215839846262338</v>
      </c>
      <c r="U41" s="183">
        <f t="shared" si="2"/>
        <v>1</v>
      </c>
    </row>
    <row r="42" spans="1:21" s="21" customFormat="1" x14ac:dyDescent="0.25">
      <c r="A42" s="29">
        <v>2102</v>
      </c>
      <c r="B42" s="24" t="s">
        <v>41</v>
      </c>
      <c r="C42" s="25">
        <v>160.77662325</v>
      </c>
      <c r="D42" s="5">
        <v>214.368831</v>
      </c>
      <c r="E42" s="16">
        <v>267.96103875</v>
      </c>
      <c r="F42" s="5">
        <v>52.018858000000002</v>
      </c>
      <c r="G42" s="6">
        <v>76</v>
      </c>
      <c r="H42" s="6">
        <v>49</v>
      </c>
      <c r="I42" s="7">
        <f t="shared" si="0"/>
        <v>0.24266054797863781</v>
      </c>
      <c r="K42" s="21" t="str">
        <f t="shared" si="1"/>
        <v/>
      </c>
      <c r="L42" s="29">
        <v>2102</v>
      </c>
      <c r="M42" s="24" t="s">
        <v>41</v>
      </c>
      <c r="N42" s="25">
        <v>160.77662325</v>
      </c>
      <c r="O42" s="5">
        <v>214.368831</v>
      </c>
      <c r="P42" s="16">
        <v>267.96103875</v>
      </c>
      <c r="Q42" s="5">
        <v>52.018858000000002</v>
      </c>
      <c r="R42" s="6">
        <v>76</v>
      </c>
      <c r="S42" s="6">
        <v>49</v>
      </c>
      <c r="T42" s="7">
        <v>0.24432615467654778</v>
      </c>
      <c r="U42" s="183">
        <f t="shared" si="2"/>
        <v>1</v>
      </c>
    </row>
    <row r="43" spans="1:21" s="21" customFormat="1" x14ac:dyDescent="0.25">
      <c r="A43" s="29">
        <v>2301</v>
      </c>
      <c r="B43" s="24" t="s">
        <v>42</v>
      </c>
      <c r="C43" s="25">
        <v>108.9869865</v>
      </c>
      <c r="D43" s="5">
        <v>145.31598199999999</v>
      </c>
      <c r="E43" s="16">
        <v>181.64497749999998</v>
      </c>
      <c r="F43" s="5">
        <v>46.732453</v>
      </c>
      <c r="G43" s="6">
        <v>67</v>
      </c>
      <c r="H43" s="6">
        <v>62</v>
      </c>
      <c r="I43" s="7">
        <f t="shared" si="0"/>
        <v>0.3215919705239304</v>
      </c>
      <c r="K43" s="21" t="str">
        <f t="shared" si="1"/>
        <v/>
      </c>
      <c r="L43" s="29">
        <v>2301</v>
      </c>
      <c r="M43" s="24" t="s">
        <v>42</v>
      </c>
      <c r="N43" s="25">
        <v>108.9869865</v>
      </c>
      <c r="O43" s="5">
        <v>145.31598199999999</v>
      </c>
      <c r="P43" s="16">
        <v>181.64497749999998</v>
      </c>
      <c r="Q43" s="5">
        <v>46.732453</v>
      </c>
      <c r="R43" s="6">
        <v>67</v>
      </c>
      <c r="S43" s="6">
        <v>62</v>
      </c>
      <c r="T43" s="7">
        <v>0.32090556465381836</v>
      </c>
      <c r="U43" s="183">
        <f t="shared" si="2"/>
        <v>1</v>
      </c>
    </row>
    <row r="44" spans="1:21" s="21" customFormat="1" x14ac:dyDescent="0.25">
      <c r="A44" s="29">
        <v>3102</v>
      </c>
      <c r="B44" s="24" t="s">
        <v>43</v>
      </c>
      <c r="C44" s="25">
        <v>1183.7969122499999</v>
      </c>
      <c r="D44" s="5">
        <v>1578.3958829999999</v>
      </c>
      <c r="E44" s="16">
        <v>1972.9948537499999</v>
      </c>
      <c r="F44" s="5">
        <v>948.091814</v>
      </c>
      <c r="G44" s="6">
        <v>23</v>
      </c>
      <c r="H44" s="6">
        <v>22</v>
      </c>
      <c r="I44" s="7">
        <f t="shared" si="0"/>
        <v>0.60066794662312228</v>
      </c>
      <c r="K44" s="21" t="str">
        <f t="shared" si="1"/>
        <v/>
      </c>
      <c r="L44" s="29">
        <v>3102</v>
      </c>
      <c r="M44" s="24" t="s">
        <v>43</v>
      </c>
      <c r="N44" s="25">
        <v>1183.7969122499999</v>
      </c>
      <c r="O44" s="5">
        <v>1578.3958829999999</v>
      </c>
      <c r="P44" s="16">
        <v>1972.9948537499999</v>
      </c>
      <c r="Q44" s="5">
        <v>948.091814</v>
      </c>
      <c r="R44" s="6">
        <v>23</v>
      </c>
      <c r="S44" s="6">
        <v>22</v>
      </c>
      <c r="T44" s="7">
        <v>0.59864847742503957</v>
      </c>
      <c r="U44" s="183">
        <f t="shared" si="2"/>
        <v>1</v>
      </c>
    </row>
    <row r="45" spans="1:21" s="21" customFormat="1" x14ac:dyDescent="0.25">
      <c r="A45" s="29">
        <v>2202</v>
      </c>
      <c r="B45" s="24" t="s">
        <v>44</v>
      </c>
      <c r="C45" s="25">
        <v>125.14319025</v>
      </c>
      <c r="D45" s="5">
        <v>166.857587</v>
      </c>
      <c r="E45" s="16">
        <v>208.57198374999999</v>
      </c>
      <c r="F45" s="5">
        <v>70.114598000000001</v>
      </c>
      <c r="G45" s="6">
        <v>71</v>
      </c>
      <c r="H45" s="6">
        <v>56</v>
      </c>
      <c r="I45" s="7">
        <f t="shared" si="0"/>
        <v>0.42020623251611572</v>
      </c>
      <c r="K45" s="21" t="str">
        <f t="shared" si="1"/>
        <v/>
      </c>
      <c r="L45" s="29">
        <v>2202</v>
      </c>
      <c r="M45" s="24" t="s">
        <v>44</v>
      </c>
      <c r="N45" s="25">
        <v>125.14319025</v>
      </c>
      <c r="O45" s="5">
        <v>166.857587</v>
      </c>
      <c r="P45" s="16">
        <v>208.57198374999999</v>
      </c>
      <c r="Q45" s="5">
        <v>70.114598000000001</v>
      </c>
      <c r="R45" s="6">
        <v>71</v>
      </c>
      <c r="S45" s="6">
        <v>56</v>
      </c>
      <c r="T45" s="7">
        <v>0.41520720719516802</v>
      </c>
      <c r="U45" s="183">
        <f t="shared" si="2"/>
        <v>1</v>
      </c>
    </row>
    <row r="46" spans="1:21" s="21" customFormat="1" x14ac:dyDescent="0.25">
      <c r="A46" s="29">
        <v>3106</v>
      </c>
      <c r="B46" s="24" t="s">
        <v>45</v>
      </c>
      <c r="C46" s="25">
        <v>3959.60199225</v>
      </c>
      <c r="D46" s="5">
        <v>5279.4693230000003</v>
      </c>
      <c r="E46" s="16">
        <v>6599.3366537500006</v>
      </c>
      <c r="F46" s="5">
        <v>2863.337814</v>
      </c>
      <c r="G46" s="6">
        <v>63</v>
      </c>
      <c r="H46" s="6">
        <v>63</v>
      </c>
      <c r="I46" s="7">
        <f t="shared" si="0"/>
        <v>0.54235333872021441</v>
      </c>
      <c r="K46" s="21" t="str">
        <f t="shared" si="1"/>
        <v/>
      </c>
      <c r="L46" s="29">
        <v>3106</v>
      </c>
      <c r="M46" s="24" t="s">
        <v>45</v>
      </c>
      <c r="N46" s="25">
        <v>3959.60199225</v>
      </c>
      <c r="O46" s="5">
        <v>5279.4693230000003</v>
      </c>
      <c r="P46" s="16">
        <v>6599.3366537500006</v>
      </c>
      <c r="Q46" s="5">
        <v>2863.337814</v>
      </c>
      <c r="R46" s="6">
        <v>63</v>
      </c>
      <c r="S46" s="6">
        <v>63</v>
      </c>
      <c r="T46" s="7">
        <v>0.53601715820210039</v>
      </c>
      <c r="U46" s="183">
        <f t="shared" si="2"/>
        <v>1</v>
      </c>
    </row>
    <row r="47" spans="1:21" s="21" customFormat="1" x14ac:dyDescent="0.25">
      <c r="A47" s="29">
        <v>3201</v>
      </c>
      <c r="B47" s="24" t="s">
        <v>46</v>
      </c>
      <c r="C47" s="25">
        <v>3068.8972395000001</v>
      </c>
      <c r="D47" s="5">
        <v>4091.8629860000001</v>
      </c>
      <c r="E47" s="16">
        <v>5114.8287325000001</v>
      </c>
      <c r="F47" s="5">
        <v>2621.4389799999999</v>
      </c>
      <c r="G47" s="6">
        <v>31</v>
      </c>
      <c r="H47" s="6">
        <v>30</v>
      </c>
      <c r="I47" s="7">
        <f t="shared" si="0"/>
        <v>0.64064681270342028</v>
      </c>
      <c r="K47" s="21" t="str">
        <f t="shared" si="1"/>
        <v/>
      </c>
      <c r="L47" s="29">
        <v>3201</v>
      </c>
      <c r="M47" s="24" t="s">
        <v>46</v>
      </c>
      <c r="N47" s="25">
        <v>3068.8972395000001</v>
      </c>
      <c r="O47" s="5">
        <v>4091.8629860000001</v>
      </c>
      <c r="P47" s="16">
        <v>5114.8287325000001</v>
      </c>
      <c r="Q47" s="5">
        <v>2621.4389799999999</v>
      </c>
      <c r="R47" s="6">
        <v>31</v>
      </c>
      <c r="S47" s="6">
        <v>30</v>
      </c>
      <c r="T47" s="7">
        <v>0.63616673393454914</v>
      </c>
      <c r="U47" s="183">
        <f t="shared" si="2"/>
        <v>1</v>
      </c>
    </row>
    <row r="48" spans="1:21" s="21" customFormat="1" x14ac:dyDescent="0.25">
      <c r="A48" s="29">
        <v>2909</v>
      </c>
      <c r="B48" s="24" t="s">
        <v>47</v>
      </c>
      <c r="C48" s="25">
        <v>475.74451949999997</v>
      </c>
      <c r="D48" s="5">
        <v>634.32602599999996</v>
      </c>
      <c r="E48" s="16">
        <v>792.90753249999989</v>
      </c>
      <c r="F48" s="5">
        <v>304.84038700000002</v>
      </c>
      <c r="G48" s="6">
        <v>53</v>
      </c>
      <c r="H48" s="6">
        <v>48</v>
      </c>
      <c r="I48" s="7">
        <f t="shared" si="0"/>
        <v>0.48057367111719307</v>
      </c>
      <c r="K48" s="21" t="str">
        <f t="shared" si="1"/>
        <v/>
      </c>
      <c r="L48" s="29">
        <v>2909</v>
      </c>
      <c r="M48" s="24" t="s">
        <v>47</v>
      </c>
      <c r="N48" s="25">
        <v>475.74451949999997</v>
      </c>
      <c r="O48" s="5">
        <v>634.32602599999996</v>
      </c>
      <c r="P48" s="16">
        <v>792.90753249999989</v>
      </c>
      <c r="Q48" s="5">
        <v>304.84038700000002</v>
      </c>
      <c r="R48" s="6">
        <v>53</v>
      </c>
      <c r="S48" s="6">
        <v>48</v>
      </c>
      <c r="T48" s="7">
        <v>0.47510622107816547</v>
      </c>
      <c r="U48" s="183">
        <f t="shared" si="2"/>
        <v>1</v>
      </c>
    </row>
    <row r="49" spans="1:21" s="21" customFormat="1" x14ac:dyDescent="0.25">
      <c r="A49" s="29">
        <v>3503</v>
      </c>
      <c r="B49" s="24" t="s">
        <v>48</v>
      </c>
      <c r="C49" s="25">
        <v>7761.2618984999999</v>
      </c>
      <c r="D49" s="5">
        <v>10348.349198</v>
      </c>
      <c r="E49" s="16">
        <v>12935.436497499999</v>
      </c>
      <c r="F49" s="5">
        <v>7346.0906169999998</v>
      </c>
      <c r="G49" s="6">
        <v>13</v>
      </c>
      <c r="H49" s="6">
        <v>12</v>
      </c>
      <c r="I49" s="7">
        <f t="shared" si="0"/>
        <v>0.70988043372364751</v>
      </c>
      <c r="K49" s="21" t="str">
        <f t="shared" si="1"/>
        <v/>
      </c>
      <c r="L49" s="29">
        <v>3503</v>
      </c>
      <c r="M49" s="24" t="s">
        <v>48</v>
      </c>
      <c r="N49" s="25">
        <v>7761.2618984999999</v>
      </c>
      <c r="O49" s="5">
        <v>10348.349198</v>
      </c>
      <c r="P49" s="16">
        <v>12935.436497499999</v>
      </c>
      <c r="Q49" s="5">
        <v>7346.0906169999998</v>
      </c>
      <c r="R49" s="6">
        <v>13</v>
      </c>
      <c r="S49" s="6">
        <v>12</v>
      </c>
      <c r="T49" s="7">
        <v>0.70647982244926988</v>
      </c>
      <c r="U49" s="183">
        <f t="shared" si="2"/>
        <v>1</v>
      </c>
    </row>
    <row r="50" spans="1:21" s="21" customFormat="1" x14ac:dyDescent="0.25">
      <c r="A50" s="29">
        <v>1502</v>
      </c>
      <c r="B50" s="24" t="s">
        <v>49</v>
      </c>
      <c r="C50" s="25">
        <v>454.81413225000006</v>
      </c>
      <c r="D50" s="5">
        <v>606.41884300000004</v>
      </c>
      <c r="E50" s="16">
        <v>758.02355375000002</v>
      </c>
      <c r="F50" s="5">
        <v>333.29327599999999</v>
      </c>
      <c r="G50" s="6">
        <v>41</v>
      </c>
      <c r="H50" s="6">
        <v>37</v>
      </c>
      <c r="I50" s="7">
        <f t="shared" si="0"/>
        <v>0.54960903647250281</v>
      </c>
      <c r="K50" s="21" t="str">
        <f t="shared" si="1"/>
        <v/>
      </c>
      <c r="L50" s="29">
        <v>1502</v>
      </c>
      <c r="M50" s="24" t="s">
        <v>49</v>
      </c>
      <c r="N50" s="25">
        <v>454.81413225000006</v>
      </c>
      <c r="O50" s="5">
        <v>606.41884300000004</v>
      </c>
      <c r="P50" s="16">
        <v>758.02355375000002</v>
      </c>
      <c r="Q50" s="5">
        <v>333.29327599999999</v>
      </c>
      <c r="R50" s="6">
        <v>41</v>
      </c>
      <c r="S50" s="6">
        <v>37</v>
      </c>
      <c r="T50" s="7">
        <v>0.53986890208577853</v>
      </c>
      <c r="U50" s="183">
        <f t="shared" si="2"/>
        <v>1</v>
      </c>
    </row>
    <row r="51" spans="1:21" s="21" customFormat="1" x14ac:dyDescent="0.25">
      <c r="A51" s="29">
        <v>3108</v>
      </c>
      <c r="B51" s="24" t="s">
        <v>50</v>
      </c>
      <c r="C51" s="25">
        <v>3859.1929664999998</v>
      </c>
      <c r="D51" s="5">
        <v>5145.5906219999997</v>
      </c>
      <c r="E51" s="16">
        <v>6431.9882774999996</v>
      </c>
      <c r="F51" s="5">
        <v>2038.8966720000001</v>
      </c>
      <c r="G51" s="6">
        <v>16</v>
      </c>
      <c r="H51" s="6">
        <v>15</v>
      </c>
      <c r="I51" s="7">
        <f t="shared" si="0"/>
        <v>0.3962415244000731</v>
      </c>
      <c r="K51" s="21" t="str">
        <f t="shared" si="1"/>
        <v/>
      </c>
      <c r="L51" s="29">
        <v>3108</v>
      </c>
      <c r="M51" s="24" t="s">
        <v>50</v>
      </c>
      <c r="N51" s="25">
        <v>3859.1929664999998</v>
      </c>
      <c r="O51" s="5">
        <v>5145.5906219999997</v>
      </c>
      <c r="P51" s="16">
        <v>6431.9882774999996</v>
      </c>
      <c r="Q51" s="5">
        <v>2038.8966720000001</v>
      </c>
      <c r="R51" s="6">
        <v>16</v>
      </c>
      <c r="S51" s="6">
        <v>15</v>
      </c>
      <c r="T51" s="7">
        <v>0.4032139490509497</v>
      </c>
      <c r="U51" s="183">
        <f t="shared" si="2"/>
        <v>1</v>
      </c>
    </row>
    <row r="52" spans="1:21" s="21" customFormat="1" x14ac:dyDescent="0.25">
      <c r="A52" s="29">
        <v>4102</v>
      </c>
      <c r="B52" s="24" t="s">
        <v>51</v>
      </c>
      <c r="C52" s="25">
        <v>680.48214674999997</v>
      </c>
      <c r="D52" s="5">
        <v>907.309529</v>
      </c>
      <c r="E52" s="16">
        <v>1134.1369112499999</v>
      </c>
      <c r="F52" s="5">
        <v>730.07163200000002</v>
      </c>
      <c r="G52" s="6">
        <v>4</v>
      </c>
      <c r="H52" s="6">
        <v>4</v>
      </c>
      <c r="I52" s="7">
        <f t="shared" si="0"/>
        <v>0.80465553227976738</v>
      </c>
      <c r="K52" s="21" t="str">
        <f t="shared" si="1"/>
        <v/>
      </c>
      <c r="L52" s="29">
        <v>4102</v>
      </c>
      <c r="M52" s="24" t="s">
        <v>51</v>
      </c>
      <c r="N52" s="25">
        <v>680.48214674999997</v>
      </c>
      <c r="O52" s="5">
        <v>907.309529</v>
      </c>
      <c r="P52" s="16">
        <v>1134.1369112499999</v>
      </c>
      <c r="Q52" s="5">
        <v>730.07163200000002</v>
      </c>
      <c r="R52" s="6">
        <v>4</v>
      </c>
      <c r="S52" s="6">
        <v>4</v>
      </c>
      <c r="T52" s="7">
        <v>0.80465553227976738</v>
      </c>
      <c r="U52" s="183">
        <f t="shared" si="2"/>
        <v>1</v>
      </c>
    </row>
    <row r="53" spans="1:21" s="21" customFormat="1" x14ac:dyDescent="0.25">
      <c r="A53" s="29">
        <v>2302</v>
      </c>
      <c r="B53" s="24" t="s">
        <v>52</v>
      </c>
      <c r="C53" s="25">
        <v>122.98334624999998</v>
      </c>
      <c r="D53" s="5">
        <v>163.97779499999999</v>
      </c>
      <c r="E53" s="16">
        <v>204.97224374999999</v>
      </c>
      <c r="F53" s="5">
        <v>42.321033</v>
      </c>
      <c r="G53" s="6">
        <v>82</v>
      </c>
      <c r="H53" s="6">
        <v>64</v>
      </c>
      <c r="I53" s="7">
        <f t="shared" si="0"/>
        <v>0.25809002371327167</v>
      </c>
      <c r="K53" s="21" t="str">
        <f t="shared" si="1"/>
        <v/>
      </c>
      <c r="L53" s="29">
        <v>2302</v>
      </c>
      <c r="M53" s="24" t="s">
        <v>52</v>
      </c>
      <c r="N53" s="25">
        <v>122.98334624999998</v>
      </c>
      <c r="O53" s="5">
        <v>163.97779499999999</v>
      </c>
      <c r="P53" s="16">
        <v>204.97224374999999</v>
      </c>
      <c r="Q53" s="5">
        <v>42.321033</v>
      </c>
      <c r="R53" s="6">
        <v>82</v>
      </c>
      <c r="S53" s="6">
        <v>64</v>
      </c>
      <c r="T53" s="7">
        <v>0.36930962240590887</v>
      </c>
      <c r="U53" s="183">
        <f t="shared" si="2"/>
        <v>1</v>
      </c>
    </row>
    <row r="54" spans="1:21" s="21" customFormat="1" x14ac:dyDescent="0.25">
      <c r="A54" s="29">
        <v>4303</v>
      </c>
      <c r="B54" s="24" t="s">
        <v>53</v>
      </c>
      <c r="C54" s="25">
        <v>5621.1696585</v>
      </c>
      <c r="D54" s="5">
        <v>7494.8928779999997</v>
      </c>
      <c r="E54" s="16">
        <v>9368.6160975000003</v>
      </c>
      <c r="F54" s="5">
        <v>4587.177565</v>
      </c>
      <c r="G54" s="6">
        <v>7</v>
      </c>
      <c r="H54" s="6">
        <v>7</v>
      </c>
      <c r="I54" s="7">
        <f t="shared" si="0"/>
        <v>0.61204044402887869</v>
      </c>
      <c r="K54" s="21" t="str">
        <f t="shared" si="1"/>
        <v/>
      </c>
      <c r="L54" s="29">
        <v>4303</v>
      </c>
      <c r="M54" s="24" t="s">
        <v>53</v>
      </c>
      <c r="N54" s="25">
        <v>5621.1696585</v>
      </c>
      <c r="O54" s="5">
        <v>7494.8928779999997</v>
      </c>
      <c r="P54" s="16">
        <v>9368.6160975000003</v>
      </c>
      <c r="Q54" s="5">
        <v>4587.177565</v>
      </c>
      <c r="R54" s="6">
        <v>7</v>
      </c>
      <c r="S54" s="6">
        <v>7</v>
      </c>
      <c r="T54" s="7">
        <v>0.60916279917299121</v>
      </c>
      <c r="U54" s="183">
        <f t="shared" si="2"/>
        <v>1</v>
      </c>
    </row>
    <row r="55" spans="1:21" s="21" customFormat="1" x14ac:dyDescent="0.25">
      <c r="A55" s="29">
        <v>2604</v>
      </c>
      <c r="B55" s="24" t="s">
        <v>54</v>
      </c>
      <c r="C55" s="25">
        <v>1324.1216992500001</v>
      </c>
      <c r="D55" s="5">
        <v>1765.4955990000001</v>
      </c>
      <c r="E55" s="16">
        <v>2206.8694987500003</v>
      </c>
      <c r="F55" s="5">
        <v>646.24059299999999</v>
      </c>
      <c r="G55" s="6">
        <v>109</v>
      </c>
      <c r="H55" s="6">
        <v>101</v>
      </c>
      <c r="I55" s="7">
        <f t="shared" si="0"/>
        <v>0.36603919792608897</v>
      </c>
      <c r="K55" s="21" t="str">
        <f t="shared" si="1"/>
        <v/>
      </c>
      <c r="L55" s="29">
        <v>2604</v>
      </c>
      <c r="M55" s="24" t="s">
        <v>54</v>
      </c>
      <c r="N55" s="25">
        <v>1324.1216992500001</v>
      </c>
      <c r="O55" s="5">
        <v>1765.4955990000001</v>
      </c>
      <c r="P55" s="16">
        <v>2206.8694987500003</v>
      </c>
      <c r="Q55" s="5">
        <v>646.24059299999999</v>
      </c>
      <c r="R55" s="6">
        <v>109</v>
      </c>
      <c r="S55" s="6">
        <v>101</v>
      </c>
      <c r="T55" s="7">
        <v>0.36230735093674149</v>
      </c>
      <c r="U55" s="183">
        <f t="shared" si="2"/>
        <v>1</v>
      </c>
    </row>
    <row r="56" spans="1:21" s="21" customFormat="1" x14ac:dyDescent="0.25">
      <c r="A56" s="29">
        <v>2906</v>
      </c>
      <c r="B56" s="24" t="s">
        <v>55</v>
      </c>
      <c r="C56" s="25">
        <v>489.92181450000004</v>
      </c>
      <c r="D56" s="5">
        <v>653.22908600000005</v>
      </c>
      <c r="E56" s="16">
        <v>816.53635750000012</v>
      </c>
      <c r="F56" s="5">
        <v>373.68532399999998</v>
      </c>
      <c r="G56" s="6">
        <v>113</v>
      </c>
      <c r="H56" s="6">
        <v>101</v>
      </c>
      <c r="I56" s="7">
        <f t="shared" si="0"/>
        <v>0.57205861160934279</v>
      </c>
      <c r="K56" s="21" t="str">
        <f t="shared" si="1"/>
        <v/>
      </c>
      <c r="L56" s="29">
        <v>2906</v>
      </c>
      <c r="M56" s="24" t="s">
        <v>55</v>
      </c>
      <c r="N56" s="25">
        <v>489.92181450000004</v>
      </c>
      <c r="O56" s="5">
        <v>653.22908600000005</v>
      </c>
      <c r="P56" s="16">
        <v>816.53635750000012</v>
      </c>
      <c r="Q56" s="5">
        <v>373.68532399999998</v>
      </c>
      <c r="R56" s="6">
        <v>113</v>
      </c>
      <c r="S56" s="6">
        <v>101</v>
      </c>
      <c r="T56" s="7">
        <v>0.56573665163540654</v>
      </c>
      <c r="U56" s="183">
        <f t="shared" si="2"/>
        <v>1</v>
      </c>
    </row>
    <row r="57" spans="1:21" s="21" customFormat="1" x14ac:dyDescent="0.25">
      <c r="A57" s="29">
        <v>5204</v>
      </c>
      <c r="B57" s="24" t="s">
        <v>56</v>
      </c>
      <c r="C57" s="25">
        <v>2150.9809964999999</v>
      </c>
      <c r="D57" s="5">
        <v>2867.9746620000001</v>
      </c>
      <c r="E57" s="16">
        <v>3584.9683275000002</v>
      </c>
      <c r="F57" s="5">
        <v>1714.0946759999999</v>
      </c>
      <c r="G57" s="6">
        <v>52</v>
      </c>
      <c r="H57" s="6">
        <v>48</v>
      </c>
      <c r="I57" s="7">
        <f t="shared" si="0"/>
        <v>0.59766730114856215</v>
      </c>
      <c r="K57" s="21" t="str">
        <f t="shared" si="1"/>
        <v/>
      </c>
      <c r="L57" s="29">
        <v>5204</v>
      </c>
      <c r="M57" s="24" t="s">
        <v>56</v>
      </c>
      <c r="N57" s="25">
        <v>2150.9809964999999</v>
      </c>
      <c r="O57" s="5">
        <v>2867.9746620000001</v>
      </c>
      <c r="P57" s="16">
        <v>3584.9683275000002</v>
      </c>
      <c r="Q57" s="5">
        <v>1714.0946759999999</v>
      </c>
      <c r="R57" s="6">
        <v>52</v>
      </c>
      <c r="S57" s="6">
        <v>48</v>
      </c>
      <c r="T57" s="7">
        <v>0.59127148308274258</v>
      </c>
      <c r="U57" s="183">
        <f t="shared" si="2"/>
        <v>1</v>
      </c>
    </row>
    <row r="58" spans="1:21" s="21" customFormat="1" x14ac:dyDescent="0.25">
      <c r="A58" s="29">
        <v>3302</v>
      </c>
      <c r="B58" s="24" t="s">
        <v>57</v>
      </c>
      <c r="C58" s="25">
        <v>2589.3473497499999</v>
      </c>
      <c r="D58" s="5">
        <v>3452.4631330000002</v>
      </c>
      <c r="E58" s="16">
        <v>4315.5789162500005</v>
      </c>
      <c r="F58" s="5">
        <v>549.04940099999999</v>
      </c>
      <c r="G58" s="6">
        <v>15</v>
      </c>
      <c r="H58" s="6">
        <v>11</v>
      </c>
      <c r="I58" s="7">
        <f t="shared" si="0"/>
        <v>0.15903121332476222</v>
      </c>
      <c r="K58" s="21" t="str">
        <f t="shared" si="1"/>
        <v/>
      </c>
      <c r="L58" s="29">
        <v>3302</v>
      </c>
      <c r="M58" s="24" t="s">
        <v>57</v>
      </c>
      <c r="N58" s="25">
        <v>2589.3473497499999</v>
      </c>
      <c r="O58" s="5">
        <v>3452.4631330000002</v>
      </c>
      <c r="P58" s="16">
        <v>4315.5789162500005</v>
      </c>
      <c r="Q58" s="5">
        <v>549.04940099999999</v>
      </c>
      <c r="R58" s="6">
        <v>15</v>
      </c>
      <c r="S58" s="6">
        <v>11</v>
      </c>
      <c r="T58" s="7">
        <v>0.15909373938288962</v>
      </c>
      <c r="U58" s="183">
        <f t="shared" si="2"/>
        <v>1</v>
      </c>
    </row>
    <row r="59" spans="1:21" s="21" customFormat="1" x14ac:dyDescent="0.25">
      <c r="A59" s="29">
        <v>1701</v>
      </c>
      <c r="B59" s="24" t="s">
        <v>58</v>
      </c>
      <c r="C59" s="25">
        <v>373.32491249999998</v>
      </c>
      <c r="D59" s="5">
        <v>497.76655</v>
      </c>
      <c r="E59" s="16">
        <v>622.20818750000001</v>
      </c>
      <c r="F59" s="5">
        <v>206.781488</v>
      </c>
      <c r="G59" s="6">
        <v>114</v>
      </c>
      <c r="H59" s="6">
        <v>81</v>
      </c>
      <c r="I59" s="7">
        <f t="shared" si="0"/>
        <v>0.41541860938626751</v>
      </c>
      <c r="K59" s="21" t="str">
        <f t="shared" si="1"/>
        <v/>
      </c>
      <c r="L59" s="29">
        <v>1701</v>
      </c>
      <c r="M59" s="24" t="s">
        <v>58</v>
      </c>
      <c r="N59" s="25">
        <v>373.32491249999998</v>
      </c>
      <c r="O59" s="5">
        <v>497.76655</v>
      </c>
      <c r="P59" s="16">
        <v>622.20818750000001</v>
      </c>
      <c r="Q59" s="5">
        <v>206.781488</v>
      </c>
      <c r="R59" s="6">
        <v>114</v>
      </c>
      <c r="S59" s="6">
        <v>81</v>
      </c>
      <c r="T59" s="7">
        <v>0.41815179150325388</v>
      </c>
      <c r="U59" s="183">
        <f t="shared" si="2"/>
        <v>1</v>
      </c>
    </row>
    <row r="60" spans="1:21" s="21" customFormat="1" x14ac:dyDescent="0.25">
      <c r="A60" s="29">
        <v>3103</v>
      </c>
      <c r="B60" s="24" t="s">
        <v>59</v>
      </c>
      <c r="C60" s="25">
        <v>2526.4126102499999</v>
      </c>
      <c r="D60" s="5">
        <v>3368.5501469999999</v>
      </c>
      <c r="E60" s="16">
        <v>4210.6876837500004</v>
      </c>
      <c r="F60" s="5">
        <v>1469.260583</v>
      </c>
      <c r="G60" s="6">
        <v>35</v>
      </c>
      <c r="H60" s="6">
        <v>35</v>
      </c>
      <c r="I60" s="7">
        <f t="shared" si="0"/>
        <v>0.43617001940983724</v>
      </c>
      <c r="K60" s="21" t="str">
        <f t="shared" si="1"/>
        <v/>
      </c>
      <c r="L60" s="29">
        <v>3103</v>
      </c>
      <c r="M60" s="24" t="s">
        <v>59</v>
      </c>
      <c r="N60" s="25">
        <v>2526.4126102499999</v>
      </c>
      <c r="O60" s="5">
        <v>3368.5501469999999</v>
      </c>
      <c r="P60" s="16">
        <v>4210.6876837500004</v>
      </c>
      <c r="Q60" s="5">
        <v>1469.260583</v>
      </c>
      <c r="R60" s="6">
        <v>35</v>
      </c>
      <c r="S60" s="6">
        <v>35</v>
      </c>
      <c r="T60" s="7">
        <v>0.42977096565917938</v>
      </c>
      <c r="U60" s="183">
        <f t="shared" si="2"/>
        <v>1</v>
      </c>
    </row>
    <row r="61" spans="1:21" s="21" customFormat="1" x14ac:dyDescent="0.25">
      <c r="A61" s="29">
        <v>3505</v>
      </c>
      <c r="B61" s="24" t="s">
        <v>60</v>
      </c>
      <c r="C61" s="25">
        <v>4906.5377077499998</v>
      </c>
      <c r="D61" s="5">
        <v>6542.0502770000003</v>
      </c>
      <c r="E61" s="16">
        <v>8177.5628462500008</v>
      </c>
      <c r="F61" s="5">
        <v>5006.8777989999999</v>
      </c>
      <c r="G61" s="6">
        <v>43</v>
      </c>
      <c r="H61" s="6">
        <v>42</v>
      </c>
      <c r="I61" s="7">
        <f t="shared" si="0"/>
        <v>0.76533771325524158</v>
      </c>
      <c r="K61" s="21" t="str">
        <f t="shared" si="1"/>
        <v/>
      </c>
      <c r="L61" s="29">
        <v>3505</v>
      </c>
      <c r="M61" s="24" t="s">
        <v>60</v>
      </c>
      <c r="N61" s="25">
        <v>4906.5377077499998</v>
      </c>
      <c r="O61" s="5">
        <v>6542.0502770000003</v>
      </c>
      <c r="P61" s="16">
        <v>8177.5628462500008</v>
      </c>
      <c r="Q61" s="5">
        <v>5006.8777989999999</v>
      </c>
      <c r="R61" s="6">
        <v>43</v>
      </c>
      <c r="S61" s="6">
        <v>42</v>
      </c>
      <c r="T61" s="7">
        <v>0.75565719314163204</v>
      </c>
      <c r="U61" s="183">
        <f t="shared" si="2"/>
        <v>1</v>
      </c>
    </row>
    <row r="62" spans="1:21" s="21" customFormat="1" x14ac:dyDescent="0.25">
      <c r="A62" s="30">
        <v>4101</v>
      </c>
      <c r="B62" s="26" t="s">
        <v>61</v>
      </c>
      <c r="C62" s="27">
        <f>D62*0.75</f>
        <v>4014.74060872269</v>
      </c>
      <c r="D62" s="4">
        <v>5352.98747829692</v>
      </c>
      <c r="E62" s="172">
        <f>D62*1.25</f>
        <v>6691.23434787115</v>
      </c>
      <c r="F62" s="4">
        <v>3659.232834400284</v>
      </c>
      <c r="G62" s="12">
        <v>57</v>
      </c>
      <c r="H62" s="12">
        <v>57</v>
      </c>
      <c r="I62" s="7">
        <f t="shared" si="0"/>
        <v>0.68358703420029054</v>
      </c>
      <c r="K62" s="21" t="str">
        <f t="shared" si="1"/>
        <v/>
      </c>
      <c r="L62" s="30">
        <v>4101</v>
      </c>
      <c r="M62" s="26" t="s">
        <v>61</v>
      </c>
      <c r="N62" s="27">
        <v>2883.5666152499998</v>
      </c>
      <c r="O62" s="4">
        <v>3844.7554869999999</v>
      </c>
      <c r="P62" s="172">
        <v>4805.94435875</v>
      </c>
      <c r="Q62" s="4">
        <v>325.04441200000002</v>
      </c>
      <c r="R62" s="12">
        <v>57</v>
      </c>
      <c r="S62" s="12">
        <v>31</v>
      </c>
      <c r="T62" s="13">
        <v>8.7597819091059251E-2</v>
      </c>
      <c r="U62" s="183">
        <f t="shared" si="2"/>
        <v>0.7182448123759162</v>
      </c>
    </row>
    <row r="63" spans="1:21" s="21" customFormat="1" x14ac:dyDescent="0.25">
      <c r="A63" s="29">
        <v>3105</v>
      </c>
      <c r="B63" s="24" t="s">
        <v>62</v>
      </c>
      <c r="C63" s="25">
        <v>6036.6543345</v>
      </c>
      <c r="D63" s="5">
        <v>8048.8724460000003</v>
      </c>
      <c r="E63" s="16">
        <v>10061.0905575</v>
      </c>
      <c r="F63" s="5">
        <v>5298.0705690000004</v>
      </c>
      <c r="G63" s="6">
        <v>4</v>
      </c>
      <c r="H63" s="6">
        <v>4</v>
      </c>
      <c r="I63" s="7">
        <f t="shared" si="0"/>
        <v>0.6582376108634882</v>
      </c>
      <c r="K63" s="21" t="str">
        <f t="shared" si="1"/>
        <v/>
      </c>
      <c r="L63" s="29">
        <v>3105</v>
      </c>
      <c r="M63" s="24" t="s">
        <v>62</v>
      </c>
      <c r="N63" s="25">
        <v>6036.6543345</v>
      </c>
      <c r="O63" s="5">
        <v>8048.8724460000003</v>
      </c>
      <c r="P63" s="16">
        <v>10061.0905575</v>
      </c>
      <c r="Q63" s="5">
        <v>5298.0705690000004</v>
      </c>
      <c r="R63" s="6">
        <v>4</v>
      </c>
      <c r="S63" s="6">
        <v>4</v>
      </c>
      <c r="T63" s="7">
        <v>0.6582376108634882</v>
      </c>
      <c r="U63" s="183">
        <f t="shared" si="2"/>
        <v>1</v>
      </c>
    </row>
    <row r="64" spans="1:21" s="21" customFormat="1" x14ac:dyDescent="0.25">
      <c r="A64" s="29">
        <v>5106</v>
      </c>
      <c r="B64" s="24" t="s">
        <v>63</v>
      </c>
      <c r="C64" s="25">
        <v>2339.0555955</v>
      </c>
      <c r="D64" s="5">
        <v>3118.7407939999998</v>
      </c>
      <c r="E64" s="16">
        <v>3898.4259924999997</v>
      </c>
      <c r="F64" s="5">
        <v>2341.430331</v>
      </c>
      <c r="G64" s="6">
        <v>31</v>
      </c>
      <c r="H64" s="6">
        <v>31</v>
      </c>
      <c r="I64" s="7">
        <f t="shared" si="0"/>
        <v>0.75076144048411098</v>
      </c>
      <c r="K64" s="21" t="str">
        <f t="shared" si="1"/>
        <v/>
      </c>
      <c r="L64" s="29">
        <v>5106</v>
      </c>
      <c r="M64" s="24" t="s">
        <v>63</v>
      </c>
      <c r="N64" s="25">
        <v>2339.0555955</v>
      </c>
      <c r="O64" s="5">
        <v>3118.7407939999998</v>
      </c>
      <c r="P64" s="16">
        <v>3898.4259924999997</v>
      </c>
      <c r="Q64" s="5">
        <v>2341.430331</v>
      </c>
      <c r="R64" s="6">
        <v>31</v>
      </c>
      <c r="S64" s="6">
        <v>31</v>
      </c>
      <c r="T64" s="7">
        <v>0.74792191794971552</v>
      </c>
      <c r="U64" s="183">
        <f t="shared" si="2"/>
        <v>1</v>
      </c>
    </row>
    <row r="65" spans="1:21" s="21" customFormat="1" x14ac:dyDescent="0.25">
      <c r="A65" s="29">
        <v>5203</v>
      </c>
      <c r="B65" s="24" t="s">
        <v>64</v>
      </c>
      <c r="C65" s="25">
        <v>1581.1892452500001</v>
      </c>
      <c r="D65" s="5">
        <v>2108.2523270000002</v>
      </c>
      <c r="E65" s="16">
        <v>2635.3154087500002</v>
      </c>
      <c r="F65" s="5">
        <v>1231.2133080000001</v>
      </c>
      <c r="G65" s="6">
        <v>52</v>
      </c>
      <c r="H65" s="6">
        <v>52</v>
      </c>
      <c r="I65" s="7">
        <f t="shared" si="0"/>
        <v>0.58399712986537589</v>
      </c>
      <c r="K65" s="21" t="str">
        <f t="shared" si="1"/>
        <v/>
      </c>
      <c r="L65" s="29">
        <v>5203</v>
      </c>
      <c r="M65" s="24" t="s">
        <v>64</v>
      </c>
      <c r="N65" s="25">
        <v>1581.1892452500001</v>
      </c>
      <c r="O65" s="5">
        <v>2108.2523270000002</v>
      </c>
      <c r="P65" s="16">
        <v>2635.3154087500002</v>
      </c>
      <c r="Q65" s="5">
        <v>1231.2133080000001</v>
      </c>
      <c r="R65" s="6">
        <v>52</v>
      </c>
      <c r="S65" s="6">
        <v>52</v>
      </c>
      <c r="T65" s="7">
        <v>0.57836594175939549</v>
      </c>
      <c r="U65" s="183">
        <f t="shared" si="2"/>
        <v>1</v>
      </c>
    </row>
    <row r="66" spans="1:21" s="21" customFormat="1" x14ac:dyDescent="0.25">
      <c r="A66" s="29">
        <v>2801</v>
      </c>
      <c r="B66" s="24" t="s">
        <v>65</v>
      </c>
      <c r="C66" s="25">
        <v>1039.1802779999998</v>
      </c>
      <c r="D66" s="5">
        <v>1385.5737039999999</v>
      </c>
      <c r="E66" s="16">
        <v>1731.96713</v>
      </c>
      <c r="F66" s="5">
        <v>1009.926339</v>
      </c>
      <c r="G66" s="6">
        <v>64</v>
      </c>
      <c r="H66" s="6">
        <v>58</v>
      </c>
      <c r="I66" s="7">
        <f t="shared" si="0"/>
        <v>0.72888676804738206</v>
      </c>
      <c r="K66" s="21" t="str">
        <f t="shared" si="1"/>
        <v/>
      </c>
      <c r="L66" s="29">
        <v>2801</v>
      </c>
      <c r="M66" s="24" t="s">
        <v>65</v>
      </c>
      <c r="N66" s="25">
        <v>1039.1802779999998</v>
      </c>
      <c r="O66" s="5">
        <v>1385.5737039999999</v>
      </c>
      <c r="P66" s="16">
        <v>1731.96713</v>
      </c>
      <c r="Q66" s="5">
        <v>1009.926339</v>
      </c>
      <c r="R66" s="6">
        <v>64</v>
      </c>
      <c r="S66" s="6">
        <v>58</v>
      </c>
      <c r="T66" s="7">
        <v>0.72548503837300093</v>
      </c>
      <c r="U66" s="183">
        <f t="shared" si="2"/>
        <v>1</v>
      </c>
    </row>
    <row r="67" spans="1:21" s="21" customFormat="1" x14ac:dyDescent="0.25">
      <c r="A67" s="29">
        <v>5205</v>
      </c>
      <c r="B67" s="24" t="s">
        <v>66</v>
      </c>
      <c r="C67" s="25">
        <v>1654.8129779999999</v>
      </c>
      <c r="D67" s="5">
        <v>2206.4173040000001</v>
      </c>
      <c r="E67" s="16">
        <v>2758.0216300000002</v>
      </c>
      <c r="F67" s="5">
        <v>1470.390384</v>
      </c>
      <c r="G67" s="6">
        <v>54</v>
      </c>
      <c r="H67" s="6">
        <v>52</v>
      </c>
      <c r="I67" s="7">
        <f t="shared" si="0"/>
        <v>0.66641536092666542</v>
      </c>
      <c r="K67" s="21" t="str">
        <f t="shared" si="1"/>
        <v/>
      </c>
      <c r="L67" s="29">
        <v>5205</v>
      </c>
      <c r="M67" s="24" t="s">
        <v>66</v>
      </c>
      <c r="N67" s="25">
        <v>1654.8129779999999</v>
      </c>
      <c r="O67" s="5">
        <v>2206.4173040000001</v>
      </c>
      <c r="P67" s="16">
        <v>2758.0216300000002</v>
      </c>
      <c r="Q67" s="5">
        <v>1470.390384</v>
      </c>
      <c r="R67" s="6">
        <v>54</v>
      </c>
      <c r="S67" s="6">
        <v>52</v>
      </c>
      <c r="T67" s="7">
        <v>0.65868932379343281</v>
      </c>
      <c r="U67" s="183">
        <f t="shared" si="2"/>
        <v>1</v>
      </c>
    </row>
    <row r="68" spans="1:21" s="21" customFormat="1" x14ac:dyDescent="0.25">
      <c r="A68" s="29">
        <v>2602</v>
      </c>
      <c r="B68" s="24" t="s">
        <v>67</v>
      </c>
      <c r="C68" s="25">
        <v>149.6210595</v>
      </c>
      <c r="D68" s="5">
        <v>199.49474599999999</v>
      </c>
      <c r="E68" s="16">
        <v>249.36843249999998</v>
      </c>
      <c r="F68" s="5">
        <v>84.911579000000003</v>
      </c>
      <c r="G68" s="6">
        <v>18</v>
      </c>
      <c r="H68" s="6">
        <v>18</v>
      </c>
      <c r="I68" s="7">
        <f t="shared" si="0"/>
        <v>0.42563315928129758</v>
      </c>
      <c r="K68" s="21" t="str">
        <f t="shared" si="1"/>
        <v/>
      </c>
      <c r="L68" s="29">
        <v>2602</v>
      </c>
      <c r="M68" s="24" t="s">
        <v>67</v>
      </c>
      <c r="N68" s="25">
        <v>149.6210595</v>
      </c>
      <c r="O68" s="5">
        <v>199.49474599999999</v>
      </c>
      <c r="P68" s="16">
        <v>249.36843249999998</v>
      </c>
      <c r="Q68" s="5">
        <v>84.911579000000003</v>
      </c>
      <c r="R68" s="6">
        <v>18</v>
      </c>
      <c r="S68" s="6">
        <v>18</v>
      </c>
      <c r="T68" s="7">
        <v>0.42514370012626984</v>
      </c>
      <c r="U68" s="183">
        <f t="shared" si="2"/>
        <v>1</v>
      </c>
    </row>
    <row r="69" spans="1:21" s="21" customFormat="1" x14ac:dyDescent="0.25">
      <c r="A69" s="29">
        <v>5202</v>
      </c>
      <c r="B69" s="24" t="s">
        <v>68</v>
      </c>
      <c r="C69" s="25">
        <v>2251.9951499999997</v>
      </c>
      <c r="D69" s="5">
        <v>3002.6601999999998</v>
      </c>
      <c r="E69" s="16">
        <v>3753.3252499999999</v>
      </c>
      <c r="F69" s="5">
        <v>1566.322224</v>
      </c>
      <c r="G69" s="6">
        <v>46</v>
      </c>
      <c r="H69" s="6">
        <v>46</v>
      </c>
      <c r="I69" s="7">
        <f t="shared" si="0"/>
        <v>0.521644848125006</v>
      </c>
      <c r="K69" s="21" t="str">
        <f t="shared" si="1"/>
        <v/>
      </c>
      <c r="L69" s="29">
        <v>5202</v>
      </c>
      <c r="M69" s="24" t="s">
        <v>68</v>
      </c>
      <c r="N69" s="25">
        <v>2251.9951499999997</v>
      </c>
      <c r="O69" s="5">
        <v>3002.6601999999998</v>
      </c>
      <c r="P69" s="16">
        <v>3753.3252499999999</v>
      </c>
      <c r="Q69" s="5">
        <v>1566.322224</v>
      </c>
      <c r="R69" s="6">
        <v>46</v>
      </c>
      <c r="S69" s="6">
        <v>46</v>
      </c>
      <c r="T69" s="7">
        <v>0.51645693227260703</v>
      </c>
      <c r="U69" s="183">
        <f t="shared" si="2"/>
        <v>1</v>
      </c>
    </row>
    <row r="70" spans="1:21" s="21" customFormat="1" x14ac:dyDescent="0.25">
      <c r="A70" s="29">
        <v>4306</v>
      </c>
      <c r="B70" s="24" t="s">
        <v>69</v>
      </c>
      <c r="C70" s="25">
        <v>5600.851173</v>
      </c>
      <c r="D70" s="5">
        <v>7467.8015640000003</v>
      </c>
      <c r="E70" s="16">
        <v>9334.7519549999997</v>
      </c>
      <c r="F70" s="5">
        <v>4067.38753</v>
      </c>
      <c r="G70" s="6">
        <v>9</v>
      </c>
      <c r="H70" s="6">
        <v>9</v>
      </c>
      <c r="I70" s="7">
        <f t="shared" si="0"/>
        <v>0.54465661615965244</v>
      </c>
      <c r="K70" s="21" t="str">
        <f t="shared" si="1"/>
        <v/>
      </c>
      <c r="L70" s="29">
        <v>4306</v>
      </c>
      <c r="M70" s="24" t="s">
        <v>69</v>
      </c>
      <c r="N70" s="25">
        <v>5600.851173</v>
      </c>
      <c r="O70" s="5">
        <v>7467.8015640000003</v>
      </c>
      <c r="P70" s="16">
        <v>9334.7519549999997</v>
      </c>
      <c r="Q70" s="5">
        <v>4067.38753</v>
      </c>
      <c r="R70" s="6">
        <v>9</v>
      </c>
      <c r="S70" s="6">
        <v>9</v>
      </c>
      <c r="T70" s="7">
        <v>0.54151130588349117</v>
      </c>
      <c r="U70" s="183">
        <f t="shared" si="2"/>
        <v>1</v>
      </c>
    </row>
    <row r="71" spans="1:21" s="21" customFormat="1" x14ac:dyDescent="0.25">
      <c r="A71" s="29">
        <v>2105</v>
      </c>
      <c r="B71" s="24" t="s">
        <v>70</v>
      </c>
      <c r="C71" s="25">
        <v>453.68699249999997</v>
      </c>
      <c r="D71" s="5">
        <v>604.91598999999997</v>
      </c>
      <c r="E71" s="16">
        <v>756.14498749999996</v>
      </c>
      <c r="F71" s="5">
        <v>483.74847699999998</v>
      </c>
      <c r="G71" s="6">
        <v>10</v>
      </c>
      <c r="H71" s="6">
        <v>9</v>
      </c>
      <c r="I71" s="7">
        <f t="shared" si="0"/>
        <v>0.7996953047976133</v>
      </c>
      <c r="K71" s="21" t="str">
        <f t="shared" si="1"/>
        <v/>
      </c>
      <c r="L71" s="29">
        <v>2105</v>
      </c>
      <c r="M71" s="24" t="s">
        <v>70</v>
      </c>
      <c r="N71" s="25">
        <v>453.68699249999997</v>
      </c>
      <c r="O71" s="5">
        <v>604.91598999999997</v>
      </c>
      <c r="P71" s="16">
        <v>756.14498749999996</v>
      </c>
      <c r="Q71" s="5">
        <v>483.74847699999998</v>
      </c>
      <c r="R71" s="6">
        <v>10</v>
      </c>
      <c r="S71" s="6">
        <v>9</v>
      </c>
      <c r="T71" s="7">
        <v>0.79599067503589871</v>
      </c>
      <c r="U71" s="183">
        <f t="shared" si="2"/>
        <v>1</v>
      </c>
    </row>
    <row r="72" spans="1:21" s="21" customFormat="1" x14ac:dyDescent="0.25">
      <c r="A72" s="29">
        <v>5101</v>
      </c>
      <c r="B72" s="24" t="s">
        <v>71</v>
      </c>
      <c r="C72" s="25">
        <v>1334.9791957499999</v>
      </c>
      <c r="D72" s="5">
        <v>1779.9722609999999</v>
      </c>
      <c r="E72" s="16">
        <v>2224.9653262499996</v>
      </c>
      <c r="F72" s="5">
        <v>1697.3276699999999</v>
      </c>
      <c r="G72" s="6">
        <v>35</v>
      </c>
      <c r="H72" s="6">
        <v>34</v>
      </c>
      <c r="I72" s="7">
        <f t="shared" si="0"/>
        <v>0.95356973093863284</v>
      </c>
      <c r="K72" s="21" t="str">
        <f t="shared" si="1"/>
        <v/>
      </c>
      <c r="L72" s="29">
        <v>5101</v>
      </c>
      <c r="M72" s="24" t="s">
        <v>71</v>
      </c>
      <c r="N72" s="25">
        <v>1334.9791957499999</v>
      </c>
      <c r="O72" s="5">
        <v>1779.9722609999999</v>
      </c>
      <c r="P72" s="16">
        <v>2224.9653262499996</v>
      </c>
      <c r="Q72" s="5">
        <v>1697.3276699999999</v>
      </c>
      <c r="R72" s="6">
        <v>35</v>
      </c>
      <c r="S72" s="6">
        <v>34</v>
      </c>
      <c r="T72" s="7">
        <v>0.94817830511414714</v>
      </c>
      <c r="U72" s="183">
        <f t="shared" si="2"/>
        <v>1</v>
      </c>
    </row>
    <row r="73" spans="1:21" s="21" customFormat="1" x14ac:dyDescent="0.25">
      <c r="A73" s="29">
        <v>2902</v>
      </c>
      <c r="B73" s="24" t="s">
        <v>72</v>
      </c>
      <c r="C73" s="25">
        <v>228.15894300000002</v>
      </c>
      <c r="D73" s="5">
        <v>304.21192400000001</v>
      </c>
      <c r="E73" s="16">
        <v>380.264905</v>
      </c>
      <c r="F73" s="5">
        <v>167.01800299999999</v>
      </c>
      <c r="G73" s="6">
        <v>41</v>
      </c>
      <c r="H73" s="6">
        <v>40</v>
      </c>
      <c r="I73" s="7">
        <f t="shared" si="0"/>
        <v>0.54901859468204139</v>
      </c>
      <c r="K73" s="21" t="str">
        <f t="shared" si="1"/>
        <v/>
      </c>
      <c r="L73" s="29">
        <v>2902</v>
      </c>
      <c r="M73" s="24" t="s">
        <v>72</v>
      </c>
      <c r="N73" s="25">
        <v>228.15894300000002</v>
      </c>
      <c r="O73" s="5">
        <v>304.21192400000001</v>
      </c>
      <c r="P73" s="16">
        <v>380.264905</v>
      </c>
      <c r="Q73" s="5">
        <v>167.01800299999999</v>
      </c>
      <c r="R73" s="6">
        <v>41</v>
      </c>
      <c r="S73" s="6">
        <v>40</v>
      </c>
      <c r="T73" s="7">
        <v>0.56265765194137407</v>
      </c>
      <c r="U73" s="183">
        <f t="shared" si="2"/>
        <v>1</v>
      </c>
    </row>
    <row r="74" spans="1:21" s="21" customFormat="1" x14ac:dyDescent="0.25">
      <c r="A74" s="29">
        <v>5104</v>
      </c>
      <c r="B74" s="24" t="s">
        <v>73</v>
      </c>
      <c r="C74" s="25">
        <v>1029.55200375</v>
      </c>
      <c r="D74" s="5">
        <v>1372.736005</v>
      </c>
      <c r="E74" s="16">
        <v>1715.9200062499999</v>
      </c>
      <c r="F74" s="5">
        <v>697.36155499999995</v>
      </c>
      <c r="G74" s="6">
        <v>22</v>
      </c>
      <c r="H74" s="6">
        <v>22</v>
      </c>
      <c r="I74" s="7">
        <f t="shared" ref="I74:I106" si="3">F74/D74</f>
        <v>0.50800849723468855</v>
      </c>
      <c r="K74" s="21" t="str">
        <f t="shared" ref="K74:K106" si="4">IF(L74=A74,"","NÃO")</f>
        <v/>
      </c>
      <c r="L74" s="29">
        <v>5104</v>
      </c>
      <c r="M74" s="24" t="s">
        <v>73</v>
      </c>
      <c r="N74" s="25">
        <v>1029.55200375</v>
      </c>
      <c r="O74" s="5">
        <v>1372.736005</v>
      </c>
      <c r="P74" s="16">
        <v>1715.9200062499999</v>
      </c>
      <c r="Q74" s="5">
        <v>697.36155499999995</v>
      </c>
      <c r="R74" s="6">
        <v>22</v>
      </c>
      <c r="S74" s="6">
        <v>22</v>
      </c>
      <c r="T74" s="7">
        <v>0.50134579912376231</v>
      </c>
      <c r="U74" s="183">
        <f t="shared" ref="U74:U106" si="5">O74/D74</f>
        <v>1</v>
      </c>
    </row>
    <row r="75" spans="1:21" s="21" customFormat="1" x14ac:dyDescent="0.25">
      <c r="A75" s="29">
        <v>2402</v>
      </c>
      <c r="B75" s="24" t="s">
        <v>74</v>
      </c>
      <c r="C75" s="25">
        <v>443.95889699999998</v>
      </c>
      <c r="D75" s="5">
        <v>591.94519600000001</v>
      </c>
      <c r="E75" s="16">
        <v>739.93149500000004</v>
      </c>
      <c r="F75" s="5">
        <v>259.42740800000001</v>
      </c>
      <c r="G75" s="6">
        <v>16</v>
      </c>
      <c r="H75" s="6">
        <v>16</v>
      </c>
      <c r="I75" s="7">
        <f t="shared" si="3"/>
        <v>0.43826254483193744</v>
      </c>
      <c r="K75" s="21" t="str">
        <f t="shared" si="4"/>
        <v/>
      </c>
      <c r="L75" s="29">
        <v>2402</v>
      </c>
      <c r="M75" s="24" t="s">
        <v>74</v>
      </c>
      <c r="N75" s="25">
        <v>443.95889699999998</v>
      </c>
      <c r="O75" s="5">
        <v>591.94519600000001</v>
      </c>
      <c r="P75" s="16">
        <v>739.93149500000004</v>
      </c>
      <c r="Q75" s="5">
        <v>259.42740800000001</v>
      </c>
      <c r="R75" s="6">
        <v>16</v>
      </c>
      <c r="S75" s="6">
        <v>16</v>
      </c>
      <c r="T75" s="7">
        <v>0.44767138630180037</v>
      </c>
      <c r="U75" s="183">
        <f t="shared" si="5"/>
        <v>1</v>
      </c>
    </row>
    <row r="76" spans="1:21" s="21" customFormat="1" x14ac:dyDescent="0.25">
      <c r="A76" s="29">
        <v>2103</v>
      </c>
      <c r="B76" s="24" t="s">
        <v>75</v>
      </c>
      <c r="C76" s="25">
        <v>639.6033195</v>
      </c>
      <c r="D76" s="5">
        <v>852.80442600000003</v>
      </c>
      <c r="E76" s="16">
        <v>1066.0055325000001</v>
      </c>
      <c r="F76" s="5">
        <v>484.55440199999998</v>
      </c>
      <c r="G76" s="6">
        <v>42</v>
      </c>
      <c r="H76" s="6">
        <v>42</v>
      </c>
      <c r="I76" s="7">
        <f t="shared" si="3"/>
        <v>0.56818936115605945</v>
      </c>
      <c r="K76" s="21" t="str">
        <f t="shared" si="4"/>
        <v/>
      </c>
      <c r="L76" s="29">
        <v>2103</v>
      </c>
      <c r="M76" s="24" t="s">
        <v>75</v>
      </c>
      <c r="N76" s="25">
        <v>639.6033195</v>
      </c>
      <c r="O76" s="5">
        <v>852.80442600000003</v>
      </c>
      <c r="P76" s="16">
        <v>1066.0055325000001</v>
      </c>
      <c r="Q76" s="5">
        <v>484.55440199999998</v>
      </c>
      <c r="R76" s="6">
        <v>42</v>
      </c>
      <c r="S76" s="6">
        <v>42</v>
      </c>
      <c r="T76" s="7">
        <v>0.56677478338698506</v>
      </c>
      <c r="U76" s="183">
        <f t="shared" si="5"/>
        <v>1</v>
      </c>
    </row>
    <row r="77" spans="1:21" s="21" customFormat="1" x14ac:dyDescent="0.25">
      <c r="A77" s="29">
        <v>1202</v>
      </c>
      <c r="B77" s="24" t="s">
        <v>76</v>
      </c>
      <c r="C77" s="25">
        <v>164.06324025000001</v>
      </c>
      <c r="D77" s="5">
        <v>218.75098700000001</v>
      </c>
      <c r="E77" s="16">
        <v>273.43873374999998</v>
      </c>
      <c r="F77" s="5">
        <v>116.622135</v>
      </c>
      <c r="G77" s="6">
        <v>8</v>
      </c>
      <c r="H77" s="6">
        <v>8</v>
      </c>
      <c r="I77" s="7">
        <f t="shared" si="3"/>
        <v>0.53312735452937632</v>
      </c>
      <c r="K77" s="21" t="str">
        <f t="shared" si="4"/>
        <v/>
      </c>
      <c r="L77" s="29">
        <v>1202</v>
      </c>
      <c r="M77" s="24" t="s">
        <v>76</v>
      </c>
      <c r="N77" s="25">
        <v>164.06324025000001</v>
      </c>
      <c r="O77" s="5">
        <v>218.75098700000001</v>
      </c>
      <c r="P77" s="16">
        <v>273.43873374999998</v>
      </c>
      <c r="Q77" s="5">
        <v>116.622135</v>
      </c>
      <c r="R77" s="6">
        <v>8</v>
      </c>
      <c r="S77" s="6">
        <v>8</v>
      </c>
      <c r="T77" s="7">
        <v>0.53117320106064914</v>
      </c>
      <c r="U77" s="183">
        <f t="shared" si="5"/>
        <v>1</v>
      </c>
    </row>
    <row r="78" spans="1:21" s="21" customFormat="1" x14ac:dyDescent="0.25">
      <c r="A78" s="29">
        <v>2206</v>
      </c>
      <c r="B78" s="24" t="s">
        <v>77</v>
      </c>
      <c r="C78" s="25">
        <v>96.087915750000008</v>
      </c>
      <c r="D78" s="5">
        <v>128.117221</v>
      </c>
      <c r="E78" s="16">
        <v>160.14652624999999</v>
      </c>
      <c r="F78" s="5">
        <v>61.820633999999998</v>
      </c>
      <c r="G78" s="6">
        <v>33</v>
      </c>
      <c r="H78" s="6">
        <v>28</v>
      </c>
      <c r="I78" s="7">
        <f t="shared" si="3"/>
        <v>0.48253180577496291</v>
      </c>
      <c r="K78" s="21" t="str">
        <f t="shared" si="4"/>
        <v/>
      </c>
      <c r="L78" s="29">
        <v>2206</v>
      </c>
      <c r="M78" s="24" t="s">
        <v>77</v>
      </c>
      <c r="N78" s="25">
        <v>96.087915750000008</v>
      </c>
      <c r="O78" s="5">
        <v>128.117221</v>
      </c>
      <c r="P78" s="16">
        <v>160.14652624999999</v>
      </c>
      <c r="Q78" s="5">
        <v>61.820633999999998</v>
      </c>
      <c r="R78" s="6">
        <v>33</v>
      </c>
      <c r="S78" s="6">
        <v>28</v>
      </c>
      <c r="T78" s="7">
        <v>0.47486402341136613</v>
      </c>
      <c r="U78" s="183">
        <f t="shared" si="5"/>
        <v>1</v>
      </c>
    </row>
    <row r="79" spans="1:21" s="21" customFormat="1" x14ac:dyDescent="0.25">
      <c r="A79" s="29">
        <v>2910</v>
      </c>
      <c r="B79" s="24" t="s">
        <v>78</v>
      </c>
      <c r="C79" s="25">
        <v>360.65003024999999</v>
      </c>
      <c r="D79" s="5">
        <v>480.86670700000002</v>
      </c>
      <c r="E79" s="16">
        <v>601.08338375000005</v>
      </c>
      <c r="F79" s="5">
        <v>431.81066900000002</v>
      </c>
      <c r="G79" s="6">
        <v>2</v>
      </c>
      <c r="H79" s="6">
        <v>2</v>
      </c>
      <c r="I79" s="7">
        <f t="shared" si="3"/>
        <v>0.89798412473583866</v>
      </c>
      <c r="K79" s="21" t="str">
        <f t="shared" si="4"/>
        <v/>
      </c>
      <c r="L79" s="29">
        <v>2910</v>
      </c>
      <c r="M79" s="24" t="s">
        <v>78</v>
      </c>
      <c r="N79" s="25">
        <v>360.65003024999999</v>
      </c>
      <c r="O79" s="5">
        <v>480.86670700000002</v>
      </c>
      <c r="P79" s="16">
        <v>601.08338375000005</v>
      </c>
      <c r="Q79" s="5">
        <v>431.81066900000002</v>
      </c>
      <c r="R79" s="6">
        <v>2</v>
      </c>
      <c r="S79" s="6">
        <v>2</v>
      </c>
      <c r="T79" s="7">
        <v>0.89798412473583866</v>
      </c>
      <c r="U79" s="183">
        <f t="shared" si="5"/>
        <v>1</v>
      </c>
    </row>
    <row r="80" spans="1:21" s="21" customFormat="1" x14ac:dyDescent="0.25">
      <c r="A80" s="29">
        <v>2903</v>
      </c>
      <c r="B80" s="24" t="s">
        <v>79</v>
      </c>
      <c r="C80" s="25">
        <v>135.63942374999999</v>
      </c>
      <c r="D80" s="5">
        <v>180.852565</v>
      </c>
      <c r="E80" s="16">
        <v>226.06570625000001</v>
      </c>
      <c r="F80" s="5">
        <v>33.622135</v>
      </c>
      <c r="G80" s="6">
        <v>10</v>
      </c>
      <c r="H80" s="6">
        <v>7</v>
      </c>
      <c r="I80" s="7">
        <f t="shared" si="3"/>
        <v>0.18590908566876008</v>
      </c>
      <c r="K80" s="21" t="str">
        <f t="shared" si="4"/>
        <v/>
      </c>
      <c r="L80" s="29">
        <v>2903</v>
      </c>
      <c r="M80" s="24" t="s">
        <v>79</v>
      </c>
      <c r="N80" s="25">
        <v>135.63942374999999</v>
      </c>
      <c r="O80" s="5">
        <v>180.852565</v>
      </c>
      <c r="P80" s="16">
        <v>226.06570625000001</v>
      </c>
      <c r="Q80" s="5">
        <v>33.622135</v>
      </c>
      <c r="R80" s="6">
        <v>10</v>
      </c>
      <c r="S80" s="6">
        <v>7</v>
      </c>
      <c r="T80" s="7">
        <v>0.18590908566876008</v>
      </c>
      <c r="U80" s="183">
        <f t="shared" si="5"/>
        <v>1</v>
      </c>
    </row>
    <row r="81" spans="1:21" s="21" customFormat="1" x14ac:dyDescent="0.25">
      <c r="A81" s="29">
        <v>5206</v>
      </c>
      <c r="B81" s="24" t="s">
        <v>80</v>
      </c>
      <c r="C81" s="25">
        <v>4474.6631715000003</v>
      </c>
      <c r="D81" s="5">
        <v>5966.2175619999998</v>
      </c>
      <c r="E81" s="16">
        <v>7457.7719524999993</v>
      </c>
      <c r="F81" s="5">
        <v>4908.9947110000003</v>
      </c>
      <c r="G81" s="6">
        <v>5</v>
      </c>
      <c r="H81" s="6">
        <v>5</v>
      </c>
      <c r="I81" s="7">
        <f t="shared" si="3"/>
        <v>0.82279847491086189</v>
      </c>
      <c r="K81" s="21" t="str">
        <f t="shared" si="4"/>
        <v/>
      </c>
      <c r="L81" s="29">
        <v>5206</v>
      </c>
      <c r="M81" s="24" t="s">
        <v>80</v>
      </c>
      <c r="N81" s="25">
        <v>4474.6631715000003</v>
      </c>
      <c r="O81" s="5">
        <v>5966.2175619999998</v>
      </c>
      <c r="P81" s="16">
        <v>7457.7719524999993</v>
      </c>
      <c r="Q81" s="5">
        <v>4908.9947110000003</v>
      </c>
      <c r="R81" s="6">
        <v>5</v>
      </c>
      <c r="S81" s="6">
        <v>5</v>
      </c>
      <c r="T81" s="7">
        <v>0.81160795282353926</v>
      </c>
      <c r="U81" s="183">
        <f t="shared" si="5"/>
        <v>1</v>
      </c>
    </row>
    <row r="82" spans="1:21" s="21" customFormat="1" x14ac:dyDescent="0.25">
      <c r="A82" s="29">
        <v>2201</v>
      </c>
      <c r="B82" s="24" t="s">
        <v>81</v>
      </c>
      <c r="C82" s="25">
        <v>153.59732325000002</v>
      </c>
      <c r="D82" s="5">
        <v>204.79643100000001</v>
      </c>
      <c r="E82" s="16">
        <v>255.99553875000001</v>
      </c>
      <c r="F82" s="5">
        <v>100.197487</v>
      </c>
      <c r="G82" s="6">
        <v>51</v>
      </c>
      <c r="H82" s="6">
        <v>49</v>
      </c>
      <c r="I82" s="7">
        <f t="shared" si="3"/>
        <v>0.48925406810434108</v>
      </c>
      <c r="K82" s="21" t="str">
        <f t="shared" si="4"/>
        <v/>
      </c>
      <c r="L82" s="29">
        <v>2201</v>
      </c>
      <c r="M82" s="24" t="s">
        <v>81</v>
      </c>
      <c r="N82" s="25">
        <v>153.59732325000002</v>
      </c>
      <c r="O82" s="5">
        <v>204.79643100000001</v>
      </c>
      <c r="P82" s="16">
        <v>255.99553875000001</v>
      </c>
      <c r="Q82" s="5">
        <v>100.197487</v>
      </c>
      <c r="R82" s="6">
        <v>51</v>
      </c>
      <c r="S82" s="6">
        <v>49</v>
      </c>
      <c r="T82" s="7">
        <v>0.44862714376777041</v>
      </c>
      <c r="U82" s="183">
        <f t="shared" si="5"/>
        <v>1</v>
      </c>
    </row>
    <row r="83" spans="1:21" s="21" customFormat="1" x14ac:dyDescent="0.25">
      <c r="A83" s="29">
        <v>2502</v>
      </c>
      <c r="B83" s="24" t="s">
        <v>82</v>
      </c>
      <c r="C83" s="25">
        <v>209.57292375</v>
      </c>
      <c r="D83" s="5">
        <v>279.430565</v>
      </c>
      <c r="E83" s="16">
        <v>349.28820625000003</v>
      </c>
      <c r="F83" s="5">
        <v>138.23607000000001</v>
      </c>
      <c r="G83" s="6">
        <v>24</v>
      </c>
      <c r="H83" s="6">
        <v>23</v>
      </c>
      <c r="I83" s="7">
        <f t="shared" si="3"/>
        <v>0.49470633250160023</v>
      </c>
      <c r="K83" s="21" t="str">
        <f t="shared" si="4"/>
        <v/>
      </c>
      <c r="L83" s="29">
        <v>2502</v>
      </c>
      <c r="M83" s="24" t="s">
        <v>82</v>
      </c>
      <c r="N83" s="25">
        <v>209.57292375</v>
      </c>
      <c r="O83" s="5">
        <v>279.430565</v>
      </c>
      <c r="P83" s="16">
        <v>349.28820625000003</v>
      </c>
      <c r="Q83" s="5">
        <v>138.23607000000001</v>
      </c>
      <c r="R83" s="6">
        <v>24</v>
      </c>
      <c r="S83" s="6">
        <v>23</v>
      </c>
      <c r="T83" s="7">
        <v>0.49194327186086856</v>
      </c>
      <c r="U83" s="183">
        <f t="shared" si="5"/>
        <v>1</v>
      </c>
    </row>
    <row r="84" spans="1:21" s="21" customFormat="1" x14ac:dyDescent="0.25">
      <c r="A84" s="29">
        <v>3107</v>
      </c>
      <c r="B84" s="24" t="s">
        <v>83</v>
      </c>
      <c r="C84" s="25">
        <v>1349.4004125000001</v>
      </c>
      <c r="D84" s="5">
        <v>1799.20055</v>
      </c>
      <c r="E84" s="16">
        <v>2249.0006874999999</v>
      </c>
      <c r="F84" s="5">
        <v>802.08962799999995</v>
      </c>
      <c r="G84" s="6">
        <v>29</v>
      </c>
      <c r="H84" s="6">
        <v>26</v>
      </c>
      <c r="I84" s="7">
        <f t="shared" si="3"/>
        <v>0.44580334749230704</v>
      </c>
      <c r="K84" s="21" t="str">
        <f t="shared" si="4"/>
        <v/>
      </c>
      <c r="L84" s="29">
        <v>3107</v>
      </c>
      <c r="M84" s="24" t="s">
        <v>83</v>
      </c>
      <c r="N84" s="25">
        <v>1349.4004125000001</v>
      </c>
      <c r="O84" s="5">
        <v>1799.20055</v>
      </c>
      <c r="P84" s="16">
        <v>2249.0006874999999</v>
      </c>
      <c r="Q84" s="5">
        <v>802.08962799999995</v>
      </c>
      <c r="R84" s="6">
        <v>29</v>
      </c>
      <c r="S84" s="6">
        <v>26</v>
      </c>
      <c r="T84" s="7">
        <v>0.4424794375943113</v>
      </c>
      <c r="U84" s="183">
        <f t="shared" si="5"/>
        <v>1</v>
      </c>
    </row>
    <row r="85" spans="1:21" s="21" customFormat="1" x14ac:dyDescent="0.25">
      <c r="A85" s="29">
        <v>2905</v>
      </c>
      <c r="B85" s="24" t="s">
        <v>84</v>
      </c>
      <c r="C85" s="25">
        <v>943.44028874999992</v>
      </c>
      <c r="D85" s="5">
        <v>1257.9203849999999</v>
      </c>
      <c r="E85" s="16">
        <v>1572.4004812499998</v>
      </c>
      <c r="F85" s="5">
        <v>825.13924799999995</v>
      </c>
      <c r="G85" s="6">
        <v>35</v>
      </c>
      <c r="H85" s="6">
        <v>34</v>
      </c>
      <c r="I85" s="7">
        <f t="shared" si="3"/>
        <v>0.65595506507353407</v>
      </c>
      <c r="K85" s="21" t="str">
        <f t="shared" si="4"/>
        <v/>
      </c>
      <c r="L85" s="29">
        <v>2905</v>
      </c>
      <c r="M85" s="24" t="s">
        <v>84</v>
      </c>
      <c r="N85" s="25">
        <v>943.44028874999992</v>
      </c>
      <c r="O85" s="5">
        <v>1257.9203849999999</v>
      </c>
      <c r="P85" s="16">
        <v>1572.4004812499998</v>
      </c>
      <c r="Q85" s="5">
        <v>825.13924799999995</v>
      </c>
      <c r="R85" s="6">
        <v>35</v>
      </c>
      <c r="S85" s="6">
        <v>34</v>
      </c>
      <c r="T85" s="7">
        <v>0.65449634915925325</v>
      </c>
      <c r="U85" s="183">
        <f t="shared" si="5"/>
        <v>1</v>
      </c>
    </row>
    <row r="86" spans="1:21" s="21" customFormat="1" x14ac:dyDescent="0.25">
      <c r="A86" s="29">
        <v>2203</v>
      </c>
      <c r="B86" s="24" t="s">
        <v>85</v>
      </c>
      <c r="C86" s="25">
        <v>108.68405025000001</v>
      </c>
      <c r="D86" s="5">
        <v>144.91206700000001</v>
      </c>
      <c r="E86" s="16">
        <v>181.14008375</v>
      </c>
      <c r="F86" s="5">
        <v>24.861280000000001</v>
      </c>
      <c r="G86" s="6">
        <v>6</v>
      </c>
      <c r="H86" s="6">
        <v>4</v>
      </c>
      <c r="I86" s="7">
        <f t="shared" si="3"/>
        <v>0.17156114404192441</v>
      </c>
      <c r="K86" s="21" t="str">
        <f t="shared" si="4"/>
        <v/>
      </c>
      <c r="L86" s="29">
        <v>2203</v>
      </c>
      <c r="M86" s="24" t="s">
        <v>85</v>
      </c>
      <c r="N86" s="25">
        <v>108.68405025000001</v>
      </c>
      <c r="O86" s="5">
        <v>144.91206700000001</v>
      </c>
      <c r="P86" s="16">
        <v>181.14008375</v>
      </c>
      <c r="Q86" s="5">
        <v>24.861280000000001</v>
      </c>
      <c r="R86" s="6">
        <v>6</v>
      </c>
      <c r="S86" s="6">
        <v>4</v>
      </c>
      <c r="T86" s="7">
        <v>0.17156114404192441</v>
      </c>
      <c r="U86" s="183">
        <f t="shared" si="5"/>
        <v>1</v>
      </c>
    </row>
    <row r="87" spans="1:21" s="21" customFormat="1" x14ac:dyDescent="0.25">
      <c r="A87" s="29">
        <v>5207</v>
      </c>
      <c r="B87" s="24" t="s">
        <v>86</v>
      </c>
      <c r="C87" s="25">
        <v>2821.1331810000001</v>
      </c>
      <c r="D87" s="5">
        <v>3761.5109080000002</v>
      </c>
      <c r="E87" s="16">
        <v>4701.8886350000002</v>
      </c>
      <c r="F87" s="5">
        <v>1760.592582</v>
      </c>
      <c r="G87" s="6">
        <v>53</v>
      </c>
      <c r="H87" s="6">
        <v>49</v>
      </c>
      <c r="I87" s="7">
        <f t="shared" si="3"/>
        <v>0.46805462620234939</v>
      </c>
      <c r="K87" s="21" t="str">
        <f t="shared" si="4"/>
        <v/>
      </c>
      <c r="L87" s="29">
        <v>5207</v>
      </c>
      <c r="M87" s="24" t="s">
        <v>86</v>
      </c>
      <c r="N87" s="25">
        <v>2821.1331810000001</v>
      </c>
      <c r="O87" s="5">
        <v>3761.5109080000002</v>
      </c>
      <c r="P87" s="16">
        <v>4701.8886350000002</v>
      </c>
      <c r="Q87" s="5">
        <v>1760.592582</v>
      </c>
      <c r="R87" s="6">
        <v>53</v>
      </c>
      <c r="S87" s="6">
        <v>49</v>
      </c>
      <c r="T87" s="7">
        <v>0.47530152182719126</v>
      </c>
      <c r="U87" s="183">
        <f t="shared" si="5"/>
        <v>1</v>
      </c>
    </row>
    <row r="88" spans="1:21" s="21" customFormat="1" x14ac:dyDescent="0.25">
      <c r="A88" s="29">
        <v>5102</v>
      </c>
      <c r="B88" s="24" t="s">
        <v>87</v>
      </c>
      <c r="C88" s="25">
        <v>1632.2888085</v>
      </c>
      <c r="D88" s="5">
        <v>2176.3850779999998</v>
      </c>
      <c r="E88" s="16">
        <v>2720.4813474999996</v>
      </c>
      <c r="F88" s="5">
        <v>847.36581100000001</v>
      </c>
      <c r="G88" s="6">
        <v>36</v>
      </c>
      <c r="H88" s="6">
        <v>33</v>
      </c>
      <c r="I88" s="7">
        <f t="shared" si="3"/>
        <v>0.38934553428324881</v>
      </c>
      <c r="K88" s="21" t="str">
        <f t="shared" si="4"/>
        <v/>
      </c>
      <c r="L88" s="29">
        <v>5102</v>
      </c>
      <c r="M88" s="24" t="s">
        <v>87</v>
      </c>
      <c r="N88" s="25">
        <v>1632.2888085</v>
      </c>
      <c r="O88" s="5">
        <v>2176.3850779999998</v>
      </c>
      <c r="P88" s="16">
        <v>2720.4813474999996</v>
      </c>
      <c r="Q88" s="5">
        <v>847.36581100000001</v>
      </c>
      <c r="R88" s="6">
        <v>36</v>
      </c>
      <c r="S88" s="6">
        <v>33</v>
      </c>
      <c r="T88" s="7">
        <v>0.37781643005447163</v>
      </c>
      <c r="U88" s="183">
        <f t="shared" si="5"/>
        <v>1</v>
      </c>
    </row>
    <row r="89" spans="1:21" s="21" customFormat="1" x14ac:dyDescent="0.25">
      <c r="A89" s="29">
        <v>2101</v>
      </c>
      <c r="B89" s="24" t="s">
        <v>88</v>
      </c>
      <c r="C89" s="25">
        <v>307.84535249999999</v>
      </c>
      <c r="D89" s="5">
        <v>410.46046999999999</v>
      </c>
      <c r="E89" s="16">
        <v>513.07558749999998</v>
      </c>
      <c r="F89" s="5">
        <v>173.16481300000001</v>
      </c>
      <c r="G89" s="6">
        <v>42</v>
      </c>
      <c r="H89" s="6">
        <v>37</v>
      </c>
      <c r="I89" s="7">
        <f t="shared" si="3"/>
        <v>0.4218793907242761</v>
      </c>
      <c r="K89" s="21" t="str">
        <f t="shared" si="4"/>
        <v/>
      </c>
      <c r="L89" s="29">
        <v>2101</v>
      </c>
      <c r="M89" s="24" t="s">
        <v>88</v>
      </c>
      <c r="N89" s="25">
        <v>307.84535249999999</v>
      </c>
      <c r="O89" s="5">
        <v>410.46046999999999</v>
      </c>
      <c r="P89" s="16">
        <v>513.07558749999998</v>
      </c>
      <c r="Q89" s="5">
        <v>173.16481300000001</v>
      </c>
      <c r="R89" s="6">
        <v>42</v>
      </c>
      <c r="S89" s="6">
        <v>37</v>
      </c>
      <c r="T89" s="7">
        <v>0.41402140590786235</v>
      </c>
      <c r="U89" s="183">
        <f t="shared" si="5"/>
        <v>1</v>
      </c>
    </row>
    <row r="90" spans="1:21" s="21" customFormat="1" x14ac:dyDescent="0.25">
      <c r="A90" s="29">
        <v>4301</v>
      </c>
      <c r="B90" s="24" t="s">
        <v>89</v>
      </c>
      <c r="C90" s="25">
        <v>3966.9691732500005</v>
      </c>
      <c r="D90" s="5">
        <v>5289.2922310000004</v>
      </c>
      <c r="E90" s="16">
        <v>6611.6152887500002</v>
      </c>
      <c r="F90" s="5">
        <v>1029.6018140000001</v>
      </c>
      <c r="G90" s="6">
        <v>7</v>
      </c>
      <c r="H90" s="6">
        <v>7</v>
      </c>
      <c r="I90" s="7">
        <f t="shared" si="3"/>
        <v>0.19465776686824171</v>
      </c>
      <c r="K90" s="21" t="str">
        <f t="shared" si="4"/>
        <v/>
      </c>
      <c r="L90" s="29">
        <v>4301</v>
      </c>
      <c r="M90" s="24" t="s">
        <v>89</v>
      </c>
      <c r="N90" s="25">
        <v>3966.9691732500005</v>
      </c>
      <c r="O90" s="5">
        <v>5289.2922310000004</v>
      </c>
      <c r="P90" s="16">
        <v>6611.6152887500002</v>
      </c>
      <c r="Q90" s="5">
        <v>1029.6018140000001</v>
      </c>
      <c r="R90" s="6">
        <v>7</v>
      </c>
      <c r="S90" s="6">
        <v>7</v>
      </c>
      <c r="T90" s="7">
        <v>0.21325568625148192</v>
      </c>
      <c r="U90" s="183">
        <f t="shared" si="5"/>
        <v>1</v>
      </c>
    </row>
    <row r="91" spans="1:21" s="21" customFormat="1" x14ac:dyDescent="0.25">
      <c r="A91" s="29">
        <v>2204</v>
      </c>
      <c r="B91" s="24" t="s">
        <v>90</v>
      </c>
      <c r="C91" s="25">
        <v>120.97546349999999</v>
      </c>
      <c r="D91" s="5">
        <v>161.30061799999999</v>
      </c>
      <c r="E91" s="16">
        <v>201.62577249999998</v>
      </c>
      <c r="F91" s="5">
        <v>52.392332000000003</v>
      </c>
      <c r="G91" s="6">
        <v>10</v>
      </c>
      <c r="H91" s="6">
        <v>10</v>
      </c>
      <c r="I91" s="7">
        <f t="shared" si="3"/>
        <v>0.32481172514788509</v>
      </c>
      <c r="K91" s="21" t="str">
        <f t="shared" si="4"/>
        <v/>
      </c>
      <c r="L91" s="29">
        <v>2204</v>
      </c>
      <c r="M91" s="24" t="s">
        <v>90</v>
      </c>
      <c r="N91" s="25">
        <v>120.97546349999999</v>
      </c>
      <c r="O91" s="5">
        <v>161.30061799999999</v>
      </c>
      <c r="P91" s="16">
        <v>201.62577249999998</v>
      </c>
      <c r="Q91" s="5">
        <v>52.392332000000003</v>
      </c>
      <c r="R91" s="6">
        <v>10</v>
      </c>
      <c r="S91" s="6">
        <v>10</v>
      </c>
      <c r="T91" s="7">
        <v>0.32261043826654523</v>
      </c>
      <c r="U91" s="183">
        <f t="shared" si="5"/>
        <v>1</v>
      </c>
    </row>
    <row r="92" spans="1:21" s="21" customFormat="1" x14ac:dyDescent="0.25">
      <c r="A92" s="29">
        <v>2601</v>
      </c>
      <c r="B92" s="24" t="s">
        <v>91</v>
      </c>
      <c r="C92" s="25">
        <v>89.467076249999991</v>
      </c>
      <c r="D92" s="5">
        <v>119.289435</v>
      </c>
      <c r="E92" s="16">
        <v>149.11179375</v>
      </c>
      <c r="F92" s="5">
        <v>29.708138000000002</v>
      </c>
      <c r="G92" s="6">
        <v>45</v>
      </c>
      <c r="H92" s="6">
        <v>34</v>
      </c>
      <c r="I92" s="7">
        <f t="shared" si="3"/>
        <v>0.24904249064470799</v>
      </c>
      <c r="K92" s="21" t="str">
        <f t="shared" si="4"/>
        <v/>
      </c>
      <c r="L92" s="29">
        <v>2601</v>
      </c>
      <c r="M92" s="24" t="s">
        <v>91</v>
      </c>
      <c r="N92" s="25">
        <v>89.467076249999991</v>
      </c>
      <c r="O92" s="5">
        <v>119.289435</v>
      </c>
      <c r="P92" s="16">
        <v>149.11179375</v>
      </c>
      <c r="Q92" s="5">
        <v>29.708138000000002</v>
      </c>
      <c r="R92" s="6">
        <v>45</v>
      </c>
      <c r="S92" s="6">
        <v>34</v>
      </c>
      <c r="T92" s="7">
        <v>0.24904249064470799</v>
      </c>
      <c r="U92" s="183">
        <f t="shared" si="5"/>
        <v>1</v>
      </c>
    </row>
    <row r="93" spans="1:21" s="21" customFormat="1" x14ac:dyDescent="0.25">
      <c r="A93" s="29">
        <v>5107</v>
      </c>
      <c r="B93" s="24" t="s">
        <v>92</v>
      </c>
      <c r="C93" s="25">
        <v>1735.2191767499999</v>
      </c>
      <c r="D93" s="5">
        <v>2313.6255689999998</v>
      </c>
      <c r="E93" s="16">
        <v>2892.0319612499998</v>
      </c>
      <c r="F93" s="5">
        <v>1805.7096979999999</v>
      </c>
      <c r="G93" s="6">
        <v>36</v>
      </c>
      <c r="H93" s="6">
        <v>36</v>
      </c>
      <c r="I93" s="7">
        <f t="shared" si="3"/>
        <v>0.7804675580156506</v>
      </c>
      <c r="K93" s="21" t="str">
        <f t="shared" si="4"/>
        <v/>
      </c>
      <c r="L93" s="29">
        <v>5107</v>
      </c>
      <c r="M93" s="24" t="s">
        <v>92</v>
      </c>
      <c r="N93" s="25">
        <v>1735.2191767499999</v>
      </c>
      <c r="O93" s="5">
        <v>2313.6255689999998</v>
      </c>
      <c r="P93" s="16">
        <v>2892.0319612499998</v>
      </c>
      <c r="Q93" s="5">
        <v>1805.7096979999999</v>
      </c>
      <c r="R93" s="6">
        <v>36</v>
      </c>
      <c r="S93" s="6">
        <v>36</v>
      </c>
      <c r="T93" s="7">
        <v>0.77351890117538136</v>
      </c>
      <c r="U93" s="183">
        <f t="shared" si="5"/>
        <v>1</v>
      </c>
    </row>
    <row r="94" spans="1:21" s="21" customFormat="1" x14ac:dyDescent="0.25">
      <c r="A94" s="29">
        <v>2908</v>
      </c>
      <c r="B94" s="24" t="s">
        <v>93</v>
      </c>
      <c r="C94" s="25">
        <v>2561.33162025</v>
      </c>
      <c r="D94" s="5">
        <v>3415.108827</v>
      </c>
      <c r="E94" s="16">
        <v>4268.88603375</v>
      </c>
      <c r="F94" s="5">
        <v>2145.9118370000001</v>
      </c>
      <c r="G94" s="6">
        <v>29</v>
      </c>
      <c r="H94" s="6">
        <v>29</v>
      </c>
      <c r="I94" s="7">
        <f t="shared" si="3"/>
        <v>0.62835825904999776</v>
      </c>
      <c r="K94" s="21" t="str">
        <f t="shared" si="4"/>
        <v/>
      </c>
      <c r="L94" s="29">
        <v>2908</v>
      </c>
      <c r="M94" s="24" t="s">
        <v>93</v>
      </c>
      <c r="N94" s="25">
        <v>2561.33162025</v>
      </c>
      <c r="O94" s="5">
        <v>3415.108827</v>
      </c>
      <c r="P94" s="16">
        <v>4268.88603375</v>
      </c>
      <c r="Q94" s="5">
        <v>2145.9118370000001</v>
      </c>
      <c r="R94" s="6">
        <v>29</v>
      </c>
      <c r="S94" s="6">
        <v>29</v>
      </c>
      <c r="T94" s="7">
        <v>0.62471258706313515</v>
      </c>
      <c r="U94" s="183">
        <f t="shared" si="5"/>
        <v>1</v>
      </c>
    </row>
    <row r="95" spans="1:21" s="21" customFormat="1" x14ac:dyDescent="0.25">
      <c r="A95" s="29">
        <v>5105</v>
      </c>
      <c r="B95" s="24" t="s">
        <v>94</v>
      </c>
      <c r="C95" s="25">
        <v>718.92914174999999</v>
      </c>
      <c r="D95" s="5">
        <v>958.57218899999998</v>
      </c>
      <c r="E95" s="16">
        <v>1198.2152362500001</v>
      </c>
      <c r="F95" s="5">
        <v>1038.00127</v>
      </c>
      <c r="G95" s="6">
        <v>28</v>
      </c>
      <c r="H95" s="6">
        <v>27</v>
      </c>
      <c r="I95" s="7">
        <f t="shared" si="3"/>
        <v>1.0828618667550347</v>
      </c>
      <c r="K95" s="21" t="str">
        <f t="shared" si="4"/>
        <v/>
      </c>
      <c r="L95" s="29">
        <v>5105</v>
      </c>
      <c r="M95" s="24" t="s">
        <v>94</v>
      </c>
      <c r="N95" s="25">
        <v>718.92914174999999</v>
      </c>
      <c r="O95" s="5">
        <v>958.57218899999998</v>
      </c>
      <c r="P95" s="16">
        <v>1198.2152362500001</v>
      </c>
      <c r="Q95" s="5">
        <v>1038.00127</v>
      </c>
      <c r="R95" s="6">
        <v>28</v>
      </c>
      <c r="S95" s="6">
        <v>27</v>
      </c>
      <c r="T95" s="7">
        <v>1.0744994807010222</v>
      </c>
      <c r="U95" s="183">
        <f t="shared" si="5"/>
        <v>1</v>
      </c>
    </row>
    <row r="96" spans="1:21" s="21" customFormat="1" x14ac:dyDescent="0.25">
      <c r="A96" s="29">
        <v>2106</v>
      </c>
      <c r="B96" s="24" t="s">
        <v>95</v>
      </c>
      <c r="C96" s="25">
        <v>317.32001100000002</v>
      </c>
      <c r="D96" s="5">
        <v>423.09334799999999</v>
      </c>
      <c r="E96" s="16">
        <v>528.86668499999996</v>
      </c>
      <c r="F96" s="5">
        <v>257.36703799999998</v>
      </c>
      <c r="G96" s="6">
        <v>44</v>
      </c>
      <c r="H96" s="6">
        <v>41</v>
      </c>
      <c r="I96" s="7">
        <f t="shared" si="3"/>
        <v>0.60829847412302018</v>
      </c>
      <c r="K96" s="21" t="str">
        <f t="shared" si="4"/>
        <v/>
      </c>
      <c r="L96" s="29">
        <v>2106</v>
      </c>
      <c r="M96" s="24" t="s">
        <v>95</v>
      </c>
      <c r="N96" s="25">
        <v>317.32001100000002</v>
      </c>
      <c r="O96" s="5">
        <v>423.09334799999999</v>
      </c>
      <c r="P96" s="16">
        <v>528.86668499999996</v>
      </c>
      <c r="Q96" s="5">
        <v>257.36703799999998</v>
      </c>
      <c r="R96" s="6">
        <v>44</v>
      </c>
      <c r="S96" s="6">
        <v>41</v>
      </c>
      <c r="T96" s="7">
        <v>0.60113081690902948</v>
      </c>
      <c r="U96" s="183">
        <f t="shared" si="5"/>
        <v>1</v>
      </c>
    </row>
    <row r="97" spans="1:21" s="21" customFormat="1" x14ac:dyDescent="0.25">
      <c r="A97" s="30">
        <v>1501</v>
      </c>
      <c r="B97" s="26" t="s">
        <v>96</v>
      </c>
      <c r="C97" s="27">
        <f>D97*0.75</f>
        <v>614.88424794292132</v>
      </c>
      <c r="D97" s="4">
        <v>819.84566392389502</v>
      </c>
      <c r="E97" s="172">
        <f>D97*1.25</f>
        <v>1024.8070799048687</v>
      </c>
      <c r="F97" s="4"/>
      <c r="G97" s="12"/>
      <c r="H97" s="12"/>
      <c r="I97" s="7">
        <f t="shared" si="3"/>
        <v>0</v>
      </c>
      <c r="K97" s="21" t="str">
        <f t="shared" si="4"/>
        <v/>
      </c>
      <c r="L97" s="30">
        <v>1501</v>
      </c>
      <c r="M97" s="26" t="s">
        <v>96</v>
      </c>
      <c r="N97" s="27">
        <v>88.330811250000011</v>
      </c>
      <c r="O97" s="4">
        <v>117.774415</v>
      </c>
      <c r="P97" s="172">
        <v>147.21801875</v>
      </c>
      <c r="Q97" s="4"/>
      <c r="R97" s="12">
        <v>1</v>
      </c>
      <c r="S97" s="12">
        <v>1</v>
      </c>
      <c r="T97" s="13">
        <v>0</v>
      </c>
      <c r="U97" s="183">
        <f t="shared" si="5"/>
        <v>0.14365437323448821</v>
      </c>
    </row>
    <row r="98" spans="1:21" s="21" customFormat="1" x14ac:dyDescent="0.25">
      <c r="A98" s="29">
        <v>2605</v>
      </c>
      <c r="B98" s="24" t="s">
        <v>97</v>
      </c>
      <c r="C98" s="25">
        <v>79.23024375</v>
      </c>
      <c r="D98" s="5">
        <v>105.640325</v>
      </c>
      <c r="E98" s="16">
        <v>132.05040625000001</v>
      </c>
      <c r="F98" s="5">
        <v>18.54663</v>
      </c>
      <c r="G98" s="6">
        <v>21</v>
      </c>
      <c r="H98" s="6">
        <v>11</v>
      </c>
      <c r="I98" s="7">
        <f t="shared" si="3"/>
        <v>0.17556392409811311</v>
      </c>
      <c r="K98" s="21" t="str">
        <f t="shared" si="4"/>
        <v/>
      </c>
      <c r="L98" s="29">
        <v>2605</v>
      </c>
      <c r="M98" s="24" t="s">
        <v>97</v>
      </c>
      <c r="N98" s="25">
        <v>79.23024375</v>
      </c>
      <c r="O98" s="5">
        <v>105.640325</v>
      </c>
      <c r="P98" s="16">
        <v>132.05040625000001</v>
      </c>
      <c r="Q98" s="5">
        <v>18.54663</v>
      </c>
      <c r="R98" s="6">
        <v>21</v>
      </c>
      <c r="S98" s="6">
        <v>11</v>
      </c>
      <c r="T98" s="7">
        <v>0.17556392409811311</v>
      </c>
      <c r="U98" s="183">
        <f t="shared" si="5"/>
        <v>1</v>
      </c>
    </row>
    <row r="99" spans="1:21" s="21" customFormat="1" x14ac:dyDescent="0.25">
      <c r="A99" s="29">
        <v>2205</v>
      </c>
      <c r="B99" s="24" t="s">
        <v>98</v>
      </c>
      <c r="C99" s="25">
        <v>206.67025799999999</v>
      </c>
      <c r="D99" s="5">
        <v>275.56034399999999</v>
      </c>
      <c r="E99" s="16">
        <v>344.45042999999998</v>
      </c>
      <c r="F99" s="5">
        <v>45.771264000000002</v>
      </c>
      <c r="G99" s="6">
        <v>11</v>
      </c>
      <c r="H99" s="6">
        <v>8</v>
      </c>
      <c r="I99" s="7">
        <f t="shared" si="3"/>
        <v>0.16610250711546506</v>
      </c>
      <c r="K99" s="21" t="str">
        <f t="shared" si="4"/>
        <v/>
      </c>
      <c r="L99" s="29">
        <v>2205</v>
      </c>
      <c r="M99" s="24" t="s">
        <v>98</v>
      </c>
      <c r="N99" s="25">
        <v>206.67025799999999</v>
      </c>
      <c r="O99" s="5">
        <v>275.56034399999999</v>
      </c>
      <c r="P99" s="16">
        <v>344.45042999999998</v>
      </c>
      <c r="Q99" s="5">
        <v>45.771264000000002</v>
      </c>
      <c r="R99" s="6">
        <v>11</v>
      </c>
      <c r="S99" s="6">
        <v>8</v>
      </c>
      <c r="T99" s="7">
        <v>0.16669110594312395</v>
      </c>
      <c r="U99" s="183">
        <f t="shared" si="5"/>
        <v>1</v>
      </c>
    </row>
    <row r="100" spans="1:21" s="21" customFormat="1" x14ac:dyDescent="0.25">
      <c r="A100" s="29">
        <v>5001</v>
      </c>
      <c r="B100" s="24" t="s">
        <v>99</v>
      </c>
      <c r="C100" s="25">
        <v>1563.9109604999999</v>
      </c>
      <c r="D100" s="5">
        <v>2085.214614</v>
      </c>
      <c r="E100" s="16">
        <v>2606.5182675000001</v>
      </c>
      <c r="F100" s="5">
        <v>1950.020462</v>
      </c>
      <c r="G100" s="6">
        <v>14</v>
      </c>
      <c r="H100" s="6">
        <v>14</v>
      </c>
      <c r="I100" s="7">
        <f t="shared" si="3"/>
        <v>0.93516535367999298</v>
      </c>
      <c r="K100" s="21" t="str">
        <f t="shared" si="4"/>
        <v/>
      </c>
      <c r="L100" s="29">
        <v>5001</v>
      </c>
      <c r="M100" s="24" t="s">
        <v>99</v>
      </c>
      <c r="N100" s="25">
        <v>1563.9109604999999</v>
      </c>
      <c r="O100" s="5">
        <v>2085.214614</v>
      </c>
      <c r="P100" s="16">
        <v>2606.5182675000001</v>
      </c>
      <c r="Q100" s="5">
        <v>1950.020462</v>
      </c>
      <c r="R100" s="6">
        <v>14</v>
      </c>
      <c r="S100" s="6">
        <v>14</v>
      </c>
      <c r="T100" s="7">
        <v>0.92361803724526703</v>
      </c>
      <c r="U100" s="183">
        <f t="shared" si="5"/>
        <v>1</v>
      </c>
    </row>
    <row r="101" spans="1:21" s="21" customFormat="1" x14ac:dyDescent="0.25">
      <c r="A101" s="29">
        <v>1303</v>
      </c>
      <c r="B101" s="24" t="s">
        <v>100</v>
      </c>
      <c r="C101" s="25">
        <v>477.20641499999999</v>
      </c>
      <c r="D101" s="5">
        <v>636.27521999999999</v>
      </c>
      <c r="E101" s="16">
        <v>795.34402499999999</v>
      </c>
      <c r="F101" s="5">
        <v>488.88533999999999</v>
      </c>
      <c r="G101" s="6">
        <v>4</v>
      </c>
      <c r="H101" s="6">
        <v>4</v>
      </c>
      <c r="I101" s="7">
        <f t="shared" si="3"/>
        <v>0.76835514669265292</v>
      </c>
      <c r="K101" s="21" t="str">
        <f t="shared" si="4"/>
        <v/>
      </c>
      <c r="L101" s="29">
        <v>1303</v>
      </c>
      <c r="M101" s="24" t="s">
        <v>100</v>
      </c>
      <c r="N101" s="25">
        <v>477.20641499999999</v>
      </c>
      <c r="O101" s="5">
        <v>636.27521999999999</v>
      </c>
      <c r="P101" s="16">
        <v>795.34402499999999</v>
      </c>
      <c r="Q101" s="5">
        <v>488.88533999999999</v>
      </c>
      <c r="R101" s="6">
        <v>4</v>
      </c>
      <c r="S101" s="6">
        <v>4</v>
      </c>
      <c r="T101" s="7">
        <v>0.7466766255295213</v>
      </c>
      <c r="U101" s="183">
        <f t="shared" si="5"/>
        <v>1</v>
      </c>
    </row>
    <row r="102" spans="1:21" s="21" customFormat="1" x14ac:dyDescent="0.25">
      <c r="A102" s="29">
        <v>5201</v>
      </c>
      <c r="B102" s="24" t="s">
        <v>101</v>
      </c>
      <c r="C102" s="25">
        <v>2459.8563134999999</v>
      </c>
      <c r="D102" s="5">
        <v>3279.8084180000001</v>
      </c>
      <c r="E102" s="16">
        <v>4099.7605224999998</v>
      </c>
      <c r="F102" s="5">
        <v>1329.1657279999999</v>
      </c>
      <c r="G102" s="6">
        <v>99</v>
      </c>
      <c r="H102" s="6">
        <v>96</v>
      </c>
      <c r="I102" s="7">
        <f t="shared" si="3"/>
        <v>0.40525712438122047</v>
      </c>
      <c r="K102" s="21" t="str">
        <f t="shared" si="4"/>
        <v/>
      </c>
      <c r="L102" s="29">
        <v>5201</v>
      </c>
      <c r="M102" s="24" t="s">
        <v>101</v>
      </c>
      <c r="N102" s="25">
        <v>2459.8563134999999</v>
      </c>
      <c r="O102" s="5">
        <v>3279.8084180000001</v>
      </c>
      <c r="P102" s="16">
        <v>4099.7605224999998</v>
      </c>
      <c r="Q102" s="5">
        <v>1329.1657279999999</v>
      </c>
      <c r="R102" s="6">
        <v>99</v>
      </c>
      <c r="S102" s="6">
        <v>96</v>
      </c>
      <c r="T102" s="7">
        <v>0.40271359132045492</v>
      </c>
      <c r="U102" s="183">
        <f t="shared" si="5"/>
        <v>1</v>
      </c>
    </row>
    <row r="103" spans="1:21" s="21" customFormat="1" x14ac:dyDescent="0.25">
      <c r="A103" s="29">
        <v>5003</v>
      </c>
      <c r="B103" s="24" t="s">
        <v>102</v>
      </c>
      <c r="C103" s="25">
        <v>3344.8505017500001</v>
      </c>
      <c r="D103" s="5">
        <v>4459.8006690000002</v>
      </c>
      <c r="E103" s="16">
        <v>5574.7508362500002</v>
      </c>
      <c r="F103" s="5">
        <v>2363.1837030000002</v>
      </c>
      <c r="G103" s="6">
        <v>22</v>
      </c>
      <c r="H103" s="6">
        <v>22</v>
      </c>
      <c r="I103" s="7">
        <f t="shared" si="3"/>
        <v>0.52988549901488879</v>
      </c>
      <c r="K103" s="21" t="str">
        <f t="shared" si="4"/>
        <v/>
      </c>
      <c r="L103" s="29">
        <v>5003</v>
      </c>
      <c r="M103" s="24" t="s">
        <v>102</v>
      </c>
      <c r="N103" s="25">
        <v>3344.8505017500001</v>
      </c>
      <c r="O103" s="5">
        <v>4459.8006690000002</v>
      </c>
      <c r="P103" s="16">
        <v>5574.7508362500002</v>
      </c>
      <c r="Q103" s="5">
        <v>2363.1837030000002</v>
      </c>
      <c r="R103" s="6">
        <v>22</v>
      </c>
      <c r="S103" s="6">
        <v>22</v>
      </c>
      <c r="T103" s="7">
        <v>0.51880962489519034</v>
      </c>
      <c r="U103" s="183">
        <f t="shared" si="5"/>
        <v>1</v>
      </c>
    </row>
    <row r="104" spans="1:21" s="21" customFormat="1" x14ac:dyDescent="0.25">
      <c r="A104" s="29">
        <v>2104</v>
      </c>
      <c r="B104" s="24" t="s">
        <v>103</v>
      </c>
      <c r="C104" s="25">
        <v>292.46962874999997</v>
      </c>
      <c r="D104" s="5">
        <v>389.95950499999998</v>
      </c>
      <c r="E104" s="16">
        <v>487.44938124999999</v>
      </c>
      <c r="F104" s="5">
        <v>274.39914599999997</v>
      </c>
      <c r="G104" s="6">
        <v>74</v>
      </c>
      <c r="H104" s="6">
        <v>72</v>
      </c>
      <c r="I104" s="7">
        <f t="shared" si="3"/>
        <v>0.70366061727358076</v>
      </c>
      <c r="K104" s="21" t="str">
        <f t="shared" si="4"/>
        <v/>
      </c>
      <c r="L104" s="29">
        <v>2104</v>
      </c>
      <c r="M104" s="24" t="s">
        <v>103</v>
      </c>
      <c r="N104" s="25">
        <v>292.46962874999997</v>
      </c>
      <c r="O104" s="5">
        <v>389.95950499999998</v>
      </c>
      <c r="P104" s="16">
        <v>487.44938124999999</v>
      </c>
      <c r="Q104" s="5">
        <v>274.39914599999997</v>
      </c>
      <c r="R104" s="6">
        <v>74</v>
      </c>
      <c r="S104" s="6">
        <v>72</v>
      </c>
      <c r="T104" s="7">
        <v>0.69487308495800015</v>
      </c>
      <c r="U104" s="183">
        <f t="shared" si="5"/>
        <v>1</v>
      </c>
    </row>
    <row r="105" spans="1:21" s="21" customFormat="1" x14ac:dyDescent="0.25">
      <c r="A105" s="29">
        <v>2501</v>
      </c>
      <c r="B105" s="24" t="s">
        <v>104</v>
      </c>
      <c r="C105" s="25">
        <v>409.45746224999994</v>
      </c>
      <c r="D105" s="5">
        <v>545.94328299999995</v>
      </c>
      <c r="E105" s="16">
        <v>682.42910374999997</v>
      </c>
      <c r="F105" s="5">
        <v>235.26655</v>
      </c>
      <c r="G105" s="6">
        <v>30</v>
      </c>
      <c r="H105" s="6">
        <v>30</v>
      </c>
      <c r="I105" s="7">
        <f t="shared" si="3"/>
        <v>0.43093588166740027</v>
      </c>
      <c r="K105" s="21" t="str">
        <f t="shared" si="4"/>
        <v/>
      </c>
      <c r="L105" s="29">
        <v>2501</v>
      </c>
      <c r="M105" s="24" t="s">
        <v>104</v>
      </c>
      <c r="N105" s="25">
        <v>409.45746224999994</v>
      </c>
      <c r="O105" s="5">
        <v>545.94328299999995</v>
      </c>
      <c r="P105" s="16">
        <v>682.42910374999997</v>
      </c>
      <c r="Q105" s="5">
        <v>235.26655</v>
      </c>
      <c r="R105" s="6">
        <v>30</v>
      </c>
      <c r="S105" s="6">
        <v>30</v>
      </c>
      <c r="T105" s="7">
        <v>0.42847865823158371</v>
      </c>
      <c r="U105" s="183">
        <f t="shared" si="5"/>
        <v>1</v>
      </c>
    </row>
    <row r="106" spans="1:21" s="21" customFormat="1" ht="15.75" thickBot="1" x14ac:dyDescent="0.3">
      <c r="A106" s="31">
        <v>4203</v>
      </c>
      <c r="B106" s="32" t="s">
        <v>105</v>
      </c>
      <c r="C106" s="33">
        <v>3229.68360975</v>
      </c>
      <c r="D106" s="8">
        <v>4306.2448130000002</v>
      </c>
      <c r="E106" s="17">
        <v>5382.8060162500005</v>
      </c>
      <c r="F106" s="8">
        <v>3317.5111459999998</v>
      </c>
      <c r="G106" s="9">
        <v>18</v>
      </c>
      <c r="H106" s="9">
        <v>18</v>
      </c>
      <c r="I106" s="7">
        <f t="shared" si="3"/>
        <v>0.77039538857262824</v>
      </c>
      <c r="K106" s="21" t="str">
        <f t="shared" si="4"/>
        <v/>
      </c>
      <c r="L106" s="31">
        <v>4203</v>
      </c>
      <c r="M106" s="32" t="s">
        <v>105</v>
      </c>
      <c r="N106" s="33">
        <v>3229.68360975</v>
      </c>
      <c r="O106" s="8">
        <v>4306.2448130000002</v>
      </c>
      <c r="P106" s="17">
        <v>5382.8060162500005</v>
      </c>
      <c r="Q106" s="8">
        <v>3317.5111459999998</v>
      </c>
      <c r="R106" s="9">
        <v>18</v>
      </c>
      <c r="S106" s="9">
        <v>18</v>
      </c>
      <c r="T106" s="10">
        <v>0.76355163233356238</v>
      </c>
      <c r="U106" s="183">
        <f t="shared" si="5"/>
        <v>1</v>
      </c>
    </row>
    <row r="109" spans="1:21" x14ac:dyDescent="0.25">
      <c r="B109" s="19" t="s">
        <v>106</v>
      </c>
    </row>
    <row r="112" spans="1:21" x14ac:dyDescent="0.25">
      <c r="A112" s="233" t="s">
        <v>120</v>
      </c>
      <c r="B112" s="233"/>
      <c r="C112" s="49"/>
      <c r="D112" s="49"/>
      <c r="E112" s="49"/>
    </row>
    <row r="113" spans="1:5" x14ac:dyDescent="0.25">
      <c r="A113" s="57" t="s">
        <v>130</v>
      </c>
      <c r="B113" s="57" t="s">
        <v>111</v>
      </c>
      <c r="C113" s="149" t="s">
        <v>1</v>
      </c>
      <c r="D113" s="14" t="s">
        <v>2</v>
      </c>
      <c r="E113" s="14" t="s">
        <v>3</v>
      </c>
    </row>
    <row r="114" spans="1:5" x14ac:dyDescent="0.25">
      <c r="A114" s="23"/>
      <c r="B114" s="51" t="s">
        <v>115</v>
      </c>
      <c r="C114" s="25">
        <f t="shared" ref="C114:C118" si="6">D114*0.75</f>
        <v>421.31778485769007</v>
      </c>
      <c r="D114" s="5">
        <v>561.7570464769201</v>
      </c>
      <c r="E114" s="16">
        <f t="shared" ref="E114:E118" si="7">D114*1.25</f>
        <v>702.19630809615012</v>
      </c>
    </row>
    <row r="115" spans="1:5" x14ac:dyDescent="0.25">
      <c r="A115" s="23"/>
      <c r="B115" s="51" t="s">
        <v>116</v>
      </c>
      <c r="C115" s="25">
        <f t="shared" si="6"/>
        <v>670.1704545454545</v>
      </c>
      <c r="D115" s="5">
        <v>893.56060606060601</v>
      </c>
      <c r="E115" s="16">
        <f t="shared" si="7"/>
        <v>1116.9507575757575</v>
      </c>
    </row>
    <row r="116" spans="1:5" x14ac:dyDescent="0.25">
      <c r="A116" s="23"/>
      <c r="B116" s="51" t="s">
        <v>117</v>
      </c>
      <c r="C116" s="25">
        <f t="shared" si="6"/>
        <v>401.862891674102</v>
      </c>
      <c r="D116" s="5">
        <v>535.81718889880267</v>
      </c>
      <c r="E116" s="16">
        <f t="shared" si="7"/>
        <v>669.77148612350334</v>
      </c>
    </row>
    <row r="117" spans="1:5" x14ac:dyDescent="0.25">
      <c r="A117" s="23"/>
      <c r="B117" s="51" t="s">
        <v>118</v>
      </c>
      <c r="C117" s="25">
        <f t="shared" si="6"/>
        <v>4277.7575620969455</v>
      </c>
      <c r="D117" s="5">
        <v>5703.6767494625938</v>
      </c>
      <c r="E117" s="16">
        <f t="shared" si="7"/>
        <v>7129.595936828242</v>
      </c>
    </row>
    <row r="118" spans="1:5" x14ac:dyDescent="0.25">
      <c r="A118" s="23"/>
      <c r="B118" s="51" t="s">
        <v>119</v>
      </c>
      <c r="C118" s="25">
        <f t="shared" si="6"/>
        <v>4573.6929191250001</v>
      </c>
      <c r="D118" s="5">
        <v>6098.2572254999995</v>
      </c>
      <c r="E118" s="16">
        <f t="shared" si="7"/>
        <v>7622.821531874999</v>
      </c>
    </row>
    <row r="121" spans="1:5" x14ac:dyDescent="0.25">
      <c r="A121" s="233" t="s">
        <v>574</v>
      </c>
      <c r="B121" s="233"/>
      <c r="C121" s="49"/>
      <c r="D121" s="49"/>
      <c r="E121" s="49"/>
    </row>
    <row r="122" spans="1:5" x14ac:dyDescent="0.25">
      <c r="A122" s="57" t="s">
        <v>130</v>
      </c>
      <c r="B122" s="57" t="s">
        <v>122</v>
      </c>
      <c r="C122" s="149" t="s">
        <v>576</v>
      </c>
      <c r="D122" s="14" t="s">
        <v>2</v>
      </c>
      <c r="E122" s="14" t="s">
        <v>577</v>
      </c>
    </row>
    <row r="123" spans="1:5" x14ac:dyDescent="0.25">
      <c r="A123" s="23">
        <v>1302</v>
      </c>
      <c r="B123" s="51" t="s">
        <v>123</v>
      </c>
      <c r="C123" s="25">
        <f t="shared" ref="C123:C125" si="8">D123*0.75</f>
        <v>4655.9237973918598</v>
      </c>
      <c r="D123" s="5">
        <v>6207.8983965224797</v>
      </c>
      <c r="E123" s="16">
        <f t="shared" ref="E123:E125" si="9">D123*1.25</f>
        <v>7759.8729956530997</v>
      </c>
    </row>
    <row r="124" spans="1:5" x14ac:dyDescent="0.25">
      <c r="A124" s="23">
        <v>1302</v>
      </c>
      <c r="B124" s="51" t="s">
        <v>124</v>
      </c>
      <c r="C124" s="25">
        <f t="shared" si="8"/>
        <v>10256.875873135206</v>
      </c>
      <c r="D124" s="5">
        <v>13675.83449751361</v>
      </c>
      <c r="E124" s="16">
        <f t="shared" si="9"/>
        <v>17094.793121892013</v>
      </c>
    </row>
    <row r="125" spans="1:5" x14ac:dyDescent="0.25">
      <c r="A125" s="23">
        <v>1302</v>
      </c>
      <c r="B125" s="51" t="s">
        <v>125</v>
      </c>
      <c r="C125" s="25">
        <f t="shared" si="8"/>
        <v>549.09284741872057</v>
      </c>
      <c r="D125" s="5">
        <v>732.12379655829409</v>
      </c>
      <c r="E125" s="16">
        <f t="shared" si="9"/>
        <v>915.15474569786761</v>
      </c>
    </row>
  </sheetData>
  <mergeCells count="3">
    <mergeCell ref="A7:I7"/>
    <mergeCell ref="A112:B112"/>
    <mergeCell ref="A121:B1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06" workbookViewId="0">
      <selection activeCell="A115" sqref="A115:A117"/>
    </sheetView>
  </sheetViews>
  <sheetFormatPr defaultRowHeight="15" x14ac:dyDescent="0.25"/>
  <cols>
    <col min="1" max="1" width="9.140625" style="160"/>
    <col min="2" max="2" width="72.140625" style="160" bestFit="1" customWidth="1"/>
    <col min="3" max="3" width="14" style="160" bestFit="1" customWidth="1"/>
    <col min="4" max="4" width="13" style="160" bestFit="1" customWidth="1"/>
    <col min="5" max="5" width="14.42578125" style="160" bestFit="1" customWidth="1"/>
  </cols>
  <sheetData>
    <row r="1" spans="1:5" x14ac:dyDescent="0.25">
      <c r="A1" s="158"/>
      <c r="B1" s="158"/>
      <c r="C1" s="158"/>
      <c r="D1" s="158"/>
      <c r="E1" s="158"/>
    </row>
    <row r="2" spans="1:5" x14ac:dyDescent="0.25">
      <c r="A2" s="158"/>
      <c r="B2" s="158"/>
      <c r="C2" s="158"/>
      <c r="D2" s="158"/>
      <c r="E2" s="158"/>
    </row>
    <row r="3" spans="1:5" x14ac:dyDescent="0.25">
      <c r="A3" s="159"/>
      <c r="B3" s="159"/>
      <c r="C3" s="159"/>
      <c r="D3" s="159"/>
      <c r="E3" s="159"/>
    </row>
    <row r="4" spans="1:5" x14ac:dyDescent="0.25">
      <c r="A4" s="159"/>
      <c r="B4" s="159"/>
      <c r="C4" s="159"/>
      <c r="D4" s="159"/>
      <c r="E4" s="159"/>
    </row>
    <row r="6" spans="1:5" ht="15.75" thickBot="1" x14ac:dyDescent="0.3"/>
    <row r="7" spans="1:5" x14ac:dyDescent="0.25">
      <c r="A7" s="191" t="s">
        <v>565</v>
      </c>
      <c r="B7" s="192"/>
      <c r="C7" s="192"/>
      <c r="D7" s="192"/>
      <c r="E7" s="193"/>
    </row>
    <row r="8" spans="1:5" x14ac:dyDescent="0.25">
      <c r="A8" s="28" t="s">
        <v>0</v>
      </c>
      <c r="B8" s="1" t="s">
        <v>107</v>
      </c>
      <c r="C8" s="14" t="s">
        <v>576</v>
      </c>
      <c r="D8" s="14" t="s">
        <v>2</v>
      </c>
      <c r="E8" s="15" t="s">
        <v>577</v>
      </c>
    </row>
    <row r="9" spans="1:5" x14ac:dyDescent="0.25">
      <c r="A9" s="29">
        <v>2802</v>
      </c>
      <c r="B9" s="24" t="s">
        <v>8</v>
      </c>
      <c r="C9" s="25">
        <v>2543.6785829999999</v>
      </c>
      <c r="D9" s="5">
        <v>3391.5714440000002</v>
      </c>
      <c r="E9" s="16">
        <v>4239.4643050000004</v>
      </c>
    </row>
    <row r="10" spans="1:5" x14ac:dyDescent="0.25">
      <c r="A10" s="29">
        <v>2701</v>
      </c>
      <c r="B10" s="24" t="s">
        <v>9</v>
      </c>
      <c r="C10" s="25">
        <v>1158.2013292500001</v>
      </c>
      <c r="D10" s="5">
        <v>1544.2684389999999</v>
      </c>
      <c r="E10" s="16">
        <v>1930.3355487499998</v>
      </c>
    </row>
    <row r="11" spans="1:5" x14ac:dyDescent="0.25">
      <c r="A11" s="29">
        <v>2901</v>
      </c>
      <c r="B11" s="24" t="s">
        <v>10</v>
      </c>
      <c r="C11" s="25">
        <v>451.43411100000003</v>
      </c>
      <c r="D11" s="5">
        <v>601.912148</v>
      </c>
      <c r="E11" s="16">
        <v>752.39018499999997</v>
      </c>
    </row>
    <row r="12" spans="1:5" x14ac:dyDescent="0.25">
      <c r="A12" s="29">
        <v>1401</v>
      </c>
      <c r="B12" s="24" t="s">
        <v>116</v>
      </c>
      <c r="C12" s="25">
        <v>670.1704545454545</v>
      </c>
      <c r="D12" s="5">
        <v>893.56060606060601</v>
      </c>
      <c r="E12" s="16">
        <v>1116.9507575757575</v>
      </c>
    </row>
    <row r="13" spans="1:5" x14ac:dyDescent="0.25">
      <c r="A13" s="29">
        <v>2503</v>
      </c>
      <c r="B13" s="24" t="s">
        <v>11</v>
      </c>
      <c r="C13" s="25">
        <v>416.40095100000002</v>
      </c>
      <c r="D13" s="5">
        <v>555.20126800000003</v>
      </c>
      <c r="E13" s="16">
        <v>694.00158499999998</v>
      </c>
    </row>
    <row r="14" spans="1:5" x14ac:dyDescent="0.25">
      <c r="A14" s="29">
        <v>5002</v>
      </c>
      <c r="B14" s="24" t="s">
        <v>12</v>
      </c>
      <c r="C14" s="25">
        <v>4686.0208447499999</v>
      </c>
      <c r="D14" s="5">
        <v>6248.0277930000002</v>
      </c>
      <c r="E14" s="16">
        <v>7810.0347412500005</v>
      </c>
    </row>
    <row r="15" spans="1:5" x14ac:dyDescent="0.25">
      <c r="A15" s="29">
        <v>3301</v>
      </c>
      <c r="B15" s="24" t="s">
        <v>13</v>
      </c>
      <c r="C15" s="25">
        <v>2995.8043109999999</v>
      </c>
      <c r="D15" s="5">
        <v>3994.4057480000001</v>
      </c>
      <c r="E15" s="16">
        <v>4993.0071850000004</v>
      </c>
    </row>
    <row r="16" spans="1:5" x14ac:dyDescent="0.25">
      <c r="A16" s="29">
        <v>2603</v>
      </c>
      <c r="B16" s="24" t="s">
        <v>14</v>
      </c>
      <c r="C16" s="25">
        <v>1068.086679</v>
      </c>
      <c r="D16" s="5">
        <v>1424.1155719999999</v>
      </c>
      <c r="E16" s="16">
        <v>1780.1444649999999</v>
      </c>
    </row>
    <row r="17" spans="1:5" x14ac:dyDescent="0.25">
      <c r="A17" s="29">
        <v>4104</v>
      </c>
      <c r="B17" s="24" t="s">
        <v>15</v>
      </c>
      <c r="C17" s="25">
        <v>4445.0521409812354</v>
      </c>
      <c r="D17" s="5">
        <v>5926.7361879749806</v>
      </c>
      <c r="E17" s="16">
        <v>7408.4202349687257</v>
      </c>
    </row>
    <row r="18" spans="1:5" x14ac:dyDescent="0.25">
      <c r="A18" s="29">
        <v>4202</v>
      </c>
      <c r="B18" s="24" t="s">
        <v>16</v>
      </c>
      <c r="C18" s="25">
        <v>4298.1706176565458</v>
      </c>
      <c r="D18" s="5">
        <v>5730.8941568753944</v>
      </c>
      <c r="E18" s="16">
        <v>7163.617696094243</v>
      </c>
    </row>
    <row r="19" spans="1:5" x14ac:dyDescent="0.25">
      <c r="A19" s="29">
        <v>4304</v>
      </c>
      <c r="B19" s="24" t="s">
        <v>119</v>
      </c>
      <c r="C19" s="25">
        <v>4573.6929191250001</v>
      </c>
      <c r="D19" s="5">
        <v>6098.2572254999995</v>
      </c>
      <c r="E19" s="16">
        <v>7622.821531874999</v>
      </c>
    </row>
    <row r="20" spans="1:5" x14ac:dyDescent="0.25">
      <c r="A20" s="29">
        <v>5103</v>
      </c>
      <c r="B20" s="24" t="s">
        <v>17</v>
      </c>
      <c r="C20" s="25">
        <v>1588.2577305</v>
      </c>
      <c r="D20" s="5">
        <v>2117.676974</v>
      </c>
      <c r="E20" s="16">
        <v>2647.0962175</v>
      </c>
    </row>
    <row r="21" spans="1:5" x14ac:dyDescent="0.25">
      <c r="A21" s="29">
        <v>5004</v>
      </c>
      <c r="B21" s="24" t="s">
        <v>18</v>
      </c>
      <c r="C21" s="25">
        <v>2559.1550400000001</v>
      </c>
      <c r="D21" s="5">
        <v>3412.2067200000001</v>
      </c>
      <c r="E21" s="16">
        <v>4265.2584000000006</v>
      </c>
    </row>
    <row r="22" spans="1:5" x14ac:dyDescent="0.25">
      <c r="A22" s="29">
        <v>4204</v>
      </c>
      <c r="B22" s="24" t="s">
        <v>19</v>
      </c>
      <c r="C22" s="25">
        <v>3526.2161797500003</v>
      </c>
      <c r="D22" s="5">
        <v>4701.6215730000004</v>
      </c>
      <c r="E22" s="16">
        <v>5877.0269662500004</v>
      </c>
    </row>
    <row r="23" spans="1:5" x14ac:dyDescent="0.25">
      <c r="A23" s="29">
        <v>2907</v>
      </c>
      <c r="B23" s="24" t="s">
        <v>20</v>
      </c>
      <c r="C23" s="25">
        <v>1013.710683</v>
      </c>
      <c r="D23" s="5">
        <v>1351.6142440000001</v>
      </c>
      <c r="E23" s="16">
        <v>1689.5178050000002</v>
      </c>
    </row>
    <row r="24" spans="1:5" x14ac:dyDescent="0.25">
      <c r="A24" s="29">
        <v>2303</v>
      </c>
      <c r="B24" s="24" t="s">
        <v>21</v>
      </c>
      <c r="C24" s="25">
        <v>204.12447225</v>
      </c>
      <c r="D24" s="5">
        <v>272.16596299999998</v>
      </c>
      <c r="E24" s="16">
        <v>340.20745374999996</v>
      </c>
    </row>
    <row r="25" spans="1:5" x14ac:dyDescent="0.25">
      <c r="A25" s="29">
        <v>3104</v>
      </c>
      <c r="B25" s="24" t="s">
        <v>22</v>
      </c>
      <c r="C25" s="25">
        <v>2607.2849962499999</v>
      </c>
      <c r="D25" s="5">
        <v>3476.3799949999998</v>
      </c>
      <c r="E25" s="16">
        <v>4345.4749937500001</v>
      </c>
    </row>
    <row r="26" spans="1:5" x14ac:dyDescent="0.25">
      <c r="A26" s="29">
        <v>1601</v>
      </c>
      <c r="B26" s="24" t="s">
        <v>115</v>
      </c>
      <c r="C26" s="25">
        <v>421.31778485769007</v>
      </c>
      <c r="D26" s="5">
        <v>561.7570464769201</v>
      </c>
      <c r="E26" s="16">
        <v>702.19630809615012</v>
      </c>
    </row>
    <row r="27" spans="1:5" x14ac:dyDescent="0.25">
      <c r="A27" s="29">
        <v>2702</v>
      </c>
      <c r="B27" s="24" t="s">
        <v>23</v>
      </c>
      <c r="C27" s="25">
        <v>5031.6825764999994</v>
      </c>
      <c r="D27" s="5">
        <v>6708.9101019999998</v>
      </c>
      <c r="E27" s="16">
        <v>8386.1376275000002</v>
      </c>
    </row>
    <row r="28" spans="1:5" x14ac:dyDescent="0.25">
      <c r="A28" s="29">
        <v>1503</v>
      </c>
      <c r="B28" s="24" t="s">
        <v>24</v>
      </c>
      <c r="C28" s="25">
        <v>922.42039298814734</v>
      </c>
      <c r="D28" s="5">
        <v>1229.8938573175299</v>
      </c>
      <c r="E28" s="16">
        <v>1537.3673216469124</v>
      </c>
    </row>
    <row r="29" spans="1:5" x14ac:dyDescent="0.25">
      <c r="A29" s="29">
        <v>3101</v>
      </c>
      <c r="B29" s="24" t="s">
        <v>25</v>
      </c>
      <c r="C29" s="25">
        <v>600.02972849999992</v>
      </c>
      <c r="D29" s="5">
        <v>800.03963799999997</v>
      </c>
      <c r="E29" s="16">
        <v>1000.0495475</v>
      </c>
    </row>
    <row r="30" spans="1:5" x14ac:dyDescent="0.25">
      <c r="A30" s="29">
        <v>2401</v>
      </c>
      <c r="B30" s="24" t="s">
        <v>26</v>
      </c>
      <c r="C30" s="25">
        <v>272.0952585</v>
      </c>
      <c r="D30" s="5">
        <v>362.793678</v>
      </c>
      <c r="E30" s="16">
        <v>453.4920975</v>
      </c>
    </row>
    <row r="31" spans="1:5" x14ac:dyDescent="0.25">
      <c r="A31" s="29">
        <v>2403</v>
      </c>
      <c r="B31" s="24" t="s">
        <v>27</v>
      </c>
      <c r="C31" s="25">
        <v>623.17980375000002</v>
      </c>
      <c r="D31" s="5">
        <v>830.90640499999995</v>
      </c>
      <c r="E31" s="16">
        <v>1038.6330062499999</v>
      </c>
    </row>
    <row r="32" spans="1:5" x14ac:dyDescent="0.25">
      <c r="A32" s="29">
        <v>1702</v>
      </c>
      <c r="B32" s="24" t="s">
        <v>28</v>
      </c>
      <c r="C32" s="25">
        <v>846.01397924999992</v>
      </c>
      <c r="D32" s="5">
        <v>1128.0186389999999</v>
      </c>
      <c r="E32" s="16">
        <v>1410.0232987499999</v>
      </c>
    </row>
    <row r="33" spans="1:5" x14ac:dyDescent="0.25">
      <c r="A33" s="29">
        <v>4302</v>
      </c>
      <c r="B33" s="24" t="s">
        <v>29</v>
      </c>
      <c r="C33" s="25">
        <v>4400.8383164999996</v>
      </c>
      <c r="D33" s="5">
        <v>5867.7844219999997</v>
      </c>
      <c r="E33" s="16">
        <v>7334.7305274999999</v>
      </c>
    </row>
    <row r="34" spans="1:5" x14ac:dyDescent="0.25">
      <c r="A34" s="29">
        <v>4305</v>
      </c>
      <c r="B34" s="24" t="s">
        <v>30</v>
      </c>
      <c r="C34" s="25">
        <v>1709.751591</v>
      </c>
      <c r="D34" s="5">
        <v>2279.6687879999999</v>
      </c>
      <c r="E34" s="16">
        <v>2849.5859849999997</v>
      </c>
    </row>
    <row r="35" spans="1:5" x14ac:dyDescent="0.25">
      <c r="A35" s="29">
        <v>2904</v>
      </c>
      <c r="B35" s="24" t="s">
        <v>31</v>
      </c>
      <c r="C35" s="25">
        <v>74.741728499999994</v>
      </c>
      <c r="D35" s="5">
        <v>99.655637999999996</v>
      </c>
      <c r="E35" s="16">
        <v>124.5695475</v>
      </c>
    </row>
    <row r="36" spans="1:5" x14ac:dyDescent="0.25">
      <c r="A36" s="29">
        <v>4103</v>
      </c>
      <c r="B36" s="24" t="s">
        <v>32</v>
      </c>
      <c r="C36" s="25">
        <v>3211.010318358527</v>
      </c>
      <c r="D36" s="5">
        <v>4281.347091144703</v>
      </c>
      <c r="E36" s="16">
        <v>5351.6838639308789</v>
      </c>
    </row>
    <row r="37" spans="1:5" x14ac:dyDescent="0.25">
      <c r="A37" s="29">
        <v>1101</v>
      </c>
      <c r="B37" s="24" t="s">
        <v>33</v>
      </c>
      <c r="C37" s="25">
        <v>1691.2591897499999</v>
      </c>
      <c r="D37" s="5">
        <v>2255.0122529999999</v>
      </c>
      <c r="E37" s="16">
        <v>2818.7653162500001</v>
      </c>
    </row>
    <row r="38" spans="1:5" x14ac:dyDescent="0.25">
      <c r="A38" s="29">
        <v>3506</v>
      </c>
      <c r="B38" s="24" t="s">
        <v>34</v>
      </c>
      <c r="C38" s="25">
        <v>2257.8831060000002</v>
      </c>
      <c r="D38" s="5">
        <v>3010.510808</v>
      </c>
      <c r="E38" s="16">
        <v>3763.1385099999998</v>
      </c>
    </row>
    <row r="39" spans="1:5" x14ac:dyDescent="0.25">
      <c r="A39" s="29">
        <v>3502</v>
      </c>
      <c r="B39" s="24" t="s">
        <v>35</v>
      </c>
      <c r="C39" s="25">
        <v>14247.8286525</v>
      </c>
      <c r="D39" s="5">
        <v>18997.104869999999</v>
      </c>
      <c r="E39" s="16">
        <v>23746.381087499998</v>
      </c>
    </row>
    <row r="40" spans="1:5" x14ac:dyDescent="0.25">
      <c r="A40" s="29">
        <v>1201</v>
      </c>
      <c r="B40" s="24" t="s">
        <v>36</v>
      </c>
      <c r="C40" s="25">
        <v>676.48576875000003</v>
      </c>
      <c r="D40" s="5">
        <v>901.98102500000005</v>
      </c>
      <c r="E40" s="16">
        <v>1127.4762812500001</v>
      </c>
    </row>
    <row r="41" spans="1:5" x14ac:dyDescent="0.25">
      <c r="A41" s="29">
        <v>4307</v>
      </c>
      <c r="B41" s="24" t="s">
        <v>37</v>
      </c>
      <c r="C41" s="25">
        <v>3071.9344027500001</v>
      </c>
      <c r="D41" s="5">
        <v>4095.9125370000002</v>
      </c>
      <c r="E41" s="16">
        <v>5119.8906712500002</v>
      </c>
    </row>
    <row r="42" spans="1:5" x14ac:dyDescent="0.25">
      <c r="A42" s="29">
        <v>1504</v>
      </c>
      <c r="B42" s="24" t="s">
        <v>38</v>
      </c>
      <c r="C42" s="25">
        <v>698.60441365909799</v>
      </c>
      <c r="D42" s="5">
        <v>931.47255154546394</v>
      </c>
      <c r="E42" s="16">
        <v>1164.34068943183</v>
      </c>
    </row>
    <row r="43" spans="1:5" x14ac:dyDescent="0.25">
      <c r="A43" s="29">
        <v>3501</v>
      </c>
      <c r="B43" s="24" t="s">
        <v>39</v>
      </c>
      <c r="C43" s="25">
        <v>8819.8163114999988</v>
      </c>
      <c r="D43" s="5">
        <v>11759.755082</v>
      </c>
      <c r="E43" s="16">
        <v>14699.693852500001</v>
      </c>
    </row>
    <row r="44" spans="1:5" x14ac:dyDescent="0.25">
      <c r="A44" s="29">
        <v>3504</v>
      </c>
      <c r="B44" s="24" t="s">
        <v>40</v>
      </c>
      <c r="C44" s="25">
        <v>4184.1553732499997</v>
      </c>
      <c r="D44" s="5">
        <v>5578.8738309999999</v>
      </c>
      <c r="E44" s="16">
        <v>6973.5922887500001</v>
      </c>
    </row>
    <row r="45" spans="1:5" x14ac:dyDescent="0.25">
      <c r="A45" s="29">
        <v>2102</v>
      </c>
      <c r="B45" s="24" t="s">
        <v>41</v>
      </c>
      <c r="C45" s="25">
        <v>160.77662325</v>
      </c>
      <c r="D45" s="5">
        <v>214.368831</v>
      </c>
      <c r="E45" s="16">
        <v>267.96103875</v>
      </c>
    </row>
    <row r="46" spans="1:5" x14ac:dyDescent="0.25">
      <c r="A46" s="29">
        <v>2301</v>
      </c>
      <c r="B46" s="24" t="s">
        <v>42</v>
      </c>
      <c r="C46" s="25">
        <v>108.9869865</v>
      </c>
      <c r="D46" s="5">
        <v>145.31598199999999</v>
      </c>
      <c r="E46" s="16">
        <v>181.64497749999998</v>
      </c>
    </row>
    <row r="47" spans="1:5" x14ac:dyDescent="0.25">
      <c r="A47" s="29">
        <v>3102</v>
      </c>
      <c r="B47" s="24" t="s">
        <v>43</v>
      </c>
      <c r="C47" s="25">
        <v>1183.7969122499999</v>
      </c>
      <c r="D47" s="5">
        <v>1578.3958829999999</v>
      </c>
      <c r="E47" s="16">
        <v>1972.9948537499999</v>
      </c>
    </row>
    <row r="48" spans="1:5" x14ac:dyDescent="0.25">
      <c r="A48" s="29">
        <v>2202</v>
      </c>
      <c r="B48" s="24" t="s">
        <v>44</v>
      </c>
      <c r="C48" s="25">
        <v>125.14319025</v>
      </c>
      <c r="D48" s="5">
        <v>166.857587</v>
      </c>
      <c r="E48" s="16">
        <v>208.57198374999999</v>
      </c>
    </row>
    <row r="49" spans="1:5" x14ac:dyDescent="0.25">
      <c r="A49" s="29">
        <v>3106</v>
      </c>
      <c r="B49" s="24" t="s">
        <v>45</v>
      </c>
      <c r="C49" s="25">
        <v>3959.60199225</v>
      </c>
      <c r="D49" s="5">
        <v>5279.4693230000003</v>
      </c>
      <c r="E49" s="16">
        <v>6599.3366537500006</v>
      </c>
    </row>
    <row r="50" spans="1:5" x14ac:dyDescent="0.25">
      <c r="A50" s="29">
        <v>3201</v>
      </c>
      <c r="B50" s="24" t="s">
        <v>46</v>
      </c>
      <c r="C50" s="25">
        <v>3068.8972395000001</v>
      </c>
      <c r="D50" s="5">
        <v>4091.8629860000001</v>
      </c>
      <c r="E50" s="16">
        <v>5114.8287325000001</v>
      </c>
    </row>
    <row r="51" spans="1:5" x14ac:dyDescent="0.25">
      <c r="A51" s="29">
        <v>2909</v>
      </c>
      <c r="B51" s="24" t="s">
        <v>47</v>
      </c>
      <c r="C51" s="25">
        <v>475.74451949999997</v>
      </c>
      <c r="D51" s="5">
        <v>634.32602599999996</v>
      </c>
      <c r="E51" s="16">
        <v>792.90753249999989</v>
      </c>
    </row>
    <row r="52" spans="1:5" x14ac:dyDescent="0.25">
      <c r="A52" s="29">
        <v>3503</v>
      </c>
      <c r="B52" s="24" t="s">
        <v>48</v>
      </c>
      <c r="C52" s="25">
        <v>7761.2618984999999</v>
      </c>
      <c r="D52" s="5">
        <v>10348.349198</v>
      </c>
      <c r="E52" s="16">
        <v>12935.436497499999</v>
      </c>
    </row>
    <row r="53" spans="1:5" x14ac:dyDescent="0.25">
      <c r="A53" s="29">
        <v>1502</v>
      </c>
      <c r="B53" s="24" t="s">
        <v>49</v>
      </c>
      <c r="C53" s="25">
        <v>454.81413225000006</v>
      </c>
      <c r="D53" s="5">
        <v>606.41884300000004</v>
      </c>
      <c r="E53" s="16">
        <v>758.02355375000002</v>
      </c>
    </row>
    <row r="54" spans="1:5" x14ac:dyDescent="0.25">
      <c r="A54" s="29">
        <v>3108</v>
      </c>
      <c r="B54" s="24" t="s">
        <v>50</v>
      </c>
      <c r="C54" s="25">
        <v>3859.1929664999998</v>
      </c>
      <c r="D54" s="5">
        <v>5145.5906219999997</v>
      </c>
      <c r="E54" s="16">
        <v>6431.9882774999996</v>
      </c>
    </row>
    <row r="55" spans="1:5" x14ac:dyDescent="0.25">
      <c r="A55" s="29">
        <v>4102</v>
      </c>
      <c r="B55" s="24" t="s">
        <v>51</v>
      </c>
      <c r="C55" s="25">
        <v>680.48214674999997</v>
      </c>
      <c r="D55" s="5">
        <v>907.309529</v>
      </c>
      <c r="E55" s="16">
        <v>1134.1369112499999</v>
      </c>
    </row>
    <row r="56" spans="1:5" x14ac:dyDescent="0.25">
      <c r="A56" s="29">
        <v>2302</v>
      </c>
      <c r="B56" s="24" t="s">
        <v>52</v>
      </c>
      <c r="C56" s="25">
        <v>122.98334624999998</v>
      </c>
      <c r="D56" s="5">
        <v>163.97779499999999</v>
      </c>
      <c r="E56" s="16">
        <v>204.97224374999999</v>
      </c>
    </row>
    <row r="57" spans="1:5" x14ac:dyDescent="0.25">
      <c r="A57" s="29">
        <v>4303</v>
      </c>
      <c r="B57" s="24" t="s">
        <v>53</v>
      </c>
      <c r="C57" s="25">
        <v>5621.1696585</v>
      </c>
      <c r="D57" s="5">
        <v>7494.8928779999997</v>
      </c>
      <c r="E57" s="16">
        <v>9368.6160975000003</v>
      </c>
    </row>
    <row r="58" spans="1:5" x14ac:dyDescent="0.25">
      <c r="A58" s="29">
        <v>2604</v>
      </c>
      <c r="B58" s="24" t="s">
        <v>54</v>
      </c>
      <c r="C58" s="25">
        <v>1324.1216992500001</v>
      </c>
      <c r="D58" s="5">
        <v>1765.4955990000001</v>
      </c>
      <c r="E58" s="16">
        <v>2206.8694987500003</v>
      </c>
    </row>
    <row r="59" spans="1:5" x14ac:dyDescent="0.25">
      <c r="A59" s="29">
        <v>2906</v>
      </c>
      <c r="B59" s="24" t="s">
        <v>55</v>
      </c>
      <c r="C59" s="25">
        <v>489.92181450000004</v>
      </c>
      <c r="D59" s="5">
        <v>653.22908600000005</v>
      </c>
      <c r="E59" s="16">
        <v>816.53635750000012</v>
      </c>
    </row>
    <row r="60" spans="1:5" x14ac:dyDescent="0.25">
      <c r="A60" s="29">
        <v>5204</v>
      </c>
      <c r="B60" s="24" t="s">
        <v>56</v>
      </c>
      <c r="C60" s="25">
        <v>2150.9809964999999</v>
      </c>
      <c r="D60" s="5">
        <v>2867.9746620000001</v>
      </c>
      <c r="E60" s="16">
        <v>3584.9683275000002</v>
      </c>
    </row>
    <row r="61" spans="1:5" x14ac:dyDescent="0.25">
      <c r="A61" s="29">
        <v>3302</v>
      </c>
      <c r="B61" s="24" t="s">
        <v>57</v>
      </c>
      <c r="C61" s="25">
        <v>2589.3473497499999</v>
      </c>
      <c r="D61" s="5">
        <v>3452.4631330000002</v>
      </c>
      <c r="E61" s="16">
        <v>4315.5789162500005</v>
      </c>
    </row>
    <row r="62" spans="1:5" x14ac:dyDescent="0.25">
      <c r="A62" s="29">
        <v>1701</v>
      </c>
      <c r="B62" s="24" t="s">
        <v>58</v>
      </c>
      <c r="C62" s="25">
        <v>373.32491249999998</v>
      </c>
      <c r="D62" s="5">
        <v>497.76655</v>
      </c>
      <c r="E62" s="16">
        <v>622.20818750000001</v>
      </c>
    </row>
    <row r="63" spans="1:5" x14ac:dyDescent="0.25">
      <c r="A63" s="29">
        <v>3103</v>
      </c>
      <c r="B63" s="24" t="s">
        <v>59</v>
      </c>
      <c r="C63" s="25">
        <v>2526.4126102499999</v>
      </c>
      <c r="D63" s="5">
        <v>3368.5501469999999</v>
      </c>
      <c r="E63" s="16">
        <v>4210.6876837500004</v>
      </c>
    </row>
    <row r="64" spans="1:5" x14ac:dyDescent="0.25">
      <c r="A64" s="29">
        <v>3505</v>
      </c>
      <c r="B64" s="24" t="s">
        <v>60</v>
      </c>
      <c r="C64" s="25">
        <v>4906.5377077499998</v>
      </c>
      <c r="D64" s="5">
        <v>6542.0502770000003</v>
      </c>
      <c r="E64" s="16">
        <v>8177.5628462500008</v>
      </c>
    </row>
    <row r="65" spans="1:5" x14ac:dyDescent="0.25">
      <c r="A65" s="29">
        <v>4101</v>
      </c>
      <c r="B65" s="24" t="s">
        <v>61</v>
      </c>
      <c r="C65" s="25">
        <v>4014.74060872269</v>
      </c>
      <c r="D65" s="5">
        <v>5352.98747829692</v>
      </c>
      <c r="E65" s="16">
        <v>6691.23434787115</v>
      </c>
    </row>
    <row r="66" spans="1:5" x14ac:dyDescent="0.25">
      <c r="A66" s="29">
        <v>3105</v>
      </c>
      <c r="B66" s="24" t="s">
        <v>62</v>
      </c>
      <c r="C66" s="25">
        <v>6036.6543345</v>
      </c>
      <c r="D66" s="5">
        <v>8048.8724460000003</v>
      </c>
      <c r="E66" s="16">
        <v>10061.0905575</v>
      </c>
    </row>
    <row r="67" spans="1:5" x14ac:dyDescent="0.25">
      <c r="A67" s="29">
        <v>5106</v>
      </c>
      <c r="B67" s="24" t="s">
        <v>63</v>
      </c>
      <c r="C67" s="25">
        <v>2339.0555955</v>
      </c>
      <c r="D67" s="5">
        <v>3118.7407939999998</v>
      </c>
      <c r="E67" s="16">
        <v>3898.4259924999997</v>
      </c>
    </row>
    <row r="68" spans="1:5" x14ac:dyDescent="0.25">
      <c r="A68" s="29">
        <v>5203</v>
      </c>
      <c r="B68" s="24" t="s">
        <v>64</v>
      </c>
      <c r="C68" s="25">
        <v>1581.1892452500001</v>
      </c>
      <c r="D68" s="5">
        <v>2108.2523270000002</v>
      </c>
      <c r="E68" s="16">
        <v>2635.3154087500002</v>
      </c>
    </row>
    <row r="69" spans="1:5" x14ac:dyDescent="0.25">
      <c r="A69" s="29">
        <v>2801</v>
      </c>
      <c r="B69" s="24" t="s">
        <v>65</v>
      </c>
      <c r="C69" s="25">
        <v>1039.1802779999998</v>
      </c>
      <c r="D69" s="5">
        <v>1385.5737039999999</v>
      </c>
      <c r="E69" s="16">
        <v>1731.96713</v>
      </c>
    </row>
    <row r="70" spans="1:5" ht="15.75" thickBot="1" x14ac:dyDescent="0.3">
      <c r="A70" s="164">
        <v>5205</v>
      </c>
      <c r="B70" s="165" t="s">
        <v>66</v>
      </c>
      <c r="C70" s="166">
        <v>1654.8129779999999</v>
      </c>
      <c r="D70" s="167">
        <v>2206.4173040000001</v>
      </c>
      <c r="E70" s="168">
        <v>2758.0216300000002</v>
      </c>
    </row>
    <row r="71" spans="1:5" x14ac:dyDescent="0.25">
      <c r="A71" s="161" t="s">
        <v>0</v>
      </c>
      <c r="B71" s="162" t="s">
        <v>107</v>
      </c>
      <c r="C71" s="186" t="s">
        <v>576</v>
      </c>
      <c r="D71" s="163" t="s">
        <v>2</v>
      </c>
      <c r="E71" s="187" t="s">
        <v>577</v>
      </c>
    </row>
    <row r="72" spans="1:5" x14ac:dyDescent="0.25">
      <c r="A72" s="29">
        <v>2602</v>
      </c>
      <c r="B72" s="24" t="s">
        <v>67</v>
      </c>
      <c r="C72" s="25">
        <v>149.6210595</v>
      </c>
      <c r="D72" s="5">
        <v>199.49474599999999</v>
      </c>
      <c r="E72" s="16">
        <v>249.36843249999998</v>
      </c>
    </row>
    <row r="73" spans="1:5" x14ac:dyDescent="0.25">
      <c r="A73" s="29">
        <v>5202</v>
      </c>
      <c r="B73" s="24" t="s">
        <v>68</v>
      </c>
      <c r="C73" s="25">
        <v>2251.9951499999997</v>
      </c>
      <c r="D73" s="5">
        <v>3002.6601999999998</v>
      </c>
      <c r="E73" s="16">
        <v>3753.3252499999999</v>
      </c>
    </row>
    <row r="74" spans="1:5" x14ac:dyDescent="0.25">
      <c r="A74" s="29">
        <v>4306</v>
      </c>
      <c r="B74" s="24" t="s">
        <v>69</v>
      </c>
      <c r="C74" s="25">
        <v>5600.851173</v>
      </c>
      <c r="D74" s="5">
        <v>7467.8015640000003</v>
      </c>
      <c r="E74" s="16">
        <v>9334.7519549999997</v>
      </c>
    </row>
    <row r="75" spans="1:5" x14ac:dyDescent="0.25">
      <c r="A75" s="29">
        <v>2105</v>
      </c>
      <c r="B75" s="24" t="s">
        <v>70</v>
      </c>
      <c r="C75" s="25">
        <v>453.68699249999997</v>
      </c>
      <c r="D75" s="5">
        <v>604.91598999999997</v>
      </c>
      <c r="E75" s="16">
        <v>756.14498749999996</v>
      </c>
    </row>
    <row r="76" spans="1:5" x14ac:dyDescent="0.25">
      <c r="A76" s="29">
        <v>5101</v>
      </c>
      <c r="B76" s="24" t="s">
        <v>71</v>
      </c>
      <c r="C76" s="25">
        <v>1334.9791957499999</v>
      </c>
      <c r="D76" s="5">
        <v>1779.9722609999999</v>
      </c>
      <c r="E76" s="16">
        <v>2224.9653262499996</v>
      </c>
    </row>
    <row r="77" spans="1:5" x14ac:dyDescent="0.25">
      <c r="A77" s="29">
        <v>2902</v>
      </c>
      <c r="B77" s="24" t="s">
        <v>72</v>
      </c>
      <c r="C77" s="25">
        <v>228.15894300000002</v>
      </c>
      <c r="D77" s="5">
        <v>304.21192400000001</v>
      </c>
      <c r="E77" s="16">
        <v>380.264905</v>
      </c>
    </row>
    <row r="78" spans="1:5" x14ac:dyDescent="0.25">
      <c r="A78" s="29">
        <v>5104</v>
      </c>
      <c r="B78" s="24" t="s">
        <v>73</v>
      </c>
      <c r="C78" s="25">
        <v>1029.55200375</v>
      </c>
      <c r="D78" s="5">
        <v>1372.736005</v>
      </c>
      <c r="E78" s="16">
        <v>1715.9200062499999</v>
      </c>
    </row>
    <row r="79" spans="1:5" x14ac:dyDescent="0.25">
      <c r="A79" s="29">
        <v>2402</v>
      </c>
      <c r="B79" s="24" t="s">
        <v>74</v>
      </c>
      <c r="C79" s="25">
        <v>443.95889699999998</v>
      </c>
      <c r="D79" s="5">
        <v>591.94519600000001</v>
      </c>
      <c r="E79" s="16">
        <v>739.93149500000004</v>
      </c>
    </row>
    <row r="80" spans="1:5" x14ac:dyDescent="0.25">
      <c r="A80" s="29">
        <v>2103</v>
      </c>
      <c r="B80" s="24" t="s">
        <v>75</v>
      </c>
      <c r="C80" s="25">
        <v>639.6033195</v>
      </c>
      <c r="D80" s="5">
        <v>852.80442600000003</v>
      </c>
      <c r="E80" s="16">
        <v>1066.0055325000001</v>
      </c>
    </row>
    <row r="81" spans="1:5" x14ac:dyDescent="0.25">
      <c r="A81" s="29">
        <v>1202</v>
      </c>
      <c r="B81" s="24" t="s">
        <v>76</v>
      </c>
      <c r="C81" s="25">
        <v>164.06324025000001</v>
      </c>
      <c r="D81" s="5">
        <v>218.75098700000001</v>
      </c>
      <c r="E81" s="16">
        <v>273.43873374999998</v>
      </c>
    </row>
    <row r="82" spans="1:5" x14ac:dyDescent="0.25">
      <c r="A82" s="29">
        <v>2206</v>
      </c>
      <c r="B82" s="24" t="s">
        <v>77</v>
      </c>
      <c r="C82" s="25">
        <v>96.087915750000008</v>
      </c>
      <c r="D82" s="5">
        <v>128.117221</v>
      </c>
      <c r="E82" s="16">
        <v>160.14652624999999</v>
      </c>
    </row>
    <row r="83" spans="1:5" x14ac:dyDescent="0.25">
      <c r="A83" s="29">
        <v>2910</v>
      </c>
      <c r="B83" s="24" t="s">
        <v>78</v>
      </c>
      <c r="C83" s="25">
        <v>360.65003024999999</v>
      </c>
      <c r="D83" s="5">
        <v>480.86670700000002</v>
      </c>
      <c r="E83" s="16">
        <v>601.08338375000005</v>
      </c>
    </row>
    <row r="84" spans="1:5" x14ac:dyDescent="0.25">
      <c r="A84" s="29">
        <v>2903</v>
      </c>
      <c r="B84" s="24" t="s">
        <v>79</v>
      </c>
      <c r="C84" s="25">
        <v>135.63942374999999</v>
      </c>
      <c r="D84" s="5">
        <v>180.852565</v>
      </c>
      <c r="E84" s="16">
        <v>226.06570625000001</v>
      </c>
    </row>
    <row r="85" spans="1:5" x14ac:dyDescent="0.25">
      <c r="A85" s="29">
        <v>5206</v>
      </c>
      <c r="B85" s="24" t="s">
        <v>80</v>
      </c>
      <c r="C85" s="25">
        <v>4474.6631715000003</v>
      </c>
      <c r="D85" s="5">
        <v>5966.2175619999998</v>
      </c>
      <c r="E85" s="16">
        <v>7457.7719524999993</v>
      </c>
    </row>
    <row r="86" spans="1:5" x14ac:dyDescent="0.25">
      <c r="A86" s="29">
        <v>2201</v>
      </c>
      <c r="B86" s="24" t="s">
        <v>81</v>
      </c>
      <c r="C86" s="25">
        <v>153.59732325000002</v>
      </c>
      <c r="D86" s="5">
        <v>204.79643100000001</v>
      </c>
      <c r="E86" s="16">
        <v>255.99553875000001</v>
      </c>
    </row>
    <row r="87" spans="1:5" x14ac:dyDescent="0.25">
      <c r="A87" s="29">
        <v>2502</v>
      </c>
      <c r="B87" s="24" t="s">
        <v>82</v>
      </c>
      <c r="C87" s="25">
        <v>209.57292375</v>
      </c>
      <c r="D87" s="5">
        <v>279.430565</v>
      </c>
      <c r="E87" s="16">
        <v>349.28820625000003</v>
      </c>
    </row>
    <row r="88" spans="1:5" x14ac:dyDescent="0.25">
      <c r="A88" s="29">
        <v>3107</v>
      </c>
      <c r="B88" s="24" t="s">
        <v>83</v>
      </c>
      <c r="C88" s="25">
        <v>1349.4004125000001</v>
      </c>
      <c r="D88" s="5">
        <v>1799.20055</v>
      </c>
      <c r="E88" s="16">
        <v>2249.0006874999999</v>
      </c>
    </row>
    <row r="89" spans="1:5" x14ac:dyDescent="0.25">
      <c r="A89" s="29">
        <v>2905</v>
      </c>
      <c r="B89" s="24" t="s">
        <v>84</v>
      </c>
      <c r="C89" s="25">
        <v>943.44028874999992</v>
      </c>
      <c r="D89" s="5">
        <v>1257.9203849999999</v>
      </c>
      <c r="E89" s="16">
        <v>1572.4004812499998</v>
      </c>
    </row>
    <row r="90" spans="1:5" x14ac:dyDescent="0.25">
      <c r="A90" s="29">
        <v>2203</v>
      </c>
      <c r="B90" s="24" t="s">
        <v>85</v>
      </c>
      <c r="C90" s="25">
        <v>108.68405025000001</v>
      </c>
      <c r="D90" s="5">
        <v>144.91206700000001</v>
      </c>
      <c r="E90" s="16">
        <v>181.14008375</v>
      </c>
    </row>
    <row r="91" spans="1:5" x14ac:dyDescent="0.25">
      <c r="A91" s="29">
        <v>5207</v>
      </c>
      <c r="B91" s="24" t="s">
        <v>86</v>
      </c>
      <c r="C91" s="25">
        <v>2821.1331810000001</v>
      </c>
      <c r="D91" s="5">
        <v>3761.5109080000002</v>
      </c>
      <c r="E91" s="16">
        <v>4701.8886350000002</v>
      </c>
    </row>
    <row r="92" spans="1:5" x14ac:dyDescent="0.25">
      <c r="A92" s="29">
        <v>5102</v>
      </c>
      <c r="B92" s="24" t="s">
        <v>87</v>
      </c>
      <c r="C92" s="25">
        <v>1632.2888085</v>
      </c>
      <c r="D92" s="5">
        <v>2176.3850779999998</v>
      </c>
      <c r="E92" s="16">
        <v>2720.4813474999996</v>
      </c>
    </row>
    <row r="93" spans="1:5" x14ac:dyDescent="0.25">
      <c r="A93" s="29">
        <v>2101</v>
      </c>
      <c r="B93" s="24" t="s">
        <v>88</v>
      </c>
      <c r="C93" s="25">
        <v>307.84535249999999</v>
      </c>
      <c r="D93" s="5">
        <v>410.46046999999999</v>
      </c>
      <c r="E93" s="16">
        <v>513.07558749999998</v>
      </c>
    </row>
    <row r="94" spans="1:5" x14ac:dyDescent="0.25">
      <c r="A94" s="29">
        <v>4301</v>
      </c>
      <c r="B94" s="24" t="s">
        <v>89</v>
      </c>
      <c r="C94" s="25">
        <v>3966.9691732500005</v>
      </c>
      <c r="D94" s="5">
        <v>5289.2922310000004</v>
      </c>
      <c r="E94" s="16">
        <v>6611.6152887500002</v>
      </c>
    </row>
    <row r="95" spans="1:5" x14ac:dyDescent="0.25">
      <c r="A95" s="29">
        <v>4201</v>
      </c>
      <c r="B95" s="24" t="s">
        <v>118</v>
      </c>
      <c r="C95" s="25">
        <v>4277.7575620969455</v>
      </c>
      <c r="D95" s="5">
        <v>5703.6767494625938</v>
      </c>
      <c r="E95" s="16">
        <v>7129.595936828242</v>
      </c>
    </row>
    <row r="96" spans="1:5" x14ac:dyDescent="0.25">
      <c r="A96" s="29">
        <v>2204</v>
      </c>
      <c r="B96" s="24" t="s">
        <v>90</v>
      </c>
      <c r="C96" s="25">
        <v>120.97546349999999</v>
      </c>
      <c r="D96" s="5">
        <v>161.30061799999999</v>
      </c>
      <c r="E96" s="16">
        <v>201.62577249999998</v>
      </c>
    </row>
    <row r="97" spans="1:5" x14ac:dyDescent="0.25">
      <c r="A97" s="29">
        <v>2601</v>
      </c>
      <c r="B97" s="24" t="s">
        <v>91</v>
      </c>
      <c r="C97" s="25">
        <v>89.467076249999991</v>
      </c>
      <c r="D97" s="5">
        <v>119.289435</v>
      </c>
      <c r="E97" s="16">
        <v>149.11179375</v>
      </c>
    </row>
    <row r="98" spans="1:5" x14ac:dyDescent="0.25">
      <c r="A98" s="29">
        <v>5107</v>
      </c>
      <c r="B98" s="24" t="s">
        <v>92</v>
      </c>
      <c r="C98" s="25">
        <v>1735.2191767499999</v>
      </c>
      <c r="D98" s="5">
        <v>2313.6255689999998</v>
      </c>
      <c r="E98" s="16">
        <v>2892.0319612499998</v>
      </c>
    </row>
    <row r="99" spans="1:5" x14ac:dyDescent="0.25">
      <c r="A99" s="29">
        <v>1301</v>
      </c>
      <c r="B99" s="24" t="s">
        <v>117</v>
      </c>
      <c r="C99" s="25">
        <v>401.862891674102</v>
      </c>
      <c r="D99" s="5">
        <v>535.81718889880267</v>
      </c>
      <c r="E99" s="16">
        <v>669.77148612350334</v>
      </c>
    </row>
    <row r="100" spans="1:5" x14ac:dyDescent="0.25">
      <c r="A100" s="29">
        <v>2908</v>
      </c>
      <c r="B100" s="24" t="s">
        <v>93</v>
      </c>
      <c r="C100" s="25">
        <v>2561.33162025</v>
      </c>
      <c r="D100" s="5">
        <v>3415.108827</v>
      </c>
      <c r="E100" s="16">
        <v>4268.88603375</v>
      </c>
    </row>
    <row r="101" spans="1:5" x14ac:dyDescent="0.25">
      <c r="A101" s="29">
        <v>5105</v>
      </c>
      <c r="B101" s="24" t="s">
        <v>94</v>
      </c>
      <c r="C101" s="25">
        <v>718.92914174999999</v>
      </c>
      <c r="D101" s="5">
        <v>958.57218899999998</v>
      </c>
      <c r="E101" s="16">
        <v>1198.2152362500001</v>
      </c>
    </row>
    <row r="102" spans="1:5" x14ac:dyDescent="0.25">
      <c r="A102" s="29">
        <v>2106</v>
      </c>
      <c r="B102" s="24" t="s">
        <v>95</v>
      </c>
      <c r="C102" s="25">
        <v>317.32001100000002</v>
      </c>
      <c r="D102" s="5">
        <v>423.09334799999999</v>
      </c>
      <c r="E102" s="16">
        <v>528.86668499999996</v>
      </c>
    </row>
    <row r="103" spans="1:5" x14ac:dyDescent="0.25">
      <c r="A103" s="29">
        <v>1501</v>
      </c>
      <c r="B103" s="24" t="s">
        <v>96</v>
      </c>
      <c r="C103" s="25">
        <v>614.88424794292132</v>
      </c>
      <c r="D103" s="5">
        <v>819.84566392389502</v>
      </c>
      <c r="E103" s="16">
        <v>1024.8070799048687</v>
      </c>
    </row>
    <row r="104" spans="1:5" x14ac:dyDescent="0.25">
      <c r="A104" s="29">
        <v>2605</v>
      </c>
      <c r="B104" s="24" t="s">
        <v>97</v>
      </c>
      <c r="C104" s="25">
        <v>79.23024375</v>
      </c>
      <c r="D104" s="5">
        <v>105.640325</v>
      </c>
      <c r="E104" s="16">
        <v>132.05040625000001</v>
      </c>
    </row>
    <row r="105" spans="1:5" x14ac:dyDescent="0.25">
      <c r="A105" s="29">
        <v>2205</v>
      </c>
      <c r="B105" s="24" t="s">
        <v>98</v>
      </c>
      <c r="C105" s="25">
        <v>206.67025799999999</v>
      </c>
      <c r="D105" s="5">
        <v>275.56034399999999</v>
      </c>
      <c r="E105" s="16">
        <v>344.45042999999998</v>
      </c>
    </row>
    <row r="106" spans="1:5" x14ac:dyDescent="0.25">
      <c r="A106" s="29">
        <v>5001</v>
      </c>
      <c r="B106" s="24" t="s">
        <v>99</v>
      </c>
      <c r="C106" s="25">
        <v>1563.9109604999999</v>
      </c>
      <c r="D106" s="5">
        <v>2085.214614</v>
      </c>
      <c r="E106" s="16">
        <v>2606.5182675000001</v>
      </c>
    </row>
    <row r="107" spans="1:5" x14ac:dyDescent="0.25">
      <c r="A107" s="29">
        <v>1303</v>
      </c>
      <c r="B107" s="24" t="s">
        <v>100</v>
      </c>
      <c r="C107" s="25">
        <v>477.20641499999999</v>
      </c>
      <c r="D107" s="5">
        <v>636.27521999999999</v>
      </c>
      <c r="E107" s="16">
        <v>795.34402499999999</v>
      </c>
    </row>
    <row r="108" spans="1:5" x14ac:dyDescent="0.25">
      <c r="A108" s="29">
        <v>5201</v>
      </c>
      <c r="B108" s="24" t="s">
        <v>101</v>
      </c>
      <c r="C108" s="25">
        <v>2459.8563134999999</v>
      </c>
      <c r="D108" s="5">
        <v>3279.8084180000001</v>
      </c>
      <c r="E108" s="16">
        <v>4099.7605224999998</v>
      </c>
    </row>
    <row r="109" spans="1:5" x14ac:dyDescent="0.25">
      <c r="A109" s="29">
        <v>5003</v>
      </c>
      <c r="B109" s="24" t="s">
        <v>102</v>
      </c>
      <c r="C109" s="25">
        <v>3344.8505017500001</v>
      </c>
      <c r="D109" s="5">
        <v>4459.8006690000002</v>
      </c>
      <c r="E109" s="16">
        <v>5574.7508362500002</v>
      </c>
    </row>
    <row r="110" spans="1:5" x14ac:dyDescent="0.25">
      <c r="A110" s="29">
        <v>2104</v>
      </c>
      <c r="B110" s="24" t="s">
        <v>103</v>
      </c>
      <c r="C110" s="25">
        <v>292.46962874999997</v>
      </c>
      <c r="D110" s="5">
        <v>389.95950499999998</v>
      </c>
      <c r="E110" s="16">
        <v>487.44938124999999</v>
      </c>
    </row>
    <row r="111" spans="1:5" x14ac:dyDescent="0.25">
      <c r="A111" s="29">
        <v>2501</v>
      </c>
      <c r="B111" s="24" t="s">
        <v>104</v>
      </c>
      <c r="C111" s="25">
        <v>409.45746224999994</v>
      </c>
      <c r="D111" s="5">
        <v>545.94328299999995</v>
      </c>
      <c r="E111" s="16">
        <v>682.42910374999997</v>
      </c>
    </row>
    <row r="112" spans="1:5" ht="15.75" thickBot="1" x14ac:dyDescent="0.3">
      <c r="A112" s="31">
        <v>4203</v>
      </c>
      <c r="B112" s="32" t="s">
        <v>105</v>
      </c>
      <c r="C112" s="33">
        <v>3229.68360975</v>
      </c>
      <c r="D112" s="8">
        <v>4306.2448130000002</v>
      </c>
      <c r="E112" s="17">
        <v>5382.8060162500005</v>
      </c>
    </row>
    <row r="113" spans="1:6" x14ac:dyDescent="0.25">
      <c r="A113" s="234" t="s">
        <v>574</v>
      </c>
      <c r="B113" s="235"/>
      <c r="C113" s="235"/>
      <c r="D113" s="235"/>
      <c r="E113" s="236"/>
    </row>
    <row r="114" spans="1:6" x14ac:dyDescent="0.25">
      <c r="A114" s="58" t="s">
        <v>130</v>
      </c>
      <c r="B114" s="57" t="s">
        <v>122</v>
      </c>
      <c r="C114" s="14" t="s">
        <v>576</v>
      </c>
      <c r="D114" s="14" t="s">
        <v>2</v>
      </c>
      <c r="E114" s="15" t="s">
        <v>577</v>
      </c>
    </row>
    <row r="115" spans="1:6" x14ac:dyDescent="0.25">
      <c r="A115" s="29">
        <v>1302</v>
      </c>
      <c r="B115" s="24" t="s">
        <v>123</v>
      </c>
      <c r="C115" s="25">
        <v>4655.9237973918598</v>
      </c>
      <c r="D115" s="5">
        <v>6207.8983965224797</v>
      </c>
      <c r="E115" s="16">
        <v>7759.8729956530997</v>
      </c>
    </row>
    <row r="116" spans="1:6" x14ac:dyDescent="0.25">
      <c r="A116" s="29">
        <v>1302</v>
      </c>
      <c r="B116" s="24" t="s">
        <v>124</v>
      </c>
      <c r="C116" s="25">
        <v>10256.875873135206</v>
      </c>
      <c r="D116" s="5">
        <v>13675.83449751361</v>
      </c>
      <c r="E116" s="16">
        <v>17094.793121892013</v>
      </c>
    </row>
    <row r="117" spans="1:6" ht="15.75" thickBot="1" x14ac:dyDescent="0.3">
      <c r="A117" s="31">
        <v>1302</v>
      </c>
      <c r="B117" s="32" t="s">
        <v>125</v>
      </c>
      <c r="C117" s="33">
        <v>549.09284741872057</v>
      </c>
      <c r="D117" s="8">
        <v>732.12379655829409</v>
      </c>
      <c r="E117" s="17">
        <v>915.15474569786761</v>
      </c>
    </row>
    <row r="118" spans="1:6" x14ac:dyDescent="0.25">
      <c r="A118"/>
      <c r="B118"/>
      <c r="C118"/>
      <c r="D118" s="107"/>
      <c r="E118" s="107"/>
      <c r="F118" s="107"/>
    </row>
    <row r="119" spans="1:6" x14ac:dyDescent="0.25">
      <c r="A119"/>
      <c r="B119"/>
      <c r="C119"/>
      <c r="D119" s="107"/>
      <c r="E119" s="107"/>
      <c r="F119" s="107"/>
    </row>
    <row r="120" spans="1:6" x14ac:dyDescent="0.25">
      <c r="A120"/>
      <c r="B120"/>
      <c r="C120"/>
      <c r="D120" s="107"/>
      <c r="E120" s="107"/>
      <c r="F120" s="107"/>
    </row>
    <row r="121" spans="1:6" x14ac:dyDescent="0.25">
      <c r="A121"/>
      <c r="B121"/>
      <c r="C121"/>
      <c r="D121" s="107"/>
      <c r="E121" s="107"/>
      <c r="F121" s="107"/>
    </row>
  </sheetData>
  <mergeCells count="2">
    <mergeCell ref="A7:E7"/>
    <mergeCell ref="A113:E1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workbookViewId="0">
      <selection activeCell="A8" sqref="A8:I106"/>
    </sheetView>
  </sheetViews>
  <sheetFormatPr defaultRowHeight="15" x14ac:dyDescent="0.25"/>
  <cols>
    <col min="2" max="2" width="72.140625" bestFit="1" customWidth="1"/>
    <col min="3" max="3" width="14" style="18" bestFit="1" customWidth="1"/>
    <col min="4" max="4" width="13" style="18" bestFit="1" customWidth="1"/>
    <col min="5" max="5" width="14.42578125" style="18" bestFit="1" customWidth="1"/>
    <col min="6" max="6" width="12" bestFit="1" customWidth="1"/>
    <col min="7" max="8" width="14" style="11" bestFit="1" customWidth="1"/>
    <col min="9" max="9" width="11.85546875" customWidth="1"/>
  </cols>
  <sheetData>
    <row r="1" spans="1:20" ht="16.5" customHeight="1" x14ac:dyDescent="0.25">
      <c r="A1" s="198" t="s">
        <v>109</v>
      </c>
      <c r="B1" s="198"/>
      <c r="C1" s="198"/>
      <c r="D1" s="198"/>
      <c r="E1" s="198"/>
      <c r="F1" s="198"/>
      <c r="G1" s="198"/>
      <c r="H1" s="198"/>
      <c r="I1" s="198"/>
    </row>
    <row r="2" spans="1:20" ht="16.5" customHeight="1" x14ac:dyDescent="0.25">
      <c r="A2" s="198"/>
      <c r="B2" s="198"/>
      <c r="C2" s="198"/>
      <c r="D2" s="198"/>
      <c r="E2" s="198"/>
      <c r="F2" s="198"/>
      <c r="G2" s="198"/>
      <c r="H2" s="198"/>
      <c r="I2" s="198"/>
    </row>
    <row r="3" spans="1:20" ht="16.5" customHeight="1" x14ac:dyDescent="0.25">
      <c r="A3" s="195" t="s">
        <v>580</v>
      </c>
      <c r="B3" s="195"/>
      <c r="C3" s="195"/>
      <c r="D3" s="195"/>
      <c r="E3" s="195"/>
      <c r="F3" s="195"/>
      <c r="G3" s="195"/>
      <c r="H3" s="195"/>
      <c r="I3" s="195"/>
    </row>
    <row r="4" spans="1:20" x14ac:dyDescent="0.25">
      <c r="A4" s="195" t="s">
        <v>128</v>
      </c>
      <c r="B4" s="195"/>
      <c r="C4" s="195"/>
      <c r="D4" s="195"/>
      <c r="E4" s="195"/>
      <c r="F4" s="195"/>
      <c r="G4" s="195"/>
      <c r="H4" s="195"/>
      <c r="I4" s="195"/>
    </row>
    <row r="6" spans="1:20" ht="15.75" thickBot="1" x14ac:dyDescent="0.3"/>
    <row r="7" spans="1:20" x14ac:dyDescent="0.25">
      <c r="A7" s="199" t="s">
        <v>108</v>
      </c>
      <c r="B7" s="200"/>
      <c r="C7" s="200"/>
      <c r="D7" s="200"/>
      <c r="E7" s="200"/>
      <c r="F7" s="200"/>
      <c r="G7" s="200"/>
      <c r="H7" s="200"/>
      <c r="I7" s="201"/>
    </row>
    <row r="8" spans="1:20" x14ac:dyDescent="0.25">
      <c r="A8" s="28" t="s">
        <v>0</v>
      </c>
      <c r="B8" s="1" t="s">
        <v>107</v>
      </c>
      <c r="C8" s="14" t="s">
        <v>1</v>
      </c>
      <c r="D8" s="14" t="s">
        <v>2</v>
      </c>
      <c r="E8" s="14" t="s">
        <v>3</v>
      </c>
      <c r="F8" s="1" t="s">
        <v>4</v>
      </c>
      <c r="G8" s="2" t="s">
        <v>5</v>
      </c>
      <c r="H8" s="2" t="s">
        <v>6</v>
      </c>
      <c r="I8" s="3" t="s">
        <v>7</v>
      </c>
      <c r="J8" s="59" t="s">
        <v>131</v>
      </c>
    </row>
    <row r="9" spans="1:20" x14ac:dyDescent="0.25">
      <c r="A9" s="29">
        <v>2802</v>
      </c>
      <c r="B9" s="24" t="s">
        <v>8</v>
      </c>
      <c r="C9" s="25">
        <v>2543.6785829999999</v>
      </c>
      <c r="D9" s="5">
        <v>3391.5714440000002</v>
      </c>
      <c r="E9" s="16">
        <v>4239.4643050000004</v>
      </c>
      <c r="F9" s="5">
        <v>2277.1298149999998</v>
      </c>
      <c r="G9" s="6">
        <v>95</v>
      </c>
      <c r="H9" s="6">
        <v>94</v>
      </c>
      <c r="I9" s="7">
        <v>0.66923785509905964</v>
      </c>
      <c r="J9" s="60">
        <v>5.3011342935853668E-2</v>
      </c>
      <c r="L9" t="str">
        <f>IF(M9=A9,"","NÃO")</f>
        <v/>
      </c>
      <c r="M9" s="29">
        <v>2802</v>
      </c>
      <c r="N9" s="24" t="s">
        <v>8</v>
      </c>
      <c r="O9" s="25">
        <v>2543.6785829999999</v>
      </c>
      <c r="P9" s="5">
        <v>3391.5714440000002</v>
      </c>
      <c r="Q9" s="16">
        <v>4239.4643050000004</v>
      </c>
      <c r="R9" s="5">
        <v>2277.1298149999998</v>
      </c>
      <c r="S9" s="177">
        <v>94</v>
      </c>
      <c r="T9">
        <f>H9/S9</f>
        <v>1</v>
      </c>
    </row>
    <row r="10" spans="1:20" x14ac:dyDescent="0.25">
      <c r="A10" s="29">
        <v>2701</v>
      </c>
      <c r="B10" s="24" t="s">
        <v>9</v>
      </c>
      <c r="C10" s="25">
        <v>1158.2013292500001</v>
      </c>
      <c r="D10" s="5">
        <v>1544.2684389999999</v>
      </c>
      <c r="E10" s="16">
        <v>1930.3355487499998</v>
      </c>
      <c r="F10" s="5">
        <v>592.33144700000003</v>
      </c>
      <c r="G10" s="6">
        <v>28</v>
      </c>
      <c r="H10" s="6">
        <v>26</v>
      </c>
      <c r="I10" s="7">
        <v>0.3812989432481626</v>
      </c>
      <c r="J10" s="60">
        <v>2.4846021834656968E-2</v>
      </c>
      <c r="L10" t="str">
        <f t="shared" ref="L10:L73" si="0">IF(M10=A10,"","NÃO")</f>
        <v/>
      </c>
      <c r="M10" s="29">
        <v>2701</v>
      </c>
      <c r="N10" s="24" t="s">
        <v>9</v>
      </c>
      <c r="O10" s="25">
        <v>1158.2013292500001</v>
      </c>
      <c r="P10" s="5">
        <v>1544.2684389999999</v>
      </c>
      <c r="Q10" s="16">
        <v>1930.3355487499998</v>
      </c>
      <c r="R10" s="5">
        <v>592.33144700000003</v>
      </c>
      <c r="S10" s="177">
        <v>26</v>
      </c>
      <c r="T10">
        <f t="shared" ref="T10:T73" si="1">H10/S10</f>
        <v>1</v>
      </c>
    </row>
    <row r="11" spans="1:20" x14ac:dyDescent="0.25">
      <c r="A11" s="29">
        <v>2901</v>
      </c>
      <c r="B11" s="24" t="s">
        <v>10</v>
      </c>
      <c r="C11" s="25">
        <v>451.43411100000003</v>
      </c>
      <c r="D11" s="5">
        <v>601.912148</v>
      </c>
      <c r="E11" s="16">
        <v>752.39018499999997</v>
      </c>
      <c r="F11" s="5">
        <v>471.07836300000002</v>
      </c>
      <c r="G11" s="6">
        <v>34</v>
      </c>
      <c r="H11" s="6">
        <v>33</v>
      </c>
      <c r="I11" s="7">
        <v>0.75058152556084157</v>
      </c>
      <c r="J11" s="60">
        <v>9.0864132575126044E-2</v>
      </c>
      <c r="L11" t="str">
        <f t="shared" si="0"/>
        <v/>
      </c>
      <c r="M11" s="29">
        <v>2901</v>
      </c>
      <c r="N11" s="24" t="s">
        <v>10</v>
      </c>
      <c r="O11" s="25">
        <v>451.43411100000003</v>
      </c>
      <c r="P11" s="5">
        <v>601.912148</v>
      </c>
      <c r="Q11" s="16">
        <v>752.39018499999997</v>
      </c>
      <c r="R11" s="5">
        <v>471.07836300000002</v>
      </c>
      <c r="S11" s="177">
        <v>33</v>
      </c>
      <c r="T11">
        <f t="shared" si="1"/>
        <v>1</v>
      </c>
    </row>
    <row r="12" spans="1:20" x14ac:dyDescent="0.25">
      <c r="A12" s="29">
        <v>2503</v>
      </c>
      <c r="B12" s="24" t="s">
        <v>11</v>
      </c>
      <c r="C12" s="25">
        <v>416.40095100000002</v>
      </c>
      <c r="D12" s="5">
        <v>555.20126800000003</v>
      </c>
      <c r="E12" s="16">
        <v>694.00158499999998</v>
      </c>
      <c r="F12" s="5">
        <v>293.33741199999997</v>
      </c>
      <c r="G12" s="6">
        <v>91</v>
      </c>
      <c r="H12" s="6">
        <v>80</v>
      </c>
      <c r="I12" s="7">
        <v>0.56804498133731285</v>
      </c>
      <c r="J12" s="60">
        <v>1.8737710747533998E-2</v>
      </c>
      <c r="L12" t="str">
        <f t="shared" si="0"/>
        <v/>
      </c>
      <c r="M12" s="29">
        <v>2503</v>
      </c>
      <c r="N12" s="24" t="s">
        <v>11</v>
      </c>
      <c r="O12" s="25">
        <v>416.40095100000002</v>
      </c>
      <c r="P12" s="5">
        <v>555.20126800000003</v>
      </c>
      <c r="Q12" s="16">
        <v>694.00158499999998</v>
      </c>
      <c r="R12" s="5">
        <v>293.33741199999997</v>
      </c>
      <c r="S12" s="177">
        <v>80</v>
      </c>
      <c r="T12">
        <f t="shared" si="1"/>
        <v>1</v>
      </c>
    </row>
    <row r="13" spans="1:20" x14ac:dyDescent="0.25">
      <c r="A13" s="29">
        <v>5002</v>
      </c>
      <c r="B13" s="24" t="s">
        <v>12</v>
      </c>
      <c r="C13" s="25">
        <v>4686.0208447499999</v>
      </c>
      <c r="D13" s="5">
        <v>6248.0277930000002</v>
      </c>
      <c r="E13" s="16">
        <v>7810.0347412500005</v>
      </c>
      <c r="F13" s="5">
        <v>2291.9813859999999</v>
      </c>
      <c r="G13" s="6">
        <v>57</v>
      </c>
      <c r="H13" s="6">
        <v>57</v>
      </c>
      <c r="I13" s="7">
        <v>0.36555191276487781</v>
      </c>
      <c r="J13" s="60">
        <v>2.717191170972455E-2</v>
      </c>
      <c r="L13" t="str">
        <f t="shared" si="0"/>
        <v/>
      </c>
      <c r="M13" s="29">
        <v>5002</v>
      </c>
      <c r="N13" s="24" t="s">
        <v>12</v>
      </c>
      <c r="O13" s="25">
        <v>4686.0208447499999</v>
      </c>
      <c r="P13" s="5">
        <v>6248.0277930000002</v>
      </c>
      <c r="Q13" s="16">
        <v>7810.0347412500005</v>
      </c>
      <c r="R13" s="5">
        <v>2291.9813859999999</v>
      </c>
      <c r="S13" s="177">
        <v>57</v>
      </c>
      <c r="T13">
        <f t="shared" si="1"/>
        <v>1</v>
      </c>
    </row>
    <row r="14" spans="1:20" x14ac:dyDescent="0.25">
      <c r="A14" s="29">
        <v>3301</v>
      </c>
      <c r="B14" s="24" t="s">
        <v>13</v>
      </c>
      <c r="C14" s="25">
        <v>2995.8043109999999</v>
      </c>
      <c r="D14" s="5">
        <v>3994.4057480000001</v>
      </c>
      <c r="E14" s="16">
        <v>4993.0071850000004</v>
      </c>
      <c r="F14" s="5">
        <v>1338.2976659999999</v>
      </c>
      <c r="G14" s="6">
        <v>18</v>
      </c>
      <c r="H14" s="6">
        <v>17</v>
      </c>
      <c r="I14" s="7">
        <v>0.3313115684638207</v>
      </c>
      <c r="J14" s="60">
        <v>2.4525877677531952E-2</v>
      </c>
      <c r="L14" t="str">
        <f t="shared" si="0"/>
        <v/>
      </c>
      <c r="M14" s="29">
        <v>3301</v>
      </c>
      <c r="N14" s="24" t="s">
        <v>13</v>
      </c>
      <c r="O14" s="25">
        <v>2995.8043109999999</v>
      </c>
      <c r="P14" s="5">
        <v>3994.4057480000001</v>
      </c>
      <c r="Q14" s="16">
        <v>4993.0071850000004</v>
      </c>
      <c r="R14" s="5">
        <v>1338.2976659999999</v>
      </c>
      <c r="S14" s="177">
        <v>17</v>
      </c>
      <c r="T14">
        <f t="shared" si="1"/>
        <v>1</v>
      </c>
    </row>
    <row r="15" spans="1:20" x14ac:dyDescent="0.25">
      <c r="A15" s="29">
        <v>2603</v>
      </c>
      <c r="B15" s="24" t="s">
        <v>14</v>
      </c>
      <c r="C15" s="25">
        <v>1068.086679</v>
      </c>
      <c r="D15" s="5">
        <v>1424.1155719999999</v>
      </c>
      <c r="E15" s="16">
        <v>1780.1444649999999</v>
      </c>
      <c r="F15" s="5">
        <v>1089.261921</v>
      </c>
      <c r="G15" s="6">
        <v>91</v>
      </c>
      <c r="H15" s="6">
        <v>86</v>
      </c>
      <c r="I15" s="7">
        <v>0.76292706694202383</v>
      </c>
      <c r="J15" s="60">
        <v>2.2729287596385851E-2</v>
      </c>
      <c r="L15" t="str">
        <f t="shared" si="0"/>
        <v/>
      </c>
      <c r="M15" s="29">
        <v>2603</v>
      </c>
      <c r="N15" s="24" t="s">
        <v>14</v>
      </c>
      <c r="O15" s="25">
        <v>1068.086679</v>
      </c>
      <c r="P15" s="5">
        <v>1424.1155719999999</v>
      </c>
      <c r="Q15" s="16">
        <v>1780.1444649999999</v>
      </c>
      <c r="R15" s="5">
        <v>1089.261921</v>
      </c>
      <c r="S15" s="177">
        <v>86</v>
      </c>
      <c r="T15">
        <f t="shared" si="1"/>
        <v>1</v>
      </c>
    </row>
    <row r="16" spans="1:20" x14ac:dyDescent="0.25">
      <c r="A16" s="30">
        <v>4104</v>
      </c>
      <c r="B16" s="26" t="s">
        <v>15</v>
      </c>
      <c r="C16" s="27">
        <v>3637.0511759999999</v>
      </c>
      <c r="D16" s="4">
        <v>4849.4015680000002</v>
      </c>
      <c r="E16" s="172">
        <v>6061.7519600000005</v>
      </c>
      <c r="F16" s="4">
        <v>3134.0406760000001</v>
      </c>
      <c r="G16" s="12">
        <v>26</v>
      </c>
      <c r="H16" s="12">
        <v>23</v>
      </c>
      <c r="I16" s="13">
        <v>0.63654256312787794</v>
      </c>
      <c r="J16" s="61">
        <v>-0.1691158927539464</v>
      </c>
      <c r="L16" t="str">
        <f t="shared" si="0"/>
        <v/>
      </c>
      <c r="M16" s="29">
        <v>4104</v>
      </c>
      <c r="N16" s="24" t="s">
        <v>15</v>
      </c>
      <c r="O16" s="25">
        <v>3637.0511759999999</v>
      </c>
      <c r="P16" s="5">
        <v>4849.4015680000002</v>
      </c>
      <c r="Q16" s="16">
        <v>6061.7519600000005</v>
      </c>
      <c r="R16" s="5">
        <v>3134.0406760000001</v>
      </c>
      <c r="S16" s="177">
        <v>23</v>
      </c>
      <c r="T16">
        <f t="shared" si="1"/>
        <v>1</v>
      </c>
    </row>
    <row r="17" spans="1:20" x14ac:dyDescent="0.25">
      <c r="A17" s="30">
        <v>4202</v>
      </c>
      <c r="B17" s="26" t="s">
        <v>16</v>
      </c>
      <c r="C17" s="27">
        <v>2496.7278689999998</v>
      </c>
      <c r="D17" s="4">
        <v>3328.9704919999999</v>
      </c>
      <c r="E17" s="172">
        <v>4161.2131149999996</v>
      </c>
      <c r="F17" s="4">
        <v>2219.7070610000001</v>
      </c>
      <c r="G17" s="12">
        <v>10</v>
      </c>
      <c r="H17" s="12">
        <v>8</v>
      </c>
      <c r="I17" s="13">
        <v>0.66115147795197582</v>
      </c>
      <c r="J17" s="61">
        <v>-0.40991065439607893</v>
      </c>
      <c r="L17" t="str">
        <f t="shared" si="0"/>
        <v/>
      </c>
      <c r="M17" s="29">
        <v>4202</v>
      </c>
      <c r="N17" s="24" t="s">
        <v>16</v>
      </c>
      <c r="O17" s="25">
        <v>2496.7278689999998</v>
      </c>
      <c r="P17" s="5">
        <v>3328.9704919999999</v>
      </c>
      <c r="Q17" s="16">
        <v>4161.2131149999996</v>
      </c>
      <c r="R17" s="5">
        <v>2219.7070610000001</v>
      </c>
      <c r="S17" s="177">
        <v>8</v>
      </c>
      <c r="T17">
        <f t="shared" si="1"/>
        <v>1</v>
      </c>
    </row>
    <row r="18" spans="1:20" x14ac:dyDescent="0.25">
      <c r="A18" s="29">
        <v>5103</v>
      </c>
      <c r="B18" s="24" t="s">
        <v>17</v>
      </c>
      <c r="C18" s="25">
        <v>1588.2577305</v>
      </c>
      <c r="D18" s="5">
        <v>2117.676974</v>
      </c>
      <c r="E18" s="16">
        <v>2647.0962175</v>
      </c>
      <c r="F18" s="5">
        <v>1411.5437400000001</v>
      </c>
      <c r="G18" s="6">
        <v>41</v>
      </c>
      <c r="H18" s="6">
        <v>39</v>
      </c>
      <c r="I18" s="7">
        <v>0.66034502577718557</v>
      </c>
      <c r="J18" s="60">
        <v>1.9577349765430224E-2</v>
      </c>
      <c r="L18" t="str">
        <f t="shared" si="0"/>
        <v/>
      </c>
      <c r="M18" s="29">
        <v>5103</v>
      </c>
      <c r="N18" s="24" t="s">
        <v>17</v>
      </c>
      <c r="O18" s="25">
        <v>1588.2577305</v>
      </c>
      <c r="P18" s="5">
        <v>2117.676974</v>
      </c>
      <c r="Q18" s="16">
        <v>2647.0962175</v>
      </c>
      <c r="R18" s="5">
        <v>1411.5437400000001</v>
      </c>
      <c r="S18" s="177">
        <v>39</v>
      </c>
      <c r="T18">
        <f t="shared" si="1"/>
        <v>1</v>
      </c>
    </row>
    <row r="19" spans="1:20" x14ac:dyDescent="0.25">
      <c r="A19" s="29">
        <v>5004</v>
      </c>
      <c r="B19" s="24" t="s">
        <v>18</v>
      </c>
      <c r="C19" s="25">
        <v>2559.1550400000001</v>
      </c>
      <c r="D19" s="5">
        <v>3412.2067200000001</v>
      </c>
      <c r="E19" s="16">
        <v>4265.2584000000006</v>
      </c>
      <c r="F19" s="5">
        <v>2065.6254560000002</v>
      </c>
      <c r="G19" s="6">
        <v>59</v>
      </c>
      <c r="H19" s="6">
        <v>57</v>
      </c>
      <c r="I19" s="7">
        <v>0.58670571293443563</v>
      </c>
      <c r="J19" s="60">
        <v>1.0766615493180136E-2</v>
      </c>
      <c r="L19" t="str">
        <f t="shared" si="0"/>
        <v/>
      </c>
      <c r="M19" s="29">
        <v>5004</v>
      </c>
      <c r="N19" s="24" t="s">
        <v>18</v>
      </c>
      <c r="O19" s="25">
        <v>2559.1550400000001</v>
      </c>
      <c r="P19" s="5">
        <v>3412.2067200000001</v>
      </c>
      <c r="Q19" s="16">
        <v>4265.2584000000006</v>
      </c>
      <c r="R19" s="5">
        <v>2065.6254560000002</v>
      </c>
      <c r="S19" s="177">
        <v>57</v>
      </c>
      <c r="T19">
        <f t="shared" si="1"/>
        <v>1</v>
      </c>
    </row>
    <row r="20" spans="1:20" x14ac:dyDescent="0.25">
      <c r="A20" s="29">
        <v>4204</v>
      </c>
      <c r="B20" s="24" t="s">
        <v>19</v>
      </c>
      <c r="C20" s="25">
        <v>3526.2161797500003</v>
      </c>
      <c r="D20" s="5">
        <v>4701.6215730000004</v>
      </c>
      <c r="E20" s="16">
        <v>5877.0269662500004</v>
      </c>
      <c r="F20" s="5">
        <v>3550.2531279999998</v>
      </c>
      <c r="G20" s="6">
        <v>4</v>
      </c>
      <c r="H20" s="6">
        <v>4</v>
      </c>
      <c r="I20" s="7">
        <v>0.74925953787761113</v>
      </c>
      <c r="J20" s="60">
        <v>2.4583920184656567E-2</v>
      </c>
      <c r="L20" t="str">
        <f t="shared" si="0"/>
        <v/>
      </c>
      <c r="M20" s="29">
        <v>4204</v>
      </c>
      <c r="N20" s="24" t="s">
        <v>19</v>
      </c>
      <c r="O20" s="25">
        <v>3526.2161797500003</v>
      </c>
      <c r="P20" s="5">
        <v>4701.6215730000004</v>
      </c>
      <c r="Q20" s="16">
        <v>5877.0269662500004</v>
      </c>
      <c r="R20" s="5">
        <v>3550.2531279999998</v>
      </c>
      <c r="S20" s="177">
        <v>4</v>
      </c>
      <c r="T20">
        <f t="shared" si="1"/>
        <v>1</v>
      </c>
    </row>
    <row r="21" spans="1:20" x14ac:dyDescent="0.25">
      <c r="A21" s="29">
        <v>2907</v>
      </c>
      <c r="B21" s="24" t="s">
        <v>20</v>
      </c>
      <c r="C21" s="25">
        <v>1013.710683</v>
      </c>
      <c r="D21" s="5">
        <v>1351.6142440000001</v>
      </c>
      <c r="E21" s="16">
        <v>1689.5178050000002</v>
      </c>
      <c r="F21" s="5">
        <v>828.038861</v>
      </c>
      <c r="G21" s="6">
        <v>62</v>
      </c>
      <c r="H21" s="6">
        <v>62</v>
      </c>
      <c r="I21" s="7">
        <v>0.60349555132226385</v>
      </c>
      <c r="J21" s="60">
        <v>2.0048349223743326E-2</v>
      </c>
      <c r="L21" t="str">
        <f t="shared" si="0"/>
        <v/>
      </c>
      <c r="M21" s="29">
        <v>2907</v>
      </c>
      <c r="N21" s="24" t="s">
        <v>20</v>
      </c>
      <c r="O21" s="25">
        <v>1013.710683</v>
      </c>
      <c r="P21" s="5">
        <v>1351.6142440000001</v>
      </c>
      <c r="Q21" s="16">
        <v>1689.5178050000002</v>
      </c>
      <c r="R21" s="5">
        <v>828.038861</v>
      </c>
      <c r="S21" s="177">
        <v>62</v>
      </c>
      <c r="T21">
        <f t="shared" si="1"/>
        <v>1</v>
      </c>
    </row>
    <row r="22" spans="1:20" x14ac:dyDescent="0.25">
      <c r="A22" s="29">
        <v>2303</v>
      </c>
      <c r="B22" s="24" t="s">
        <v>21</v>
      </c>
      <c r="C22" s="25">
        <v>204.12447225</v>
      </c>
      <c r="D22" s="5">
        <v>272.16596299999998</v>
      </c>
      <c r="E22" s="16">
        <v>340.20745374999996</v>
      </c>
      <c r="F22" s="5">
        <v>155.10104000000001</v>
      </c>
      <c r="G22" s="6">
        <v>2</v>
      </c>
      <c r="H22" s="6">
        <v>2</v>
      </c>
      <c r="I22" s="7">
        <v>0.54108470700595979</v>
      </c>
      <c r="J22" s="60">
        <v>1.2815855162765632E-2</v>
      </c>
      <c r="L22" t="str">
        <f t="shared" si="0"/>
        <v/>
      </c>
      <c r="M22" s="29">
        <v>2303</v>
      </c>
      <c r="N22" s="24" t="s">
        <v>21</v>
      </c>
      <c r="O22" s="25">
        <v>204.12447225</v>
      </c>
      <c r="P22" s="5">
        <v>272.16596299999998</v>
      </c>
      <c r="Q22" s="16">
        <v>340.20745374999996</v>
      </c>
      <c r="R22" s="5">
        <v>155.10104000000001</v>
      </c>
      <c r="S22" s="177">
        <v>2</v>
      </c>
      <c r="T22">
        <f t="shared" si="1"/>
        <v>1</v>
      </c>
    </row>
    <row r="23" spans="1:20" x14ac:dyDescent="0.25">
      <c r="A23" s="29">
        <v>3104</v>
      </c>
      <c r="B23" s="24" t="s">
        <v>22</v>
      </c>
      <c r="C23" s="25">
        <v>2607.2849962499999</v>
      </c>
      <c r="D23" s="5">
        <v>3476.3799949999998</v>
      </c>
      <c r="E23" s="16">
        <v>4345.4749937500001</v>
      </c>
      <c r="F23" s="5">
        <v>1072.367994</v>
      </c>
      <c r="G23" s="6">
        <v>4</v>
      </c>
      <c r="H23" s="6">
        <v>4</v>
      </c>
      <c r="I23" s="7">
        <v>0.30847260527973441</v>
      </c>
      <c r="J23" s="60">
        <v>2.7729686212229886E-2</v>
      </c>
      <c r="L23" t="str">
        <f t="shared" si="0"/>
        <v/>
      </c>
      <c r="M23" s="29">
        <v>3104</v>
      </c>
      <c r="N23" s="24" t="s">
        <v>22</v>
      </c>
      <c r="O23" s="25">
        <v>2607.2849962499999</v>
      </c>
      <c r="P23" s="5">
        <v>3476.3799949999998</v>
      </c>
      <c r="Q23" s="16">
        <v>4345.4749937500001</v>
      </c>
      <c r="R23" s="5">
        <v>1072.367994</v>
      </c>
      <c r="S23" s="177">
        <v>4</v>
      </c>
      <c r="T23">
        <f t="shared" si="1"/>
        <v>1</v>
      </c>
    </row>
    <row r="24" spans="1:20" x14ac:dyDescent="0.25">
      <c r="A24" s="29">
        <v>2702</v>
      </c>
      <c r="B24" s="24" t="s">
        <v>23</v>
      </c>
      <c r="C24" s="25">
        <v>5031.6825764999994</v>
      </c>
      <c r="D24" s="5">
        <v>6708.9101019999998</v>
      </c>
      <c r="E24" s="16">
        <v>8386.1376275000002</v>
      </c>
      <c r="F24" s="5">
        <v>4069.37183</v>
      </c>
      <c r="G24" s="6">
        <v>53</v>
      </c>
      <c r="H24" s="6">
        <v>53</v>
      </c>
      <c r="I24" s="7">
        <v>0.6034837066435258</v>
      </c>
      <c r="J24" s="60">
        <v>0.10638042109119399</v>
      </c>
      <c r="L24" t="str">
        <f t="shared" si="0"/>
        <v/>
      </c>
      <c r="M24" s="29">
        <v>2702</v>
      </c>
      <c r="N24" s="24" t="s">
        <v>23</v>
      </c>
      <c r="O24" s="25">
        <v>5031.6825764999994</v>
      </c>
      <c r="P24" s="5">
        <v>6708.9101019999998</v>
      </c>
      <c r="Q24" s="16">
        <v>8386.1376275000002</v>
      </c>
      <c r="R24" s="5">
        <v>4069.37183</v>
      </c>
      <c r="S24" s="177">
        <v>53</v>
      </c>
      <c r="T24">
        <f t="shared" si="1"/>
        <v>1</v>
      </c>
    </row>
    <row r="25" spans="1:20" x14ac:dyDescent="0.25">
      <c r="A25" s="30">
        <v>1503</v>
      </c>
      <c r="B25" s="26" t="s">
        <v>24</v>
      </c>
      <c r="C25" s="27">
        <v>438.54187424999998</v>
      </c>
      <c r="D25" s="4">
        <v>584.72249899999997</v>
      </c>
      <c r="E25" s="172">
        <v>730.90312374999996</v>
      </c>
      <c r="F25" s="4">
        <v>231.457651</v>
      </c>
      <c r="G25" s="12">
        <v>150</v>
      </c>
      <c r="H25" s="12">
        <v>112</v>
      </c>
      <c r="I25" s="13">
        <v>0.38729819599830273</v>
      </c>
      <c r="J25" s="61">
        <v>-0.54090277518574759</v>
      </c>
      <c r="L25" t="str">
        <f t="shared" si="0"/>
        <v/>
      </c>
      <c r="M25" s="29">
        <v>1503</v>
      </c>
      <c r="N25" s="24" t="s">
        <v>24</v>
      </c>
      <c r="O25" s="25">
        <v>438.54187424999998</v>
      </c>
      <c r="P25" s="5">
        <v>584.72249899999997</v>
      </c>
      <c r="Q25" s="16">
        <v>730.90312374999996</v>
      </c>
      <c r="R25" s="5">
        <v>231.457651</v>
      </c>
      <c r="S25" s="177">
        <v>112</v>
      </c>
      <c r="T25">
        <f t="shared" si="1"/>
        <v>1</v>
      </c>
    </row>
    <row r="26" spans="1:20" x14ac:dyDescent="0.25">
      <c r="A26" s="29">
        <v>3101</v>
      </c>
      <c r="B26" s="24" t="s">
        <v>25</v>
      </c>
      <c r="C26" s="25">
        <v>600.02972849999992</v>
      </c>
      <c r="D26" s="5">
        <v>800.03963799999997</v>
      </c>
      <c r="E26" s="16">
        <v>1000.0495475</v>
      </c>
      <c r="F26" s="5">
        <v>438.20890600000001</v>
      </c>
      <c r="G26" s="6">
        <v>76</v>
      </c>
      <c r="H26" s="6">
        <v>67</v>
      </c>
      <c r="I26" s="7">
        <v>0.56165594135286934</v>
      </c>
      <c r="J26" s="60">
        <v>4.9544412031103978E-3</v>
      </c>
      <c r="L26" t="str">
        <f t="shared" si="0"/>
        <v/>
      </c>
      <c r="M26" s="29">
        <v>3101</v>
      </c>
      <c r="N26" s="24" t="s">
        <v>25</v>
      </c>
      <c r="O26" s="25">
        <v>600.02972849999992</v>
      </c>
      <c r="P26" s="5">
        <v>800.03963799999997</v>
      </c>
      <c r="Q26" s="16">
        <v>1000.0495475</v>
      </c>
      <c r="R26" s="5">
        <v>438.20890600000001</v>
      </c>
      <c r="S26" s="177">
        <v>67</v>
      </c>
      <c r="T26">
        <f t="shared" si="1"/>
        <v>1</v>
      </c>
    </row>
    <row r="27" spans="1:20" x14ac:dyDescent="0.25">
      <c r="A27" s="29">
        <v>2401</v>
      </c>
      <c r="B27" s="24" t="s">
        <v>26</v>
      </c>
      <c r="C27" s="25">
        <v>272.0952585</v>
      </c>
      <c r="D27" s="5">
        <v>362.793678</v>
      </c>
      <c r="E27" s="16">
        <v>453.4920975</v>
      </c>
      <c r="F27" s="5">
        <v>148.20781299999999</v>
      </c>
      <c r="G27" s="6">
        <v>93</v>
      </c>
      <c r="H27" s="6">
        <v>78</v>
      </c>
      <c r="I27" s="7">
        <v>0.41181879515276543</v>
      </c>
      <c r="J27" s="60">
        <v>1.3834810701949455E-2</v>
      </c>
      <c r="L27" t="str">
        <f t="shared" si="0"/>
        <v/>
      </c>
      <c r="M27" s="29">
        <v>2401</v>
      </c>
      <c r="N27" s="24" t="s">
        <v>26</v>
      </c>
      <c r="O27" s="25">
        <v>272.0952585</v>
      </c>
      <c r="P27" s="5">
        <v>362.793678</v>
      </c>
      <c r="Q27" s="16">
        <v>453.4920975</v>
      </c>
      <c r="R27" s="5">
        <v>148.20781299999999</v>
      </c>
      <c r="S27" s="177">
        <v>78</v>
      </c>
      <c r="T27">
        <f t="shared" si="1"/>
        <v>1</v>
      </c>
    </row>
    <row r="28" spans="1:20" x14ac:dyDescent="0.25">
      <c r="A28" s="29">
        <v>2403</v>
      </c>
      <c r="B28" s="24" t="s">
        <v>27</v>
      </c>
      <c r="C28" s="25">
        <v>623.17980375000002</v>
      </c>
      <c r="D28" s="5">
        <v>830.90640499999995</v>
      </c>
      <c r="E28" s="16">
        <v>1038.6330062499999</v>
      </c>
      <c r="F28" s="5">
        <v>423.20621899999998</v>
      </c>
      <c r="G28" s="6">
        <v>69</v>
      </c>
      <c r="H28" s="6">
        <v>62</v>
      </c>
      <c r="I28" s="7">
        <v>0.5068205529610269</v>
      </c>
      <c r="J28" s="60">
        <v>-1.1290991261741946E-2</v>
      </c>
      <c r="L28" t="str">
        <f t="shared" si="0"/>
        <v/>
      </c>
      <c r="M28" s="29">
        <v>2403</v>
      </c>
      <c r="N28" s="24" t="s">
        <v>27</v>
      </c>
      <c r="O28" s="25">
        <v>623.17980375000002</v>
      </c>
      <c r="P28" s="5">
        <v>830.90640499999995</v>
      </c>
      <c r="Q28" s="16">
        <v>1038.6330062499999</v>
      </c>
      <c r="R28" s="5">
        <v>423.20621899999998</v>
      </c>
      <c r="S28" s="177">
        <v>62</v>
      </c>
      <c r="T28">
        <f t="shared" si="1"/>
        <v>1</v>
      </c>
    </row>
    <row r="29" spans="1:20" x14ac:dyDescent="0.25">
      <c r="A29" s="29">
        <v>1702</v>
      </c>
      <c r="B29" s="24" t="s">
        <v>28</v>
      </c>
      <c r="C29" s="25">
        <v>846.01397924999992</v>
      </c>
      <c r="D29" s="5">
        <v>1128.0186389999999</v>
      </c>
      <c r="E29" s="16">
        <v>1410.0232987499999</v>
      </c>
      <c r="F29" s="5">
        <v>701.80959499999994</v>
      </c>
      <c r="G29" s="6">
        <v>95</v>
      </c>
      <c r="H29" s="6">
        <v>95</v>
      </c>
      <c r="I29" s="7">
        <v>0.61571248590785077</v>
      </c>
      <c r="J29" s="60">
        <v>2.3743663839326953E-2</v>
      </c>
      <c r="L29" t="str">
        <f t="shared" si="0"/>
        <v/>
      </c>
      <c r="M29" s="29">
        <v>1702</v>
      </c>
      <c r="N29" s="24" t="s">
        <v>28</v>
      </c>
      <c r="O29" s="25">
        <v>846.01397924999992</v>
      </c>
      <c r="P29" s="5">
        <v>1128.0186389999999</v>
      </c>
      <c r="Q29" s="16">
        <v>1410.0232987499999</v>
      </c>
      <c r="R29" s="5">
        <v>701.80959499999994</v>
      </c>
      <c r="S29" s="177">
        <v>95</v>
      </c>
      <c r="T29">
        <f t="shared" si="1"/>
        <v>1</v>
      </c>
    </row>
    <row r="30" spans="1:20" x14ac:dyDescent="0.25">
      <c r="A30" s="29">
        <v>4302</v>
      </c>
      <c r="B30" s="24" t="s">
        <v>29</v>
      </c>
      <c r="C30" s="25">
        <v>4400.8383164999996</v>
      </c>
      <c r="D30" s="5">
        <v>5867.7844219999997</v>
      </c>
      <c r="E30" s="16">
        <v>7334.7305274999999</v>
      </c>
      <c r="F30" s="5">
        <v>937.25593400000002</v>
      </c>
      <c r="G30" s="6">
        <v>6</v>
      </c>
      <c r="H30" s="6">
        <v>6</v>
      </c>
      <c r="I30" s="7">
        <v>0.15422302305270405</v>
      </c>
      <c r="J30" s="60">
        <v>2.5094402912540286E-3</v>
      </c>
      <c r="L30" t="str">
        <f t="shared" si="0"/>
        <v/>
      </c>
      <c r="M30" s="29">
        <v>4302</v>
      </c>
      <c r="N30" s="24" t="s">
        <v>29</v>
      </c>
      <c r="O30" s="25">
        <v>4400.8383164999996</v>
      </c>
      <c r="P30" s="5">
        <v>5867.7844219999997</v>
      </c>
      <c r="Q30" s="16">
        <v>7334.7305274999999</v>
      </c>
      <c r="R30" s="5">
        <v>937.25593400000002</v>
      </c>
      <c r="S30" s="177">
        <v>6</v>
      </c>
      <c r="T30">
        <f t="shared" si="1"/>
        <v>1</v>
      </c>
    </row>
    <row r="31" spans="1:20" x14ac:dyDescent="0.25">
      <c r="A31" s="29">
        <v>4305</v>
      </c>
      <c r="B31" s="24" t="s">
        <v>30</v>
      </c>
      <c r="C31" s="25">
        <v>1709.751591</v>
      </c>
      <c r="D31" s="5">
        <v>2279.6687879999999</v>
      </c>
      <c r="E31" s="16">
        <v>2849.5859849999997</v>
      </c>
      <c r="F31" s="5">
        <v>366.86825099999999</v>
      </c>
      <c r="G31" s="6">
        <v>18</v>
      </c>
      <c r="H31" s="6">
        <v>17</v>
      </c>
      <c r="I31" s="7">
        <v>0.16320486681333943</v>
      </c>
      <c r="J31" s="60">
        <v>-7.7770210929984799E-3</v>
      </c>
      <c r="L31" t="str">
        <f t="shared" si="0"/>
        <v/>
      </c>
      <c r="M31" s="29">
        <v>4305</v>
      </c>
      <c r="N31" s="24" t="s">
        <v>30</v>
      </c>
      <c r="O31" s="25">
        <v>1709.751591</v>
      </c>
      <c r="P31" s="5">
        <v>2279.6687879999999</v>
      </c>
      <c r="Q31" s="16">
        <v>2849.5859849999997</v>
      </c>
      <c r="R31" s="5">
        <v>366.86825099999999</v>
      </c>
      <c r="S31" s="177">
        <v>17</v>
      </c>
      <c r="T31">
        <f t="shared" si="1"/>
        <v>1</v>
      </c>
    </row>
    <row r="32" spans="1:20" x14ac:dyDescent="0.25">
      <c r="A32" s="29">
        <v>2904</v>
      </c>
      <c r="B32" s="24" t="s">
        <v>31</v>
      </c>
      <c r="C32" s="25">
        <v>74.741728499999994</v>
      </c>
      <c r="D32" s="5">
        <v>99.655637999999996</v>
      </c>
      <c r="E32" s="16">
        <v>124.5695475</v>
      </c>
      <c r="F32" s="5">
        <v>27.610607999999999</v>
      </c>
      <c r="G32" s="6">
        <v>76</v>
      </c>
      <c r="H32" s="6">
        <v>42</v>
      </c>
      <c r="I32" s="7">
        <v>0.27706016994241711</v>
      </c>
      <c r="J32" s="60">
        <v>2.772968226850455E-2</v>
      </c>
      <c r="L32" t="str">
        <f t="shared" si="0"/>
        <v/>
      </c>
      <c r="M32" s="29">
        <v>2904</v>
      </c>
      <c r="N32" s="24" t="s">
        <v>31</v>
      </c>
      <c r="O32" s="25">
        <v>74.741728499999994</v>
      </c>
      <c r="P32" s="5">
        <v>99.655637999999996</v>
      </c>
      <c r="Q32" s="16">
        <v>124.5695475</v>
      </c>
      <c r="R32" s="5">
        <v>27.610607999999999</v>
      </c>
      <c r="S32" s="177">
        <v>42</v>
      </c>
      <c r="T32">
        <f t="shared" si="1"/>
        <v>1</v>
      </c>
    </row>
    <row r="33" spans="1:20" x14ac:dyDescent="0.25">
      <c r="A33" s="30">
        <v>4103</v>
      </c>
      <c r="B33" s="26" t="s">
        <v>32</v>
      </c>
      <c r="C33" s="27">
        <v>2373.9902175000002</v>
      </c>
      <c r="D33" s="4">
        <v>3165.3202900000001</v>
      </c>
      <c r="E33" s="172">
        <v>3956.6503625</v>
      </c>
      <c r="F33" s="4">
        <v>2142.1553869999998</v>
      </c>
      <c r="G33" s="12">
        <v>48</v>
      </c>
      <c r="H33" s="12">
        <v>42</v>
      </c>
      <c r="I33" s="13">
        <v>0.71704132305708834</v>
      </c>
      <c r="J33" s="61">
        <v>-0.26669194313663419</v>
      </c>
      <c r="L33" t="str">
        <f t="shared" si="0"/>
        <v/>
      </c>
      <c r="M33" s="29">
        <v>4103</v>
      </c>
      <c r="N33" s="24" t="s">
        <v>32</v>
      </c>
      <c r="O33" s="25">
        <v>2373.9902175000002</v>
      </c>
      <c r="P33" s="5">
        <v>3165.3202900000001</v>
      </c>
      <c r="Q33" s="16">
        <v>3956.6503625</v>
      </c>
      <c r="R33" s="5">
        <v>2142.1553869999998</v>
      </c>
      <c r="S33" s="177">
        <v>42</v>
      </c>
      <c r="T33">
        <f t="shared" si="1"/>
        <v>1</v>
      </c>
    </row>
    <row r="34" spans="1:20" x14ac:dyDescent="0.25">
      <c r="A34" s="29">
        <v>1101</v>
      </c>
      <c r="B34" s="24" t="s">
        <v>33</v>
      </c>
      <c r="C34" s="25">
        <v>1691.2591897499999</v>
      </c>
      <c r="D34" s="5">
        <v>2255.0122529999999</v>
      </c>
      <c r="E34" s="16">
        <v>2818.7653162500001</v>
      </c>
      <c r="F34" s="5">
        <v>1911.274418</v>
      </c>
      <c r="G34" s="6">
        <v>15</v>
      </c>
      <c r="H34" s="6">
        <v>15</v>
      </c>
      <c r="I34" s="7">
        <v>0.83569518329592163</v>
      </c>
      <c r="J34" s="179">
        <v>2.0549105295344219E-2</v>
      </c>
      <c r="L34" t="str">
        <f t="shared" si="0"/>
        <v/>
      </c>
      <c r="M34" s="29">
        <v>1101</v>
      </c>
      <c r="N34" s="24" t="s">
        <v>33</v>
      </c>
      <c r="O34" s="25">
        <v>1691.2591897499999</v>
      </c>
      <c r="P34" s="5">
        <v>2255.0122529999999</v>
      </c>
      <c r="Q34" s="16">
        <v>2818.7653162500001</v>
      </c>
      <c r="R34" s="5">
        <v>1911.274418</v>
      </c>
      <c r="S34" s="177">
        <v>15</v>
      </c>
      <c r="T34">
        <f t="shared" si="1"/>
        <v>1</v>
      </c>
    </row>
    <row r="35" spans="1:20" x14ac:dyDescent="0.25">
      <c r="A35" s="29">
        <v>3506</v>
      </c>
      <c r="B35" s="24" t="s">
        <v>34</v>
      </c>
      <c r="C35" s="25">
        <v>2257.8831060000002</v>
      </c>
      <c r="D35" s="5">
        <v>3010.510808</v>
      </c>
      <c r="E35" s="16">
        <v>3763.1385099999998</v>
      </c>
      <c r="F35" s="5">
        <v>959.72739300000001</v>
      </c>
      <c r="G35" s="6">
        <v>14</v>
      </c>
      <c r="H35" s="6">
        <v>14</v>
      </c>
      <c r="I35" s="7">
        <v>0.3131980882265219</v>
      </c>
      <c r="J35" s="60">
        <v>-1.6279642644958212E-2</v>
      </c>
      <c r="L35" t="str">
        <f t="shared" si="0"/>
        <v/>
      </c>
      <c r="M35" s="29">
        <v>3506</v>
      </c>
      <c r="N35" s="24" t="s">
        <v>34</v>
      </c>
      <c r="O35" s="25">
        <v>2257.8831060000002</v>
      </c>
      <c r="P35" s="5">
        <v>3010.510808</v>
      </c>
      <c r="Q35" s="16">
        <v>3763.1385099999998</v>
      </c>
      <c r="R35" s="5">
        <v>959.72739300000001</v>
      </c>
      <c r="S35" s="177">
        <v>14</v>
      </c>
      <c r="T35">
        <f t="shared" si="1"/>
        <v>1</v>
      </c>
    </row>
    <row r="36" spans="1:20" x14ac:dyDescent="0.25">
      <c r="A36" s="29">
        <v>3502</v>
      </c>
      <c r="B36" s="24" t="s">
        <v>35</v>
      </c>
      <c r="C36" s="25">
        <v>14247.8286525</v>
      </c>
      <c r="D36" s="5">
        <v>18997.104869999999</v>
      </c>
      <c r="E36" s="16">
        <v>23746.381087499998</v>
      </c>
      <c r="F36" s="5">
        <v>9143.9950229999995</v>
      </c>
      <c r="G36" s="6">
        <v>6</v>
      </c>
      <c r="H36" s="6">
        <v>6</v>
      </c>
      <c r="I36" s="7">
        <v>0.48133623968355765</v>
      </c>
      <c r="J36" s="60">
        <v>2.7729686254814687E-2</v>
      </c>
      <c r="L36" t="str">
        <f t="shared" si="0"/>
        <v/>
      </c>
      <c r="M36" s="29">
        <v>3502</v>
      </c>
      <c r="N36" s="24" t="s">
        <v>35</v>
      </c>
      <c r="O36" s="25">
        <v>14247.8286525</v>
      </c>
      <c r="P36" s="5">
        <v>18997.104869999999</v>
      </c>
      <c r="Q36" s="16">
        <v>23746.381087499998</v>
      </c>
      <c r="R36" s="5">
        <v>9143.9950229999995</v>
      </c>
      <c r="S36" s="177">
        <v>6</v>
      </c>
      <c r="T36">
        <f t="shared" si="1"/>
        <v>1</v>
      </c>
    </row>
    <row r="37" spans="1:20" x14ac:dyDescent="0.25">
      <c r="A37" s="29">
        <v>1201</v>
      </c>
      <c r="B37" s="24" t="s">
        <v>36</v>
      </c>
      <c r="C37" s="25">
        <v>676.48576875000003</v>
      </c>
      <c r="D37" s="5">
        <v>901.98102500000005</v>
      </c>
      <c r="E37" s="16">
        <v>1127.4762812500001</v>
      </c>
      <c r="F37" s="5">
        <v>1008.243742</v>
      </c>
      <c r="G37" s="6">
        <v>21</v>
      </c>
      <c r="H37" s="6">
        <v>21</v>
      </c>
      <c r="I37" s="7">
        <v>1.116726482738237</v>
      </c>
      <c r="J37" s="60">
        <v>2.1183898877740126</v>
      </c>
      <c r="L37" t="str">
        <f t="shared" si="0"/>
        <v/>
      </c>
      <c r="M37" s="29">
        <v>1201</v>
      </c>
      <c r="N37" s="24" t="s">
        <v>36</v>
      </c>
      <c r="O37" s="25">
        <v>676.48576875000003</v>
      </c>
      <c r="P37" s="5">
        <v>901.98102500000005</v>
      </c>
      <c r="Q37" s="16">
        <v>1127.4762812500001</v>
      </c>
      <c r="R37" s="5">
        <v>1008.243742</v>
      </c>
      <c r="S37" s="177">
        <v>21</v>
      </c>
      <c r="T37">
        <f t="shared" si="1"/>
        <v>1</v>
      </c>
    </row>
    <row r="38" spans="1:20" x14ac:dyDescent="0.25">
      <c r="A38" s="29">
        <v>4307</v>
      </c>
      <c r="B38" s="24" t="s">
        <v>37</v>
      </c>
      <c r="C38" s="25">
        <v>3071.9344027500001</v>
      </c>
      <c r="D38" s="5">
        <v>4095.9125370000002</v>
      </c>
      <c r="E38" s="16">
        <v>5119.8906712500002</v>
      </c>
      <c r="F38" s="5">
        <v>2160.7741799999999</v>
      </c>
      <c r="G38" s="6">
        <v>7</v>
      </c>
      <c r="H38" s="6">
        <v>7</v>
      </c>
      <c r="I38" s="7">
        <v>0.51338781984664394</v>
      </c>
      <c r="J38" s="60">
        <v>3.4516794702743317E-3</v>
      </c>
      <c r="L38" t="str">
        <f t="shared" si="0"/>
        <v/>
      </c>
      <c r="M38" s="29">
        <v>4307</v>
      </c>
      <c r="N38" s="24" t="s">
        <v>37</v>
      </c>
      <c r="O38" s="25">
        <v>3071.9344027500001</v>
      </c>
      <c r="P38" s="5">
        <v>4095.9125370000002</v>
      </c>
      <c r="Q38" s="16">
        <v>5119.8906712500002</v>
      </c>
      <c r="R38" s="5">
        <v>2160.7741799999999</v>
      </c>
      <c r="S38" s="177">
        <v>7</v>
      </c>
      <c r="T38">
        <f t="shared" si="1"/>
        <v>1</v>
      </c>
    </row>
    <row r="39" spans="1:20" x14ac:dyDescent="0.25">
      <c r="A39" s="30">
        <v>1504</v>
      </c>
      <c r="B39" s="26" t="s">
        <v>38</v>
      </c>
      <c r="C39" s="27">
        <v>200.53429800000004</v>
      </c>
      <c r="D39" s="4">
        <v>267.37906400000003</v>
      </c>
      <c r="E39" s="172">
        <v>334.22383000000002</v>
      </c>
      <c r="F39" s="4">
        <v>113.41893399999999</v>
      </c>
      <c r="G39" s="12">
        <v>16</v>
      </c>
      <c r="H39" s="12">
        <v>11</v>
      </c>
      <c r="I39" s="13">
        <v>0.41613806335225356</v>
      </c>
      <c r="J39" s="61">
        <v>-0.70140234358575659</v>
      </c>
      <c r="L39" t="str">
        <f t="shared" si="0"/>
        <v/>
      </c>
      <c r="M39" s="29">
        <v>1504</v>
      </c>
      <c r="N39" s="24" t="s">
        <v>38</v>
      </c>
      <c r="O39" s="25">
        <v>200.53429800000004</v>
      </c>
      <c r="P39" s="5">
        <v>267.37906400000003</v>
      </c>
      <c r="Q39" s="16">
        <v>334.22383000000002</v>
      </c>
      <c r="R39" s="5">
        <v>113.41893399999999</v>
      </c>
      <c r="S39" s="177">
        <v>11</v>
      </c>
      <c r="T39">
        <f t="shared" si="1"/>
        <v>1</v>
      </c>
    </row>
    <row r="40" spans="1:20" x14ac:dyDescent="0.25">
      <c r="A40" s="29">
        <v>3501</v>
      </c>
      <c r="B40" s="24" t="s">
        <v>39</v>
      </c>
      <c r="C40" s="25">
        <v>8819.8163114999988</v>
      </c>
      <c r="D40" s="5">
        <v>11759.755082</v>
      </c>
      <c r="E40" s="16">
        <v>14699.693852500001</v>
      </c>
      <c r="F40" s="5">
        <v>3964.103341</v>
      </c>
      <c r="G40" s="6">
        <v>65</v>
      </c>
      <c r="H40" s="6">
        <v>65</v>
      </c>
      <c r="I40" s="7">
        <v>0.33547274422534523</v>
      </c>
      <c r="J40" s="60">
        <v>2.5269999468455307E-2</v>
      </c>
      <c r="L40" t="str">
        <f t="shared" si="0"/>
        <v/>
      </c>
      <c r="M40" s="29">
        <v>3501</v>
      </c>
      <c r="N40" s="24" t="s">
        <v>39</v>
      </c>
      <c r="O40" s="25">
        <v>8819.8163114999988</v>
      </c>
      <c r="P40" s="5">
        <v>11759.755082</v>
      </c>
      <c r="Q40" s="16">
        <v>14699.693852500001</v>
      </c>
      <c r="R40" s="5">
        <v>3964.103341</v>
      </c>
      <c r="S40" s="177">
        <v>65</v>
      </c>
      <c r="T40">
        <f t="shared" si="1"/>
        <v>1</v>
      </c>
    </row>
    <row r="41" spans="1:20" x14ac:dyDescent="0.25">
      <c r="A41" s="29">
        <v>3504</v>
      </c>
      <c r="B41" s="24" t="s">
        <v>40</v>
      </c>
      <c r="C41" s="25">
        <v>4184.1553732499997</v>
      </c>
      <c r="D41" s="5">
        <v>5578.8738309999999</v>
      </c>
      <c r="E41" s="16">
        <v>6973.5922887500001</v>
      </c>
      <c r="F41" s="5">
        <v>1685.7035820000001</v>
      </c>
      <c r="G41" s="6">
        <v>4</v>
      </c>
      <c r="H41" s="6">
        <v>4</v>
      </c>
      <c r="I41" s="7">
        <v>0.30215839846262338</v>
      </c>
      <c r="J41" s="60">
        <v>2.7729686269517089E-2</v>
      </c>
      <c r="L41" t="str">
        <f t="shared" si="0"/>
        <v/>
      </c>
      <c r="M41" s="29">
        <v>3504</v>
      </c>
      <c r="N41" s="24" t="s">
        <v>40</v>
      </c>
      <c r="O41" s="25">
        <v>4184.1553732499997</v>
      </c>
      <c r="P41" s="5">
        <v>5578.8738309999999</v>
      </c>
      <c r="Q41" s="16">
        <v>6973.5922887500001</v>
      </c>
      <c r="R41" s="5">
        <v>1685.7035820000001</v>
      </c>
      <c r="S41" s="177">
        <v>4</v>
      </c>
      <c r="T41">
        <f t="shared" si="1"/>
        <v>1</v>
      </c>
    </row>
    <row r="42" spans="1:20" x14ac:dyDescent="0.25">
      <c r="A42" s="29">
        <v>2102</v>
      </c>
      <c r="B42" s="24" t="s">
        <v>41</v>
      </c>
      <c r="C42" s="25">
        <v>160.77662325</v>
      </c>
      <c r="D42" s="5">
        <v>214.368831</v>
      </c>
      <c r="E42" s="16">
        <v>267.96103875</v>
      </c>
      <c r="F42" s="5">
        <v>52.018858000000002</v>
      </c>
      <c r="G42" s="6">
        <v>76</v>
      </c>
      <c r="H42" s="6">
        <v>49</v>
      </c>
      <c r="I42" s="7">
        <v>0.24432615467654778</v>
      </c>
      <c r="J42" s="60">
        <v>7.4843282742198605E-3</v>
      </c>
      <c r="L42" t="str">
        <f t="shared" si="0"/>
        <v/>
      </c>
      <c r="M42" s="29">
        <v>2102</v>
      </c>
      <c r="N42" s="24" t="s">
        <v>41</v>
      </c>
      <c r="O42" s="25">
        <v>160.77662325</v>
      </c>
      <c r="P42" s="5">
        <v>214.368831</v>
      </c>
      <c r="Q42" s="16">
        <v>267.96103875</v>
      </c>
      <c r="R42" s="5">
        <v>52.018858000000002</v>
      </c>
      <c r="S42" s="177">
        <v>49</v>
      </c>
      <c r="T42">
        <f t="shared" si="1"/>
        <v>1</v>
      </c>
    </row>
    <row r="43" spans="1:20" x14ac:dyDescent="0.25">
      <c r="A43" s="29">
        <v>2301</v>
      </c>
      <c r="B43" s="24" t="s">
        <v>42</v>
      </c>
      <c r="C43" s="25">
        <v>108.9869865</v>
      </c>
      <c r="D43" s="5">
        <v>145.31598199999999</v>
      </c>
      <c r="E43" s="16">
        <v>181.64497749999998</v>
      </c>
      <c r="F43" s="5">
        <v>46.732453</v>
      </c>
      <c r="G43" s="6">
        <v>67</v>
      </c>
      <c r="H43" s="6">
        <v>62</v>
      </c>
      <c r="I43" s="7">
        <v>0.32090556465381836</v>
      </c>
      <c r="J43" s="60">
        <v>1.2218360929781831E-2</v>
      </c>
      <c r="L43" t="str">
        <f t="shared" si="0"/>
        <v/>
      </c>
      <c r="M43" s="29">
        <v>2301</v>
      </c>
      <c r="N43" s="24" t="s">
        <v>42</v>
      </c>
      <c r="O43" s="25">
        <v>108.9869865</v>
      </c>
      <c r="P43" s="5">
        <v>145.31598199999999</v>
      </c>
      <c r="Q43" s="16">
        <v>181.64497749999998</v>
      </c>
      <c r="R43" s="5">
        <v>46.732453</v>
      </c>
      <c r="S43" s="177">
        <v>62</v>
      </c>
      <c r="T43">
        <f t="shared" si="1"/>
        <v>1</v>
      </c>
    </row>
    <row r="44" spans="1:20" x14ac:dyDescent="0.25">
      <c r="A44" s="29">
        <v>3102</v>
      </c>
      <c r="B44" s="24" t="s">
        <v>43</v>
      </c>
      <c r="C44" s="25">
        <v>1183.7969122499999</v>
      </c>
      <c r="D44" s="5">
        <v>1578.3958829999999</v>
      </c>
      <c r="E44" s="16">
        <v>1972.9948537499999</v>
      </c>
      <c r="F44" s="5">
        <v>948.091814</v>
      </c>
      <c r="G44" s="6">
        <v>23</v>
      </c>
      <c r="H44" s="6">
        <v>22</v>
      </c>
      <c r="I44" s="7">
        <v>0.59864847742503957</v>
      </c>
      <c r="J44" s="60">
        <v>2.6228215256901884E-2</v>
      </c>
      <c r="L44" t="str">
        <f t="shared" si="0"/>
        <v/>
      </c>
      <c r="M44" s="29">
        <v>3102</v>
      </c>
      <c r="N44" s="24" t="s">
        <v>43</v>
      </c>
      <c r="O44" s="25">
        <v>1183.7969122499999</v>
      </c>
      <c r="P44" s="5">
        <v>1578.3958829999999</v>
      </c>
      <c r="Q44" s="16">
        <v>1972.9948537499999</v>
      </c>
      <c r="R44" s="5">
        <v>948.091814</v>
      </c>
      <c r="S44" s="177">
        <v>22</v>
      </c>
      <c r="T44">
        <f t="shared" si="1"/>
        <v>1</v>
      </c>
    </row>
    <row r="45" spans="1:20" x14ac:dyDescent="0.25">
      <c r="A45" s="29">
        <v>2202</v>
      </c>
      <c r="B45" s="24" t="s">
        <v>44</v>
      </c>
      <c r="C45" s="25">
        <v>125.14319025</v>
      </c>
      <c r="D45" s="5">
        <v>166.857587</v>
      </c>
      <c r="E45" s="16">
        <v>208.57198374999999</v>
      </c>
      <c r="F45" s="5">
        <v>70.114598000000001</v>
      </c>
      <c r="G45" s="6">
        <v>71</v>
      </c>
      <c r="H45" s="6">
        <v>56</v>
      </c>
      <c r="I45" s="7">
        <v>0.41520720719516802</v>
      </c>
      <c r="J45" s="60">
        <v>2.3054799110879782E-2</v>
      </c>
      <c r="L45" t="str">
        <f t="shared" si="0"/>
        <v/>
      </c>
      <c r="M45" s="29">
        <v>2202</v>
      </c>
      <c r="N45" s="24" t="s">
        <v>44</v>
      </c>
      <c r="O45" s="25">
        <v>125.14319025</v>
      </c>
      <c r="P45" s="5">
        <v>166.857587</v>
      </c>
      <c r="Q45" s="16">
        <v>208.57198374999999</v>
      </c>
      <c r="R45" s="5">
        <v>70.114598000000001</v>
      </c>
      <c r="S45" s="177">
        <v>56</v>
      </c>
      <c r="T45">
        <f t="shared" si="1"/>
        <v>1</v>
      </c>
    </row>
    <row r="46" spans="1:20" x14ac:dyDescent="0.25">
      <c r="A46" s="29">
        <v>3106</v>
      </c>
      <c r="B46" s="24" t="s">
        <v>45</v>
      </c>
      <c r="C46" s="25">
        <v>3959.60199225</v>
      </c>
      <c r="D46" s="5">
        <v>5279.4693230000003</v>
      </c>
      <c r="E46" s="16">
        <v>6599.3366537500006</v>
      </c>
      <c r="F46" s="5">
        <v>2863.337814</v>
      </c>
      <c r="G46" s="6">
        <v>63</v>
      </c>
      <c r="H46" s="6">
        <v>63</v>
      </c>
      <c r="I46" s="7">
        <v>0.53601715820210039</v>
      </c>
      <c r="J46" s="60">
        <v>2.3639675125944521E-2</v>
      </c>
      <c r="L46" t="str">
        <f t="shared" si="0"/>
        <v/>
      </c>
      <c r="M46" s="29">
        <v>3106</v>
      </c>
      <c r="N46" s="24" t="s">
        <v>45</v>
      </c>
      <c r="O46" s="25">
        <v>3959.60199225</v>
      </c>
      <c r="P46" s="5">
        <v>5279.4693230000003</v>
      </c>
      <c r="Q46" s="16">
        <v>6599.3366537500006</v>
      </c>
      <c r="R46" s="5">
        <v>2863.337814</v>
      </c>
      <c r="S46" s="177">
        <v>63</v>
      </c>
      <c r="T46">
        <f t="shared" si="1"/>
        <v>1</v>
      </c>
    </row>
    <row r="47" spans="1:20" x14ac:dyDescent="0.25">
      <c r="A47" s="29">
        <v>3201</v>
      </c>
      <c r="B47" s="24" t="s">
        <v>46</v>
      </c>
      <c r="C47" s="25">
        <v>3068.8972395000001</v>
      </c>
      <c r="D47" s="5">
        <v>4091.8629860000001</v>
      </c>
      <c r="E47" s="16">
        <v>5114.8287325000001</v>
      </c>
      <c r="F47" s="5">
        <v>2621.4389799999999</v>
      </c>
      <c r="G47" s="6">
        <v>31</v>
      </c>
      <c r="H47" s="6">
        <v>30</v>
      </c>
      <c r="I47" s="7">
        <v>0.63616673393454914</v>
      </c>
      <c r="J47" s="60">
        <v>2.4811171630474405E-2</v>
      </c>
      <c r="L47" t="str">
        <f t="shared" si="0"/>
        <v/>
      </c>
      <c r="M47" s="29">
        <v>3201</v>
      </c>
      <c r="N47" s="24" t="s">
        <v>46</v>
      </c>
      <c r="O47" s="25">
        <v>3068.8972395000001</v>
      </c>
      <c r="P47" s="5">
        <v>4091.8629860000001</v>
      </c>
      <c r="Q47" s="16">
        <v>5114.8287325000001</v>
      </c>
      <c r="R47" s="5">
        <v>2621.4389799999999</v>
      </c>
      <c r="S47" s="177">
        <v>30</v>
      </c>
      <c r="T47">
        <f t="shared" si="1"/>
        <v>1</v>
      </c>
    </row>
    <row r="48" spans="1:20" x14ac:dyDescent="0.25">
      <c r="A48" s="29">
        <v>2909</v>
      </c>
      <c r="B48" s="24" t="s">
        <v>47</v>
      </c>
      <c r="C48" s="25">
        <v>475.74451949999997</v>
      </c>
      <c r="D48" s="5">
        <v>634.32602599999996</v>
      </c>
      <c r="E48" s="16">
        <v>792.90753249999989</v>
      </c>
      <c r="F48" s="5">
        <v>304.84038700000002</v>
      </c>
      <c r="G48" s="6">
        <v>53</v>
      </c>
      <c r="H48" s="6">
        <v>48</v>
      </c>
      <c r="I48" s="7">
        <v>0.47510622107816547</v>
      </c>
      <c r="J48" s="60">
        <v>2.0539651968137271E-2</v>
      </c>
      <c r="L48" t="str">
        <f t="shared" si="0"/>
        <v/>
      </c>
      <c r="M48" s="29">
        <v>2909</v>
      </c>
      <c r="N48" s="24" t="s">
        <v>47</v>
      </c>
      <c r="O48" s="25">
        <v>475.74451949999997</v>
      </c>
      <c r="P48" s="5">
        <v>634.32602599999996</v>
      </c>
      <c r="Q48" s="16">
        <v>792.90753249999989</v>
      </c>
      <c r="R48" s="5">
        <v>304.84038700000002</v>
      </c>
      <c r="S48" s="177">
        <v>48</v>
      </c>
      <c r="T48">
        <f t="shared" si="1"/>
        <v>1</v>
      </c>
    </row>
    <row r="49" spans="1:20" x14ac:dyDescent="0.25">
      <c r="A49" s="29">
        <v>3503</v>
      </c>
      <c r="B49" s="24" t="s">
        <v>48</v>
      </c>
      <c r="C49" s="25">
        <v>7761.2618984999999</v>
      </c>
      <c r="D49" s="5">
        <v>10348.349198</v>
      </c>
      <c r="E49" s="16">
        <v>12935.436497499999</v>
      </c>
      <c r="F49" s="5">
        <v>7346.0906169999998</v>
      </c>
      <c r="G49" s="6">
        <v>13</v>
      </c>
      <c r="H49" s="6">
        <v>12</v>
      </c>
      <c r="I49" s="7">
        <v>0.70647982244926988</v>
      </c>
      <c r="J49" s="60">
        <v>2.531765901278615E-2</v>
      </c>
      <c r="L49" t="str">
        <f t="shared" si="0"/>
        <v/>
      </c>
      <c r="M49" s="29">
        <v>3503</v>
      </c>
      <c r="N49" s="24" t="s">
        <v>48</v>
      </c>
      <c r="O49" s="25">
        <v>7761.2618984999999</v>
      </c>
      <c r="P49" s="5">
        <v>10348.349198</v>
      </c>
      <c r="Q49" s="16">
        <v>12935.436497499999</v>
      </c>
      <c r="R49" s="5">
        <v>7346.0906169999998</v>
      </c>
      <c r="S49" s="177">
        <v>12</v>
      </c>
      <c r="T49">
        <f t="shared" si="1"/>
        <v>1</v>
      </c>
    </row>
    <row r="50" spans="1:20" x14ac:dyDescent="0.25">
      <c r="A50" s="29">
        <v>1502</v>
      </c>
      <c r="B50" s="24" t="s">
        <v>49</v>
      </c>
      <c r="C50" s="25">
        <v>454.81413225000006</v>
      </c>
      <c r="D50" s="5">
        <v>606.41884300000004</v>
      </c>
      <c r="E50" s="16">
        <v>758.02355375000002</v>
      </c>
      <c r="F50" s="5">
        <v>333.29327599999999</v>
      </c>
      <c r="G50" s="6">
        <v>41</v>
      </c>
      <c r="H50" s="6">
        <v>37</v>
      </c>
      <c r="I50" s="7">
        <v>0.53986890208577853</v>
      </c>
      <c r="J50" s="60">
        <v>1.9078004448070202E-2</v>
      </c>
      <c r="L50" t="str">
        <f t="shared" si="0"/>
        <v/>
      </c>
      <c r="M50" s="29">
        <v>1502</v>
      </c>
      <c r="N50" s="24" t="s">
        <v>49</v>
      </c>
      <c r="O50" s="25">
        <v>454.81413225000006</v>
      </c>
      <c r="P50" s="5">
        <v>606.41884300000004</v>
      </c>
      <c r="Q50" s="16">
        <v>758.02355375000002</v>
      </c>
      <c r="R50" s="5">
        <v>333.29327599999999</v>
      </c>
      <c r="S50" s="177">
        <v>37</v>
      </c>
      <c r="T50">
        <f t="shared" si="1"/>
        <v>1</v>
      </c>
    </row>
    <row r="51" spans="1:20" x14ac:dyDescent="0.25">
      <c r="A51" s="29">
        <v>3108</v>
      </c>
      <c r="B51" s="24" t="s">
        <v>50</v>
      </c>
      <c r="C51" s="25">
        <v>3859.1929664999998</v>
      </c>
      <c r="D51" s="5">
        <v>5145.5906219999997</v>
      </c>
      <c r="E51" s="16">
        <v>6431.9882774999996</v>
      </c>
      <c r="F51" s="5">
        <v>2038.8966720000001</v>
      </c>
      <c r="G51" s="6">
        <v>16</v>
      </c>
      <c r="H51" s="6">
        <v>15</v>
      </c>
      <c r="I51" s="7">
        <v>0.4032139490509497</v>
      </c>
      <c r="J51" s="60">
        <v>2.1322956799681683E-2</v>
      </c>
      <c r="L51" t="str">
        <f t="shared" si="0"/>
        <v/>
      </c>
      <c r="M51" s="29">
        <v>3108</v>
      </c>
      <c r="N51" s="24" t="s">
        <v>50</v>
      </c>
      <c r="O51" s="25">
        <v>3859.1929664999998</v>
      </c>
      <c r="P51" s="5">
        <v>5145.5906219999997</v>
      </c>
      <c r="Q51" s="16">
        <v>6431.9882774999996</v>
      </c>
      <c r="R51" s="5">
        <v>2038.8966720000001</v>
      </c>
      <c r="S51" s="177">
        <v>15</v>
      </c>
      <c r="T51">
        <f t="shared" si="1"/>
        <v>1</v>
      </c>
    </row>
    <row r="52" spans="1:20" x14ac:dyDescent="0.25">
      <c r="A52" s="29">
        <v>4102</v>
      </c>
      <c r="B52" s="24" t="s">
        <v>51</v>
      </c>
      <c r="C52" s="25">
        <v>680.48214674999997</v>
      </c>
      <c r="D52" s="5">
        <v>907.309529</v>
      </c>
      <c r="E52" s="16">
        <v>1134.1369112499999</v>
      </c>
      <c r="F52" s="5">
        <v>730.07163200000002</v>
      </c>
      <c r="G52" s="6">
        <v>4</v>
      </c>
      <c r="H52" s="6">
        <v>4</v>
      </c>
      <c r="I52" s="7">
        <v>0.80465553227976738</v>
      </c>
      <c r="J52" s="60">
        <v>2.772968619847898E-2</v>
      </c>
      <c r="L52" t="str">
        <f t="shared" si="0"/>
        <v/>
      </c>
      <c r="M52" s="29">
        <v>4102</v>
      </c>
      <c r="N52" s="24" t="s">
        <v>51</v>
      </c>
      <c r="O52" s="25">
        <v>680.48214674999997</v>
      </c>
      <c r="P52" s="5">
        <v>907.309529</v>
      </c>
      <c r="Q52" s="16">
        <v>1134.1369112499999</v>
      </c>
      <c r="R52" s="5">
        <v>730.07163200000002</v>
      </c>
      <c r="S52" s="177">
        <v>4</v>
      </c>
      <c r="T52">
        <f t="shared" si="1"/>
        <v>1</v>
      </c>
    </row>
    <row r="53" spans="1:20" x14ac:dyDescent="0.25">
      <c r="A53" s="29">
        <v>2302</v>
      </c>
      <c r="B53" s="24" t="s">
        <v>52</v>
      </c>
      <c r="C53" s="25">
        <v>122.98334624999998</v>
      </c>
      <c r="D53" s="5">
        <v>163.97779499999999</v>
      </c>
      <c r="E53" s="16">
        <v>204.97224374999999</v>
      </c>
      <c r="F53" s="5">
        <v>42.321033</v>
      </c>
      <c r="G53" s="6">
        <v>82</v>
      </c>
      <c r="H53" s="6">
        <v>64</v>
      </c>
      <c r="I53" s="7">
        <v>0.36930962240590887</v>
      </c>
      <c r="J53" s="60">
        <v>-0.13463578046405622</v>
      </c>
      <c r="L53" t="str">
        <f t="shared" si="0"/>
        <v/>
      </c>
      <c r="M53" s="29">
        <v>2302</v>
      </c>
      <c r="N53" s="24" t="s">
        <v>52</v>
      </c>
      <c r="O53" s="25">
        <v>122.98334624999998</v>
      </c>
      <c r="P53" s="5">
        <v>163.97779499999999</v>
      </c>
      <c r="Q53" s="16">
        <v>204.97224374999999</v>
      </c>
      <c r="R53" s="5">
        <v>42.321033</v>
      </c>
      <c r="S53" s="177">
        <v>64</v>
      </c>
      <c r="T53">
        <f t="shared" si="1"/>
        <v>1</v>
      </c>
    </row>
    <row r="54" spans="1:20" x14ac:dyDescent="0.25">
      <c r="A54" s="29">
        <v>4303</v>
      </c>
      <c r="B54" s="24" t="s">
        <v>53</v>
      </c>
      <c r="C54" s="25">
        <v>5621.1696585</v>
      </c>
      <c r="D54" s="5">
        <v>7494.8928779999997</v>
      </c>
      <c r="E54" s="16">
        <v>9368.6160975000003</v>
      </c>
      <c r="F54" s="5">
        <v>4587.177565</v>
      </c>
      <c r="G54" s="6">
        <v>7</v>
      </c>
      <c r="H54" s="6">
        <v>7</v>
      </c>
      <c r="I54" s="7">
        <v>0.60916279917299121</v>
      </c>
      <c r="J54" s="60">
        <v>2.5396319275936396E-2</v>
      </c>
      <c r="L54" t="str">
        <f t="shared" si="0"/>
        <v/>
      </c>
      <c r="M54" s="29">
        <v>4303</v>
      </c>
      <c r="N54" s="24" t="s">
        <v>53</v>
      </c>
      <c r="O54" s="25">
        <v>5621.1696585</v>
      </c>
      <c r="P54" s="5">
        <v>7494.8928779999997</v>
      </c>
      <c r="Q54" s="16">
        <v>9368.6160975000003</v>
      </c>
      <c r="R54" s="5">
        <v>4587.177565</v>
      </c>
      <c r="S54" s="177">
        <v>7</v>
      </c>
      <c r="T54">
        <f t="shared" si="1"/>
        <v>1</v>
      </c>
    </row>
    <row r="55" spans="1:20" x14ac:dyDescent="0.25">
      <c r="A55" s="29">
        <v>2604</v>
      </c>
      <c r="B55" s="24" t="s">
        <v>54</v>
      </c>
      <c r="C55" s="25">
        <v>1324.1216992500001</v>
      </c>
      <c r="D55" s="5">
        <v>1765.4955990000001</v>
      </c>
      <c r="E55" s="16">
        <v>2206.8694987500003</v>
      </c>
      <c r="F55" s="5">
        <v>646.24059299999999</v>
      </c>
      <c r="G55" s="6">
        <v>109</v>
      </c>
      <c r="H55" s="6">
        <v>101</v>
      </c>
      <c r="I55" s="7">
        <v>0.36230735093674149</v>
      </c>
      <c r="J55" s="60">
        <v>1.2154669229411675E-2</v>
      </c>
      <c r="L55" t="str">
        <f t="shared" si="0"/>
        <v/>
      </c>
      <c r="M55" s="29">
        <v>2604</v>
      </c>
      <c r="N55" s="24" t="s">
        <v>54</v>
      </c>
      <c r="O55" s="25">
        <v>1324.1216992500001</v>
      </c>
      <c r="P55" s="5">
        <v>1765.4955990000001</v>
      </c>
      <c r="Q55" s="16">
        <v>2206.8694987500003</v>
      </c>
      <c r="R55" s="5">
        <v>646.24059299999999</v>
      </c>
      <c r="S55" s="177">
        <v>101</v>
      </c>
      <c r="T55">
        <f t="shared" si="1"/>
        <v>1</v>
      </c>
    </row>
    <row r="56" spans="1:20" x14ac:dyDescent="0.25">
      <c r="A56" s="29">
        <v>2906</v>
      </c>
      <c r="B56" s="24" t="s">
        <v>55</v>
      </c>
      <c r="C56" s="25">
        <v>489.92181450000004</v>
      </c>
      <c r="D56" s="5">
        <v>653.22908600000005</v>
      </c>
      <c r="E56" s="16">
        <v>816.53635750000012</v>
      </c>
      <c r="F56" s="5">
        <v>373.68532399999998</v>
      </c>
      <c r="G56" s="6">
        <v>113</v>
      </c>
      <c r="H56" s="6">
        <v>101</v>
      </c>
      <c r="I56" s="7">
        <v>0.56573665163540654</v>
      </c>
      <c r="J56" s="60">
        <v>2.9270375581731657E-2</v>
      </c>
      <c r="L56" t="str">
        <f t="shared" si="0"/>
        <v/>
      </c>
      <c r="M56" s="29">
        <v>2906</v>
      </c>
      <c r="N56" s="24" t="s">
        <v>55</v>
      </c>
      <c r="O56" s="25">
        <v>489.92181450000004</v>
      </c>
      <c r="P56" s="5">
        <v>653.22908600000005</v>
      </c>
      <c r="Q56" s="16">
        <v>816.53635750000012</v>
      </c>
      <c r="R56" s="5">
        <v>373.68532399999998</v>
      </c>
      <c r="S56" s="177">
        <v>101</v>
      </c>
      <c r="T56">
        <f t="shared" si="1"/>
        <v>1</v>
      </c>
    </row>
    <row r="57" spans="1:20" x14ac:dyDescent="0.25">
      <c r="A57" s="29">
        <v>5204</v>
      </c>
      <c r="B57" s="24" t="s">
        <v>56</v>
      </c>
      <c r="C57" s="25">
        <v>2150.9809964999999</v>
      </c>
      <c r="D57" s="5">
        <v>2867.9746620000001</v>
      </c>
      <c r="E57" s="16">
        <v>3584.9683275000002</v>
      </c>
      <c r="F57" s="5">
        <v>1714.0946759999999</v>
      </c>
      <c r="G57" s="6">
        <v>52</v>
      </c>
      <c r="H57" s="6">
        <v>48</v>
      </c>
      <c r="I57" s="7">
        <v>0.59127148308274258</v>
      </c>
      <c r="J57" s="60">
        <v>2.259751495918895E-2</v>
      </c>
      <c r="L57" t="str">
        <f t="shared" si="0"/>
        <v/>
      </c>
      <c r="M57" s="29">
        <v>5204</v>
      </c>
      <c r="N57" s="24" t="s">
        <v>56</v>
      </c>
      <c r="O57" s="25">
        <v>2150.9809964999999</v>
      </c>
      <c r="P57" s="5">
        <v>2867.9746620000001</v>
      </c>
      <c r="Q57" s="16">
        <v>3584.9683275000002</v>
      </c>
      <c r="R57" s="5">
        <v>1714.0946759999999</v>
      </c>
      <c r="S57" s="177">
        <v>48</v>
      </c>
      <c r="T57">
        <f t="shared" si="1"/>
        <v>1</v>
      </c>
    </row>
    <row r="58" spans="1:20" x14ac:dyDescent="0.25">
      <c r="A58" s="29">
        <v>3302</v>
      </c>
      <c r="B58" s="24" t="s">
        <v>57</v>
      </c>
      <c r="C58" s="25">
        <v>2589.3473497499999</v>
      </c>
      <c r="D58" s="5">
        <v>3452.4631330000002</v>
      </c>
      <c r="E58" s="16">
        <v>4315.5789162500005</v>
      </c>
      <c r="F58" s="5">
        <v>549.04940099999999</v>
      </c>
      <c r="G58" s="6">
        <v>15</v>
      </c>
      <c r="H58" s="6">
        <v>11</v>
      </c>
      <c r="I58" s="7">
        <v>0.15909373938288962</v>
      </c>
      <c r="J58" s="60">
        <v>2.4655478590894543E-2</v>
      </c>
      <c r="L58" t="str">
        <f t="shared" si="0"/>
        <v/>
      </c>
      <c r="M58" s="29">
        <v>3302</v>
      </c>
      <c r="N58" s="24" t="s">
        <v>57</v>
      </c>
      <c r="O58" s="25">
        <v>2589.3473497499999</v>
      </c>
      <c r="P58" s="5">
        <v>3452.4631330000002</v>
      </c>
      <c r="Q58" s="16">
        <v>4315.5789162500005</v>
      </c>
      <c r="R58" s="5">
        <v>549.04940099999999</v>
      </c>
      <c r="S58" s="177">
        <v>11</v>
      </c>
      <c r="T58">
        <f t="shared" si="1"/>
        <v>1</v>
      </c>
    </row>
    <row r="59" spans="1:20" x14ac:dyDescent="0.25">
      <c r="A59" s="29">
        <v>1701</v>
      </c>
      <c r="B59" s="24" t="s">
        <v>58</v>
      </c>
      <c r="C59" s="25">
        <v>373.32491249999998</v>
      </c>
      <c r="D59" s="5">
        <v>497.76655</v>
      </c>
      <c r="E59" s="16">
        <v>622.20818750000001</v>
      </c>
      <c r="F59" s="5">
        <v>206.781488</v>
      </c>
      <c r="G59" s="6">
        <v>114</v>
      </c>
      <c r="H59" s="6">
        <v>81</v>
      </c>
      <c r="I59" s="7">
        <v>0.41815179150325388</v>
      </c>
      <c r="J59" s="60">
        <v>-1.5880169866362836E-3</v>
      </c>
      <c r="L59" t="str">
        <f t="shared" si="0"/>
        <v/>
      </c>
      <c r="M59" s="29">
        <v>1701</v>
      </c>
      <c r="N59" s="24" t="s">
        <v>58</v>
      </c>
      <c r="O59" s="25">
        <v>373.32491249999998</v>
      </c>
      <c r="P59" s="5">
        <v>497.76655</v>
      </c>
      <c r="Q59" s="16">
        <v>622.20818750000001</v>
      </c>
      <c r="R59" s="5">
        <v>206.781488</v>
      </c>
      <c r="S59" s="177">
        <v>81</v>
      </c>
      <c r="T59">
        <f t="shared" si="1"/>
        <v>1</v>
      </c>
    </row>
    <row r="60" spans="1:20" x14ac:dyDescent="0.25">
      <c r="A60" s="29">
        <v>3103</v>
      </c>
      <c r="B60" s="24" t="s">
        <v>59</v>
      </c>
      <c r="C60" s="25">
        <v>2526.4126102499999</v>
      </c>
      <c r="D60" s="5">
        <v>3368.5501469999999</v>
      </c>
      <c r="E60" s="16">
        <v>4210.6876837500004</v>
      </c>
      <c r="F60" s="5">
        <v>1469.260583</v>
      </c>
      <c r="G60" s="6">
        <v>35</v>
      </c>
      <c r="H60" s="6">
        <v>35</v>
      </c>
      <c r="I60" s="7">
        <v>0.42977096565917938</v>
      </c>
      <c r="J60" s="60">
        <v>2.3290174488286925E-2</v>
      </c>
      <c r="L60" t="str">
        <f t="shared" si="0"/>
        <v/>
      </c>
      <c r="M60" s="29">
        <v>3103</v>
      </c>
      <c r="N60" s="24" t="s">
        <v>59</v>
      </c>
      <c r="O60" s="25">
        <v>2526.4126102499999</v>
      </c>
      <c r="P60" s="5">
        <v>3368.5501469999999</v>
      </c>
      <c r="Q60" s="16">
        <v>4210.6876837500004</v>
      </c>
      <c r="R60" s="5">
        <v>1469.260583</v>
      </c>
      <c r="S60" s="177">
        <v>35</v>
      </c>
      <c r="T60">
        <f t="shared" si="1"/>
        <v>1</v>
      </c>
    </row>
    <row r="61" spans="1:20" x14ac:dyDescent="0.25">
      <c r="A61" s="29">
        <v>3505</v>
      </c>
      <c r="B61" s="24" t="s">
        <v>60</v>
      </c>
      <c r="C61" s="25">
        <v>4906.5377077499998</v>
      </c>
      <c r="D61" s="5">
        <v>6542.0502770000003</v>
      </c>
      <c r="E61" s="16">
        <v>8177.5628462500008</v>
      </c>
      <c r="F61" s="5">
        <v>5006.8777989999999</v>
      </c>
      <c r="G61" s="6">
        <v>43</v>
      </c>
      <c r="H61" s="6">
        <v>42</v>
      </c>
      <c r="I61" s="7">
        <v>0.75565719314163204</v>
      </c>
      <c r="J61" s="60">
        <v>-2.4289108893282008E-2</v>
      </c>
      <c r="L61" t="str">
        <f t="shared" si="0"/>
        <v/>
      </c>
      <c r="M61" s="29">
        <v>3505</v>
      </c>
      <c r="N61" s="24" t="s">
        <v>60</v>
      </c>
      <c r="O61" s="25">
        <v>4906.5377077499998</v>
      </c>
      <c r="P61" s="5">
        <v>6542.0502770000003</v>
      </c>
      <c r="Q61" s="16">
        <v>8177.5628462500008</v>
      </c>
      <c r="R61" s="5">
        <v>5006.8777989999999</v>
      </c>
      <c r="S61" s="177">
        <v>42</v>
      </c>
      <c r="T61">
        <f t="shared" si="1"/>
        <v>1</v>
      </c>
    </row>
    <row r="62" spans="1:20" x14ac:dyDescent="0.25">
      <c r="A62" s="30">
        <v>4101</v>
      </c>
      <c r="B62" s="26" t="s">
        <v>61</v>
      </c>
      <c r="C62" s="27">
        <v>2883.5666152499998</v>
      </c>
      <c r="D62" s="4">
        <v>3844.7554869999999</v>
      </c>
      <c r="E62" s="172">
        <v>4805.94435875</v>
      </c>
      <c r="F62" s="4">
        <v>325.04441200000002</v>
      </c>
      <c r="G62" s="12">
        <v>57</v>
      </c>
      <c r="H62" s="12">
        <v>31</v>
      </c>
      <c r="I62" s="13">
        <v>8.7597819091059251E-2</v>
      </c>
      <c r="J62" s="61">
        <v>-0.27336874581856613</v>
      </c>
      <c r="L62" t="str">
        <f t="shared" si="0"/>
        <v/>
      </c>
      <c r="M62" s="29">
        <v>4101</v>
      </c>
      <c r="N62" s="24" t="s">
        <v>61</v>
      </c>
      <c r="O62" s="25">
        <v>2883.5666152499998</v>
      </c>
      <c r="P62" s="5">
        <v>3844.7554869999999</v>
      </c>
      <c r="Q62" s="16">
        <v>4805.94435875</v>
      </c>
      <c r="R62" s="5">
        <v>325.04441200000002</v>
      </c>
      <c r="S62" s="177">
        <v>31</v>
      </c>
      <c r="T62">
        <f t="shared" si="1"/>
        <v>1</v>
      </c>
    </row>
    <row r="63" spans="1:20" x14ac:dyDescent="0.25">
      <c r="A63" s="29">
        <v>3105</v>
      </c>
      <c r="B63" s="24" t="s">
        <v>62</v>
      </c>
      <c r="C63" s="25">
        <v>6036.6543345</v>
      </c>
      <c r="D63" s="5">
        <v>8048.8724460000003</v>
      </c>
      <c r="E63" s="16">
        <v>10061.0905575</v>
      </c>
      <c r="F63" s="5">
        <v>5298.0705690000004</v>
      </c>
      <c r="G63" s="6">
        <v>4</v>
      </c>
      <c r="H63" s="6">
        <v>4</v>
      </c>
      <c r="I63" s="7">
        <v>0.6582376108634882</v>
      </c>
      <c r="J63" s="60">
        <v>2.7729686243575209E-2</v>
      </c>
      <c r="L63" t="str">
        <f t="shared" si="0"/>
        <v/>
      </c>
      <c r="M63" s="29">
        <v>3105</v>
      </c>
      <c r="N63" s="24" t="s">
        <v>62</v>
      </c>
      <c r="O63" s="25">
        <v>6036.6543345</v>
      </c>
      <c r="P63" s="5">
        <v>8048.8724460000003</v>
      </c>
      <c r="Q63" s="16">
        <v>10061.0905575</v>
      </c>
      <c r="R63" s="5">
        <v>5298.0705690000004</v>
      </c>
      <c r="S63" s="177">
        <v>4</v>
      </c>
      <c r="T63">
        <f t="shared" si="1"/>
        <v>1</v>
      </c>
    </row>
    <row r="64" spans="1:20" x14ac:dyDescent="0.25">
      <c r="A64" s="29">
        <v>5106</v>
      </c>
      <c r="B64" s="24" t="s">
        <v>63</v>
      </c>
      <c r="C64" s="25">
        <v>2339.0555955</v>
      </c>
      <c r="D64" s="5">
        <v>3118.7407939999998</v>
      </c>
      <c r="E64" s="16">
        <v>3898.4259924999997</v>
      </c>
      <c r="F64" s="5">
        <v>2341.430331</v>
      </c>
      <c r="G64" s="6">
        <v>31</v>
      </c>
      <c r="H64" s="6">
        <v>31</v>
      </c>
      <c r="I64" s="7">
        <v>0.74792191794971552</v>
      </c>
      <c r="J64" s="60">
        <v>2.62102448120041E-2</v>
      </c>
      <c r="L64" t="str">
        <f t="shared" si="0"/>
        <v/>
      </c>
      <c r="M64" s="29">
        <v>5106</v>
      </c>
      <c r="N64" s="24" t="s">
        <v>63</v>
      </c>
      <c r="O64" s="25">
        <v>2339.0555955</v>
      </c>
      <c r="P64" s="5">
        <v>3118.7407939999998</v>
      </c>
      <c r="Q64" s="16">
        <v>3898.4259924999997</v>
      </c>
      <c r="R64" s="5">
        <v>2341.430331</v>
      </c>
      <c r="S64" s="177">
        <v>31</v>
      </c>
      <c r="T64">
        <f t="shared" si="1"/>
        <v>1</v>
      </c>
    </row>
    <row r="65" spans="1:20" x14ac:dyDescent="0.25">
      <c r="A65" s="29">
        <v>5203</v>
      </c>
      <c r="B65" s="24" t="s">
        <v>64</v>
      </c>
      <c r="C65" s="25">
        <v>1581.1892452500001</v>
      </c>
      <c r="D65" s="5">
        <v>2108.2523270000002</v>
      </c>
      <c r="E65" s="16">
        <v>2635.3154087500002</v>
      </c>
      <c r="F65" s="5">
        <v>1231.2133080000001</v>
      </c>
      <c r="G65" s="6">
        <v>52</v>
      </c>
      <c r="H65" s="6">
        <v>52</v>
      </c>
      <c r="I65" s="7">
        <v>0.57836594175939549</v>
      </c>
      <c r="J65" s="60">
        <v>2.4330020119655946E-2</v>
      </c>
      <c r="L65" t="str">
        <f t="shared" si="0"/>
        <v/>
      </c>
      <c r="M65" s="29">
        <v>5203</v>
      </c>
      <c r="N65" s="24" t="s">
        <v>64</v>
      </c>
      <c r="O65" s="25">
        <v>1581.1892452500001</v>
      </c>
      <c r="P65" s="5">
        <v>2108.2523270000002</v>
      </c>
      <c r="Q65" s="16">
        <v>2635.3154087500002</v>
      </c>
      <c r="R65" s="5">
        <v>1231.2133080000001</v>
      </c>
      <c r="S65" s="177">
        <v>52</v>
      </c>
      <c r="T65">
        <f t="shared" si="1"/>
        <v>1</v>
      </c>
    </row>
    <row r="66" spans="1:20" x14ac:dyDescent="0.25">
      <c r="A66" s="29">
        <v>2801</v>
      </c>
      <c r="B66" s="24" t="s">
        <v>65</v>
      </c>
      <c r="C66" s="25">
        <v>1039.1802779999998</v>
      </c>
      <c r="D66" s="5">
        <v>1385.5737039999999</v>
      </c>
      <c r="E66" s="16">
        <v>1731.96713</v>
      </c>
      <c r="F66" s="5">
        <v>1009.926339</v>
      </c>
      <c r="G66" s="6">
        <v>64</v>
      </c>
      <c r="H66" s="6">
        <v>58</v>
      </c>
      <c r="I66" s="7">
        <v>0.72548503837300093</v>
      </c>
      <c r="J66" s="60">
        <v>2.5106716033909758E-2</v>
      </c>
      <c r="L66" t="str">
        <f t="shared" si="0"/>
        <v/>
      </c>
      <c r="M66" s="29">
        <v>2801</v>
      </c>
      <c r="N66" s="24" t="s">
        <v>65</v>
      </c>
      <c r="O66" s="25">
        <v>1039.1802779999998</v>
      </c>
      <c r="P66" s="5">
        <v>1385.5737039999999</v>
      </c>
      <c r="Q66" s="16">
        <v>1731.96713</v>
      </c>
      <c r="R66" s="5">
        <v>1009.926339</v>
      </c>
      <c r="S66" s="177">
        <v>58</v>
      </c>
      <c r="T66">
        <f t="shared" si="1"/>
        <v>1</v>
      </c>
    </row>
    <row r="67" spans="1:20" x14ac:dyDescent="0.25">
      <c r="A67" s="29">
        <v>5205</v>
      </c>
      <c r="B67" s="24" t="s">
        <v>66</v>
      </c>
      <c r="C67" s="25">
        <v>1654.8129779999999</v>
      </c>
      <c r="D67" s="5">
        <v>2206.4173040000001</v>
      </c>
      <c r="E67" s="16">
        <v>2758.0216300000002</v>
      </c>
      <c r="F67" s="5">
        <v>1470.390384</v>
      </c>
      <c r="G67" s="6">
        <v>54</v>
      </c>
      <c r="H67" s="6">
        <v>52</v>
      </c>
      <c r="I67" s="7">
        <v>0.65868932379343281</v>
      </c>
      <c r="J67" s="60">
        <v>2.2152356976435732E-2</v>
      </c>
      <c r="L67" t="str">
        <f t="shared" si="0"/>
        <v/>
      </c>
      <c r="M67" s="29">
        <v>5205</v>
      </c>
      <c r="N67" s="24" t="s">
        <v>66</v>
      </c>
      <c r="O67" s="25">
        <v>1654.8129779999999</v>
      </c>
      <c r="P67" s="5">
        <v>2206.4173040000001</v>
      </c>
      <c r="Q67" s="16">
        <v>2758.0216300000002</v>
      </c>
      <c r="R67" s="5">
        <v>1470.390384</v>
      </c>
      <c r="S67" s="177">
        <v>52</v>
      </c>
      <c r="T67">
        <f t="shared" si="1"/>
        <v>1</v>
      </c>
    </row>
    <row r="68" spans="1:20" x14ac:dyDescent="0.25">
      <c r="A68" s="29">
        <v>2602</v>
      </c>
      <c r="B68" s="24" t="s">
        <v>67</v>
      </c>
      <c r="C68" s="25">
        <v>149.6210595</v>
      </c>
      <c r="D68" s="5">
        <v>199.49474599999999</v>
      </c>
      <c r="E68" s="16">
        <v>249.36843249999998</v>
      </c>
      <c r="F68" s="5">
        <v>84.911579000000003</v>
      </c>
      <c r="G68" s="6">
        <v>18</v>
      </c>
      <c r="H68" s="6">
        <v>18</v>
      </c>
      <c r="I68" s="7">
        <v>0.42514370012626984</v>
      </c>
      <c r="J68" s="60">
        <v>2.6233160028423824E-2</v>
      </c>
      <c r="L68" t="str">
        <f t="shared" si="0"/>
        <v/>
      </c>
      <c r="M68" s="29">
        <v>2602</v>
      </c>
      <c r="N68" s="24" t="s">
        <v>67</v>
      </c>
      <c r="O68" s="25">
        <v>149.6210595</v>
      </c>
      <c r="P68" s="5">
        <v>199.49474599999999</v>
      </c>
      <c r="Q68" s="16">
        <v>249.36843249999998</v>
      </c>
      <c r="R68" s="5">
        <v>84.911579000000003</v>
      </c>
      <c r="S68" s="177">
        <v>18</v>
      </c>
      <c r="T68">
        <f t="shared" si="1"/>
        <v>1</v>
      </c>
    </row>
    <row r="69" spans="1:20" x14ac:dyDescent="0.25">
      <c r="A69" s="29">
        <v>5202</v>
      </c>
      <c r="B69" s="24" t="s">
        <v>68</v>
      </c>
      <c r="C69" s="25">
        <v>2251.9951499999997</v>
      </c>
      <c r="D69" s="5">
        <v>3002.6601999999998</v>
      </c>
      <c r="E69" s="16">
        <v>3753.3252499999999</v>
      </c>
      <c r="F69" s="5">
        <v>1566.322224</v>
      </c>
      <c r="G69" s="6">
        <v>46</v>
      </c>
      <c r="H69" s="6">
        <v>46</v>
      </c>
      <c r="I69" s="7">
        <v>0.51645693227260703</v>
      </c>
      <c r="J69" s="60">
        <v>4.9422927467697948E-2</v>
      </c>
      <c r="L69" t="str">
        <f t="shared" si="0"/>
        <v/>
      </c>
      <c r="M69" s="29">
        <v>5202</v>
      </c>
      <c r="N69" s="24" t="s">
        <v>68</v>
      </c>
      <c r="O69" s="25">
        <v>2251.9951499999997</v>
      </c>
      <c r="P69" s="5">
        <v>3002.6601999999998</v>
      </c>
      <c r="Q69" s="16">
        <v>3753.3252499999999</v>
      </c>
      <c r="R69" s="5">
        <v>1566.322224</v>
      </c>
      <c r="S69" s="177">
        <v>46</v>
      </c>
      <c r="T69">
        <f t="shared" si="1"/>
        <v>1</v>
      </c>
    </row>
    <row r="70" spans="1:20" x14ac:dyDescent="0.25">
      <c r="A70" s="29">
        <v>4306</v>
      </c>
      <c r="B70" s="24" t="s">
        <v>69</v>
      </c>
      <c r="C70" s="25">
        <v>5600.851173</v>
      </c>
      <c r="D70" s="5">
        <v>7467.8015640000003</v>
      </c>
      <c r="E70" s="16">
        <v>9334.7519549999997</v>
      </c>
      <c r="F70" s="5">
        <v>4067.38753</v>
      </c>
      <c r="G70" s="6">
        <v>9</v>
      </c>
      <c r="H70" s="6">
        <v>9</v>
      </c>
      <c r="I70" s="7">
        <v>0.54151130588349117</v>
      </c>
      <c r="J70" s="60">
        <v>2.6135033290105251E-2</v>
      </c>
      <c r="L70" t="str">
        <f t="shared" si="0"/>
        <v/>
      </c>
      <c r="M70" s="29">
        <v>4306</v>
      </c>
      <c r="N70" s="24" t="s">
        <v>69</v>
      </c>
      <c r="O70" s="25">
        <v>5600.851173</v>
      </c>
      <c r="P70" s="5">
        <v>7467.8015640000003</v>
      </c>
      <c r="Q70" s="16">
        <v>9334.7519549999997</v>
      </c>
      <c r="R70" s="5">
        <v>4067.38753</v>
      </c>
      <c r="S70" s="177">
        <v>9</v>
      </c>
      <c r="T70">
        <f t="shared" si="1"/>
        <v>1</v>
      </c>
    </row>
    <row r="71" spans="1:20" x14ac:dyDescent="0.25">
      <c r="A71" s="29">
        <v>2105</v>
      </c>
      <c r="B71" s="24" t="s">
        <v>70</v>
      </c>
      <c r="C71" s="25">
        <v>453.68699249999997</v>
      </c>
      <c r="D71" s="5">
        <v>604.91598999999997</v>
      </c>
      <c r="E71" s="16">
        <v>756.14498749999996</v>
      </c>
      <c r="F71" s="5">
        <v>483.74847699999998</v>
      </c>
      <c r="G71" s="6">
        <v>10</v>
      </c>
      <c r="H71" s="6">
        <v>9</v>
      </c>
      <c r="I71" s="7">
        <v>0.79599067503589871</v>
      </c>
      <c r="J71" s="60">
        <v>2.5632153853737134E-2</v>
      </c>
      <c r="L71" t="str">
        <f t="shared" si="0"/>
        <v/>
      </c>
      <c r="M71" s="29">
        <v>2105</v>
      </c>
      <c r="N71" s="24" t="s">
        <v>70</v>
      </c>
      <c r="O71" s="25">
        <v>453.68699249999997</v>
      </c>
      <c r="P71" s="5">
        <v>604.91598999999997</v>
      </c>
      <c r="Q71" s="16">
        <v>756.14498749999996</v>
      </c>
      <c r="R71" s="5">
        <v>483.74847699999998</v>
      </c>
      <c r="S71" s="177">
        <v>9</v>
      </c>
      <c r="T71">
        <f t="shared" si="1"/>
        <v>1</v>
      </c>
    </row>
    <row r="72" spans="1:20" x14ac:dyDescent="0.25">
      <c r="A72" s="29">
        <v>5101</v>
      </c>
      <c r="B72" s="24" t="s">
        <v>71</v>
      </c>
      <c r="C72" s="25">
        <v>1334.9791957499999</v>
      </c>
      <c r="D72" s="5">
        <v>1779.9722609999999</v>
      </c>
      <c r="E72" s="16">
        <v>2224.9653262499996</v>
      </c>
      <c r="F72" s="5">
        <v>1697.3276699999999</v>
      </c>
      <c r="G72" s="6">
        <v>35</v>
      </c>
      <c r="H72" s="6">
        <v>34</v>
      </c>
      <c r="I72" s="7">
        <v>0.94817830511414714</v>
      </c>
      <c r="J72" s="60">
        <v>2.4361844536623278E-2</v>
      </c>
      <c r="L72" t="str">
        <f t="shared" si="0"/>
        <v/>
      </c>
      <c r="M72" s="29">
        <v>5101</v>
      </c>
      <c r="N72" s="24" t="s">
        <v>71</v>
      </c>
      <c r="O72" s="25">
        <v>1334.9791957499999</v>
      </c>
      <c r="P72" s="5">
        <v>1779.9722609999999</v>
      </c>
      <c r="Q72" s="16">
        <v>2224.9653262499996</v>
      </c>
      <c r="R72" s="5">
        <v>1697.3276699999999</v>
      </c>
      <c r="S72" s="177">
        <v>34</v>
      </c>
      <c r="T72">
        <f t="shared" si="1"/>
        <v>1</v>
      </c>
    </row>
    <row r="73" spans="1:20" x14ac:dyDescent="0.25">
      <c r="A73" s="29">
        <v>2902</v>
      </c>
      <c r="B73" s="24" t="s">
        <v>72</v>
      </c>
      <c r="C73" s="25">
        <v>228.15894300000002</v>
      </c>
      <c r="D73" s="5">
        <v>304.21192400000001</v>
      </c>
      <c r="E73" s="16">
        <v>380.264905</v>
      </c>
      <c r="F73" s="5">
        <v>167.01800299999999</v>
      </c>
      <c r="G73" s="6">
        <v>41</v>
      </c>
      <c r="H73" s="6">
        <v>40</v>
      </c>
      <c r="I73" s="7">
        <v>0.56265765194137407</v>
      </c>
      <c r="J73" s="60">
        <v>8.1417592316613746E-2</v>
      </c>
      <c r="L73" t="str">
        <f t="shared" si="0"/>
        <v/>
      </c>
      <c r="M73" s="29">
        <v>2902</v>
      </c>
      <c r="N73" s="24" t="s">
        <v>72</v>
      </c>
      <c r="O73" s="25">
        <v>228.15894300000002</v>
      </c>
      <c r="P73" s="5">
        <v>304.21192400000001</v>
      </c>
      <c r="Q73" s="16">
        <v>380.264905</v>
      </c>
      <c r="R73" s="5">
        <v>167.01800299999999</v>
      </c>
      <c r="S73" s="177">
        <v>40</v>
      </c>
      <c r="T73">
        <f t="shared" si="1"/>
        <v>1</v>
      </c>
    </row>
    <row r="74" spans="1:20" x14ac:dyDescent="0.25">
      <c r="A74" s="29">
        <v>5104</v>
      </c>
      <c r="B74" s="24" t="s">
        <v>73</v>
      </c>
      <c r="C74" s="25">
        <v>1029.55200375</v>
      </c>
      <c r="D74" s="5">
        <v>1372.736005</v>
      </c>
      <c r="E74" s="16">
        <v>1715.9200062499999</v>
      </c>
      <c r="F74" s="5">
        <v>697.36155499999995</v>
      </c>
      <c r="G74" s="6">
        <v>22</v>
      </c>
      <c r="H74" s="6">
        <v>22</v>
      </c>
      <c r="I74" s="7">
        <v>0.50134579912376231</v>
      </c>
      <c r="J74" s="60">
        <v>6.2375899115728377E-2</v>
      </c>
      <c r="L74" t="str">
        <f t="shared" ref="L74:L106" si="2">IF(M74=A74,"","NÃO")</f>
        <v/>
      </c>
      <c r="M74" s="29">
        <v>5104</v>
      </c>
      <c r="N74" s="24" t="s">
        <v>73</v>
      </c>
      <c r="O74" s="25">
        <v>1029.55200375</v>
      </c>
      <c r="P74" s="5">
        <v>1372.736005</v>
      </c>
      <c r="Q74" s="16">
        <v>1715.9200062499999</v>
      </c>
      <c r="R74" s="5">
        <v>697.36155499999995</v>
      </c>
      <c r="S74" s="177">
        <v>22</v>
      </c>
      <c r="T74">
        <f t="shared" ref="T74:T105" si="3">H74/S74</f>
        <v>1</v>
      </c>
    </row>
    <row r="75" spans="1:20" x14ac:dyDescent="0.25">
      <c r="A75" s="29">
        <v>2402</v>
      </c>
      <c r="B75" s="24" t="s">
        <v>74</v>
      </c>
      <c r="C75" s="25">
        <v>443.95889699999998</v>
      </c>
      <c r="D75" s="5">
        <v>591.94519600000001</v>
      </c>
      <c r="E75" s="16">
        <v>739.93149500000004</v>
      </c>
      <c r="F75" s="5">
        <v>259.42740800000001</v>
      </c>
      <c r="G75" s="6">
        <v>16</v>
      </c>
      <c r="H75" s="6">
        <v>16</v>
      </c>
      <c r="I75" s="7">
        <v>0.44767138630180037</v>
      </c>
      <c r="J75" s="60">
        <v>5.5322200465420402E-3</v>
      </c>
      <c r="L75" t="str">
        <f t="shared" si="2"/>
        <v/>
      </c>
      <c r="M75" s="29">
        <v>2402</v>
      </c>
      <c r="N75" s="24" t="s">
        <v>74</v>
      </c>
      <c r="O75" s="25">
        <v>443.95889699999998</v>
      </c>
      <c r="P75" s="5">
        <v>591.94519600000001</v>
      </c>
      <c r="Q75" s="16">
        <v>739.93149500000004</v>
      </c>
      <c r="R75" s="5">
        <v>259.42740800000001</v>
      </c>
      <c r="S75" s="177">
        <v>16</v>
      </c>
      <c r="T75">
        <f t="shared" si="3"/>
        <v>1</v>
      </c>
    </row>
    <row r="76" spans="1:20" x14ac:dyDescent="0.25">
      <c r="A76" s="29">
        <v>2103</v>
      </c>
      <c r="B76" s="24" t="s">
        <v>75</v>
      </c>
      <c r="C76" s="25">
        <v>639.6033195</v>
      </c>
      <c r="D76" s="5">
        <v>852.80442600000003</v>
      </c>
      <c r="E76" s="16">
        <v>1066.0055325000001</v>
      </c>
      <c r="F76" s="5">
        <v>484.55440199999998</v>
      </c>
      <c r="G76" s="6">
        <v>42</v>
      </c>
      <c r="H76" s="6">
        <v>42</v>
      </c>
      <c r="I76" s="7">
        <v>0.56677478338698506</v>
      </c>
      <c r="J76" s="60">
        <v>2.6997711318335251E-2</v>
      </c>
      <c r="L76" t="str">
        <f t="shared" si="2"/>
        <v/>
      </c>
      <c r="M76" s="29">
        <v>2103</v>
      </c>
      <c r="N76" s="24" t="s">
        <v>75</v>
      </c>
      <c r="O76" s="25">
        <v>639.6033195</v>
      </c>
      <c r="P76" s="5">
        <v>852.80442600000003</v>
      </c>
      <c r="Q76" s="16">
        <v>1066.0055325000001</v>
      </c>
      <c r="R76" s="5">
        <v>484.55440199999998</v>
      </c>
      <c r="S76" s="177">
        <v>42</v>
      </c>
      <c r="T76">
        <f t="shared" si="3"/>
        <v>1</v>
      </c>
    </row>
    <row r="77" spans="1:20" x14ac:dyDescent="0.25">
      <c r="A77" s="29">
        <v>1202</v>
      </c>
      <c r="B77" s="24" t="s">
        <v>76</v>
      </c>
      <c r="C77" s="25">
        <v>164.06324025000001</v>
      </c>
      <c r="D77" s="5">
        <v>218.75098700000001</v>
      </c>
      <c r="E77" s="16">
        <v>273.43873374999998</v>
      </c>
      <c r="F77" s="5">
        <v>116.622135</v>
      </c>
      <c r="G77" s="6">
        <v>8</v>
      </c>
      <c r="H77" s="6">
        <v>8</v>
      </c>
      <c r="I77" s="7">
        <v>0.53117320106064914</v>
      </c>
      <c r="J77" s="60">
        <v>2.6715567676455009E-2</v>
      </c>
      <c r="L77" t="str">
        <f t="shared" si="2"/>
        <v/>
      </c>
      <c r="M77" s="29">
        <v>1202</v>
      </c>
      <c r="N77" s="24" t="s">
        <v>76</v>
      </c>
      <c r="O77" s="25">
        <v>164.06324025000001</v>
      </c>
      <c r="P77" s="5">
        <v>218.75098700000001</v>
      </c>
      <c r="Q77" s="16">
        <v>273.43873374999998</v>
      </c>
      <c r="R77" s="5">
        <v>116.622135</v>
      </c>
      <c r="S77" s="177">
        <v>8</v>
      </c>
      <c r="T77">
        <f t="shared" si="3"/>
        <v>1</v>
      </c>
    </row>
    <row r="78" spans="1:20" x14ac:dyDescent="0.25">
      <c r="A78" s="29">
        <v>2206</v>
      </c>
      <c r="B78" s="24" t="s">
        <v>77</v>
      </c>
      <c r="C78" s="25">
        <v>96.087915750000008</v>
      </c>
      <c r="D78" s="5">
        <v>128.117221</v>
      </c>
      <c r="E78" s="16">
        <v>160.14652624999999</v>
      </c>
      <c r="F78" s="5">
        <v>61.820633999999998</v>
      </c>
      <c r="G78" s="6">
        <v>33</v>
      </c>
      <c r="H78" s="6">
        <v>28</v>
      </c>
      <c r="I78" s="7">
        <v>0.47486402341136613</v>
      </c>
      <c r="J78" s="60">
        <v>1.7216064578328947E-2</v>
      </c>
      <c r="L78" t="str">
        <f t="shared" si="2"/>
        <v/>
      </c>
      <c r="M78" s="29">
        <v>2206</v>
      </c>
      <c r="N78" s="24" t="s">
        <v>77</v>
      </c>
      <c r="O78" s="25">
        <v>96.087915750000008</v>
      </c>
      <c r="P78" s="5">
        <v>128.117221</v>
      </c>
      <c r="Q78" s="16">
        <v>160.14652624999999</v>
      </c>
      <c r="R78" s="5">
        <v>61.820633999999998</v>
      </c>
      <c r="S78" s="177">
        <v>28</v>
      </c>
      <c r="T78">
        <f t="shared" si="3"/>
        <v>1</v>
      </c>
    </row>
    <row r="79" spans="1:20" x14ac:dyDescent="0.25">
      <c r="A79" s="29">
        <v>2910</v>
      </c>
      <c r="B79" s="24" t="s">
        <v>78</v>
      </c>
      <c r="C79" s="25">
        <v>360.65003024999999</v>
      </c>
      <c r="D79" s="5">
        <v>480.86670700000002</v>
      </c>
      <c r="E79" s="16">
        <v>601.08338375000005</v>
      </c>
      <c r="F79" s="5">
        <v>431.81066900000002</v>
      </c>
      <c r="G79" s="6">
        <v>2</v>
      </c>
      <c r="H79" s="6">
        <v>2</v>
      </c>
      <c r="I79" s="7">
        <v>0.89798412473583866</v>
      </c>
      <c r="J79" s="60">
        <v>2.7729686275622653E-2</v>
      </c>
      <c r="L79" t="str">
        <f t="shared" si="2"/>
        <v/>
      </c>
      <c r="M79" s="29">
        <v>2910</v>
      </c>
      <c r="N79" s="24" t="s">
        <v>78</v>
      </c>
      <c r="O79" s="25">
        <v>360.65003024999999</v>
      </c>
      <c r="P79" s="5">
        <v>480.86670700000002</v>
      </c>
      <c r="Q79" s="16">
        <v>601.08338375000005</v>
      </c>
      <c r="R79" s="5">
        <v>431.81066900000002</v>
      </c>
      <c r="S79" s="177">
        <v>2</v>
      </c>
      <c r="T79">
        <f t="shared" si="3"/>
        <v>1</v>
      </c>
    </row>
    <row r="80" spans="1:20" x14ac:dyDescent="0.25">
      <c r="A80" s="29">
        <v>2903</v>
      </c>
      <c r="B80" s="24" t="s">
        <v>79</v>
      </c>
      <c r="C80" s="25">
        <v>135.63942374999999</v>
      </c>
      <c r="D80" s="5">
        <v>180.852565</v>
      </c>
      <c r="E80" s="16">
        <v>226.06570625000001</v>
      </c>
      <c r="F80" s="5">
        <v>33.622135</v>
      </c>
      <c r="G80" s="6">
        <v>10</v>
      </c>
      <c r="H80" s="6">
        <v>7</v>
      </c>
      <c r="I80" s="7">
        <v>0.18590908566876008</v>
      </c>
      <c r="J80" s="60">
        <v>2.7729685774556614E-2</v>
      </c>
      <c r="L80" t="str">
        <f t="shared" si="2"/>
        <v/>
      </c>
      <c r="M80" s="29">
        <v>2903</v>
      </c>
      <c r="N80" s="24" t="s">
        <v>79</v>
      </c>
      <c r="O80" s="25">
        <v>135.63942374999999</v>
      </c>
      <c r="P80" s="5">
        <v>180.852565</v>
      </c>
      <c r="Q80" s="16">
        <v>226.06570625000001</v>
      </c>
      <c r="R80" s="5">
        <v>33.622135</v>
      </c>
      <c r="S80" s="177">
        <v>7</v>
      </c>
      <c r="T80">
        <f t="shared" si="3"/>
        <v>1</v>
      </c>
    </row>
    <row r="81" spans="1:20" x14ac:dyDescent="0.25">
      <c r="A81" s="29">
        <v>5206</v>
      </c>
      <c r="B81" s="24" t="s">
        <v>80</v>
      </c>
      <c r="C81" s="25">
        <v>4474.6631715000003</v>
      </c>
      <c r="D81" s="5">
        <v>5966.2175619999998</v>
      </c>
      <c r="E81" s="16">
        <v>7457.7719524999993</v>
      </c>
      <c r="F81" s="5">
        <v>4908.9947110000003</v>
      </c>
      <c r="G81" s="6">
        <v>5</v>
      </c>
      <c r="H81" s="6">
        <v>5</v>
      </c>
      <c r="I81" s="7">
        <v>0.81160795282353926</v>
      </c>
      <c r="J81" s="60">
        <v>2.0555500302094742E-2</v>
      </c>
      <c r="L81" t="str">
        <f t="shared" si="2"/>
        <v/>
      </c>
      <c r="M81" s="29">
        <v>5206</v>
      </c>
      <c r="N81" s="24" t="s">
        <v>80</v>
      </c>
      <c r="O81" s="25">
        <v>4474.6631715000003</v>
      </c>
      <c r="P81" s="5">
        <v>5966.2175619999998</v>
      </c>
      <c r="Q81" s="16">
        <v>7457.7719524999993</v>
      </c>
      <c r="R81" s="5">
        <v>4908.9947110000003</v>
      </c>
      <c r="S81" s="177">
        <v>5</v>
      </c>
      <c r="T81">
        <f t="shared" si="3"/>
        <v>1</v>
      </c>
    </row>
    <row r="82" spans="1:20" x14ac:dyDescent="0.25">
      <c r="A82" s="29">
        <v>2201</v>
      </c>
      <c r="B82" s="24" t="s">
        <v>81</v>
      </c>
      <c r="C82" s="25">
        <v>153.59732325000002</v>
      </c>
      <c r="D82" s="5">
        <v>204.79643100000001</v>
      </c>
      <c r="E82" s="16">
        <v>255.99553875000001</v>
      </c>
      <c r="F82" s="5">
        <v>100.197487</v>
      </c>
      <c r="G82" s="6">
        <v>51</v>
      </c>
      <c r="H82" s="6">
        <v>49</v>
      </c>
      <c r="I82" s="7">
        <v>0.44862714376777041</v>
      </c>
      <c r="J82" s="60">
        <v>5.0957749664008498E-2</v>
      </c>
      <c r="L82" t="str">
        <f t="shared" si="2"/>
        <v/>
      </c>
      <c r="M82" s="29">
        <v>2201</v>
      </c>
      <c r="N82" s="24" t="s">
        <v>81</v>
      </c>
      <c r="O82" s="25">
        <v>153.59732325000002</v>
      </c>
      <c r="P82" s="5">
        <v>204.79643100000001</v>
      </c>
      <c r="Q82" s="16">
        <v>255.99553875000001</v>
      </c>
      <c r="R82" s="5">
        <v>100.197487</v>
      </c>
      <c r="S82" s="177">
        <v>49</v>
      </c>
      <c r="T82">
        <f t="shared" si="3"/>
        <v>1</v>
      </c>
    </row>
    <row r="83" spans="1:20" x14ac:dyDescent="0.25">
      <c r="A83" s="29">
        <v>2502</v>
      </c>
      <c r="B83" s="24" t="s">
        <v>82</v>
      </c>
      <c r="C83" s="25">
        <v>209.57292375</v>
      </c>
      <c r="D83" s="5">
        <v>279.430565</v>
      </c>
      <c r="E83" s="16">
        <v>349.28820625000003</v>
      </c>
      <c r="F83" s="5">
        <v>138.23607000000001</v>
      </c>
      <c r="G83" s="6">
        <v>24</v>
      </c>
      <c r="H83" s="6">
        <v>23</v>
      </c>
      <c r="I83" s="7">
        <v>0.49194327186086856</v>
      </c>
      <c r="J83" s="60">
        <v>0.11379591554887454</v>
      </c>
      <c r="L83" t="str">
        <f t="shared" si="2"/>
        <v/>
      </c>
      <c r="M83" s="29">
        <v>2502</v>
      </c>
      <c r="N83" s="24" t="s">
        <v>82</v>
      </c>
      <c r="O83" s="25">
        <v>209.57292375</v>
      </c>
      <c r="P83" s="5">
        <v>279.430565</v>
      </c>
      <c r="Q83" s="16">
        <v>349.28820625000003</v>
      </c>
      <c r="R83" s="5">
        <v>138.23607000000001</v>
      </c>
      <c r="S83" s="177">
        <v>23</v>
      </c>
      <c r="T83">
        <f t="shared" si="3"/>
        <v>1</v>
      </c>
    </row>
    <row r="84" spans="1:20" x14ac:dyDescent="0.25">
      <c r="A84" s="29">
        <v>3107</v>
      </c>
      <c r="B84" s="24" t="s">
        <v>83</v>
      </c>
      <c r="C84" s="25">
        <v>1349.4004125000001</v>
      </c>
      <c r="D84" s="5">
        <v>1799.20055</v>
      </c>
      <c r="E84" s="16">
        <v>2249.0006874999999</v>
      </c>
      <c r="F84" s="5">
        <v>802.08962799999995</v>
      </c>
      <c r="G84" s="6">
        <v>29</v>
      </c>
      <c r="H84" s="6">
        <v>26</v>
      </c>
      <c r="I84" s="7">
        <v>0.4424794375943113</v>
      </c>
      <c r="J84" s="60">
        <v>1.5452168513104905E-2</v>
      </c>
      <c r="L84" t="str">
        <f t="shared" si="2"/>
        <v/>
      </c>
      <c r="M84" s="29">
        <v>3107</v>
      </c>
      <c r="N84" s="24" t="s">
        <v>83</v>
      </c>
      <c r="O84" s="25">
        <v>1349.4004125000001</v>
      </c>
      <c r="P84" s="5">
        <v>1799.20055</v>
      </c>
      <c r="Q84" s="16">
        <v>2249.0006874999999</v>
      </c>
      <c r="R84" s="5">
        <v>802.08962799999995</v>
      </c>
      <c r="S84" s="177">
        <v>26</v>
      </c>
      <c r="T84">
        <f t="shared" si="3"/>
        <v>1</v>
      </c>
    </row>
    <row r="85" spans="1:20" x14ac:dyDescent="0.25">
      <c r="A85" s="29">
        <v>2905</v>
      </c>
      <c r="B85" s="24" t="s">
        <v>84</v>
      </c>
      <c r="C85" s="25">
        <v>943.44028874999992</v>
      </c>
      <c r="D85" s="5">
        <v>1257.9203849999999</v>
      </c>
      <c r="E85" s="16">
        <v>1572.4004812499998</v>
      </c>
      <c r="F85" s="5">
        <v>825.13924799999995</v>
      </c>
      <c r="G85" s="6">
        <v>35</v>
      </c>
      <c r="H85" s="6">
        <v>34</v>
      </c>
      <c r="I85" s="7">
        <v>0.65449634915925325</v>
      </c>
      <c r="J85" s="60">
        <v>5.7123639829399935E-2</v>
      </c>
      <c r="L85" t="str">
        <f t="shared" si="2"/>
        <v/>
      </c>
      <c r="M85" s="29">
        <v>2905</v>
      </c>
      <c r="N85" s="24" t="s">
        <v>84</v>
      </c>
      <c r="O85" s="25">
        <v>943.44028874999992</v>
      </c>
      <c r="P85" s="5">
        <v>1257.9203849999999</v>
      </c>
      <c r="Q85" s="16">
        <v>1572.4004812499998</v>
      </c>
      <c r="R85" s="5">
        <v>825.13924799999995</v>
      </c>
      <c r="S85" s="177">
        <v>34</v>
      </c>
      <c r="T85">
        <f t="shared" si="3"/>
        <v>1</v>
      </c>
    </row>
    <row r="86" spans="1:20" x14ac:dyDescent="0.25">
      <c r="A86" s="29">
        <v>2203</v>
      </c>
      <c r="B86" s="24" t="s">
        <v>85</v>
      </c>
      <c r="C86" s="25">
        <v>108.68405025000001</v>
      </c>
      <c r="D86" s="5">
        <v>144.91206700000001</v>
      </c>
      <c r="E86" s="16">
        <v>181.14008375</v>
      </c>
      <c r="F86" s="5">
        <v>24.861280000000001</v>
      </c>
      <c r="G86" s="6">
        <v>6</v>
      </c>
      <c r="H86" s="6">
        <v>4</v>
      </c>
      <c r="I86" s="7">
        <v>0.17156114404192441</v>
      </c>
      <c r="J86" s="60">
        <v>2.7729689060991526E-2</v>
      </c>
      <c r="L86" t="str">
        <f t="shared" si="2"/>
        <v/>
      </c>
      <c r="M86" s="29">
        <v>2203</v>
      </c>
      <c r="N86" s="24" t="s">
        <v>85</v>
      </c>
      <c r="O86" s="25">
        <v>108.68405025000001</v>
      </c>
      <c r="P86" s="5">
        <v>144.91206700000001</v>
      </c>
      <c r="Q86" s="16">
        <v>181.14008375</v>
      </c>
      <c r="R86" s="5">
        <v>24.861280000000001</v>
      </c>
      <c r="S86" s="177">
        <v>4</v>
      </c>
      <c r="T86">
        <f t="shared" si="3"/>
        <v>1</v>
      </c>
    </row>
    <row r="87" spans="1:20" x14ac:dyDescent="0.25">
      <c r="A87" s="29">
        <v>5207</v>
      </c>
      <c r="B87" s="24" t="s">
        <v>86</v>
      </c>
      <c r="C87" s="25">
        <v>2821.1331810000001</v>
      </c>
      <c r="D87" s="5">
        <v>3761.5109080000002</v>
      </c>
      <c r="E87" s="16">
        <v>4701.8886350000002</v>
      </c>
      <c r="F87" s="5">
        <v>1760.592582</v>
      </c>
      <c r="G87" s="6">
        <v>53</v>
      </c>
      <c r="H87" s="6">
        <v>49</v>
      </c>
      <c r="I87" s="7">
        <v>0.47530152182719126</v>
      </c>
      <c r="J87" s="60">
        <v>4.8234379738886571E-2</v>
      </c>
      <c r="L87" t="str">
        <f t="shared" si="2"/>
        <v/>
      </c>
      <c r="M87" s="29">
        <v>5207</v>
      </c>
      <c r="N87" s="24" t="s">
        <v>86</v>
      </c>
      <c r="O87" s="25">
        <v>2821.1331810000001</v>
      </c>
      <c r="P87" s="5">
        <v>3761.5109080000002</v>
      </c>
      <c r="Q87" s="16">
        <v>4701.8886350000002</v>
      </c>
      <c r="R87" s="5">
        <v>1760.592582</v>
      </c>
      <c r="S87" s="177">
        <v>49</v>
      </c>
      <c r="T87">
        <f t="shared" si="3"/>
        <v>1</v>
      </c>
    </row>
    <row r="88" spans="1:20" x14ac:dyDescent="0.25">
      <c r="A88" s="29">
        <v>5102</v>
      </c>
      <c r="B88" s="24" t="s">
        <v>87</v>
      </c>
      <c r="C88" s="25">
        <v>1632.2888085</v>
      </c>
      <c r="D88" s="5">
        <v>2176.3850779999998</v>
      </c>
      <c r="E88" s="16">
        <v>2720.4813474999996</v>
      </c>
      <c r="F88" s="5">
        <v>847.36581100000001</v>
      </c>
      <c r="G88" s="6">
        <v>36</v>
      </c>
      <c r="H88" s="6">
        <v>33</v>
      </c>
      <c r="I88" s="7">
        <v>0.37781643005447163</v>
      </c>
      <c r="J88" s="60">
        <v>6.7179195127335528E-3</v>
      </c>
      <c r="L88" t="str">
        <f t="shared" si="2"/>
        <v/>
      </c>
      <c r="M88" s="29">
        <v>5102</v>
      </c>
      <c r="N88" s="24" t="s">
        <v>87</v>
      </c>
      <c r="O88" s="25">
        <v>1632.2888085</v>
      </c>
      <c r="P88" s="5">
        <v>2176.3850779999998</v>
      </c>
      <c r="Q88" s="16">
        <v>2720.4813474999996</v>
      </c>
      <c r="R88" s="5">
        <v>847.36581100000001</v>
      </c>
      <c r="S88" s="177">
        <v>33</v>
      </c>
      <c r="T88">
        <f t="shared" si="3"/>
        <v>1</v>
      </c>
    </row>
    <row r="89" spans="1:20" x14ac:dyDescent="0.25">
      <c r="A89" s="29">
        <v>2101</v>
      </c>
      <c r="B89" s="24" t="s">
        <v>88</v>
      </c>
      <c r="C89" s="25">
        <v>307.84535249999999</v>
      </c>
      <c r="D89" s="5">
        <v>410.46046999999999</v>
      </c>
      <c r="E89" s="16">
        <v>513.07558749999998</v>
      </c>
      <c r="F89" s="5">
        <v>173.16481300000001</v>
      </c>
      <c r="G89" s="6">
        <v>42</v>
      </c>
      <c r="H89" s="6">
        <v>37</v>
      </c>
      <c r="I89" s="7">
        <v>0.41402140590786235</v>
      </c>
      <c r="J89" s="60">
        <v>1.7983837229754208E-2</v>
      </c>
      <c r="L89" t="str">
        <f t="shared" si="2"/>
        <v/>
      </c>
      <c r="M89" s="29">
        <v>2101</v>
      </c>
      <c r="N89" s="24" t="s">
        <v>88</v>
      </c>
      <c r="O89" s="25">
        <v>307.84535249999999</v>
      </c>
      <c r="P89" s="5">
        <v>410.46046999999999</v>
      </c>
      <c r="Q89" s="16">
        <v>513.07558749999998</v>
      </c>
      <c r="R89" s="5">
        <v>173.16481300000001</v>
      </c>
      <c r="S89" s="177">
        <v>37</v>
      </c>
      <c r="T89">
        <f t="shared" si="3"/>
        <v>1</v>
      </c>
    </row>
    <row r="90" spans="1:20" x14ac:dyDescent="0.25">
      <c r="A90" s="29">
        <v>4301</v>
      </c>
      <c r="B90" s="24" t="s">
        <v>89</v>
      </c>
      <c r="C90" s="25">
        <v>3966.9691732500005</v>
      </c>
      <c r="D90" s="5">
        <v>5289.2922310000004</v>
      </c>
      <c r="E90" s="16">
        <v>6611.6152887500002</v>
      </c>
      <c r="F90" s="5">
        <v>1029.6018140000001</v>
      </c>
      <c r="G90" s="6">
        <v>7</v>
      </c>
      <c r="H90" s="6">
        <v>7</v>
      </c>
      <c r="I90" s="7">
        <v>0.21325568625148192</v>
      </c>
      <c r="J90" s="60">
        <v>-1.3635559315429167E-2</v>
      </c>
      <c r="L90" t="str">
        <f t="shared" si="2"/>
        <v/>
      </c>
      <c r="M90" s="29">
        <v>4301</v>
      </c>
      <c r="N90" s="24" t="s">
        <v>89</v>
      </c>
      <c r="O90" s="25">
        <v>3966.9691732500005</v>
      </c>
      <c r="P90" s="5">
        <v>5289.2922310000004</v>
      </c>
      <c r="Q90" s="16">
        <v>6611.6152887500002</v>
      </c>
      <c r="R90" s="5">
        <v>1029.6018140000001</v>
      </c>
      <c r="S90" s="177">
        <v>7</v>
      </c>
      <c r="T90">
        <f t="shared" si="3"/>
        <v>1</v>
      </c>
    </row>
    <row r="91" spans="1:20" x14ac:dyDescent="0.25">
      <c r="A91" s="29">
        <v>2204</v>
      </c>
      <c r="B91" s="24" t="s">
        <v>90</v>
      </c>
      <c r="C91" s="25">
        <v>120.97546349999999</v>
      </c>
      <c r="D91" s="5">
        <v>161.30061799999999</v>
      </c>
      <c r="E91" s="16">
        <v>201.62577249999998</v>
      </c>
      <c r="F91" s="5">
        <v>52.392332000000003</v>
      </c>
      <c r="G91" s="6">
        <v>10</v>
      </c>
      <c r="H91" s="6">
        <v>10</v>
      </c>
      <c r="I91" s="7">
        <v>0.32261043826654523</v>
      </c>
      <c r="J91" s="60">
        <v>2.644837419727639E-2</v>
      </c>
      <c r="L91" t="str">
        <f t="shared" si="2"/>
        <v/>
      </c>
      <c r="M91" s="29">
        <v>2204</v>
      </c>
      <c r="N91" s="24" t="s">
        <v>90</v>
      </c>
      <c r="O91" s="25">
        <v>120.97546349999999</v>
      </c>
      <c r="P91" s="5">
        <v>161.30061799999999</v>
      </c>
      <c r="Q91" s="16">
        <v>201.62577249999998</v>
      </c>
      <c r="R91" s="5">
        <v>52.392332000000003</v>
      </c>
      <c r="S91" s="177">
        <v>10</v>
      </c>
      <c r="T91">
        <f t="shared" si="3"/>
        <v>1</v>
      </c>
    </row>
    <row r="92" spans="1:20" x14ac:dyDescent="0.25">
      <c r="A92" s="29">
        <v>2601</v>
      </c>
      <c r="B92" s="24" t="s">
        <v>91</v>
      </c>
      <c r="C92" s="25">
        <v>89.467076249999991</v>
      </c>
      <c r="D92" s="5">
        <v>119.289435</v>
      </c>
      <c r="E92" s="16">
        <v>149.11179375</v>
      </c>
      <c r="F92" s="5">
        <v>29.708138000000002</v>
      </c>
      <c r="G92" s="6">
        <v>45</v>
      </c>
      <c r="H92" s="6">
        <v>34</v>
      </c>
      <c r="I92" s="7">
        <v>0.24904249064470799</v>
      </c>
      <c r="J92" s="60">
        <v>3.5430478471047463E-3</v>
      </c>
      <c r="L92" t="str">
        <f t="shared" si="2"/>
        <v/>
      </c>
      <c r="M92" s="29">
        <v>2601</v>
      </c>
      <c r="N92" s="24" t="s">
        <v>91</v>
      </c>
      <c r="O92" s="25">
        <v>89.467076249999991</v>
      </c>
      <c r="P92" s="5">
        <v>119.289435</v>
      </c>
      <c r="Q92" s="16">
        <v>149.11179375</v>
      </c>
      <c r="R92" s="5">
        <v>29.708138000000002</v>
      </c>
      <c r="S92" s="177">
        <v>34</v>
      </c>
      <c r="T92">
        <f t="shared" si="3"/>
        <v>1</v>
      </c>
    </row>
    <row r="93" spans="1:20" x14ac:dyDescent="0.25">
      <c r="A93" s="29">
        <v>5107</v>
      </c>
      <c r="B93" s="24" t="s">
        <v>92</v>
      </c>
      <c r="C93" s="25">
        <v>1735.2191767499999</v>
      </c>
      <c r="D93" s="5">
        <v>2313.6255689999998</v>
      </c>
      <c r="E93" s="16">
        <v>2892.0319612499998</v>
      </c>
      <c r="F93" s="5">
        <v>1805.7096979999999</v>
      </c>
      <c r="G93" s="6">
        <v>36</v>
      </c>
      <c r="H93" s="6">
        <v>36</v>
      </c>
      <c r="I93" s="7">
        <v>0.77351890117538136</v>
      </c>
      <c r="J93" s="60">
        <v>2.3421374074356099E-2</v>
      </c>
      <c r="L93" t="str">
        <f t="shared" si="2"/>
        <v/>
      </c>
      <c r="M93" s="29">
        <v>5107</v>
      </c>
      <c r="N93" s="24" t="s">
        <v>92</v>
      </c>
      <c r="O93" s="25">
        <v>1735.2191767499999</v>
      </c>
      <c r="P93" s="5">
        <v>2313.6255689999998</v>
      </c>
      <c r="Q93" s="16">
        <v>2892.0319612499998</v>
      </c>
      <c r="R93" s="5">
        <v>1805.7096979999999</v>
      </c>
      <c r="S93" s="177">
        <v>36</v>
      </c>
      <c r="T93">
        <f t="shared" si="3"/>
        <v>1</v>
      </c>
    </row>
    <row r="94" spans="1:20" x14ac:dyDescent="0.25">
      <c r="A94" s="29">
        <v>2908</v>
      </c>
      <c r="B94" s="24" t="s">
        <v>93</v>
      </c>
      <c r="C94" s="25">
        <v>2561.33162025</v>
      </c>
      <c r="D94" s="5">
        <v>3415.108827</v>
      </c>
      <c r="E94" s="16">
        <v>4268.88603375</v>
      </c>
      <c r="F94" s="5">
        <v>2145.9118370000001</v>
      </c>
      <c r="G94" s="6">
        <v>29</v>
      </c>
      <c r="H94" s="6">
        <v>29</v>
      </c>
      <c r="I94" s="7">
        <v>0.62471258706313515</v>
      </c>
      <c r="J94" s="60">
        <v>9.0485699509358659E-3</v>
      </c>
      <c r="L94" t="str">
        <f t="shared" si="2"/>
        <v/>
      </c>
      <c r="M94" s="29">
        <v>2908</v>
      </c>
      <c r="N94" s="24" t="s">
        <v>93</v>
      </c>
      <c r="O94" s="25">
        <v>2561.33162025</v>
      </c>
      <c r="P94" s="5">
        <v>3415.108827</v>
      </c>
      <c r="Q94" s="16">
        <v>4268.88603375</v>
      </c>
      <c r="R94" s="5">
        <v>2145.9118370000001</v>
      </c>
      <c r="S94" s="177">
        <v>29</v>
      </c>
      <c r="T94">
        <f t="shared" si="3"/>
        <v>1</v>
      </c>
    </row>
    <row r="95" spans="1:20" x14ac:dyDescent="0.25">
      <c r="A95" s="29">
        <v>5105</v>
      </c>
      <c r="B95" s="24" t="s">
        <v>94</v>
      </c>
      <c r="C95" s="25">
        <v>718.92914174999999</v>
      </c>
      <c r="D95" s="5">
        <v>958.57218899999998</v>
      </c>
      <c r="E95" s="16">
        <v>1198.2152362500001</v>
      </c>
      <c r="F95" s="5">
        <v>1038.00127</v>
      </c>
      <c r="G95" s="6">
        <v>28</v>
      </c>
      <c r="H95" s="6">
        <v>27</v>
      </c>
      <c r="I95" s="7">
        <v>1.0744994807010222</v>
      </c>
      <c r="J95" s="60">
        <v>8.7703655639307834E-2</v>
      </c>
      <c r="L95" t="str">
        <f t="shared" si="2"/>
        <v/>
      </c>
      <c r="M95" s="29">
        <v>5105</v>
      </c>
      <c r="N95" s="24" t="s">
        <v>94</v>
      </c>
      <c r="O95" s="25">
        <v>718.92914174999999</v>
      </c>
      <c r="P95" s="5">
        <v>958.57218899999998</v>
      </c>
      <c r="Q95" s="16">
        <v>1198.2152362500001</v>
      </c>
      <c r="R95" s="5">
        <v>1038.00127</v>
      </c>
      <c r="S95" s="177">
        <v>27</v>
      </c>
      <c r="T95">
        <f t="shared" si="3"/>
        <v>1</v>
      </c>
    </row>
    <row r="96" spans="1:20" x14ac:dyDescent="0.25">
      <c r="A96" s="29">
        <v>2106</v>
      </c>
      <c r="B96" s="24" t="s">
        <v>95</v>
      </c>
      <c r="C96" s="25">
        <v>317.32001100000002</v>
      </c>
      <c r="D96" s="5">
        <v>423.09334799999999</v>
      </c>
      <c r="E96" s="16">
        <v>528.86668499999996</v>
      </c>
      <c r="F96" s="5">
        <v>257.36703799999998</v>
      </c>
      <c r="G96" s="6">
        <v>44</v>
      </c>
      <c r="H96" s="6">
        <v>41</v>
      </c>
      <c r="I96" s="7">
        <v>0.60113081690902948</v>
      </c>
      <c r="J96" s="60">
        <v>2.0893683823541134E-2</v>
      </c>
      <c r="L96" t="str">
        <f t="shared" si="2"/>
        <v/>
      </c>
      <c r="M96" s="29">
        <v>2106</v>
      </c>
      <c r="N96" s="24" t="s">
        <v>95</v>
      </c>
      <c r="O96" s="25">
        <v>317.32001100000002</v>
      </c>
      <c r="P96" s="5">
        <v>423.09334799999999</v>
      </c>
      <c r="Q96" s="16">
        <v>528.86668499999996</v>
      </c>
      <c r="R96" s="5">
        <v>257.36703799999998</v>
      </c>
      <c r="S96" s="177">
        <v>41</v>
      </c>
      <c r="T96">
        <f t="shared" si="3"/>
        <v>1</v>
      </c>
    </row>
    <row r="97" spans="1:20" x14ac:dyDescent="0.25">
      <c r="A97" s="30">
        <v>1501</v>
      </c>
      <c r="B97" s="26" t="s">
        <v>96</v>
      </c>
      <c r="C97" s="27">
        <v>88.330811250000011</v>
      </c>
      <c r="D97" s="4">
        <v>117.774415</v>
      </c>
      <c r="E97" s="172">
        <v>147.21801875</v>
      </c>
      <c r="F97" s="4"/>
      <c r="G97" s="12">
        <v>1</v>
      </c>
      <c r="H97" s="12">
        <v>1</v>
      </c>
      <c r="I97" s="13">
        <v>0</v>
      </c>
      <c r="J97" s="61">
        <v>-0.85236213607446176</v>
      </c>
      <c r="L97" t="str">
        <f t="shared" si="2"/>
        <v/>
      </c>
      <c r="M97" s="29">
        <v>1501</v>
      </c>
      <c r="N97" s="24" t="s">
        <v>96</v>
      </c>
      <c r="O97" s="25">
        <v>88.330811250000011</v>
      </c>
      <c r="P97" s="5">
        <v>117.774415</v>
      </c>
      <c r="Q97" s="16">
        <v>147.21801875</v>
      </c>
      <c r="R97" s="5"/>
      <c r="S97" s="177">
        <v>1</v>
      </c>
      <c r="T97">
        <f t="shared" si="3"/>
        <v>1</v>
      </c>
    </row>
    <row r="98" spans="1:20" x14ac:dyDescent="0.25">
      <c r="A98" s="29">
        <v>2605</v>
      </c>
      <c r="B98" s="24" t="s">
        <v>97</v>
      </c>
      <c r="C98" s="25">
        <v>79.23024375</v>
      </c>
      <c r="D98" s="5">
        <v>105.640325</v>
      </c>
      <c r="E98" s="16">
        <v>132.05040625000001</v>
      </c>
      <c r="F98" s="5">
        <v>18.54663</v>
      </c>
      <c r="G98" s="6">
        <v>21</v>
      </c>
      <c r="H98" s="6">
        <v>11</v>
      </c>
      <c r="I98" s="7">
        <v>0.17556392409811311</v>
      </c>
      <c r="J98" s="60">
        <v>2.7729684303601058E-2</v>
      </c>
      <c r="L98" t="str">
        <f t="shared" si="2"/>
        <v/>
      </c>
      <c r="M98" s="29">
        <v>2605</v>
      </c>
      <c r="N98" s="24" t="s">
        <v>97</v>
      </c>
      <c r="O98" s="25">
        <v>79.23024375</v>
      </c>
      <c r="P98" s="5">
        <v>105.640325</v>
      </c>
      <c r="Q98" s="16">
        <v>132.05040625000001</v>
      </c>
      <c r="R98" s="5">
        <v>18.54663</v>
      </c>
      <c r="S98" s="177">
        <v>11</v>
      </c>
      <c r="T98">
        <f t="shared" si="3"/>
        <v>1</v>
      </c>
    </row>
    <row r="99" spans="1:20" x14ac:dyDescent="0.25">
      <c r="A99" s="29">
        <v>2205</v>
      </c>
      <c r="B99" s="24" t="s">
        <v>98</v>
      </c>
      <c r="C99" s="25">
        <v>206.67025799999999</v>
      </c>
      <c r="D99" s="5">
        <v>275.56034399999999</v>
      </c>
      <c r="E99" s="16">
        <v>344.45042999999998</v>
      </c>
      <c r="F99" s="5">
        <v>45.771264000000002</v>
      </c>
      <c r="G99" s="6">
        <v>11</v>
      </c>
      <c r="H99" s="6">
        <v>8</v>
      </c>
      <c r="I99" s="7">
        <v>0.16669110594312395</v>
      </c>
      <c r="J99" s="60">
        <v>2.6103758822722721E-2</v>
      </c>
      <c r="L99" t="str">
        <f t="shared" si="2"/>
        <v/>
      </c>
      <c r="M99" s="29">
        <v>2205</v>
      </c>
      <c r="N99" s="24" t="s">
        <v>98</v>
      </c>
      <c r="O99" s="25">
        <v>206.67025799999999</v>
      </c>
      <c r="P99" s="5">
        <v>275.56034399999999</v>
      </c>
      <c r="Q99" s="16">
        <v>344.45042999999998</v>
      </c>
      <c r="R99" s="5">
        <v>45.771264000000002</v>
      </c>
      <c r="S99" s="177">
        <v>8</v>
      </c>
      <c r="T99">
        <f t="shared" si="3"/>
        <v>1</v>
      </c>
    </row>
    <row r="100" spans="1:20" x14ac:dyDescent="0.25">
      <c r="A100" s="29">
        <v>5001</v>
      </c>
      <c r="B100" s="24" t="s">
        <v>99</v>
      </c>
      <c r="C100" s="25">
        <v>1563.9109604999999</v>
      </c>
      <c r="D100" s="5">
        <v>2085.214614</v>
      </c>
      <c r="E100" s="16">
        <v>2606.5182675000001</v>
      </c>
      <c r="F100" s="5">
        <v>1950.020462</v>
      </c>
      <c r="G100" s="6">
        <v>14</v>
      </c>
      <c r="H100" s="6">
        <v>14</v>
      </c>
      <c r="I100" s="7">
        <v>0.92361803724526703</v>
      </c>
      <c r="J100" s="60">
        <v>2.0282847461568568E-2</v>
      </c>
      <c r="L100" t="str">
        <f t="shared" si="2"/>
        <v/>
      </c>
      <c r="M100" s="29">
        <v>5001</v>
      </c>
      <c r="N100" s="24" t="s">
        <v>99</v>
      </c>
      <c r="O100" s="25">
        <v>1563.9109604999999</v>
      </c>
      <c r="P100" s="5">
        <v>2085.214614</v>
      </c>
      <c r="Q100" s="16">
        <v>2606.5182675000001</v>
      </c>
      <c r="R100" s="5">
        <v>1950.020462</v>
      </c>
      <c r="S100" s="177">
        <v>14</v>
      </c>
      <c r="T100">
        <f t="shared" si="3"/>
        <v>1</v>
      </c>
    </row>
    <row r="101" spans="1:20" x14ac:dyDescent="0.25">
      <c r="A101" s="29">
        <v>1303</v>
      </c>
      <c r="B101" s="24" t="s">
        <v>100</v>
      </c>
      <c r="C101" s="25">
        <v>477.20641499999999</v>
      </c>
      <c r="D101" s="5">
        <v>636.27521999999999</v>
      </c>
      <c r="E101" s="16">
        <v>795.34402499999999</v>
      </c>
      <c r="F101" s="5">
        <v>488.88533999999999</v>
      </c>
      <c r="G101" s="6">
        <v>4</v>
      </c>
      <c r="H101" s="6">
        <v>4</v>
      </c>
      <c r="I101" s="7">
        <v>0.7466766255295213</v>
      </c>
      <c r="J101" s="60">
        <v>8.3981393440653133E-3</v>
      </c>
      <c r="L101" t="str">
        <f t="shared" si="2"/>
        <v/>
      </c>
      <c r="M101" s="29">
        <v>1303</v>
      </c>
      <c r="N101" s="24" t="s">
        <v>100</v>
      </c>
      <c r="O101" s="25">
        <v>477.20641499999999</v>
      </c>
      <c r="P101" s="5">
        <v>636.27521999999999</v>
      </c>
      <c r="Q101" s="16">
        <v>795.34402499999999</v>
      </c>
      <c r="R101" s="5">
        <v>488.88533999999999</v>
      </c>
      <c r="S101" s="177">
        <v>4</v>
      </c>
      <c r="T101">
        <f t="shared" si="3"/>
        <v>1</v>
      </c>
    </row>
    <row r="102" spans="1:20" x14ac:dyDescent="0.25">
      <c r="A102" s="29">
        <v>5201</v>
      </c>
      <c r="B102" s="24" t="s">
        <v>101</v>
      </c>
      <c r="C102" s="25">
        <v>2459.8563134999999</v>
      </c>
      <c r="D102" s="5">
        <v>3279.8084180000001</v>
      </c>
      <c r="E102" s="16">
        <v>4099.7605224999998</v>
      </c>
      <c r="F102" s="5">
        <v>1329.1657279999999</v>
      </c>
      <c r="G102" s="6">
        <v>99</v>
      </c>
      <c r="H102" s="6">
        <v>96</v>
      </c>
      <c r="I102" s="7">
        <v>0.40271359132045492</v>
      </c>
      <c r="J102" s="60">
        <v>5.0658186700354886E-2</v>
      </c>
      <c r="L102" t="str">
        <f t="shared" si="2"/>
        <v/>
      </c>
      <c r="M102" s="29">
        <v>5201</v>
      </c>
      <c r="N102" s="24" t="s">
        <v>101</v>
      </c>
      <c r="O102" s="25">
        <v>2459.8563134999999</v>
      </c>
      <c r="P102" s="5">
        <v>3279.8084180000001</v>
      </c>
      <c r="Q102" s="16">
        <v>4099.7605224999998</v>
      </c>
      <c r="R102" s="5">
        <v>1329.1657279999999</v>
      </c>
      <c r="S102" s="177">
        <v>96</v>
      </c>
      <c r="T102">
        <f t="shared" si="3"/>
        <v>1</v>
      </c>
    </row>
    <row r="103" spans="1:20" x14ac:dyDescent="0.25">
      <c r="A103" s="29">
        <v>5003</v>
      </c>
      <c r="B103" s="24" t="s">
        <v>102</v>
      </c>
      <c r="C103" s="25">
        <v>3344.8505017500001</v>
      </c>
      <c r="D103" s="5">
        <v>4459.8006690000002</v>
      </c>
      <c r="E103" s="16">
        <v>5574.7508362500002</v>
      </c>
      <c r="F103" s="5">
        <v>2363.1837030000002</v>
      </c>
      <c r="G103" s="6">
        <v>22</v>
      </c>
      <c r="H103" s="6">
        <v>22</v>
      </c>
      <c r="I103" s="7">
        <v>0.51880962489519034</v>
      </c>
      <c r="J103" s="60">
        <v>2.0871625928020169E-2</v>
      </c>
      <c r="L103" t="str">
        <f t="shared" si="2"/>
        <v/>
      </c>
      <c r="M103" s="29">
        <v>5003</v>
      </c>
      <c r="N103" s="24" t="s">
        <v>102</v>
      </c>
      <c r="O103" s="25">
        <v>3344.8505017500001</v>
      </c>
      <c r="P103" s="5">
        <v>4459.8006690000002</v>
      </c>
      <c r="Q103" s="16">
        <v>5574.7508362500002</v>
      </c>
      <c r="R103" s="5">
        <v>2363.1837030000002</v>
      </c>
      <c r="S103" s="177">
        <v>22</v>
      </c>
      <c r="T103">
        <f t="shared" si="3"/>
        <v>1</v>
      </c>
    </row>
    <row r="104" spans="1:20" x14ac:dyDescent="0.25">
      <c r="A104" s="29">
        <v>2104</v>
      </c>
      <c r="B104" s="24" t="s">
        <v>103</v>
      </c>
      <c r="C104" s="25">
        <v>292.46962874999997</v>
      </c>
      <c r="D104" s="5">
        <v>389.95950499999998</v>
      </c>
      <c r="E104" s="16">
        <v>487.44938124999999</v>
      </c>
      <c r="F104" s="5">
        <v>274.39914599999997</v>
      </c>
      <c r="G104" s="6">
        <v>74</v>
      </c>
      <c r="H104" s="6">
        <v>72</v>
      </c>
      <c r="I104" s="7">
        <v>0.69487308495800015</v>
      </c>
      <c r="J104" s="60">
        <v>1.2491482829100255E-2</v>
      </c>
      <c r="L104" t="str">
        <f t="shared" si="2"/>
        <v/>
      </c>
      <c r="M104" s="29">
        <v>2104</v>
      </c>
      <c r="N104" s="24" t="s">
        <v>103</v>
      </c>
      <c r="O104" s="25">
        <v>292.46962874999997</v>
      </c>
      <c r="P104" s="5">
        <v>389.95950499999998</v>
      </c>
      <c r="Q104" s="16">
        <v>487.44938124999999</v>
      </c>
      <c r="R104" s="5">
        <v>274.39914599999997</v>
      </c>
      <c r="S104" s="177">
        <v>72</v>
      </c>
      <c r="T104">
        <f t="shared" si="3"/>
        <v>1</v>
      </c>
    </row>
    <row r="105" spans="1:20" x14ac:dyDescent="0.25">
      <c r="A105" s="29">
        <v>2501</v>
      </c>
      <c r="B105" s="24" t="s">
        <v>104</v>
      </c>
      <c r="C105" s="25">
        <v>409.45746224999994</v>
      </c>
      <c r="D105" s="5">
        <v>545.94328299999995</v>
      </c>
      <c r="E105" s="16">
        <v>682.42910374999997</v>
      </c>
      <c r="F105" s="5">
        <v>235.26655</v>
      </c>
      <c r="G105" s="6">
        <v>30</v>
      </c>
      <c r="H105" s="6">
        <v>30</v>
      </c>
      <c r="I105" s="7">
        <v>0.42847865823158371</v>
      </c>
      <c r="J105" s="60">
        <v>2.1361241362852532E-2</v>
      </c>
      <c r="L105" t="str">
        <f t="shared" si="2"/>
        <v/>
      </c>
      <c r="M105" s="29">
        <v>2501</v>
      </c>
      <c r="N105" s="24" t="s">
        <v>104</v>
      </c>
      <c r="O105" s="25">
        <v>409.45746224999994</v>
      </c>
      <c r="P105" s="5">
        <v>545.94328299999995</v>
      </c>
      <c r="Q105" s="16">
        <v>682.42910374999997</v>
      </c>
      <c r="R105" s="5">
        <v>235.26655</v>
      </c>
      <c r="S105" s="177">
        <v>30</v>
      </c>
      <c r="T105">
        <f t="shared" si="3"/>
        <v>1</v>
      </c>
    </row>
    <row r="106" spans="1:20" ht="15.75" thickBot="1" x14ac:dyDescent="0.3">
      <c r="A106" s="31">
        <v>4203</v>
      </c>
      <c r="B106" s="32" t="s">
        <v>105</v>
      </c>
      <c r="C106" s="33">
        <v>3229.68360975</v>
      </c>
      <c r="D106" s="8">
        <v>4306.2448130000002</v>
      </c>
      <c r="E106" s="17">
        <v>5382.8060162500005</v>
      </c>
      <c r="F106" s="8">
        <v>3317.5111459999998</v>
      </c>
      <c r="G106" s="9">
        <v>18</v>
      </c>
      <c r="H106" s="9">
        <v>18</v>
      </c>
      <c r="I106" s="10">
        <v>0.76355163233356238</v>
      </c>
      <c r="J106" s="60">
        <v>2.1839325463938263E-2</v>
      </c>
      <c r="L106" t="str">
        <f t="shared" si="2"/>
        <v/>
      </c>
      <c r="M106" s="31">
        <v>4203</v>
      </c>
      <c r="N106" s="32" t="s">
        <v>105</v>
      </c>
      <c r="O106" s="33">
        <v>3229.68360975</v>
      </c>
      <c r="P106" s="8">
        <v>4306.2448130000002</v>
      </c>
      <c r="Q106" s="17">
        <v>5382.8060162500005</v>
      </c>
      <c r="R106" s="8">
        <v>3317.5111459999998</v>
      </c>
      <c r="S106" s="178">
        <v>18</v>
      </c>
      <c r="T106">
        <f>H106/S106</f>
        <v>1</v>
      </c>
    </row>
    <row r="109" spans="1:20" x14ac:dyDescent="0.25">
      <c r="B109" s="19" t="s">
        <v>106</v>
      </c>
    </row>
    <row r="111" spans="1:20" ht="15.75" thickBot="1" x14ac:dyDescent="0.3"/>
    <row r="112" spans="1:20" x14ac:dyDescent="0.25">
      <c r="A112" s="196" t="s">
        <v>126</v>
      </c>
      <c r="B112" s="197"/>
      <c r="C112" s="49"/>
      <c r="D112" s="49"/>
      <c r="E112" s="49"/>
    </row>
    <row r="113" spans="1:5" x14ac:dyDescent="0.25">
      <c r="A113" s="58" t="s">
        <v>130</v>
      </c>
      <c r="B113" s="56" t="s">
        <v>111</v>
      </c>
      <c r="C113" s="41"/>
      <c r="D113" s="41"/>
      <c r="E113" s="41"/>
    </row>
    <row r="114" spans="1:5" x14ac:dyDescent="0.25">
      <c r="A114" s="52"/>
      <c r="B114" s="53" t="s">
        <v>127</v>
      </c>
      <c r="C114" s="41"/>
      <c r="D114" s="41"/>
      <c r="E114" s="41"/>
    </row>
    <row r="115" spans="1:5" x14ac:dyDescent="0.25">
      <c r="A115" s="52"/>
      <c r="B115" s="53" t="s">
        <v>115</v>
      </c>
      <c r="C115" s="44"/>
      <c r="D115" s="44"/>
      <c r="E115" s="44"/>
    </row>
    <row r="116" spans="1:5" x14ac:dyDescent="0.25">
      <c r="A116" s="52"/>
      <c r="B116" s="53" t="s">
        <v>116</v>
      </c>
      <c r="C116" s="44"/>
      <c r="D116" s="44"/>
      <c r="E116" s="44"/>
    </row>
    <row r="117" spans="1:5" x14ac:dyDescent="0.25">
      <c r="A117" s="52"/>
      <c r="B117" s="53" t="s">
        <v>117</v>
      </c>
      <c r="C117" s="44"/>
      <c r="D117" s="44"/>
      <c r="E117" s="44"/>
    </row>
    <row r="118" spans="1:5" x14ac:dyDescent="0.25">
      <c r="A118" s="52"/>
      <c r="B118" s="53" t="s">
        <v>118</v>
      </c>
      <c r="C118" s="44"/>
      <c r="D118" s="44"/>
      <c r="E118" s="44"/>
    </row>
    <row r="119" spans="1:5" ht="15.75" thickBot="1" x14ac:dyDescent="0.3">
      <c r="A119" s="54"/>
      <c r="B119" s="55" t="s">
        <v>119</v>
      </c>
      <c r="C119" s="44"/>
      <c r="D119" s="44"/>
      <c r="E119" s="44"/>
    </row>
    <row r="121" spans="1:5" ht="15.75" thickBot="1" x14ac:dyDescent="0.3"/>
    <row r="122" spans="1:5" x14ac:dyDescent="0.25">
      <c r="A122" s="196" t="s">
        <v>129</v>
      </c>
      <c r="B122" s="197"/>
      <c r="C122" s="49"/>
      <c r="D122" s="49"/>
      <c r="E122" s="49"/>
    </row>
    <row r="123" spans="1:5" x14ac:dyDescent="0.25">
      <c r="A123" s="58" t="s">
        <v>130</v>
      </c>
      <c r="B123" s="56" t="s">
        <v>122</v>
      </c>
      <c r="C123" s="41"/>
      <c r="D123" s="41"/>
      <c r="E123" s="41"/>
    </row>
    <row r="124" spans="1:5" x14ac:dyDescent="0.25">
      <c r="A124" s="52"/>
      <c r="B124" s="53" t="s">
        <v>123</v>
      </c>
      <c r="C124" s="44"/>
      <c r="D124" s="44"/>
      <c r="E124" s="44"/>
    </row>
    <row r="125" spans="1:5" x14ac:dyDescent="0.25">
      <c r="A125" s="52"/>
      <c r="B125" s="53" t="s">
        <v>124</v>
      </c>
      <c r="C125" s="44"/>
      <c r="D125" s="44"/>
      <c r="E125" s="44"/>
    </row>
    <row r="126" spans="1:5" ht="15.75" thickBot="1" x14ac:dyDescent="0.3">
      <c r="A126" s="54"/>
      <c r="B126" s="55" t="s">
        <v>125</v>
      </c>
      <c r="C126" s="44"/>
      <c r="D126" s="44"/>
      <c r="E126" s="44"/>
    </row>
  </sheetData>
  <mergeCells count="6">
    <mergeCell ref="A4:I4"/>
    <mergeCell ref="A122:B122"/>
    <mergeCell ref="A112:B112"/>
    <mergeCell ref="A1:I2"/>
    <mergeCell ref="A7:I7"/>
    <mergeCell ref="A3:I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G25" workbookViewId="0">
      <selection activeCell="L38" sqref="L38"/>
    </sheetView>
  </sheetViews>
  <sheetFormatPr defaultRowHeight="15" x14ac:dyDescent="0.25"/>
  <cols>
    <col min="3" max="3" width="20" bestFit="1" customWidth="1"/>
    <col min="5" max="5" width="45.5703125" bestFit="1" customWidth="1"/>
    <col min="6" max="6" width="15.28515625" bestFit="1" customWidth="1"/>
    <col min="7" max="7" width="15.7109375" bestFit="1" customWidth="1"/>
    <col min="8" max="8" width="41" bestFit="1" customWidth="1"/>
  </cols>
  <sheetData>
    <row r="1" spans="1:17" ht="15.75" thickBot="1" x14ac:dyDescent="0.3">
      <c r="A1" s="202" t="s">
        <v>433</v>
      </c>
      <c r="B1" s="203"/>
      <c r="C1" s="203"/>
      <c r="D1" s="203"/>
      <c r="E1" s="203"/>
      <c r="F1" s="203"/>
      <c r="G1" s="203"/>
      <c r="H1" s="203"/>
      <c r="I1" s="204"/>
      <c r="K1" s="20"/>
      <c r="L1" s="20"/>
    </row>
    <row r="2" spans="1:17" x14ac:dyDescent="0.25">
      <c r="K2" s="20" t="s">
        <v>189</v>
      </c>
      <c r="L2" s="20" t="s">
        <v>190</v>
      </c>
    </row>
    <row r="3" spans="1:17" x14ac:dyDescent="0.25">
      <c r="A3" s="62" t="s">
        <v>132</v>
      </c>
      <c r="B3" s="62" t="s">
        <v>133</v>
      </c>
      <c r="C3" s="62" t="s">
        <v>134</v>
      </c>
      <c r="D3" s="62" t="s">
        <v>135</v>
      </c>
      <c r="E3" s="62" t="s">
        <v>136</v>
      </c>
      <c r="F3" s="62" t="s">
        <v>137</v>
      </c>
      <c r="G3" s="63" t="s">
        <v>138</v>
      </c>
      <c r="H3" s="63" t="s">
        <v>139</v>
      </c>
      <c r="I3" s="64" t="s">
        <v>140</v>
      </c>
      <c r="K3" s="64" t="s">
        <v>140</v>
      </c>
      <c r="L3" s="64" t="s">
        <v>140</v>
      </c>
    </row>
    <row r="4" spans="1:17" x14ac:dyDescent="0.25">
      <c r="A4" s="35">
        <v>2918</v>
      </c>
      <c r="B4" s="65" t="s">
        <v>141</v>
      </c>
      <c r="C4" s="66" t="s">
        <v>157</v>
      </c>
      <c r="D4" s="67">
        <v>4113254</v>
      </c>
      <c r="E4" s="66" t="s">
        <v>162</v>
      </c>
      <c r="F4" s="68">
        <v>0.434</v>
      </c>
      <c r="G4" s="23">
        <v>4104</v>
      </c>
      <c r="H4" s="23" t="s">
        <v>15</v>
      </c>
      <c r="I4" s="69">
        <v>269.79998101045317</v>
      </c>
      <c r="K4" s="69">
        <v>269.79998101045317</v>
      </c>
      <c r="L4" s="69"/>
      <c r="O4" s="23" t="s">
        <v>15</v>
      </c>
      <c r="P4" s="69">
        <v>269.79998101045317</v>
      </c>
      <c r="Q4" s="60">
        <f>P4/I4</f>
        <v>1</v>
      </c>
    </row>
    <row r="5" spans="1:17" x14ac:dyDescent="0.25">
      <c r="A5" s="35">
        <v>2870</v>
      </c>
      <c r="B5" s="65" t="s">
        <v>141</v>
      </c>
      <c r="C5" s="66" t="s">
        <v>146</v>
      </c>
      <c r="D5" s="67">
        <v>4104808</v>
      </c>
      <c r="E5" s="66" t="s">
        <v>148</v>
      </c>
      <c r="F5" s="68">
        <v>0.40799999999999997</v>
      </c>
      <c r="G5" s="23">
        <v>4104</v>
      </c>
      <c r="H5" s="23" t="s">
        <v>15</v>
      </c>
      <c r="I5" s="69">
        <v>317.51500488870522</v>
      </c>
      <c r="K5" s="69">
        <v>317.51500488870522</v>
      </c>
      <c r="L5" s="69"/>
      <c r="O5" s="23" t="s">
        <v>15</v>
      </c>
      <c r="P5" s="69">
        <v>317.51500488870522</v>
      </c>
      <c r="Q5" s="60">
        <f t="shared" ref="Q5:Q29" si="0">P5/I5</f>
        <v>1</v>
      </c>
    </row>
    <row r="6" spans="1:17" x14ac:dyDescent="0.25">
      <c r="A6" s="35">
        <v>2917</v>
      </c>
      <c r="B6" s="65" t="s">
        <v>141</v>
      </c>
      <c r="C6" s="66" t="s">
        <v>157</v>
      </c>
      <c r="D6" s="67">
        <v>4113254</v>
      </c>
      <c r="E6" s="66" t="s">
        <v>161</v>
      </c>
      <c r="F6" s="68">
        <v>0.40610000000000002</v>
      </c>
      <c r="G6" s="23">
        <v>4104</v>
      </c>
      <c r="H6" s="23" t="s">
        <v>15</v>
      </c>
      <c r="I6" s="69">
        <v>1166.7482656177713</v>
      </c>
      <c r="K6" s="69">
        <v>1166.7482656177713</v>
      </c>
      <c r="L6" s="69">
        <v>1166.7482656177713</v>
      </c>
      <c r="O6" s="23" t="s">
        <v>15</v>
      </c>
      <c r="P6" s="69">
        <v>1166.7482656177713</v>
      </c>
      <c r="Q6" s="60">
        <f t="shared" si="0"/>
        <v>1</v>
      </c>
    </row>
    <row r="7" spans="1:17" x14ac:dyDescent="0.25">
      <c r="A7" s="35">
        <v>2846</v>
      </c>
      <c r="B7" s="65" t="s">
        <v>141</v>
      </c>
      <c r="C7" s="66" t="s">
        <v>142</v>
      </c>
      <c r="D7" s="67">
        <v>4100459</v>
      </c>
      <c r="E7" s="66" t="s">
        <v>143</v>
      </c>
      <c r="F7" s="68">
        <v>0.58450000000000002</v>
      </c>
      <c r="G7" s="23">
        <v>4104</v>
      </c>
      <c r="H7" s="23" t="s">
        <v>15</v>
      </c>
      <c r="I7" s="69">
        <v>1244.1604478603113</v>
      </c>
      <c r="K7" s="69">
        <v>1244.1604478603113</v>
      </c>
      <c r="L7" s="69">
        <v>1244.1604478603113</v>
      </c>
      <c r="O7" s="23" t="s">
        <v>15</v>
      </c>
      <c r="P7" s="69">
        <v>1244.1604478603113</v>
      </c>
      <c r="Q7" s="60">
        <f t="shared" si="0"/>
        <v>1</v>
      </c>
    </row>
    <row r="8" spans="1:17" x14ac:dyDescent="0.25">
      <c r="A8" s="35">
        <v>2937</v>
      </c>
      <c r="B8" s="65" t="s">
        <v>141</v>
      </c>
      <c r="C8" s="66" t="s">
        <v>174</v>
      </c>
      <c r="D8" s="67">
        <v>4117057</v>
      </c>
      <c r="E8" s="66" t="s">
        <v>175</v>
      </c>
      <c r="F8" s="68">
        <v>0.76500000000000001</v>
      </c>
      <c r="G8" s="23">
        <v>4104</v>
      </c>
      <c r="H8" s="23" t="s">
        <v>15</v>
      </c>
      <c r="I8" s="69">
        <v>2605.1028695403943</v>
      </c>
      <c r="K8" s="69">
        <v>2605.1028695403943</v>
      </c>
      <c r="L8" s="69">
        <v>2605.1028695403943</v>
      </c>
      <c r="O8" s="23" t="s">
        <v>15</v>
      </c>
      <c r="P8" s="69">
        <v>2605.1028695403943</v>
      </c>
      <c r="Q8" s="60">
        <f t="shared" si="0"/>
        <v>1</v>
      </c>
    </row>
    <row r="9" spans="1:17" x14ac:dyDescent="0.25">
      <c r="A9" s="35">
        <v>2931</v>
      </c>
      <c r="B9" s="65" t="s">
        <v>141</v>
      </c>
      <c r="C9" s="66" t="s">
        <v>169</v>
      </c>
      <c r="D9" s="67">
        <v>4115408</v>
      </c>
      <c r="E9" s="66" t="s">
        <v>170</v>
      </c>
      <c r="F9" s="68">
        <v>0.57499999999999996</v>
      </c>
      <c r="G9" s="23">
        <v>4104</v>
      </c>
      <c r="H9" s="23" t="s">
        <v>15</v>
      </c>
      <c r="I9" s="69">
        <v>2832.2985601327364</v>
      </c>
      <c r="K9" s="69">
        <v>2832.2985601327364</v>
      </c>
      <c r="L9" s="69">
        <v>2832.2985601327364</v>
      </c>
      <c r="O9" s="23" t="s">
        <v>15</v>
      </c>
      <c r="P9" s="69">
        <v>2832.2985601327364</v>
      </c>
      <c r="Q9" s="60">
        <f t="shared" si="0"/>
        <v>1</v>
      </c>
    </row>
    <row r="10" spans="1:17" x14ac:dyDescent="0.25">
      <c r="A10" s="35">
        <v>2854</v>
      </c>
      <c r="B10" s="65" t="s">
        <v>141</v>
      </c>
      <c r="C10" s="66" t="s">
        <v>144</v>
      </c>
      <c r="D10" s="67">
        <v>4102604</v>
      </c>
      <c r="E10" s="66" t="s">
        <v>145</v>
      </c>
      <c r="F10" s="68">
        <v>0.55200000000000005</v>
      </c>
      <c r="G10" s="23">
        <v>4104</v>
      </c>
      <c r="H10" s="23" t="s">
        <v>15</v>
      </c>
      <c r="I10" s="69">
        <v>2877.5747872276488</v>
      </c>
      <c r="K10" s="69">
        <v>2877.5747872276488</v>
      </c>
      <c r="L10" s="69">
        <v>2877.5747872276488</v>
      </c>
      <c r="O10" s="23" t="s">
        <v>15</v>
      </c>
      <c r="P10" s="69">
        <v>2877.5747872276488</v>
      </c>
      <c r="Q10" s="60">
        <f t="shared" si="0"/>
        <v>1</v>
      </c>
    </row>
    <row r="11" spans="1:17" x14ac:dyDescent="0.25">
      <c r="A11" s="35">
        <v>2963</v>
      </c>
      <c r="B11" s="65" t="s">
        <v>141</v>
      </c>
      <c r="C11" s="66" t="s">
        <v>176</v>
      </c>
      <c r="D11" s="67">
        <v>4121604</v>
      </c>
      <c r="E11" s="66" t="s">
        <v>177</v>
      </c>
      <c r="F11" s="68">
        <v>0.65500000000000003</v>
      </c>
      <c r="G11" s="23">
        <v>4104</v>
      </c>
      <c r="H11" s="23" t="s">
        <v>15</v>
      </c>
      <c r="I11" s="69">
        <v>2991.9698398549936</v>
      </c>
      <c r="K11" s="69">
        <v>2991.9698398549936</v>
      </c>
      <c r="L11" s="69">
        <v>2991.9698398549936</v>
      </c>
      <c r="O11" s="23" t="s">
        <v>15</v>
      </c>
      <c r="P11" s="69">
        <v>2991.9698398549936</v>
      </c>
      <c r="Q11" s="60">
        <f t="shared" si="0"/>
        <v>1</v>
      </c>
    </row>
    <row r="12" spans="1:17" x14ac:dyDescent="0.25">
      <c r="A12" s="35">
        <v>2869</v>
      </c>
      <c r="B12" s="65" t="s">
        <v>141</v>
      </c>
      <c r="C12" s="66" t="s">
        <v>146</v>
      </c>
      <c r="D12" s="67">
        <v>4104808</v>
      </c>
      <c r="E12" s="66" t="s">
        <v>147</v>
      </c>
      <c r="F12" s="68">
        <v>0.45750000000000002</v>
      </c>
      <c r="G12" s="23">
        <v>4104</v>
      </c>
      <c r="H12" s="23" t="s">
        <v>15</v>
      </c>
      <c r="I12" s="69">
        <v>3073.9016352622048</v>
      </c>
      <c r="K12" s="69">
        <v>3073.9016352622048</v>
      </c>
      <c r="L12" s="69">
        <v>3073.9016352622048</v>
      </c>
      <c r="O12" s="23" t="s">
        <v>15</v>
      </c>
      <c r="P12" s="69">
        <v>3073.9016352622048</v>
      </c>
      <c r="Q12" s="60">
        <f t="shared" si="0"/>
        <v>1</v>
      </c>
    </row>
    <row r="13" spans="1:17" x14ac:dyDescent="0.25">
      <c r="A13" s="35">
        <v>2899</v>
      </c>
      <c r="B13" s="65" t="s">
        <v>141</v>
      </c>
      <c r="C13" s="66" t="s">
        <v>155</v>
      </c>
      <c r="D13" s="67">
        <v>4109658</v>
      </c>
      <c r="E13" s="66" t="s">
        <v>156</v>
      </c>
      <c r="F13" s="68">
        <v>0.53239999999999998</v>
      </c>
      <c r="G13" s="23">
        <v>4104</v>
      </c>
      <c r="H13" s="23" t="s">
        <v>15</v>
      </c>
      <c r="I13" s="69">
        <v>3348.5322019951918</v>
      </c>
      <c r="K13" s="69">
        <v>3348.5322019951918</v>
      </c>
      <c r="L13" s="69">
        <v>3348.5322019951918</v>
      </c>
      <c r="O13" s="23" t="s">
        <v>15</v>
      </c>
      <c r="P13" s="69">
        <v>3348.5322019951918</v>
      </c>
      <c r="Q13" s="60">
        <f t="shared" si="0"/>
        <v>1</v>
      </c>
    </row>
    <row r="14" spans="1:17" x14ac:dyDescent="0.25">
      <c r="A14" s="35">
        <v>2936</v>
      </c>
      <c r="B14" s="65" t="s">
        <v>141</v>
      </c>
      <c r="C14" s="66" t="s">
        <v>171</v>
      </c>
      <c r="D14" s="67">
        <v>4116802</v>
      </c>
      <c r="E14" s="66" t="s">
        <v>173</v>
      </c>
      <c r="F14" s="68">
        <v>0.41799999999999998</v>
      </c>
      <c r="G14" s="23">
        <v>4104</v>
      </c>
      <c r="H14" s="23" t="s">
        <v>15</v>
      </c>
      <c r="I14" s="69">
        <v>3413.6730312045638</v>
      </c>
      <c r="K14" s="69">
        <v>3413.6730312045638</v>
      </c>
      <c r="L14" s="69">
        <v>3413.6730312045638</v>
      </c>
      <c r="O14" s="23" t="s">
        <v>15</v>
      </c>
      <c r="P14" s="69">
        <v>3413.6730312045638</v>
      </c>
      <c r="Q14" s="60">
        <f t="shared" si="0"/>
        <v>1</v>
      </c>
    </row>
    <row r="15" spans="1:17" x14ac:dyDescent="0.25">
      <c r="A15" s="35">
        <v>2919</v>
      </c>
      <c r="B15" s="65" t="s">
        <v>141</v>
      </c>
      <c r="C15" s="66" t="s">
        <v>163</v>
      </c>
      <c r="D15" s="67">
        <v>4113452</v>
      </c>
      <c r="E15" s="66" t="s">
        <v>164</v>
      </c>
      <c r="F15" s="68">
        <v>0.60499999999999998</v>
      </c>
      <c r="G15" s="23">
        <v>4104</v>
      </c>
      <c r="H15" s="23" t="s">
        <v>15</v>
      </c>
      <c r="I15" s="69">
        <v>3957.5070149928465</v>
      </c>
      <c r="K15" s="69">
        <v>3957.5070149928465</v>
      </c>
      <c r="L15" s="69">
        <v>3957.5070149928465</v>
      </c>
      <c r="O15" s="23" t="s">
        <v>15</v>
      </c>
      <c r="P15" s="69">
        <v>3957.5070149928465</v>
      </c>
      <c r="Q15" s="60">
        <f t="shared" si="0"/>
        <v>1</v>
      </c>
    </row>
    <row r="16" spans="1:17" x14ac:dyDescent="0.25">
      <c r="A16" s="35">
        <v>2922</v>
      </c>
      <c r="B16" s="65" t="s">
        <v>141</v>
      </c>
      <c r="C16" s="66" t="s">
        <v>165</v>
      </c>
      <c r="D16" s="67">
        <v>4114401</v>
      </c>
      <c r="E16" s="66" t="s">
        <v>166</v>
      </c>
      <c r="F16" s="68">
        <v>0.48259999999999997</v>
      </c>
      <c r="G16" s="23">
        <v>4104</v>
      </c>
      <c r="H16" s="23" t="s">
        <v>15</v>
      </c>
      <c r="I16" s="69">
        <v>4566.9664437988222</v>
      </c>
      <c r="K16" s="69">
        <v>4566.9664437988222</v>
      </c>
      <c r="L16" s="69">
        <v>4566.9664437988222</v>
      </c>
      <c r="O16" s="23" t="s">
        <v>15</v>
      </c>
      <c r="P16" s="69">
        <v>4566.9664437988222</v>
      </c>
      <c r="Q16" s="60">
        <f t="shared" si="0"/>
        <v>1</v>
      </c>
    </row>
    <row r="17" spans="1:17" x14ac:dyDescent="0.25">
      <c r="A17" s="35">
        <v>2935</v>
      </c>
      <c r="B17" s="65" t="s">
        <v>141</v>
      </c>
      <c r="C17" s="66" t="s">
        <v>171</v>
      </c>
      <c r="D17" s="67">
        <v>4116802</v>
      </c>
      <c r="E17" s="66" t="s">
        <v>172</v>
      </c>
      <c r="F17" s="68">
        <v>0.54020000000000001</v>
      </c>
      <c r="G17" s="23">
        <v>4104</v>
      </c>
      <c r="H17" s="23" t="s">
        <v>15</v>
      </c>
      <c r="I17" s="69">
        <v>4614.1925741186142</v>
      </c>
      <c r="K17" s="69">
        <v>4614.1925741186142</v>
      </c>
      <c r="L17" s="69">
        <v>4614.1925741186142</v>
      </c>
      <c r="O17" s="23" t="s">
        <v>15</v>
      </c>
      <c r="P17" s="69">
        <v>4614.1925741186142</v>
      </c>
      <c r="Q17" s="60">
        <f t="shared" si="0"/>
        <v>1</v>
      </c>
    </row>
    <row r="18" spans="1:17" x14ac:dyDescent="0.25">
      <c r="A18" s="35">
        <v>2973</v>
      </c>
      <c r="B18" s="65" t="s">
        <v>141</v>
      </c>
      <c r="C18" s="66" t="s">
        <v>178</v>
      </c>
      <c r="D18" s="67">
        <v>4124020</v>
      </c>
      <c r="E18" s="66" t="s">
        <v>179</v>
      </c>
      <c r="F18" s="68">
        <v>0.44800000000000001</v>
      </c>
      <c r="G18" s="23">
        <v>4104</v>
      </c>
      <c r="H18" s="23" t="s">
        <v>15</v>
      </c>
      <c r="I18" s="69">
        <v>5645.4216136746436</v>
      </c>
      <c r="K18" s="69">
        <v>5645.4216136746436</v>
      </c>
      <c r="L18" s="69">
        <v>5645.4216136746436</v>
      </c>
      <c r="O18" s="23" t="s">
        <v>15</v>
      </c>
      <c r="P18" s="69">
        <v>5645.4216136746436</v>
      </c>
      <c r="Q18" s="60">
        <f t="shared" si="0"/>
        <v>1</v>
      </c>
    </row>
    <row r="19" spans="1:17" x14ac:dyDescent="0.25">
      <c r="A19" s="35">
        <v>2988</v>
      </c>
      <c r="B19" s="65" t="s">
        <v>141</v>
      </c>
      <c r="C19" s="66" t="s">
        <v>180</v>
      </c>
      <c r="D19" s="67">
        <v>4125753</v>
      </c>
      <c r="E19" s="66" t="s">
        <v>181</v>
      </c>
      <c r="F19" s="68">
        <v>0.66300000000000003</v>
      </c>
      <c r="G19" s="23">
        <v>4104</v>
      </c>
      <c r="H19" s="23" t="s">
        <v>15</v>
      </c>
      <c r="I19" s="69">
        <v>6937.4838857478544</v>
      </c>
      <c r="K19" s="69">
        <v>6937.4838857478544</v>
      </c>
      <c r="L19" s="69">
        <v>6937.4838857478544</v>
      </c>
      <c r="O19" s="23" t="s">
        <v>15</v>
      </c>
      <c r="P19" s="69">
        <v>6937.4838857478544</v>
      </c>
      <c r="Q19" s="60">
        <f t="shared" si="0"/>
        <v>1</v>
      </c>
    </row>
    <row r="20" spans="1:17" x14ac:dyDescent="0.25">
      <c r="A20" s="35">
        <v>2915</v>
      </c>
      <c r="B20" s="65" t="s">
        <v>141</v>
      </c>
      <c r="C20" s="66" t="s">
        <v>157</v>
      </c>
      <c r="D20" s="67">
        <v>4113254</v>
      </c>
      <c r="E20" s="66" t="s">
        <v>159</v>
      </c>
      <c r="F20" s="68">
        <v>0.34399999999999997</v>
      </c>
      <c r="G20" s="23">
        <v>4104</v>
      </c>
      <c r="H20" s="23" t="s">
        <v>15</v>
      </c>
      <c r="I20" s="69">
        <v>7903.0028726192959</v>
      </c>
      <c r="K20" s="69">
        <v>7903.0028726192959</v>
      </c>
      <c r="L20" s="69">
        <v>7903.0028726192959</v>
      </c>
      <c r="O20" s="23" t="s">
        <v>15</v>
      </c>
      <c r="P20" s="69">
        <v>7903.0028726192959</v>
      </c>
      <c r="Q20" s="60">
        <f t="shared" si="0"/>
        <v>1</v>
      </c>
    </row>
    <row r="21" spans="1:17" x14ac:dyDescent="0.25">
      <c r="A21" s="35">
        <v>2883</v>
      </c>
      <c r="B21" s="65" t="s">
        <v>141</v>
      </c>
      <c r="C21" s="66" t="s">
        <v>152</v>
      </c>
      <c r="D21" s="67">
        <v>4107553</v>
      </c>
      <c r="E21" s="66" t="s">
        <v>154</v>
      </c>
      <c r="F21" s="68">
        <v>0.72750000000000004</v>
      </c>
      <c r="G21" s="23">
        <v>4104</v>
      </c>
      <c r="H21" s="23" t="s">
        <v>15</v>
      </c>
      <c r="I21" s="69">
        <v>8152.5822990678471</v>
      </c>
      <c r="K21" s="69">
        <v>8152.5822990678471</v>
      </c>
      <c r="L21" s="69">
        <v>8152.5822990678471</v>
      </c>
      <c r="O21" s="23" t="s">
        <v>15</v>
      </c>
      <c r="P21" s="69">
        <v>8152.5822990678471</v>
      </c>
      <c r="Q21" s="60">
        <f t="shared" si="0"/>
        <v>1</v>
      </c>
    </row>
    <row r="22" spans="1:17" x14ac:dyDescent="0.25">
      <c r="A22" s="35">
        <v>2924</v>
      </c>
      <c r="B22" s="65" t="s">
        <v>141</v>
      </c>
      <c r="C22" s="66" t="s">
        <v>165</v>
      </c>
      <c r="D22" s="67">
        <v>4114401</v>
      </c>
      <c r="E22" s="66" t="s">
        <v>168</v>
      </c>
      <c r="F22" s="68">
        <v>0.52700000000000002</v>
      </c>
      <c r="G22" s="23">
        <v>4104</v>
      </c>
      <c r="H22" s="23" t="s">
        <v>15</v>
      </c>
      <c r="I22" s="69">
        <v>8339.0454869823407</v>
      </c>
      <c r="K22" s="69">
        <v>8339.0454869823407</v>
      </c>
      <c r="L22" s="69">
        <v>8339.0454869823407</v>
      </c>
      <c r="O22" s="23" t="s">
        <v>15</v>
      </c>
      <c r="P22" s="69">
        <v>8339.0454869823407</v>
      </c>
      <c r="Q22" s="60">
        <f t="shared" si="0"/>
        <v>1</v>
      </c>
    </row>
    <row r="23" spans="1:17" x14ac:dyDescent="0.25">
      <c r="A23" s="35">
        <v>2882</v>
      </c>
      <c r="B23" s="65" t="s">
        <v>141</v>
      </c>
      <c r="C23" s="66" t="s">
        <v>152</v>
      </c>
      <c r="D23" s="67">
        <v>4107553</v>
      </c>
      <c r="E23" s="66" t="s">
        <v>153</v>
      </c>
      <c r="F23" s="68">
        <v>0.70350000000000001</v>
      </c>
      <c r="G23" s="23">
        <v>4104</v>
      </c>
      <c r="H23" s="23" t="s">
        <v>15</v>
      </c>
      <c r="I23" s="69">
        <v>8369.9877448775842</v>
      </c>
      <c r="K23" s="69">
        <v>8369.9877448775842</v>
      </c>
      <c r="L23" s="69">
        <v>8369.9877448775842</v>
      </c>
      <c r="O23" s="23" t="s">
        <v>15</v>
      </c>
      <c r="P23" s="69">
        <v>8369.9877448775842</v>
      </c>
      <c r="Q23" s="60">
        <f t="shared" si="0"/>
        <v>1</v>
      </c>
    </row>
    <row r="24" spans="1:17" x14ac:dyDescent="0.25">
      <c r="A24" s="35">
        <v>2923</v>
      </c>
      <c r="B24" s="65" t="s">
        <v>141</v>
      </c>
      <c r="C24" s="66" t="s">
        <v>165</v>
      </c>
      <c r="D24" s="67">
        <v>4114401</v>
      </c>
      <c r="E24" s="66" t="s">
        <v>167</v>
      </c>
      <c r="F24" s="68">
        <v>0.46500000000000002</v>
      </c>
      <c r="G24" s="23">
        <v>4104</v>
      </c>
      <c r="H24" s="23" t="s">
        <v>15</v>
      </c>
      <c r="I24" s="69">
        <v>8560.038960534268</v>
      </c>
      <c r="K24" s="69">
        <v>8560.038960534268</v>
      </c>
      <c r="L24" s="69">
        <v>8560.038960534268</v>
      </c>
      <c r="O24" s="23" t="s">
        <v>15</v>
      </c>
      <c r="P24" s="69">
        <v>8560.038960534268</v>
      </c>
      <c r="Q24" s="60">
        <f t="shared" si="0"/>
        <v>1</v>
      </c>
    </row>
    <row r="25" spans="1:17" x14ac:dyDescent="0.25">
      <c r="A25" s="35">
        <v>2916</v>
      </c>
      <c r="B25" s="65" t="s">
        <v>141</v>
      </c>
      <c r="C25" s="66" t="s">
        <v>157</v>
      </c>
      <c r="D25" s="67">
        <v>4113254</v>
      </c>
      <c r="E25" s="66" t="s">
        <v>160</v>
      </c>
      <c r="F25" s="68">
        <v>0.34360000000000002</v>
      </c>
      <c r="G25" s="23">
        <v>4104</v>
      </c>
      <c r="H25" s="23" t="s">
        <v>15</v>
      </c>
      <c r="I25" s="69">
        <v>8970.8498025990684</v>
      </c>
      <c r="K25" s="69">
        <v>8970.8498025990684</v>
      </c>
      <c r="L25" s="69">
        <v>8970.8498025990684</v>
      </c>
      <c r="O25" s="23" t="s">
        <v>15</v>
      </c>
      <c r="P25" s="69">
        <v>8970.8498025990684</v>
      </c>
      <c r="Q25" s="60">
        <f t="shared" si="0"/>
        <v>1</v>
      </c>
    </row>
    <row r="26" spans="1:17" x14ac:dyDescent="0.25">
      <c r="A26" s="35">
        <v>2914</v>
      </c>
      <c r="B26" s="65" t="s">
        <v>141</v>
      </c>
      <c r="C26" s="66" t="s">
        <v>157</v>
      </c>
      <c r="D26" s="67">
        <v>4113254</v>
      </c>
      <c r="E26" s="66" t="s">
        <v>158</v>
      </c>
      <c r="F26" s="68">
        <v>0.25480000000000003</v>
      </c>
      <c r="G26" s="23">
        <v>4104</v>
      </c>
      <c r="H26" s="23" t="s">
        <v>15</v>
      </c>
      <c r="I26" s="69">
        <v>11377.880740731029</v>
      </c>
      <c r="K26" s="69">
        <v>11377.880740731029</v>
      </c>
      <c r="L26" s="69">
        <v>11377.880740731029</v>
      </c>
      <c r="O26" s="23" t="s">
        <v>15</v>
      </c>
      <c r="P26" s="69">
        <v>11377.880740731029</v>
      </c>
      <c r="Q26" s="60">
        <f t="shared" si="0"/>
        <v>1</v>
      </c>
    </row>
    <row r="27" spans="1:17" x14ac:dyDescent="0.25">
      <c r="A27" s="35">
        <v>2873</v>
      </c>
      <c r="B27" s="65" t="s">
        <v>141</v>
      </c>
      <c r="C27" s="66" t="s">
        <v>146</v>
      </c>
      <c r="D27" s="67">
        <v>4104808</v>
      </c>
      <c r="E27" s="66" t="s">
        <v>151</v>
      </c>
      <c r="F27" s="68">
        <v>0.64049999999999996</v>
      </c>
      <c r="G27" s="23">
        <v>4104</v>
      </c>
      <c r="H27" s="23" t="s">
        <v>15</v>
      </c>
      <c r="I27" s="69">
        <v>19439.275057009552</v>
      </c>
      <c r="K27" s="69"/>
      <c r="L27" s="69">
        <v>19439.275057009552</v>
      </c>
      <c r="O27" s="23" t="s">
        <v>15</v>
      </c>
      <c r="P27" s="69">
        <v>19439.275057009552</v>
      </c>
      <c r="Q27" s="60">
        <f t="shared" si="0"/>
        <v>1</v>
      </c>
    </row>
    <row r="28" spans="1:17" x14ac:dyDescent="0.25">
      <c r="A28" s="35">
        <v>2872</v>
      </c>
      <c r="B28" s="65" t="s">
        <v>141</v>
      </c>
      <c r="C28" s="66" t="s">
        <v>146</v>
      </c>
      <c r="D28" s="67">
        <v>4104808</v>
      </c>
      <c r="E28" s="66" t="s">
        <v>150</v>
      </c>
      <c r="F28" s="68">
        <v>0.6</v>
      </c>
      <c r="G28" s="23">
        <v>4104</v>
      </c>
      <c r="H28" s="23" t="s">
        <v>15</v>
      </c>
      <c r="I28" s="69">
        <v>35829.249078710818</v>
      </c>
      <c r="K28" s="69"/>
      <c r="L28" s="69"/>
      <c r="O28" s="23" t="s">
        <v>15</v>
      </c>
      <c r="P28" s="69">
        <v>35829.249078710818</v>
      </c>
      <c r="Q28" s="60">
        <f t="shared" si="0"/>
        <v>1</v>
      </c>
    </row>
    <row r="29" spans="1:17" x14ac:dyDescent="0.25">
      <c r="A29" s="35">
        <v>2871</v>
      </c>
      <c r="B29" s="65" t="s">
        <v>141</v>
      </c>
      <c r="C29" s="66" t="s">
        <v>146</v>
      </c>
      <c r="D29" s="67">
        <v>4104808</v>
      </c>
      <c r="E29" s="66" t="s">
        <v>149</v>
      </c>
      <c r="F29" s="68">
        <v>0.6</v>
      </c>
      <c r="G29" s="23">
        <v>4104</v>
      </c>
      <c r="H29" s="23" t="s">
        <v>15</v>
      </c>
      <c r="I29" s="69">
        <v>35858.073720148175</v>
      </c>
      <c r="K29" s="69"/>
      <c r="L29" s="69"/>
      <c r="O29" s="23" t="s">
        <v>15</v>
      </c>
      <c r="P29" s="69">
        <v>35858.073720148175</v>
      </c>
      <c r="Q29" s="60">
        <f t="shared" si="0"/>
        <v>1</v>
      </c>
    </row>
    <row r="32" spans="1:17" x14ac:dyDescent="0.25">
      <c r="H32" s="76" t="s">
        <v>182</v>
      </c>
      <c r="I32" s="74">
        <f>AVERAGE(I4:I29)</f>
        <v>7794.7243815464517</v>
      </c>
      <c r="J32" s="70"/>
      <c r="K32" s="74">
        <f>AVERAGE(K4:K29)</f>
        <v>4849.4015680147477</v>
      </c>
      <c r="L32" s="74">
        <f>AVERAGE(L4:L29)</f>
        <v>5926.7361879749806</v>
      </c>
    </row>
    <row r="33" spans="8:12" x14ac:dyDescent="0.25">
      <c r="H33" s="76" t="s">
        <v>183</v>
      </c>
      <c r="I33" s="69">
        <f>QUARTILE(I4:I29,1)</f>
        <v>2906.1735503844848</v>
      </c>
      <c r="J33" s="70"/>
      <c r="K33" s="69">
        <f>QUARTILE(K4:K29,1)</f>
        <v>2854.9366736801926</v>
      </c>
      <c r="L33" s="69">
        <f>QUARTILE(L4:L29,1)</f>
        <v>3012.4527887067961</v>
      </c>
    </row>
    <row r="34" spans="8:12" x14ac:dyDescent="0.25">
      <c r="H34" s="76" t="s">
        <v>184</v>
      </c>
      <c r="I34" s="69">
        <f>QUARTILE(I4:I29,3)</f>
        <v>8362.2521804037733</v>
      </c>
      <c r="J34" s="70"/>
      <c r="K34" s="69">
        <f>QUARTILE(K4:K29,3)</f>
        <v>8027.7925858435719</v>
      </c>
      <c r="L34" s="69">
        <f>QUARTILE(L4:L29,3)</f>
        <v>8292.429690003717</v>
      </c>
    </row>
    <row r="35" spans="8:12" x14ac:dyDescent="0.25">
      <c r="H35" s="76" t="s">
        <v>185</v>
      </c>
      <c r="I35" s="69">
        <f>I34-I33</f>
        <v>5456.0786300192885</v>
      </c>
      <c r="J35" s="70"/>
      <c r="K35" s="69">
        <f>K34-K33</f>
        <v>5172.8559121633789</v>
      </c>
      <c r="L35" s="69">
        <f>L34-L33</f>
        <v>5279.9769012969209</v>
      </c>
    </row>
    <row r="36" spans="8:12" x14ac:dyDescent="0.25">
      <c r="H36" s="76" t="s">
        <v>186</v>
      </c>
      <c r="I36" s="69">
        <f>I33-(I35*1.5)</f>
        <v>-5277.944394644448</v>
      </c>
      <c r="J36" s="70"/>
      <c r="K36" s="69">
        <f>K33-(K35*1.5)</f>
        <v>-4904.3471945648762</v>
      </c>
      <c r="L36" s="69">
        <f>L33-(L35*1.5)</f>
        <v>-4907.5125632385852</v>
      </c>
    </row>
    <row r="37" spans="8:12" x14ac:dyDescent="0.25">
      <c r="H37" s="76" t="s">
        <v>187</v>
      </c>
      <c r="I37" s="69">
        <f>I34+(I35*1.5)</f>
        <v>16546.370125432706</v>
      </c>
      <c r="J37" s="70"/>
      <c r="K37" s="69">
        <f>K34+(K35*1.5)</f>
        <v>15787.076454088641</v>
      </c>
      <c r="L37" s="69">
        <f>L34+(L35*1.5)</f>
        <v>16212.395041949098</v>
      </c>
    </row>
    <row r="38" spans="8:12" x14ac:dyDescent="0.25">
      <c r="H38" s="76" t="s">
        <v>188</v>
      </c>
      <c r="I38" s="69">
        <f>_xlfn.STDEV.S(I4:I29)</f>
        <v>9218.8798920027439</v>
      </c>
      <c r="J38" s="70"/>
      <c r="K38" s="69">
        <f>_xlfn.STDEV.S(K4:K29)</f>
        <v>3134.0406760691485</v>
      </c>
      <c r="L38" s="69">
        <f>_xlfn.STDEV.S(L4:L29)</f>
        <v>4151.350930880345</v>
      </c>
    </row>
    <row r="39" spans="8:12" x14ac:dyDescent="0.25">
      <c r="H39" s="76" t="s">
        <v>7</v>
      </c>
      <c r="I39" s="71">
        <f>I38/I32</f>
        <v>1.1827076161702261</v>
      </c>
      <c r="K39" s="71">
        <f>K38/K32</f>
        <v>0.64627369627221132</v>
      </c>
      <c r="L39" s="71">
        <f>L38/L32</f>
        <v>0.7004446965773854</v>
      </c>
    </row>
    <row r="40" spans="8:12" x14ac:dyDescent="0.25">
      <c r="H40" s="76"/>
      <c r="I40" s="23"/>
      <c r="K40" s="23"/>
      <c r="L40" s="23"/>
    </row>
    <row r="41" spans="8:12" x14ac:dyDescent="0.25">
      <c r="H41" s="76" t="s">
        <v>191</v>
      </c>
      <c r="I41" s="75">
        <f>I32*0.75</f>
        <v>5846.0432861598383</v>
      </c>
      <c r="K41" s="75">
        <f t="shared" ref="K41:L41" si="1">K32*0.75</f>
        <v>3637.0511760110608</v>
      </c>
      <c r="L41" s="75">
        <f t="shared" si="1"/>
        <v>4445.0521409812354</v>
      </c>
    </row>
    <row r="42" spans="8:12" x14ac:dyDescent="0.25">
      <c r="H42" s="76" t="s">
        <v>192</v>
      </c>
      <c r="I42" s="75">
        <f>I32*1.25</f>
        <v>9743.4054769330651</v>
      </c>
      <c r="K42" s="75">
        <f t="shared" ref="K42:L42" si="2">K32*1.25</f>
        <v>6061.7519600184351</v>
      </c>
      <c r="L42" s="75">
        <f t="shared" si="2"/>
        <v>7408.4202349687257</v>
      </c>
    </row>
  </sheetData>
  <sortState ref="O4:P29">
    <sortCondition ref="P4:P29"/>
  </sortState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C4" workbookViewId="0">
      <selection activeCell="H5" sqref="H5:H14"/>
    </sheetView>
  </sheetViews>
  <sheetFormatPr defaultRowHeight="15" x14ac:dyDescent="0.25"/>
  <cols>
    <col min="2" max="2" width="12.140625" bestFit="1" customWidth="1"/>
    <col min="4" max="4" width="35.140625" bestFit="1" customWidth="1"/>
    <col min="5" max="5" width="15.28515625" bestFit="1" customWidth="1"/>
    <col min="7" max="7" width="41" bestFit="1" customWidth="1"/>
  </cols>
  <sheetData>
    <row r="1" spans="1:15" ht="15.75" thickBot="1" x14ac:dyDescent="0.3">
      <c r="A1" s="202" t="s">
        <v>432</v>
      </c>
      <c r="B1" s="203"/>
      <c r="C1" s="203"/>
      <c r="D1" s="203"/>
      <c r="E1" s="203"/>
      <c r="F1" s="203"/>
      <c r="G1" s="204"/>
      <c r="H1" s="77"/>
      <c r="I1" s="77"/>
      <c r="J1" s="77"/>
      <c r="K1" s="77"/>
      <c r="L1" s="77"/>
    </row>
    <row r="3" spans="1:15" x14ac:dyDescent="0.25">
      <c r="J3" s="20" t="s">
        <v>189</v>
      </c>
    </row>
    <row r="4" spans="1:15" x14ac:dyDescent="0.25">
      <c r="A4" s="62" t="s">
        <v>133</v>
      </c>
      <c r="B4" s="62" t="s">
        <v>134</v>
      </c>
      <c r="C4" s="62" t="s">
        <v>135</v>
      </c>
      <c r="D4" s="62" t="s">
        <v>136</v>
      </c>
      <c r="E4" s="62" t="s">
        <v>137</v>
      </c>
      <c r="F4" s="63" t="s">
        <v>138</v>
      </c>
      <c r="G4" s="63" t="s">
        <v>139</v>
      </c>
      <c r="H4" s="64" t="s">
        <v>140</v>
      </c>
      <c r="J4" s="64" t="s">
        <v>140</v>
      </c>
    </row>
    <row r="5" spans="1:15" x14ac:dyDescent="0.25">
      <c r="A5" s="65" t="s">
        <v>141</v>
      </c>
      <c r="B5" s="66" t="s">
        <v>193</v>
      </c>
      <c r="C5" s="67">
        <v>4117602</v>
      </c>
      <c r="D5" s="66" t="s">
        <v>195</v>
      </c>
      <c r="E5" s="68">
        <v>0.34399999999999997</v>
      </c>
      <c r="F5" s="23">
        <v>4202</v>
      </c>
      <c r="G5" s="23" t="s">
        <v>16</v>
      </c>
      <c r="H5" s="69">
        <v>529.44404388230453</v>
      </c>
      <c r="J5" s="69">
        <v>542.42355856954339</v>
      </c>
      <c r="M5" s="23" t="s">
        <v>16</v>
      </c>
      <c r="N5" s="69">
        <v>529.44404388230453</v>
      </c>
      <c r="O5" s="60">
        <f>N5/H5</f>
        <v>1</v>
      </c>
    </row>
    <row r="6" spans="1:15" x14ac:dyDescent="0.25">
      <c r="A6" s="65" t="s">
        <v>141</v>
      </c>
      <c r="B6" s="66" t="s">
        <v>193</v>
      </c>
      <c r="C6" s="67">
        <v>4117602</v>
      </c>
      <c r="D6" s="66" t="s">
        <v>196</v>
      </c>
      <c r="E6" s="68">
        <v>0.44500000000000001</v>
      </c>
      <c r="F6" s="23">
        <v>4202</v>
      </c>
      <c r="G6" s="23" t="s">
        <v>16</v>
      </c>
      <c r="H6" s="69">
        <v>928.82706505835711</v>
      </c>
      <c r="J6" s="69">
        <v>984.83743623990983</v>
      </c>
      <c r="M6" s="23" t="s">
        <v>16</v>
      </c>
      <c r="N6" s="69">
        <v>928.82706505835711</v>
      </c>
      <c r="O6" s="60">
        <f t="shared" ref="O6:O14" si="0">N6/H6</f>
        <v>1</v>
      </c>
    </row>
    <row r="7" spans="1:15" x14ac:dyDescent="0.25">
      <c r="A7" s="65" t="s">
        <v>197</v>
      </c>
      <c r="B7" s="66" t="s">
        <v>206</v>
      </c>
      <c r="C7" s="67">
        <v>4219507</v>
      </c>
      <c r="D7" s="66" t="s">
        <v>208</v>
      </c>
      <c r="E7" s="68">
        <v>0.51200000000000001</v>
      </c>
      <c r="F7" s="23">
        <v>4202</v>
      </c>
      <c r="G7" s="23" t="s">
        <v>16</v>
      </c>
      <c r="H7" s="69">
        <v>1069.7171216896079</v>
      </c>
      <c r="J7" s="69">
        <v>1111.2934295792495</v>
      </c>
      <c r="M7" s="23" t="s">
        <v>16</v>
      </c>
      <c r="N7" s="69">
        <v>1069.7171216896079</v>
      </c>
      <c r="O7" s="60">
        <f t="shared" si="0"/>
        <v>1</v>
      </c>
    </row>
    <row r="8" spans="1:15" x14ac:dyDescent="0.25">
      <c r="A8" s="65" t="s">
        <v>141</v>
      </c>
      <c r="B8" s="66" t="s">
        <v>193</v>
      </c>
      <c r="C8" s="67">
        <v>4117602</v>
      </c>
      <c r="D8" s="66" t="s">
        <v>194</v>
      </c>
      <c r="E8" s="68">
        <v>0.59599999999999997</v>
      </c>
      <c r="F8" s="23">
        <v>4202</v>
      </c>
      <c r="G8" s="23" t="s">
        <v>16</v>
      </c>
      <c r="H8" s="69">
        <v>3571.3706638118329</v>
      </c>
      <c r="J8" s="69">
        <v>3650.5432945973107</v>
      </c>
      <c r="M8" s="23" t="s">
        <v>16</v>
      </c>
      <c r="N8" s="69">
        <v>3571.3706638118329</v>
      </c>
      <c r="O8" s="60">
        <f t="shared" si="0"/>
        <v>1</v>
      </c>
    </row>
    <row r="9" spans="1:15" x14ac:dyDescent="0.25">
      <c r="A9" s="65" t="s">
        <v>197</v>
      </c>
      <c r="B9" s="66" t="s">
        <v>198</v>
      </c>
      <c r="C9" s="67">
        <v>4200101</v>
      </c>
      <c r="D9" s="66" t="s">
        <v>201</v>
      </c>
      <c r="E9" s="68">
        <v>0.41499999999999998</v>
      </c>
      <c r="F9" s="23">
        <v>4202</v>
      </c>
      <c r="G9" s="23" t="s">
        <v>16</v>
      </c>
      <c r="H9" s="69">
        <v>4058.9991527169013</v>
      </c>
      <c r="J9" s="69">
        <v>4216.7588025116056</v>
      </c>
      <c r="M9" s="23" t="s">
        <v>16</v>
      </c>
      <c r="N9" s="69">
        <v>4058.9991527169013</v>
      </c>
      <c r="O9" s="60">
        <f t="shared" si="0"/>
        <v>1</v>
      </c>
    </row>
    <row r="10" spans="1:15" x14ac:dyDescent="0.25">
      <c r="A10" s="65" t="s">
        <v>197</v>
      </c>
      <c r="B10" s="66" t="s">
        <v>198</v>
      </c>
      <c r="C10" s="67">
        <v>4200101</v>
      </c>
      <c r="D10" s="66" t="s">
        <v>199</v>
      </c>
      <c r="E10" s="68">
        <v>0.57099999999999995</v>
      </c>
      <c r="F10" s="23">
        <v>4202</v>
      </c>
      <c r="G10" s="23" t="s">
        <v>16</v>
      </c>
      <c r="H10" s="69">
        <v>4641.378523085682</v>
      </c>
      <c r="J10" s="69">
        <v>4744.2718328917545</v>
      </c>
      <c r="M10" s="23" t="s">
        <v>16</v>
      </c>
      <c r="N10" s="69">
        <v>4641.378523085682</v>
      </c>
      <c r="O10" s="60">
        <f t="shared" si="0"/>
        <v>1</v>
      </c>
    </row>
    <row r="11" spans="1:15" x14ac:dyDescent="0.25">
      <c r="A11" s="65" t="s">
        <v>197</v>
      </c>
      <c r="B11" s="66" t="s">
        <v>206</v>
      </c>
      <c r="C11" s="67">
        <v>4219507</v>
      </c>
      <c r="D11" s="66" t="s">
        <v>207</v>
      </c>
      <c r="E11" s="68">
        <v>0.56399999999999995</v>
      </c>
      <c r="F11" s="23">
        <v>4202</v>
      </c>
      <c r="G11" s="23" t="s">
        <v>16</v>
      </c>
      <c r="H11" s="69">
        <v>5706.5691864339078</v>
      </c>
      <c r="J11" s="69">
        <v>5833.0763843082077</v>
      </c>
      <c r="M11" s="23" t="s">
        <v>16</v>
      </c>
      <c r="N11" s="69">
        <v>5706.5691864339078</v>
      </c>
      <c r="O11" s="60">
        <f t="shared" si="0"/>
        <v>1</v>
      </c>
    </row>
    <row r="12" spans="1:15" x14ac:dyDescent="0.25">
      <c r="A12" s="65" t="s">
        <v>197</v>
      </c>
      <c r="B12" s="66" t="s">
        <v>198</v>
      </c>
      <c r="C12" s="67">
        <v>4200101</v>
      </c>
      <c r="D12" s="66" t="s">
        <v>200</v>
      </c>
      <c r="E12" s="68">
        <v>0.60499999999999998</v>
      </c>
      <c r="F12" s="23">
        <v>4202</v>
      </c>
      <c r="G12" s="23" t="s">
        <v>16</v>
      </c>
      <c r="H12" s="69">
        <v>6125.4581795824142</v>
      </c>
      <c r="J12" s="69">
        <v>6218.664781459991</v>
      </c>
      <c r="M12" s="23" t="s">
        <v>16</v>
      </c>
      <c r="N12" s="69">
        <v>6125.4581795824142</v>
      </c>
      <c r="O12" s="60">
        <f t="shared" si="0"/>
        <v>1</v>
      </c>
    </row>
    <row r="13" spans="1:15" x14ac:dyDescent="0.25">
      <c r="A13" s="65" t="s">
        <v>197</v>
      </c>
      <c r="B13" s="66" t="s">
        <v>204</v>
      </c>
      <c r="C13" s="67">
        <v>4204202</v>
      </c>
      <c r="D13" s="66" t="s">
        <v>205</v>
      </c>
      <c r="E13" s="68">
        <v>0.53</v>
      </c>
      <c r="F13" s="23">
        <v>4202</v>
      </c>
      <c r="G13" s="23" t="s">
        <v>16</v>
      </c>
      <c r="H13" s="69">
        <v>14523.853642191243</v>
      </c>
      <c r="J13" s="69"/>
      <c r="M13" s="23" t="s">
        <v>16</v>
      </c>
      <c r="N13" s="69">
        <v>14523.853642191243</v>
      </c>
      <c r="O13" s="60">
        <f t="shared" si="0"/>
        <v>1</v>
      </c>
    </row>
    <row r="14" spans="1:15" x14ac:dyDescent="0.25">
      <c r="A14" s="65" t="s">
        <v>197</v>
      </c>
      <c r="B14" s="66" t="s">
        <v>202</v>
      </c>
      <c r="C14" s="67">
        <v>4203501</v>
      </c>
      <c r="D14" s="66" t="s">
        <v>203</v>
      </c>
      <c r="E14" s="68">
        <v>0.67600000000000005</v>
      </c>
      <c r="F14" s="23">
        <v>4202</v>
      </c>
      <c r="G14" s="23" t="s">
        <v>16</v>
      </c>
      <c r="H14" s="69">
        <v>16153.323990301697</v>
      </c>
      <c r="J14" s="69"/>
      <c r="M14" s="23" t="s">
        <v>16</v>
      </c>
      <c r="N14" s="69">
        <v>16153.323990301697</v>
      </c>
      <c r="O14" s="60">
        <f t="shared" si="0"/>
        <v>1</v>
      </c>
    </row>
    <row r="17" spans="7:11" x14ac:dyDescent="0.25">
      <c r="G17" s="76" t="s">
        <v>182</v>
      </c>
      <c r="H17" s="74">
        <f>AVERAGE(H5:H14)</f>
        <v>5730.8941568753944</v>
      </c>
      <c r="I17" s="70"/>
      <c r="J17" s="78">
        <f t="shared" ref="J17" si="1">AVERAGE(J5:J14)</f>
        <v>3412.733690019697</v>
      </c>
      <c r="K17" s="82"/>
    </row>
    <row r="18" spans="7:11" x14ac:dyDescent="0.25">
      <c r="G18" s="76" t="s">
        <v>183</v>
      </c>
      <c r="H18" s="69">
        <f>QUARTILE(H5:H14,1)</f>
        <v>1695.1305072201642</v>
      </c>
      <c r="I18" s="70"/>
      <c r="J18" s="79">
        <f t="shared" ref="J18" si="2">QUARTILE(J5:J14,1)</f>
        <v>1079.6794312444147</v>
      </c>
      <c r="K18" s="83"/>
    </row>
    <row r="19" spans="7:11" x14ac:dyDescent="0.25">
      <c r="G19" s="76" t="s">
        <v>184</v>
      </c>
      <c r="H19" s="69">
        <f>QUARTILE(H5:H14,3)</f>
        <v>6020.7359312952876</v>
      </c>
      <c r="I19" s="70"/>
      <c r="J19" s="79">
        <f t="shared" ref="J19" si="3">QUARTILE(J5:J14,3)</f>
        <v>5016.4729707458682</v>
      </c>
      <c r="K19" s="83"/>
    </row>
    <row r="20" spans="7:11" x14ac:dyDescent="0.25">
      <c r="G20" s="76" t="s">
        <v>185</v>
      </c>
      <c r="H20" s="69">
        <f>H19-H18</f>
        <v>4325.6054240751237</v>
      </c>
      <c r="I20" s="70"/>
      <c r="J20" s="79">
        <f t="shared" ref="J20" si="4">J19-J18</f>
        <v>3936.7935395014538</v>
      </c>
      <c r="K20" s="83"/>
    </row>
    <row r="21" spans="7:11" x14ac:dyDescent="0.25">
      <c r="G21" s="76" t="s">
        <v>186</v>
      </c>
      <c r="H21" s="69">
        <f>H18-(H20*1.5)</f>
        <v>-4793.2776288925215</v>
      </c>
      <c r="I21" s="70"/>
      <c r="J21" s="79">
        <f t="shared" ref="J21" si="5">J18-(J20*1.5)</f>
        <v>-4825.5108780077662</v>
      </c>
      <c r="K21" s="83"/>
    </row>
    <row r="22" spans="7:11" x14ac:dyDescent="0.25">
      <c r="G22" s="76" t="s">
        <v>187</v>
      </c>
      <c r="H22" s="69">
        <f>H19+(H20*1.5)</f>
        <v>12509.144067407973</v>
      </c>
      <c r="I22" s="70"/>
      <c r="J22" s="79">
        <f t="shared" ref="J22" si="6">J19+(J20*1.5)</f>
        <v>10921.663279998049</v>
      </c>
      <c r="K22" s="83"/>
    </row>
    <row r="23" spans="7:11" x14ac:dyDescent="0.25">
      <c r="G23" s="76" t="s">
        <v>188</v>
      </c>
      <c r="H23" s="69">
        <f>_xlfn.STDEV.S(H5:H14)</f>
        <v>5442.4950828254159</v>
      </c>
      <c r="I23" s="70"/>
      <c r="J23" s="79">
        <f t="shared" ref="J23" si="7">_xlfn.STDEV.S(J5:J14)</f>
        <v>2256.3339230257293</v>
      </c>
      <c r="K23" s="83"/>
    </row>
    <row r="24" spans="7:11" x14ac:dyDescent="0.25">
      <c r="G24" s="76" t="s">
        <v>7</v>
      </c>
      <c r="H24" s="71">
        <f>H23/H17</f>
        <v>0.94967642637336369</v>
      </c>
      <c r="J24" s="80">
        <f t="shared" ref="J24" si="8">J23/J17</f>
        <v>0.66115147795569906</v>
      </c>
      <c r="K24" s="84"/>
    </row>
    <row r="25" spans="7:11" x14ac:dyDescent="0.25">
      <c r="G25" s="76"/>
      <c r="H25" s="23"/>
      <c r="J25" s="81"/>
      <c r="K25" s="85"/>
    </row>
    <row r="26" spans="7:11" x14ac:dyDescent="0.25">
      <c r="G26" s="76" t="s">
        <v>191</v>
      </c>
      <c r="H26" s="74">
        <f>H17*0.75</f>
        <v>4298.1706176565458</v>
      </c>
      <c r="I26" s="70"/>
      <c r="J26" s="78">
        <f t="shared" ref="J26" si="9">J17*0.75</f>
        <v>2559.5502675147727</v>
      </c>
      <c r="K26" s="86"/>
    </row>
    <row r="27" spans="7:11" x14ac:dyDescent="0.25">
      <c r="G27" s="76" t="s">
        <v>192</v>
      </c>
      <c r="H27" s="74">
        <f>H17*1.25</f>
        <v>7163.617696094243</v>
      </c>
      <c r="I27" s="70"/>
      <c r="J27" s="78">
        <f t="shared" ref="J27" si="10">J17*1.25</f>
        <v>4265.9171125246212</v>
      </c>
      <c r="K27" s="86"/>
    </row>
  </sheetData>
  <sortState ref="M5:N14">
    <sortCondition ref="N5:N14"/>
  </sortState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5"/>
  <sheetViews>
    <sheetView topLeftCell="F1" workbookViewId="0">
      <selection activeCell="I137" sqref="I137"/>
    </sheetView>
  </sheetViews>
  <sheetFormatPr defaultRowHeight="15" x14ac:dyDescent="0.25"/>
  <cols>
    <col min="2" max="2" width="25.140625" bestFit="1" customWidth="1"/>
    <col min="4" max="4" width="50.5703125" bestFit="1" customWidth="1"/>
    <col min="7" max="7" width="40" bestFit="1" customWidth="1"/>
    <col min="10" max="10" width="9.140625" style="18"/>
    <col min="12" max="12" width="17.5703125" style="18" bestFit="1" customWidth="1"/>
    <col min="16" max="16" width="17.5703125" style="18" bestFit="1" customWidth="1"/>
    <col min="20" max="20" width="17.5703125" style="18" bestFit="1" customWidth="1"/>
    <col min="24" max="24" width="17.5703125" style="18" bestFit="1" customWidth="1"/>
    <col min="28" max="28" width="17.5703125" style="18" bestFit="1" customWidth="1"/>
  </cols>
  <sheetData>
    <row r="1" spans="1:30" x14ac:dyDescent="0.25">
      <c r="A1" s="206" t="s">
        <v>381</v>
      </c>
      <c r="B1" s="207"/>
      <c r="C1" s="207"/>
      <c r="D1" s="207"/>
      <c r="E1" s="207"/>
      <c r="F1" s="207"/>
      <c r="G1" s="207"/>
      <c r="H1" s="207"/>
      <c r="I1" s="208"/>
      <c r="J1" s="94"/>
      <c r="L1" s="94"/>
      <c r="P1" s="94"/>
      <c r="T1" s="94"/>
      <c r="X1" s="94"/>
      <c r="AB1" s="94"/>
    </row>
    <row r="2" spans="1:30" x14ac:dyDescent="0.25">
      <c r="A2" s="209"/>
      <c r="B2" s="210"/>
      <c r="C2" s="210"/>
      <c r="D2" s="210"/>
      <c r="E2" s="210"/>
      <c r="F2" s="210"/>
      <c r="G2" s="210"/>
      <c r="H2" s="210"/>
      <c r="I2" s="211"/>
      <c r="J2" s="94"/>
      <c r="L2" s="94"/>
      <c r="P2" s="94"/>
      <c r="T2" s="94"/>
      <c r="X2" s="94"/>
      <c r="AB2" s="94"/>
    </row>
    <row r="3" spans="1:30" ht="27" customHeight="1" thickBot="1" x14ac:dyDescent="0.3">
      <c r="A3" s="212"/>
      <c r="B3" s="213"/>
      <c r="C3" s="213"/>
      <c r="D3" s="213"/>
      <c r="E3" s="213"/>
      <c r="F3" s="213"/>
      <c r="G3" s="213"/>
      <c r="H3" s="213"/>
      <c r="I3" s="214"/>
      <c r="J3" s="94"/>
      <c r="L3" s="94"/>
      <c r="P3" s="94"/>
      <c r="T3" s="94"/>
      <c r="X3" s="94"/>
      <c r="AB3" s="94"/>
    </row>
    <row r="4" spans="1:30" x14ac:dyDescent="0.25">
      <c r="P4" s="205" t="s">
        <v>382</v>
      </c>
      <c r="Q4" s="205"/>
      <c r="R4" s="205"/>
      <c r="T4" s="205" t="s">
        <v>383</v>
      </c>
      <c r="U4" s="205"/>
      <c r="V4" s="205"/>
      <c r="X4" s="205" t="s">
        <v>384</v>
      </c>
      <c r="Y4" s="205"/>
      <c r="Z4" s="205"/>
      <c r="AB4" s="205" t="s">
        <v>385</v>
      </c>
      <c r="AC4" s="205"/>
      <c r="AD4" s="205"/>
    </row>
    <row r="5" spans="1:30" x14ac:dyDescent="0.25">
      <c r="A5" s="62" t="s">
        <v>133</v>
      </c>
      <c r="B5" s="62" t="s">
        <v>134</v>
      </c>
      <c r="C5" s="62" t="s">
        <v>135</v>
      </c>
      <c r="D5" s="62" t="s">
        <v>136</v>
      </c>
      <c r="E5" s="62" t="s">
        <v>137</v>
      </c>
      <c r="F5" s="63" t="s">
        <v>138</v>
      </c>
      <c r="G5" s="63" t="s">
        <v>139</v>
      </c>
      <c r="H5" s="63" t="s">
        <v>379</v>
      </c>
      <c r="I5" s="64" t="s">
        <v>140</v>
      </c>
      <c r="J5" s="93"/>
      <c r="L5" s="76" t="s">
        <v>182</v>
      </c>
      <c r="M5" s="74">
        <f>AVERAGE(N6:N74)</f>
        <v>1853.2810336075088</v>
      </c>
      <c r="N5" s="64" t="s">
        <v>140</v>
      </c>
      <c r="P5" s="76" t="s">
        <v>182</v>
      </c>
      <c r="Q5" s="74">
        <f>AVERAGE(R6:R74)</f>
        <v>1533.3186630374721</v>
      </c>
      <c r="R5" s="64" t="s">
        <v>140</v>
      </c>
      <c r="T5" s="76" t="s">
        <v>182</v>
      </c>
      <c r="U5" s="74">
        <f>AVERAGE(V6:V74)</f>
        <v>1378.6052155237267</v>
      </c>
      <c r="V5" s="64" t="s">
        <v>140</v>
      </c>
      <c r="X5" s="76" t="s">
        <v>182</v>
      </c>
      <c r="Y5" s="74">
        <f>AVERAGE(Z6:Z74)</f>
        <v>1285.2362240049088</v>
      </c>
      <c r="Z5" s="64" t="s">
        <v>140</v>
      </c>
      <c r="AB5" s="76" t="s">
        <v>182</v>
      </c>
      <c r="AC5" s="74">
        <f>AVERAGE(AD6:AD74)</f>
        <v>1229.8938573175299</v>
      </c>
      <c r="AD5" s="64" t="s">
        <v>140</v>
      </c>
    </row>
    <row r="6" spans="1:30" x14ac:dyDescent="0.25">
      <c r="A6" s="88" t="s">
        <v>209</v>
      </c>
      <c r="B6" s="89" t="s">
        <v>253</v>
      </c>
      <c r="C6" s="90">
        <v>1503705</v>
      </c>
      <c r="D6" s="89" t="s">
        <v>261</v>
      </c>
      <c r="E6" s="91">
        <v>0.58399999999999996</v>
      </c>
      <c r="F6" s="73">
        <v>1503</v>
      </c>
      <c r="G6" s="73" t="s">
        <v>24</v>
      </c>
      <c r="H6" s="92">
        <v>35490</v>
      </c>
      <c r="I6" s="72">
        <v>372.75876830082217</v>
      </c>
      <c r="J6" s="95"/>
      <c r="L6" s="76" t="s">
        <v>183</v>
      </c>
      <c r="M6" s="69">
        <f>QUARTILE(N6:N74,1)</f>
        <v>866.44421863949731</v>
      </c>
      <c r="N6" s="69">
        <v>544.31921970356893</v>
      </c>
      <c r="P6" s="76" t="s">
        <v>183</v>
      </c>
      <c r="Q6" s="69">
        <f>QUARTILE(R6:R74,1)</f>
        <v>859.7683023780703</v>
      </c>
      <c r="R6" s="69">
        <v>544.31921970356893</v>
      </c>
      <c r="T6" s="76" t="s">
        <v>183</v>
      </c>
      <c r="U6" s="69">
        <f>QUARTILE(V6:V74,1)</f>
        <v>815.83719313361587</v>
      </c>
      <c r="V6" s="69">
        <v>544.31921970356893</v>
      </c>
      <c r="X6" s="76" t="s">
        <v>183</v>
      </c>
      <c r="Y6" s="69">
        <f>QUARTILE(Z6:Z74,1)</f>
        <v>793.53318742735701</v>
      </c>
      <c r="Z6" s="69">
        <v>544.31921970356893</v>
      </c>
      <c r="AB6" s="76" t="s">
        <v>183</v>
      </c>
      <c r="AC6" s="69">
        <f>QUARTILE(AD6:AD74,1)</f>
        <v>780.99262740514041</v>
      </c>
      <c r="AD6" s="69">
        <v>544.31921970356893</v>
      </c>
    </row>
    <row r="7" spans="1:30" x14ac:dyDescent="0.25">
      <c r="A7" s="88" t="s">
        <v>209</v>
      </c>
      <c r="B7" s="89" t="s">
        <v>349</v>
      </c>
      <c r="C7" s="90">
        <v>1507151</v>
      </c>
      <c r="D7" s="89" t="s">
        <v>352</v>
      </c>
      <c r="E7" s="91">
        <v>0.76</v>
      </c>
      <c r="F7" s="73">
        <v>1503</v>
      </c>
      <c r="G7" s="73" t="s">
        <v>24</v>
      </c>
      <c r="H7" s="92">
        <v>35704</v>
      </c>
      <c r="I7" s="72">
        <v>606.29171903686711</v>
      </c>
      <c r="J7" s="95"/>
      <c r="L7" s="76" t="s">
        <v>184</v>
      </c>
      <c r="M7" s="69">
        <f>QUARTILE(N6:N74,3)</f>
        <v>2119.5132440461084</v>
      </c>
      <c r="N7" s="69">
        <v>545.44618283585874</v>
      </c>
      <c r="P7" s="76" t="s">
        <v>184</v>
      </c>
      <c r="Q7" s="69">
        <f>QUARTILE(R6:R74,3)</f>
        <v>2017.6737221355611</v>
      </c>
      <c r="R7" s="69">
        <v>545.44618283585874</v>
      </c>
      <c r="T7" s="76" t="s">
        <v>184</v>
      </c>
      <c r="U7" s="69">
        <f>QUARTILE(V6:V74,3)</f>
        <v>1737.1584910216789</v>
      </c>
      <c r="V7" s="69">
        <v>545.44618283585874</v>
      </c>
      <c r="X7" s="76" t="s">
        <v>184</v>
      </c>
      <c r="Y7" s="69">
        <f>QUARTILE(Z6:Z74,3)</f>
        <v>1560.6300786310394</v>
      </c>
      <c r="Z7" s="69">
        <v>545.44618283585874</v>
      </c>
      <c r="AB7" s="76" t="s">
        <v>184</v>
      </c>
      <c r="AC7" s="69">
        <f>QUARTILE(AD6:AD74,3)</f>
        <v>1531.7433592014304</v>
      </c>
      <c r="AD7" s="69">
        <v>545.44618283585874</v>
      </c>
    </row>
    <row r="8" spans="1:30" x14ac:dyDescent="0.25">
      <c r="A8" s="88" t="s">
        <v>209</v>
      </c>
      <c r="B8" s="89" t="s">
        <v>376</v>
      </c>
      <c r="C8" s="90">
        <v>1508407</v>
      </c>
      <c r="D8" s="89" t="s">
        <v>377</v>
      </c>
      <c r="E8" s="91">
        <v>0.67500000000000004</v>
      </c>
      <c r="F8" s="73">
        <v>1503</v>
      </c>
      <c r="G8" s="73" t="s">
        <v>24</v>
      </c>
      <c r="H8" s="92">
        <v>35704</v>
      </c>
      <c r="I8" s="72">
        <v>612.27700731258199</v>
      </c>
      <c r="J8" s="95"/>
      <c r="L8" s="76" t="s">
        <v>185</v>
      </c>
      <c r="M8" s="69">
        <f>M7-M6</f>
        <v>1253.0690254066112</v>
      </c>
      <c r="N8" s="69">
        <v>590.08536100304502</v>
      </c>
      <c r="P8" s="76" t="s">
        <v>185</v>
      </c>
      <c r="Q8" s="69">
        <f>Q7-Q6</f>
        <v>1157.9054197574908</v>
      </c>
      <c r="R8" s="69">
        <v>590.08536100304502</v>
      </c>
      <c r="T8" s="76" t="s">
        <v>185</v>
      </c>
      <c r="U8" s="69">
        <f>U7-U6</f>
        <v>921.32129788806299</v>
      </c>
      <c r="V8" s="69">
        <v>590.08536100304502</v>
      </c>
      <c r="X8" s="76" t="s">
        <v>185</v>
      </c>
      <c r="Y8" s="69">
        <f>Y7-Y6</f>
        <v>767.09689120368239</v>
      </c>
      <c r="Z8" s="69">
        <v>590.08536100304502</v>
      </c>
      <c r="AB8" s="76" t="s">
        <v>185</v>
      </c>
      <c r="AC8" s="69">
        <f>AC7-AC6</f>
        <v>750.75073179628998</v>
      </c>
      <c r="AD8" s="69">
        <v>590.08536100304502</v>
      </c>
    </row>
    <row r="9" spans="1:30" x14ac:dyDescent="0.25">
      <c r="A9" s="88" t="s">
        <v>209</v>
      </c>
      <c r="B9" s="89" t="s">
        <v>218</v>
      </c>
      <c r="C9" s="90">
        <v>1502707</v>
      </c>
      <c r="D9" s="89" t="s">
        <v>232</v>
      </c>
      <c r="E9" s="91">
        <v>0.65400000000000003</v>
      </c>
      <c r="F9" s="73">
        <v>1503</v>
      </c>
      <c r="G9" s="73" t="s">
        <v>24</v>
      </c>
      <c r="H9" s="92">
        <v>35735</v>
      </c>
      <c r="I9" s="72">
        <v>466.46606992169285</v>
      </c>
      <c r="J9" s="95"/>
      <c r="L9" s="76" t="s">
        <v>186</v>
      </c>
      <c r="M9" s="69">
        <f>M6-(M8*1.5)</f>
        <v>-1013.1593194704195</v>
      </c>
      <c r="N9" s="69">
        <v>611.01144741794269</v>
      </c>
      <c r="P9" s="76" t="s">
        <v>186</v>
      </c>
      <c r="Q9" s="69">
        <f>Q6-(Q8*1.5)</f>
        <v>-877.089827258166</v>
      </c>
      <c r="R9" s="69">
        <v>611.01144741794269</v>
      </c>
      <c r="T9" s="76" t="s">
        <v>186</v>
      </c>
      <c r="U9" s="69">
        <f>U6-(U8*1.5)</f>
        <v>-566.14475369847867</v>
      </c>
      <c r="V9" s="69">
        <v>611.01144741794269</v>
      </c>
      <c r="X9" s="76" t="s">
        <v>186</v>
      </c>
      <c r="Y9" s="69">
        <f>Y6-(Y8*1.5)</f>
        <v>-357.11214937816658</v>
      </c>
      <c r="Z9" s="69">
        <v>611.01144741794269</v>
      </c>
      <c r="AB9" s="76" t="s">
        <v>186</v>
      </c>
      <c r="AC9" s="69">
        <f>AC6-(AC8*1.5)</f>
        <v>-345.13347028929456</v>
      </c>
      <c r="AD9" s="69">
        <v>611.01144741794269</v>
      </c>
    </row>
    <row r="10" spans="1:30" x14ac:dyDescent="0.25">
      <c r="A10" s="88" t="s">
        <v>209</v>
      </c>
      <c r="B10" s="89" t="s">
        <v>365</v>
      </c>
      <c r="C10" s="90">
        <v>1507508</v>
      </c>
      <c r="D10" s="89" t="s">
        <v>366</v>
      </c>
      <c r="E10" s="91">
        <v>0.68899999999999995</v>
      </c>
      <c r="F10" s="73">
        <v>1503</v>
      </c>
      <c r="G10" s="73" t="s">
        <v>24</v>
      </c>
      <c r="H10" s="92">
        <v>35765</v>
      </c>
      <c r="I10" s="72">
        <v>546.17768883877818</v>
      </c>
      <c r="J10" s="95"/>
      <c r="L10" s="76" t="s">
        <v>187</v>
      </c>
      <c r="M10" s="69">
        <f>M7+(M8*1.5)</f>
        <v>3999.1167821560252</v>
      </c>
      <c r="N10" s="69">
        <v>664.28567563007084</v>
      </c>
      <c r="P10" s="76" t="s">
        <v>187</v>
      </c>
      <c r="Q10" s="69">
        <f>Q7+(Q8*1.5)</f>
        <v>3754.5318517717974</v>
      </c>
      <c r="R10" s="69">
        <v>664.28567563007084</v>
      </c>
      <c r="T10" s="76" t="s">
        <v>187</v>
      </c>
      <c r="U10" s="69">
        <f>U7+(U8*1.5)</f>
        <v>3119.1404378537736</v>
      </c>
      <c r="V10" s="69">
        <v>664.28567563007084</v>
      </c>
      <c r="X10" s="76" t="s">
        <v>187</v>
      </c>
      <c r="Y10" s="69">
        <f>Y7+(Y8*1.5)</f>
        <v>2711.275415436563</v>
      </c>
      <c r="Z10" s="69">
        <v>664.28567563007084</v>
      </c>
      <c r="AB10" s="76" t="s">
        <v>187</v>
      </c>
      <c r="AC10" s="69">
        <f>AC7+(AC8*1.5)</f>
        <v>2657.8694568958654</v>
      </c>
      <c r="AD10" s="69">
        <v>664.28567563007084</v>
      </c>
    </row>
    <row r="11" spans="1:30" x14ac:dyDescent="0.25">
      <c r="A11" s="88" t="s">
        <v>209</v>
      </c>
      <c r="B11" s="89" t="s">
        <v>349</v>
      </c>
      <c r="C11" s="90">
        <v>1507151</v>
      </c>
      <c r="D11" s="89" t="s">
        <v>351</v>
      </c>
      <c r="E11" s="91">
        <v>0.51100000000000001</v>
      </c>
      <c r="F11" s="73">
        <v>1503</v>
      </c>
      <c r="G11" s="73" t="s">
        <v>24</v>
      </c>
      <c r="H11" s="92">
        <v>35855</v>
      </c>
      <c r="I11" s="72">
        <v>326.83053986846062</v>
      </c>
      <c r="J11" s="95"/>
      <c r="L11" s="76" t="s">
        <v>188</v>
      </c>
      <c r="M11" s="69">
        <f>_xlfn.STDEV.S(N6:N74)</f>
        <v>1600.8854676535273</v>
      </c>
      <c r="N11" s="69">
        <v>670.44336229762848</v>
      </c>
      <c r="P11" s="76" t="s">
        <v>188</v>
      </c>
      <c r="Q11" s="69">
        <f>_xlfn.STDEV.S(R6:R74)</f>
        <v>916.46879775421144</v>
      </c>
      <c r="R11" s="69">
        <v>670.44336229762848</v>
      </c>
      <c r="T11" s="76" t="s">
        <v>188</v>
      </c>
      <c r="U11" s="69">
        <f>_xlfn.STDEV.S(V6:V74)</f>
        <v>707.26063051739357</v>
      </c>
      <c r="V11" s="69">
        <v>670.44336229762848</v>
      </c>
      <c r="X11" s="76" t="s">
        <v>188</v>
      </c>
      <c r="Y11" s="69">
        <f>_xlfn.STDEV.S(Z6:Z74)</f>
        <v>586.83627803767251</v>
      </c>
      <c r="Z11" s="69">
        <v>670.44336229762848</v>
      </c>
      <c r="AB11" s="76" t="s">
        <v>188</v>
      </c>
      <c r="AC11" s="69">
        <f>_xlfn.STDEV.S(AD6:AD74)</f>
        <v>515.98683178854151</v>
      </c>
      <c r="AD11" s="69">
        <v>670.44336229762848</v>
      </c>
    </row>
    <row r="12" spans="1:30" x14ac:dyDescent="0.25">
      <c r="A12" s="88" t="s">
        <v>209</v>
      </c>
      <c r="B12" s="89" t="s">
        <v>272</v>
      </c>
      <c r="C12" s="90">
        <v>1504208</v>
      </c>
      <c r="D12" s="89" t="s">
        <v>283</v>
      </c>
      <c r="E12" s="91">
        <v>0.66200000000000003</v>
      </c>
      <c r="F12" s="73">
        <v>1503</v>
      </c>
      <c r="G12" s="73" t="s">
        <v>24</v>
      </c>
      <c r="H12" s="92">
        <v>35855</v>
      </c>
      <c r="I12" s="72">
        <v>409.62411053923313</v>
      </c>
      <c r="J12" s="95"/>
      <c r="L12" s="76" t="s">
        <v>7</v>
      </c>
      <c r="M12" s="71">
        <f>M11/M5</f>
        <v>0.86381149897019105</v>
      </c>
      <c r="N12" s="69">
        <v>697.73233212031801</v>
      </c>
      <c r="P12" s="76" t="s">
        <v>7</v>
      </c>
      <c r="Q12" s="71">
        <f>Q11/Q5</f>
        <v>0.59770276058513894</v>
      </c>
      <c r="R12" s="69">
        <v>697.73233212031801</v>
      </c>
      <c r="T12" s="76" t="s">
        <v>7</v>
      </c>
      <c r="U12" s="71">
        <f>U11/U5</f>
        <v>0.51302622574854251</v>
      </c>
      <c r="V12" s="69">
        <v>697.73233212031801</v>
      </c>
      <c r="X12" s="76" t="s">
        <v>7</v>
      </c>
      <c r="Y12" s="71">
        <f>Y11/Y5</f>
        <v>0.45659799115297206</v>
      </c>
      <c r="Z12" s="69">
        <v>697.73233212031801</v>
      </c>
      <c r="AB12" s="76" t="s">
        <v>7</v>
      </c>
      <c r="AC12" s="71">
        <f>AC11/AC5</f>
        <v>0.4195376932070698</v>
      </c>
      <c r="AD12" s="69">
        <v>697.73233212031801</v>
      </c>
    </row>
    <row r="13" spans="1:30" x14ac:dyDescent="0.25">
      <c r="A13" s="88" t="s">
        <v>209</v>
      </c>
      <c r="B13" s="89" t="s">
        <v>272</v>
      </c>
      <c r="C13" s="90">
        <v>1504208</v>
      </c>
      <c r="D13" s="89" t="s">
        <v>273</v>
      </c>
      <c r="E13" s="91">
        <v>0.60299999999999998</v>
      </c>
      <c r="F13" s="73">
        <v>1503</v>
      </c>
      <c r="G13" s="73" t="s">
        <v>24</v>
      </c>
      <c r="H13" s="92">
        <v>35855</v>
      </c>
      <c r="I13" s="72">
        <v>555.46472385374295</v>
      </c>
      <c r="J13" s="95"/>
      <c r="L13" s="76"/>
      <c r="M13" s="23"/>
      <c r="N13" s="69">
        <v>699.25948386566347</v>
      </c>
      <c r="P13" s="76"/>
      <c r="Q13" s="23"/>
      <c r="R13" s="69">
        <v>699.25948386566347</v>
      </c>
      <c r="T13" s="76"/>
      <c r="U13" s="23"/>
      <c r="V13" s="69">
        <v>699.25948386566347</v>
      </c>
      <c r="X13" s="76"/>
      <c r="Y13" s="23"/>
      <c r="Z13" s="69">
        <v>699.25948386566347</v>
      </c>
      <c r="AB13" s="76"/>
      <c r="AC13" s="23"/>
      <c r="AD13" s="69">
        <v>699.25948386566347</v>
      </c>
    </row>
    <row r="14" spans="1:30" x14ac:dyDescent="0.25">
      <c r="A14" s="88" t="s">
        <v>209</v>
      </c>
      <c r="B14" s="89" t="s">
        <v>349</v>
      </c>
      <c r="C14" s="90">
        <v>1507151</v>
      </c>
      <c r="D14" s="89" t="s">
        <v>350</v>
      </c>
      <c r="E14" s="91">
        <v>0.67600000000000005</v>
      </c>
      <c r="F14" s="73">
        <v>1503</v>
      </c>
      <c r="G14" s="73" t="s">
        <v>24</v>
      </c>
      <c r="H14" s="92">
        <v>35886</v>
      </c>
      <c r="I14" s="72">
        <v>438.6261811687134</v>
      </c>
      <c r="J14" s="95"/>
      <c r="L14" s="76" t="s">
        <v>191</v>
      </c>
      <c r="M14" s="74">
        <f>M5*0.75</f>
        <v>1389.9607752056315</v>
      </c>
      <c r="N14" s="69">
        <v>720.39268828893728</v>
      </c>
      <c r="P14" s="76" t="s">
        <v>191</v>
      </c>
      <c r="Q14" s="74">
        <f>Q5*0.75</f>
        <v>1149.9889972781041</v>
      </c>
      <c r="R14" s="69">
        <v>720.39268828893728</v>
      </c>
      <c r="T14" s="76" t="s">
        <v>191</v>
      </c>
      <c r="U14" s="74">
        <f>U5*0.75</f>
        <v>1033.953911642795</v>
      </c>
      <c r="V14" s="69">
        <v>720.39268828893728</v>
      </c>
      <c r="X14" s="76" t="s">
        <v>191</v>
      </c>
      <c r="Y14" s="74">
        <f>Y5*0.75</f>
        <v>963.92716800368157</v>
      </c>
      <c r="Z14" s="69">
        <v>720.39268828893728</v>
      </c>
      <c r="AB14" s="76" t="s">
        <v>191</v>
      </c>
      <c r="AC14" s="74">
        <f>AC5*0.75</f>
        <v>922.42039298814734</v>
      </c>
      <c r="AD14" s="69">
        <v>720.39268828893728</v>
      </c>
    </row>
    <row r="15" spans="1:30" x14ac:dyDescent="0.25">
      <c r="A15" s="88" t="s">
        <v>209</v>
      </c>
      <c r="B15" s="89" t="s">
        <v>253</v>
      </c>
      <c r="C15" s="90">
        <v>1503705</v>
      </c>
      <c r="D15" s="89" t="s">
        <v>265</v>
      </c>
      <c r="E15" s="91">
        <v>0.60399999999999998</v>
      </c>
      <c r="F15" s="73">
        <v>1503</v>
      </c>
      <c r="G15" s="73" t="s">
        <v>24</v>
      </c>
      <c r="H15" s="92">
        <v>35916</v>
      </c>
      <c r="I15" s="72">
        <v>344.08696345437295</v>
      </c>
      <c r="J15" s="95"/>
      <c r="L15" s="76" t="s">
        <v>192</v>
      </c>
      <c r="M15" s="74">
        <f>M5*1.25</f>
        <v>2316.6012920093858</v>
      </c>
      <c r="N15" s="69">
        <v>734.16971292638505</v>
      </c>
      <c r="P15" s="76" t="s">
        <v>192</v>
      </c>
      <c r="Q15" s="74">
        <f>Q5*1.25</f>
        <v>1916.6483287968401</v>
      </c>
      <c r="R15" s="69">
        <v>734.16971292638505</v>
      </c>
      <c r="T15" s="76" t="s">
        <v>192</v>
      </c>
      <c r="U15" s="74">
        <f>U5*1.25</f>
        <v>1723.2565194046583</v>
      </c>
      <c r="V15" s="69">
        <v>734.16971292638505</v>
      </c>
      <c r="X15" s="76" t="s">
        <v>192</v>
      </c>
      <c r="Y15" s="74">
        <f>Y5*1.25</f>
        <v>1606.545280006136</v>
      </c>
      <c r="Z15" s="69">
        <v>734.16971292638505</v>
      </c>
      <c r="AB15" s="76" t="s">
        <v>192</v>
      </c>
      <c r="AC15" s="74">
        <f>AC5*1.25</f>
        <v>1537.3673216469124</v>
      </c>
      <c r="AD15" s="69">
        <v>734.16971292638505</v>
      </c>
    </row>
    <row r="16" spans="1:30" x14ac:dyDescent="0.25">
      <c r="A16" s="88" t="s">
        <v>209</v>
      </c>
      <c r="B16" s="89" t="s">
        <v>304</v>
      </c>
      <c r="C16" s="90">
        <v>1505064</v>
      </c>
      <c r="D16" s="89" t="s">
        <v>308</v>
      </c>
      <c r="E16" s="91">
        <v>0.61</v>
      </c>
      <c r="F16" s="73">
        <v>1503</v>
      </c>
      <c r="G16" s="73" t="s">
        <v>24</v>
      </c>
      <c r="H16" s="92">
        <v>35916</v>
      </c>
      <c r="I16" s="72">
        <v>398.63617372560032</v>
      </c>
      <c r="J16" s="95"/>
      <c r="L16" s="95"/>
      <c r="N16" s="69">
        <v>737.04263956364071</v>
      </c>
      <c r="P16" s="95"/>
      <c r="R16" s="69">
        <v>737.04263956364071</v>
      </c>
      <c r="T16" s="95"/>
      <c r="V16" s="69">
        <v>737.04263956364071</v>
      </c>
      <c r="X16" s="95"/>
      <c r="Z16" s="69">
        <v>737.04263956364071</v>
      </c>
      <c r="AB16" s="95"/>
      <c r="AD16" s="69">
        <v>737.04263956364071</v>
      </c>
    </row>
    <row r="17" spans="1:30" x14ac:dyDescent="0.25">
      <c r="A17" s="88" t="s">
        <v>209</v>
      </c>
      <c r="B17" s="89" t="s">
        <v>317</v>
      </c>
      <c r="C17" s="90">
        <v>1505536</v>
      </c>
      <c r="D17" s="89" t="s">
        <v>319</v>
      </c>
      <c r="E17" s="91">
        <v>0.60099999999999998</v>
      </c>
      <c r="F17" s="73">
        <v>1503</v>
      </c>
      <c r="G17" s="73" t="s">
        <v>24</v>
      </c>
      <c r="H17" s="92">
        <v>35916</v>
      </c>
      <c r="I17" s="72">
        <v>638.85526978320252</v>
      </c>
      <c r="J17" s="95"/>
      <c r="L17" s="95"/>
      <c r="N17" s="69">
        <v>740.49076353776684</v>
      </c>
      <c r="P17" s="95"/>
      <c r="R17" s="69">
        <v>740.49076353776684</v>
      </c>
      <c r="T17" s="95"/>
      <c r="V17" s="69">
        <v>740.49076353776684</v>
      </c>
      <c r="X17" s="95"/>
      <c r="Z17" s="69">
        <v>740.49076353776684</v>
      </c>
      <c r="AB17" s="95"/>
      <c r="AD17" s="69">
        <v>740.49076353776684</v>
      </c>
    </row>
    <row r="18" spans="1:30" x14ac:dyDescent="0.25">
      <c r="A18" s="88" t="s">
        <v>209</v>
      </c>
      <c r="B18" s="89" t="s">
        <v>339</v>
      </c>
      <c r="C18" s="90">
        <v>1506583</v>
      </c>
      <c r="D18" s="89" t="s">
        <v>348</v>
      </c>
      <c r="E18" s="91">
        <v>0.41799999999999998</v>
      </c>
      <c r="F18" s="73">
        <v>1503</v>
      </c>
      <c r="G18" s="73" t="s">
        <v>24</v>
      </c>
      <c r="H18" s="92">
        <v>35916</v>
      </c>
      <c r="I18" s="72">
        <v>668.77261172923249</v>
      </c>
      <c r="J18" s="95"/>
      <c r="L18" s="95"/>
      <c r="N18" s="69">
        <v>756.80249692205985</v>
      </c>
      <c r="P18" s="95"/>
      <c r="R18" s="69">
        <v>756.80249692205985</v>
      </c>
      <c r="T18" s="95"/>
      <c r="V18" s="69">
        <v>756.80249692205985</v>
      </c>
      <c r="X18" s="95"/>
      <c r="Z18" s="69">
        <v>756.80249692205985</v>
      </c>
      <c r="AB18" s="95"/>
      <c r="AD18" s="69">
        <v>756.80249692205985</v>
      </c>
    </row>
    <row r="19" spans="1:30" x14ac:dyDescent="0.25">
      <c r="A19" s="88" t="s">
        <v>209</v>
      </c>
      <c r="B19" s="89" t="s">
        <v>315</v>
      </c>
      <c r="C19" s="90">
        <v>1505494</v>
      </c>
      <c r="D19" s="89" t="s">
        <v>316</v>
      </c>
      <c r="E19" s="91">
        <v>0.65500000000000003</v>
      </c>
      <c r="F19" s="73">
        <v>1503</v>
      </c>
      <c r="G19" s="73" t="s">
        <v>24</v>
      </c>
      <c r="H19" s="92">
        <v>35916</v>
      </c>
      <c r="I19" s="72">
        <v>690.68262971740398</v>
      </c>
      <c r="J19" s="95"/>
      <c r="L19" s="95"/>
      <c r="N19" s="69">
        <v>765.67495304474937</v>
      </c>
      <c r="P19" s="95"/>
      <c r="R19" s="69">
        <v>765.67495304474937</v>
      </c>
      <c r="T19" s="95"/>
      <c r="V19" s="69">
        <v>765.67495304474937</v>
      </c>
      <c r="X19" s="95"/>
      <c r="Z19" s="69">
        <v>765.67495304474937</v>
      </c>
      <c r="AB19" s="95"/>
      <c r="AD19" s="69">
        <v>765.67495304474937</v>
      </c>
    </row>
    <row r="20" spans="1:30" x14ac:dyDescent="0.25">
      <c r="A20" s="88" t="s">
        <v>209</v>
      </c>
      <c r="B20" s="89" t="s">
        <v>272</v>
      </c>
      <c r="C20" s="90">
        <v>1504208</v>
      </c>
      <c r="D20" s="89" t="s">
        <v>289</v>
      </c>
      <c r="E20" s="91">
        <v>0.70699999999999996</v>
      </c>
      <c r="F20" s="73">
        <v>1503</v>
      </c>
      <c r="G20" s="73" t="s">
        <v>24</v>
      </c>
      <c r="H20" s="92">
        <v>35916</v>
      </c>
      <c r="I20" s="72">
        <v>711.68436012313555</v>
      </c>
      <c r="J20" s="95"/>
      <c r="L20" s="95"/>
      <c r="N20" s="69">
        <v>786.09851885860405</v>
      </c>
      <c r="P20" s="95"/>
      <c r="R20" s="69">
        <v>786.09851885860405</v>
      </c>
      <c r="T20" s="95"/>
      <c r="V20" s="69">
        <v>786.09851885860405</v>
      </c>
      <c r="X20" s="95"/>
      <c r="Z20" s="69">
        <v>786.09851885860405</v>
      </c>
      <c r="AB20" s="95"/>
      <c r="AD20" s="69">
        <v>786.09851885860405</v>
      </c>
    </row>
    <row r="21" spans="1:30" x14ac:dyDescent="0.25">
      <c r="A21" s="88" t="s">
        <v>209</v>
      </c>
      <c r="B21" s="89" t="s">
        <v>248</v>
      </c>
      <c r="C21" s="90">
        <v>1503044</v>
      </c>
      <c r="D21" s="89" t="s">
        <v>251</v>
      </c>
      <c r="E21" s="91">
        <v>0.55000000000000004</v>
      </c>
      <c r="F21" s="73">
        <v>1503</v>
      </c>
      <c r="G21" s="73" t="s">
        <v>24</v>
      </c>
      <c r="H21" s="92">
        <v>35947</v>
      </c>
      <c r="I21" s="72">
        <v>276.96610618662385</v>
      </c>
      <c r="J21" s="95"/>
      <c r="L21" s="95"/>
      <c r="N21" s="69">
        <v>815.83719313361587</v>
      </c>
      <c r="P21" s="95"/>
      <c r="R21" s="69">
        <v>815.83719313361587</v>
      </c>
      <c r="T21" s="95"/>
      <c r="V21" s="69">
        <v>815.83719313361587</v>
      </c>
      <c r="X21" s="95"/>
      <c r="Z21" s="69">
        <v>815.83719313361587</v>
      </c>
      <c r="AB21" s="95"/>
      <c r="AD21" s="69">
        <v>815.83719313361587</v>
      </c>
    </row>
    <row r="22" spans="1:30" x14ac:dyDescent="0.25">
      <c r="A22" s="88" t="s">
        <v>209</v>
      </c>
      <c r="B22" s="89" t="s">
        <v>248</v>
      </c>
      <c r="C22" s="90">
        <v>1503044</v>
      </c>
      <c r="D22" s="89" t="s">
        <v>249</v>
      </c>
      <c r="E22" s="91">
        <v>0.629</v>
      </c>
      <c r="F22" s="73">
        <v>1503</v>
      </c>
      <c r="G22" s="73" t="s">
        <v>24</v>
      </c>
      <c r="H22" s="92">
        <v>35947</v>
      </c>
      <c r="I22" s="72">
        <v>310.01224883928745</v>
      </c>
      <c r="J22" s="95"/>
      <c r="L22" s="95"/>
      <c r="N22" s="69">
        <v>859.7683023780703</v>
      </c>
      <c r="P22" s="95"/>
      <c r="R22" s="69">
        <v>859.7683023780703</v>
      </c>
      <c r="T22" s="95"/>
      <c r="V22" s="69">
        <v>859.7683023780703</v>
      </c>
      <c r="X22" s="95"/>
      <c r="Z22" s="69">
        <v>859.7683023780703</v>
      </c>
      <c r="AB22" s="95"/>
      <c r="AD22" s="69">
        <v>859.7683023780703</v>
      </c>
    </row>
    <row r="23" spans="1:30" x14ac:dyDescent="0.25">
      <c r="A23" s="88" t="s">
        <v>209</v>
      </c>
      <c r="B23" s="89" t="s">
        <v>272</v>
      </c>
      <c r="C23" s="90">
        <v>1504208</v>
      </c>
      <c r="D23" s="89" t="s">
        <v>294</v>
      </c>
      <c r="E23" s="91">
        <v>0.70599999999999996</v>
      </c>
      <c r="F23" s="73">
        <v>1503</v>
      </c>
      <c r="G23" s="73" t="s">
        <v>24</v>
      </c>
      <c r="H23" s="92">
        <v>35947</v>
      </c>
      <c r="I23" s="72">
        <v>366.29659303081621</v>
      </c>
      <c r="J23" s="95"/>
      <c r="L23" s="95"/>
      <c r="N23" s="69">
        <v>866.44421863949731</v>
      </c>
      <c r="P23" s="95"/>
      <c r="R23" s="69">
        <v>866.44421863949731</v>
      </c>
      <c r="T23" s="95"/>
      <c r="V23" s="69">
        <v>866.44421863949731</v>
      </c>
      <c r="X23" s="95"/>
      <c r="Z23" s="69">
        <v>866.44421863949731</v>
      </c>
      <c r="AB23" s="95"/>
      <c r="AD23" s="69">
        <v>866.44421863949731</v>
      </c>
    </row>
    <row r="24" spans="1:30" x14ac:dyDescent="0.25">
      <c r="A24" s="88" t="s">
        <v>209</v>
      </c>
      <c r="B24" s="89" t="s">
        <v>272</v>
      </c>
      <c r="C24" s="90">
        <v>1504208</v>
      </c>
      <c r="D24" s="89" t="s">
        <v>276</v>
      </c>
      <c r="E24" s="91">
        <v>0.61799999999999999</v>
      </c>
      <c r="F24" s="73">
        <v>1503</v>
      </c>
      <c r="G24" s="73" t="s">
        <v>24</v>
      </c>
      <c r="H24" s="92">
        <v>35947</v>
      </c>
      <c r="I24" s="72">
        <v>382.68703195424973</v>
      </c>
      <c r="J24" s="95"/>
      <c r="L24" s="95"/>
      <c r="N24" s="69">
        <v>918.84275731938681</v>
      </c>
      <c r="P24" s="95"/>
      <c r="R24" s="69">
        <v>918.84275731938681</v>
      </c>
      <c r="T24" s="95"/>
      <c r="V24" s="69">
        <v>918.84275731938681</v>
      </c>
      <c r="X24" s="95"/>
      <c r="Z24" s="69">
        <v>918.84275731938681</v>
      </c>
      <c r="AB24" s="95"/>
      <c r="AD24" s="69">
        <v>918.84275731938681</v>
      </c>
    </row>
    <row r="25" spans="1:30" x14ac:dyDescent="0.25">
      <c r="A25" s="88" t="s">
        <v>209</v>
      </c>
      <c r="B25" s="89" t="s">
        <v>253</v>
      </c>
      <c r="C25" s="90">
        <v>1503705</v>
      </c>
      <c r="D25" s="89" t="s">
        <v>254</v>
      </c>
      <c r="E25" s="91">
        <v>0.59699999999999998</v>
      </c>
      <c r="F25" s="73">
        <v>1503</v>
      </c>
      <c r="G25" s="73" t="s">
        <v>24</v>
      </c>
      <c r="H25" s="92">
        <v>35947</v>
      </c>
      <c r="I25" s="72">
        <v>394.43039598625597</v>
      </c>
      <c r="J25" s="95"/>
      <c r="L25" s="95"/>
      <c r="N25" s="69">
        <v>964.57500599558148</v>
      </c>
      <c r="P25" s="95"/>
      <c r="R25" s="69">
        <v>964.57500599558148</v>
      </c>
      <c r="T25" s="95"/>
      <c r="V25" s="69">
        <v>964.57500599558148</v>
      </c>
      <c r="X25" s="95"/>
      <c r="Z25" s="69">
        <v>964.57500599558148</v>
      </c>
      <c r="AB25" s="95"/>
      <c r="AD25" s="69">
        <v>964.57500599558148</v>
      </c>
    </row>
    <row r="26" spans="1:30" x14ac:dyDescent="0.25">
      <c r="A26" s="88" t="s">
        <v>209</v>
      </c>
      <c r="B26" s="89" t="s">
        <v>358</v>
      </c>
      <c r="C26" s="90">
        <v>1507458</v>
      </c>
      <c r="D26" s="89" t="s">
        <v>359</v>
      </c>
      <c r="E26" s="91">
        <v>0.65200000000000002</v>
      </c>
      <c r="F26" s="73">
        <v>1503</v>
      </c>
      <c r="G26" s="73" t="s">
        <v>24</v>
      </c>
      <c r="H26" s="92">
        <v>35947</v>
      </c>
      <c r="I26" s="72">
        <v>406.681461733753</v>
      </c>
      <c r="J26" s="95"/>
      <c r="L26" s="95"/>
      <c r="N26" s="69">
        <v>993.56366486722982</v>
      </c>
      <c r="P26" s="95"/>
      <c r="R26" s="69">
        <v>993.56366486722982</v>
      </c>
      <c r="T26" s="95"/>
      <c r="V26" s="69">
        <v>993.56366486722982</v>
      </c>
      <c r="X26" s="95"/>
      <c r="Z26" s="69">
        <v>993.56366486722982</v>
      </c>
      <c r="AB26" s="95"/>
      <c r="AD26" s="69">
        <v>993.56366486722982</v>
      </c>
    </row>
    <row r="27" spans="1:30" x14ac:dyDescent="0.25">
      <c r="A27" s="88" t="s">
        <v>209</v>
      </c>
      <c r="B27" s="89" t="s">
        <v>248</v>
      </c>
      <c r="C27" s="90">
        <v>1503044</v>
      </c>
      <c r="D27" s="89" t="s">
        <v>252</v>
      </c>
      <c r="E27" s="91">
        <v>0.627</v>
      </c>
      <c r="F27" s="73">
        <v>1503</v>
      </c>
      <c r="G27" s="73" t="s">
        <v>24</v>
      </c>
      <c r="H27" s="92">
        <v>35947</v>
      </c>
      <c r="I27" s="72">
        <v>428.8313426292695</v>
      </c>
      <c r="J27" s="95"/>
      <c r="L27" s="95"/>
      <c r="N27" s="69">
        <v>1006.6101993383011</v>
      </c>
      <c r="P27" s="95"/>
      <c r="R27" s="69">
        <v>1006.6101993383011</v>
      </c>
      <c r="T27" s="95"/>
      <c r="V27" s="69">
        <v>1006.6101993383011</v>
      </c>
      <c r="X27" s="95"/>
      <c r="Z27" s="69">
        <v>1006.6101993383011</v>
      </c>
      <c r="AB27" s="95"/>
      <c r="AD27" s="69">
        <v>1006.6101993383011</v>
      </c>
    </row>
    <row r="28" spans="1:30" x14ac:dyDescent="0.25">
      <c r="A28" s="88" t="s">
        <v>209</v>
      </c>
      <c r="B28" s="89" t="s">
        <v>358</v>
      </c>
      <c r="C28" s="90">
        <v>1507458</v>
      </c>
      <c r="D28" s="89" t="s">
        <v>364</v>
      </c>
      <c r="E28" s="91">
        <v>0.67</v>
      </c>
      <c r="F28" s="73">
        <v>1503</v>
      </c>
      <c r="G28" s="73" t="s">
        <v>24</v>
      </c>
      <c r="H28" s="92">
        <v>35947</v>
      </c>
      <c r="I28" s="72">
        <v>473.37179774206749</v>
      </c>
      <c r="J28" s="95"/>
      <c r="L28" s="95"/>
      <c r="N28" s="69">
        <v>1017.2390690701768</v>
      </c>
      <c r="P28" s="95"/>
      <c r="R28" s="69">
        <v>1017.2390690701768</v>
      </c>
      <c r="T28" s="95"/>
      <c r="V28" s="69">
        <v>1017.2390690701768</v>
      </c>
      <c r="X28" s="95"/>
      <c r="Z28" s="69">
        <v>1017.2390690701768</v>
      </c>
      <c r="AB28" s="95"/>
      <c r="AD28" s="69">
        <v>1017.2390690701768</v>
      </c>
    </row>
    <row r="29" spans="1:30" x14ac:dyDescent="0.25">
      <c r="A29" s="88" t="s">
        <v>209</v>
      </c>
      <c r="B29" s="89" t="s">
        <v>325</v>
      </c>
      <c r="C29" s="90">
        <v>1506138</v>
      </c>
      <c r="D29" s="89" t="s">
        <v>329</v>
      </c>
      <c r="E29" s="91">
        <v>0.64600000000000002</v>
      </c>
      <c r="F29" s="73">
        <v>1503</v>
      </c>
      <c r="G29" s="73" t="s">
        <v>24</v>
      </c>
      <c r="H29" s="92">
        <v>35947</v>
      </c>
      <c r="I29" s="72">
        <v>486.30289654242051</v>
      </c>
      <c r="J29" s="95"/>
      <c r="L29" s="95"/>
      <c r="N29" s="69">
        <v>1024.6771282674479</v>
      </c>
      <c r="P29" s="95"/>
      <c r="R29" s="69">
        <v>1024.6771282674479</v>
      </c>
      <c r="T29" s="95"/>
      <c r="V29" s="69">
        <v>1024.6771282674479</v>
      </c>
      <c r="X29" s="95"/>
      <c r="Z29" s="69">
        <v>1024.6771282674479</v>
      </c>
      <c r="AB29" s="95"/>
      <c r="AD29" s="69">
        <v>1024.6771282674479</v>
      </c>
    </row>
    <row r="30" spans="1:30" x14ac:dyDescent="0.25">
      <c r="A30" s="88" t="s">
        <v>209</v>
      </c>
      <c r="B30" s="89" t="s">
        <v>339</v>
      </c>
      <c r="C30" s="90">
        <v>1506583</v>
      </c>
      <c r="D30" s="89" t="s">
        <v>344</v>
      </c>
      <c r="E30" s="91">
        <v>0.622</v>
      </c>
      <c r="F30" s="73">
        <v>1503</v>
      </c>
      <c r="G30" s="73" t="s">
        <v>24</v>
      </c>
      <c r="H30" s="92">
        <v>35947</v>
      </c>
      <c r="I30" s="72">
        <v>486.88643772081105</v>
      </c>
      <c r="J30" s="95"/>
      <c r="L30" s="95"/>
      <c r="N30" s="69">
        <v>1032.568742717925</v>
      </c>
      <c r="P30" s="95"/>
      <c r="R30" s="69">
        <v>1032.568742717925</v>
      </c>
      <c r="T30" s="95"/>
      <c r="V30" s="69">
        <v>1032.568742717925</v>
      </c>
      <c r="X30" s="95"/>
      <c r="Z30" s="69">
        <v>1032.568742717925</v>
      </c>
      <c r="AB30" s="95"/>
      <c r="AD30" s="69">
        <v>1032.568742717925</v>
      </c>
    </row>
    <row r="31" spans="1:30" x14ac:dyDescent="0.25">
      <c r="A31" s="88" t="s">
        <v>209</v>
      </c>
      <c r="B31" s="89" t="s">
        <v>365</v>
      </c>
      <c r="C31" s="90">
        <v>1507508</v>
      </c>
      <c r="D31" s="89" t="s">
        <v>371</v>
      </c>
      <c r="E31" s="91">
        <v>0.51</v>
      </c>
      <c r="F31" s="73">
        <v>1503</v>
      </c>
      <c r="G31" s="73" t="s">
        <v>24</v>
      </c>
      <c r="H31" s="92">
        <v>35947</v>
      </c>
      <c r="I31" s="72">
        <v>510.195614585567</v>
      </c>
      <c r="J31" s="95"/>
      <c r="L31" s="95"/>
      <c r="N31" s="69">
        <v>1032.568742717925</v>
      </c>
      <c r="P31" s="95"/>
      <c r="R31" s="69">
        <v>1032.568742717925</v>
      </c>
      <c r="T31" s="95"/>
      <c r="V31" s="69">
        <v>1032.568742717925</v>
      </c>
      <c r="X31" s="95"/>
      <c r="Z31" s="69">
        <v>1032.568742717925</v>
      </c>
      <c r="AB31" s="95"/>
      <c r="AD31" s="69">
        <v>1032.568742717925</v>
      </c>
    </row>
    <row r="32" spans="1:30" x14ac:dyDescent="0.25">
      <c r="A32" s="88" t="s">
        <v>209</v>
      </c>
      <c r="B32" s="89" t="s">
        <v>214</v>
      </c>
      <c r="C32" s="90">
        <v>1501758</v>
      </c>
      <c r="D32" s="89" t="s">
        <v>216</v>
      </c>
      <c r="E32" s="91">
        <v>0.52600000000000002</v>
      </c>
      <c r="F32" s="73">
        <v>1503</v>
      </c>
      <c r="G32" s="73" t="s">
        <v>24</v>
      </c>
      <c r="H32" s="92">
        <v>35947</v>
      </c>
      <c r="I32" s="72">
        <v>518.46912299686176</v>
      </c>
      <c r="J32" s="95"/>
      <c r="L32" s="95"/>
      <c r="N32" s="69">
        <v>1044.4940274544686</v>
      </c>
      <c r="P32" s="95"/>
      <c r="R32" s="69">
        <v>1044.4940274544686</v>
      </c>
      <c r="T32" s="95"/>
      <c r="V32" s="69">
        <v>1044.4940274544686</v>
      </c>
      <c r="X32" s="95"/>
      <c r="Z32" s="69">
        <v>1044.4940274544686</v>
      </c>
      <c r="AB32" s="95"/>
      <c r="AD32" s="69">
        <v>1044.4940274544686</v>
      </c>
    </row>
    <row r="33" spans="1:30" x14ac:dyDescent="0.25">
      <c r="A33" s="88" t="s">
        <v>209</v>
      </c>
      <c r="B33" s="89" t="s">
        <v>272</v>
      </c>
      <c r="C33" s="90">
        <v>1504208</v>
      </c>
      <c r="D33" s="89" t="s">
        <v>291</v>
      </c>
      <c r="E33" s="91">
        <v>0.62</v>
      </c>
      <c r="F33" s="73">
        <v>1503</v>
      </c>
      <c r="G33" s="73" t="s">
        <v>24</v>
      </c>
      <c r="H33" s="92">
        <v>35947</v>
      </c>
      <c r="I33" s="72">
        <v>645.93131703704444</v>
      </c>
      <c r="J33" s="95"/>
      <c r="L33" s="95"/>
      <c r="N33" s="69">
        <v>1051.6288948115357</v>
      </c>
      <c r="P33" s="95"/>
      <c r="R33" s="69">
        <v>1051.6288948115357</v>
      </c>
      <c r="T33" s="95"/>
      <c r="V33" s="69">
        <v>1051.6288948115357</v>
      </c>
      <c r="X33" s="95"/>
      <c r="Z33" s="69">
        <v>1051.6288948115357</v>
      </c>
      <c r="AB33" s="95"/>
      <c r="AD33" s="69">
        <v>1051.6288948115357</v>
      </c>
    </row>
    <row r="34" spans="1:30" x14ac:dyDescent="0.25">
      <c r="A34" s="88" t="s">
        <v>209</v>
      </c>
      <c r="B34" s="89" t="s">
        <v>272</v>
      </c>
      <c r="C34" s="90">
        <v>1504208</v>
      </c>
      <c r="D34" s="89" t="s">
        <v>295</v>
      </c>
      <c r="E34" s="91">
        <v>0.71099999999999997</v>
      </c>
      <c r="F34" s="73">
        <v>1503</v>
      </c>
      <c r="G34" s="73" t="s">
        <v>24</v>
      </c>
      <c r="H34" s="92">
        <v>35947</v>
      </c>
      <c r="I34" s="72">
        <v>714.31790280002781</v>
      </c>
      <c r="J34" s="95"/>
      <c r="L34" s="95"/>
      <c r="N34" s="69">
        <v>1082.8364115126708</v>
      </c>
      <c r="P34" s="95"/>
      <c r="R34" s="69">
        <v>1082.8364115126708</v>
      </c>
      <c r="T34" s="95"/>
      <c r="V34" s="69">
        <v>1082.8364115126708</v>
      </c>
      <c r="X34" s="95"/>
      <c r="Z34" s="69">
        <v>1082.8364115126708</v>
      </c>
      <c r="AB34" s="95"/>
      <c r="AD34" s="69">
        <v>1082.8364115126708</v>
      </c>
    </row>
    <row r="35" spans="1:30" x14ac:dyDescent="0.25">
      <c r="A35" s="88" t="s">
        <v>209</v>
      </c>
      <c r="B35" s="89" t="s">
        <v>248</v>
      </c>
      <c r="C35" s="90">
        <v>1503044</v>
      </c>
      <c r="D35" s="89" t="s">
        <v>250</v>
      </c>
      <c r="E35" s="91">
        <v>0.57999999999999996</v>
      </c>
      <c r="F35" s="73">
        <v>1503</v>
      </c>
      <c r="G35" s="73" t="s">
        <v>24</v>
      </c>
      <c r="H35" s="92">
        <v>35977</v>
      </c>
      <c r="I35" s="72">
        <v>278.32940867963646</v>
      </c>
      <c r="J35" s="95"/>
      <c r="L35" s="95"/>
      <c r="N35" s="69">
        <v>1165.1268261212103</v>
      </c>
      <c r="P35" s="95"/>
      <c r="R35" s="69">
        <v>1165.1268261212103</v>
      </c>
      <c r="T35" s="95"/>
      <c r="V35" s="69">
        <v>1165.1268261212103</v>
      </c>
      <c r="X35" s="95"/>
      <c r="Z35" s="69">
        <v>1165.1268261212103</v>
      </c>
      <c r="AB35" s="95"/>
      <c r="AD35" s="69">
        <v>1165.1268261212103</v>
      </c>
    </row>
    <row r="36" spans="1:30" x14ac:dyDescent="0.25">
      <c r="A36" s="88" t="s">
        <v>209</v>
      </c>
      <c r="B36" s="89" t="s">
        <v>212</v>
      </c>
      <c r="C36" s="90">
        <v>1501576</v>
      </c>
      <c r="D36" s="89" t="s">
        <v>213</v>
      </c>
      <c r="E36" s="91">
        <v>0.42199999999999999</v>
      </c>
      <c r="F36" s="73">
        <v>1503</v>
      </c>
      <c r="G36" s="73" t="s">
        <v>24</v>
      </c>
      <c r="H36" s="92">
        <v>35977</v>
      </c>
      <c r="I36" s="72">
        <v>290.50113448163967</v>
      </c>
      <c r="J36" s="95"/>
      <c r="L36" s="95"/>
      <c r="N36" s="69">
        <v>1179.6613681180745</v>
      </c>
      <c r="P36" s="95"/>
      <c r="R36" s="69">
        <v>1179.6613681180745</v>
      </c>
      <c r="T36" s="95"/>
      <c r="V36" s="69">
        <v>1179.6613681180745</v>
      </c>
      <c r="X36" s="95"/>
      <c r="Z36" s="69">
        <v>1179.6613681180745</v>
      </c>
      <c r="AB36" s="95"/>
      <c r="AD36" s="69">
        <v>1179.6613681180745</v>
      </c>
    </row>
    <row r="37" spans="1:30" x14ac:dyDescent="0.25">
      <c r="A37" s="88" t="s">
        <v>209</v>
      </c>
      <c r="B37" s="89" t="s">
        <v>301</v>
      </c>
      <c r="C37" s="90">
        <v>1504976</v>
      </c>
      <c r="D37" s="89" t="s">
        <v>303</v>
      </c>
      <c r="E37" s="91">
        <v>0.59699999999999998</v>
      </c>
      <c r="F37" s="73">
        <v>1503</v>
      </c>
      <c r="G37" s="73" t="s">
        <v>24</v>
      </c>
      <c r="H37" s="92">
        <v>35977</v>
      </c>
      <c r="I37" s="72">
        <v>337.70844475307803</v>
      </c>
      <c r="J37" s="95"/>
      <c r="L37" s="95"/>
      <c r="N37" s="69">
        <v>1201.3266601743935</v>
      </c>
      <c r="P37" s="95"/>
      <c r="R37" s="69">
        <v>1201.3266601743935</v>
      </c>
      <c r="T37" s="95"/>
      <c r="V37" s="69">
        <v>1201.3266601743935</v>
      </c>
      <c r="X37" s="95"/>
      <c r="Z37" s="69">
        <v>1201.3266601743935</v>
      </c>
      <c r="AB37" s="95"/>
      <c r="AD37" s="69">
        <v>1201.3266601743935</v>
      </c>
    </row>
    <row r="38" spans="1:30" x14ac:dyDescent="0.25">
      <c r="A38" s="88" t="s">
        <v>209</v>
      </c>
      <c r="B38" s="89" t="s">
        <v>210</v>
      </c>
      <c r="C38" s="90">
        <v>1501253</v>
      </c>
      <c r="D38" s="89" t="s">
        <v>211</v>
      </c>
      <c r="E38" s="91">
        <v>0.55500000000000005</v>
      </c>
      <c r="F38" s="73">
        <v>1503</v>
      </c>
      <c r="G38" s="73" t="s">
        <v>24</v>
      </c>
      <c r="H38" s="92">
        <v>35977</v>
      </c>
      <c r="I38" s="72">
        <v>353.37565583236596</v>
      </c>
      <c r="J38" s="95"/>
      <c r="L38" s="95"/>
      <c r="N38" s="69">
        <v>1221.6572660511799</v>
      </c>
      <c r="P38" s="95"/>
      <c r="R38" s="69">
        <v>1221.6572660511799</v>
      </c>
      <c r="T38" s="95"/>
      <c r="V38" s="69">
        <v>1221.6572660511799</v>
      </c>
      <c r="X38" s="95"/>
      <c r="Z38" s="69">
        <v>1221.6572660511799</v>
      </c>
      <c r="AB38" s="95"/>
      <c r="AD38" s="69">
        <v>1221.6572660511799</v>
      </c>
    </row>
    <row r="39" spans="1:30" x14ac:dyDescent="0.25">
      <c r="A39" s="88" t="s">
        <v>209</v>
      </c>
      <c r="B39" s="89" t="s">
        <v>272</v>
      </c>
      <c r="C39" s="90">
        <v>1504208</v>
      </c>
      <c r="D39" s="89" t="s">
        <v>296</v>
      </c>
      <c r="E39" s="91">
        <v>0.53300000000000003</v>
      </c>
      <c r="F39" s="73">
        <v>1503</v>
      </c>
      <c r="G39" s="73" t="s">
        <v>24</v>
      </c>
      <c r="H39" s="92">
        <v>35977</v>
      </c>
      <c r="I39" s="72">
        <v>458.83293829259998</v>
      </c>
      <c r="J39" s="95"/>
      <c r="L39" s="95"/>
      <c r="N39" s="69">
        <v>1236.2262018313656</v>
      </c>
      <c r="P39" s="95"/>
      <c r="R39" s="69">
        <v>1236.2262018313656</v>
      </c>
      <c r="T39" s="95"/>
      <c r="V39" s="69">
        <v>1236.2262018313656</v>
      </c>
      <c r="X39" s="95"/>
      <c r="Z39" s="69">
        <v>1236.2262018313656</v>
      </c>
      <c r="AB39" s="95"/>
      <c r="AD39" s="69">
        <v>1236.2262018313656</v>
      </c>
    </row>
    <row r="40" spans="1:30" x14ac:dyDescent="0.25">
      <c r="A40" s="88" t="s">
        <v>209</v>
      </c>
      <c r="B40" s="89" t="s">
        <v>304</v>
      </c>
      <c r="C40" s="90">
        <v>1505064</v>
      </c>
      <c r="D40" s="89" t="s">
        <v>310</v>
      </c>
      <c r="E40" s="91">
        <v>0.63500000000000001</v>
      </c>
      <c r="F40" s="73">
        <v>1503</v>
      </c>
      <c r="G40" s="73" t="s">
        <v>24</v>
      </c>
      <c r="H40" s="92">
        <v>35977</v>
      </c>
      <c r="I40" s="72">
        <v>477.60903707703017</v>
      </c>
      <c r="J40" s="95"/>
      <c r="L40" s="95"/>
      <c r="N40" s="69">
        <v>1277.3852105166886</v>
      </c>
      <c r="P40" s="95"/>
      <c r="R40" s="69">
        <v>1277.3852105166886</v>
      </c>
      <c r="T40" s="95"/>
      <c r="V40" s="69">
        <v>1277.3852105166886</v>
      </c>
      <c r="X40" s="95"/>
      <c r="Z40" s="69">
        <v>1277.3852105166886</v>
      </c>
      <c r="AB40" s="95"/>
      <c r="AD40" s="69">
        <v>1277.3852105166886</v>
      </c>
    </row>
    <row r="41" spans="1:30" x14ac:dyDescent="0.25">
      <c r="A41" s="88" t="s">
        <v>209</v>
      </c>
      <c r="B41" s="89" t="s">
        <v>272</v>
      </c>
      <c r="C41" s="90">
        <v>1504208</v>
      </c>
      <c r="D41" s="89" t="s">
        <v>279</v>
      </c>
      <c r="E41" s="91">
        <v>0.622</v>
      </c>
      <c r="F41" s="73">
        <v>1503</v>
      </c>
      <c r="G41" s="73" t="s">
        <v>24</v>
      </c>
      <c r="H41" s="92">
        <v>35977</v>
      </c>
      <c r="I41" s="72">
        <v>499.94956319834057</v>
      </c>
      <c r="J41" s="95"/>
      <c r="L41" s="95"/>
      <c r="N41" s="69">
        <v>1279.2948131661483</v>
      </c>
      <c r="P41" s="95"/>
      <c r="R41" s="69">
        <v>1279.2948131661483</v>
      </c>
      <c r="T41" s="95"/>
      <c r="V41" s="69">
        <v>1279.2948131661483</v>
      </c>
      <c r="X41" s="95"/>
      <c r="Z41" s="69">
        <v>1279.2948131661483</v>
      </c>
      <c r="AB41" s="95"/>
      <c r="AD41" s="69">
        <v>1279.2948131661483</v>
      </c>
    </row>
    <row r="42" spans="1:30" x14ac:dyDescent="0.25">
      <c r="A42" s="88" t="s">
        <v>209</v>
      </c>
      <c r="B42" s="89" t="s">
        <v>304</v>
      </c>
      <c r="C42" s="90">
        <v>1505064</v>
      </c>
      <c r="D42" s="89" t="s">
        <v>306</v>
      </c>
      <c r="E42" s="91">
        <v>0.64100000000000001</v>
      </c>
      <c r="F42" s="73">
        <v>1503</v>
      </c>
      <c r="G42" s="73" t="s">
        <v>24</v>
      </c>
      <c r="H42" s="92">
        <v>35977</v>
      </c>
      <c r="I42" s="72">
        <v>502.38819748430052</v>
      </c>
      <c r="J42" s="95"/>
      <c r="L42" s="95"/>
      <c r="N42" s="69">
        <v>1357.1736867832183</v>
      </c>
      <c r="P42" s="95"/>
      <c r="R42" s="69">
        <v>1357.1736867832183</v>
      </c>
      <c r="T42" s="95"/>
      <c r="V42" s="69">
        <v>1357.1736867832183</v>
      </c>
      <c r="X42" s="95"/>
      <c r="Z42" s="69">
        <v>1357.1736867832183</v>
      </c>
      <c r="AB42" s="95"/>
      <c r="AD42" s="69">
        <v>1357.1736867832183</v>
      </c>
    </row>
    <row r="43" spans="1:30" x14ac:dyDescent="0.25">
      <c r="A43" s="88" t="s">
        <v>209</v>
      </c>
      <c r="B43" s="89" t="s">
        <v>218</v>
      </c>
      <c r="C43" s="90">
        <v>1502707</v>
      </c>
      <c r="D43" s="89" t="s">
        <v>230</v>
      </c>
      <c r="E43" s="91">
        <v>0.68799999999999994</v>
      </c>
      <c r="F43" s="73">
        <v>1503</v>
      </c>
      <c r="G43" s="73" t="s">
        <v>24</v>
      </c>
      <c r="H43" s="92">
        <v>35977</v>
      </c>
      <c r="I43" s="72">
        <v>522.6509504740435</v>
      </c>
      <c r="J43" s="95"/>
      <c r="L43" s="95"/>
      <c r="N43" s="69">
        <v>1367.7504719178469</v>
      </c>
      <c r="P43" s="95"/>
      <c r="R43" s="69">
        <v>1367.7504719178469</v>
      </c>
      <c r="T43" s="95"/>
      <c r="V43" s="69">
        <v>1367.7504719178469</v>
      </c>
      <c r="X43" s="95"/>
      <c r="Z43" s="69">
        <v>1367.7504719178469</v>
      </c>
      <c r="AB43" s="95"/>
      <c r="AD43" s="69">
        <v>1367.7504719178469</v>
      </c>
    </row>
    <row r="44" spans="1:30" x14ac:dyDescent="0.25">
      <c r="A44" s="88" t="s">
        <v>209</v>
      </c>
      <c r="B44" s="89" t="s">
        <v>325</v>
      </c>
      <c r="C44" s="90">
        <v>1506138</v>
      </c>
      <c r="D44" s="89" t="s">
        <v>330</v>
      </c>
      <c r="E44" s="91">
        <v>0.53300000000000003</v>
      </c>
      <c r="F44" s="73">
        <v>1503</v>
      </c>
      <c r="G44" s="73" t="s">
        <v>24</v>
      </c>
      <c r="H44" s="92">
        <v>35977</v>
      </c>
      <c r="I44" s="72">
        <v>523.26207824347932</v>
      </c>
      <c r="J44" s="95"/>
      <c r="L44" s="95"/>
      <c r="N44" s="69">
        <v>1457.6873347057654</v>
      </c>
      <c r="P44" s="95"/>
      <c r="R44" s="69">
        <v>1457.6873347057654</v>
      </c>
      <c r="T44" s="95"/>
      <c r="V44" s="69">
        <v>1457.6873347057654</v>
      </c>
      <c r="X44" s="95"/>
      <c r="Z44" s="69">
        <v>1457.6873347057654</v>
      </c>
      <c r="AB44" s="95"/>
      <c r="AD44" s="69">
        <v>1457.6873347057654</v>
      </c>
    </row>
    <row r="45" spans="1:30" x14ac:dyDescent="0.25">
      <c r="A45" s="88" t="s">
        <v>209</v>
      </c>
      <c r="B45" s="89" t="s">
        <v>339</v>
      </c>
      <c r="C45" s="90">
        <v>1506583</v>
      </c>
      <c r="D45" s="89" t="s">
        <v>342</v>
      </c>
      <c r="E45" s="91">
        <v>0.70350000000000001</v>
      </c>
      <c r="F45" s="73">
        <v>1503</v>
      </c>
      <c r="G45" s="73" t="s">
        <v>24</v>
      </c>
      <c r="H45" s="92">
        <v>35977</v>
      </c>
      <c r="I45" s="72">
        <v>546.56069477333415</v>
      </c>
      <c r="J45" s="95"/>
      <c r="L45" s="95"/>
      <c r="N45" s="69">
        <v>1489.9940691795014</v>
      </c>
      <c r="P45" s="95"/>
      <c r="R45" s="69">
        <v>1489.9940691795014</v>
      </c>
      <c r="T45" s="95"/>
      <c r="V45" s="69">
        <v>1489.9940691795014</v>
      </c>
      <c r="X45" s="95"/>
      <c r="Z45" s="69">
        <v>1489.9940691795014</v>
      </c>
      <c r="AB45" s="95"/>
      <c r="AD45" s="69">
        <v>1489.9940691795014</v>
      </c>
    </row>
    <row r="46" spans="1:30" x14ac:dyDescent="0.25">
      <c r="A46" s="88" t="s">
        <v>209</v>
      </c>
      <c r="B46" s="89" t="s">
        <v>218</v>
      </c>
      <c r="C46" s="90">
        <v>1502707</v>
      </c>
      <c r="D46" s="89" t="s">
        <v>223</v>
      </c>
      <c r="E46" s="91">
        <v>0.7</v>
      </c>
      <c r="F46" s="73">
        <v>1503</v>
      </c>
      <c r="G46" s="73" t="s">
        <v>24</v>
      </c>
      <c r="H46" s="92">
        <v>35977</v>
      </c>
      <c r="I46" s="72">
        <v>563.74373991809716</v>
      </c>
      <c r="J46" s="95"/>
      <c r="L46" s="95"/>
      <c r="N46" s="69">
        <v>1520.1174640214638</v>
      </c>
      <c r="P46" s="95"/>
      <c r="R46" s="69">
        <v>1520.1174640214638</v>
      </c>
      <c r="T46" s="95"/>
      <c r="V46" s="69">
        <v>1520.1174640214638</v>
      </c>
      <c r="X46" s="95"/>
      <c r="Z46" s="69">
        <v>1520.1174640214638</v>
      </c>
      <c r="AB46" s="95"/>
      <c r="AD46" s="69">
        <v>1520.1174640214638</v>
      </c>
    </row>
    <row r="47" spans="1:30" x14ac:dyDescent="0.25">
      <c r="A47" s="88" t="s">
        <v>209</v>
      </c>
      <c r="B47" s="89" t="s">
        <v>339</v>
      </c>
      <c r="C47" s="90">
        <v>1506583</v>
      </c>
      <c r="D47" s="89" t="s">
        <v>340</v>
      </c>
      <c r="E47" s="91">
        <v>0.66800000000000004</v>
      </c>
      <c r="F47" s="73">
        <v>1503</v>
      </c>
      <c r="G47" s="73" t="s">
        <v>24</v>
      </c>
      <c r="H47" s="92">
        <v>35977</v>
      </c>
      <c r="I47" s="72">
        <v>570.04790538281259</v>
      </c>
      <c r="J47" s="95"/>
      <c r="L47" s="95"/>
      <c r="N47" s="69">
        <v>1527.8714498179552</v>
      </c>
      <c r="P47" s="95"/>
      <c r="R47" s="69">
        <v>1527.8714498179552</v>
      </c>
      <c r="T47" s="95"/>
      <c r="V47" s="69">
        <v>1527.8714498179552</v>
      </c>
      <c r="X47" s="95"/>
      <c r="Z47" s="69">
        <v>1527.8714498179552</v>
      </c>
      <c r="AB47" s="95"/>
      <c r="AD47" s="69">
        <v>1527.8714498179552</v>
      </c>
    </row>
    <row r="48" spans="1:30" x14ac:dyDescent="0.25">
      <c r="A48" s="88" t="s">
        <v>209</v>
      </c>
      <c r="B48" s="89" t="s">
        <v>304</v>
      </c>
      <c r="C48" s="90">
        <v>1505064</v>
      </c>
      <c r="D48" s="89" t="s">
        <v>312</v>
      </c>
      <c r="E48" s="91">
        <v>0.64100000000000001</v>
      </c>
      <c r="F48" s="73">
        <v>1503</v>
      </c>
      <c r="G48" s="73" t="s">
        <v>24</v>
      </c>
      <c r="H48" s="92">
        <v>35977</v>
      </c>
      <c r="I48" s="72">
        <v>582.66173575556445</v>
      </c>
      <c r="J48" s="95"/>
      <c r="L48" s="95"/>
      <c r="N48" s="69">
        <v>1543.3590873518556</v>
      </c>
      <c r="P48" s="95"/>
      <c r="R48" s="69">
        <v>1543.3590873518556</v>
      </c>
      <c r="T48" s="95"/>
      <c r="V48" s="69">
        <v>1543.3590873518556</v>
      </c>
      <c r="X48" s="95"/>
      <c r="Z48" s="69">
        <v>1543.3590873518556</v>
      </c>
      <c r="AB48" s="95"/>
      <c r="AD48" s="69">
        <v>1543.3590873518556</v>
      </c>
    </row>
    <row r="49" spans="1:30" x14ac:dyDescent="0.25">
      <c r="A49" s="88" t="s">
        <v>209</v>
      </c>
      <c r="B49" s="89" t="s">
        <v>304</v>
      </c>
      <c r="C49" s="90">
        <v>1505064</v>
      </c>
      <c r="D49" s="89" t="s">
        <v>313</v>
      </c>
      <c r="E49" s="91">
        <v>0.64100000000000001</v>
      </c>
      <c r="F49" s="73">
        <v>1503</v>
      </c>
      <c r="G49" s="73" t="s">
        <v>24</v>
      </c>
      <c r="H49" s="92">
        <v>35977</v>
      </c>
      <c r="I49" s="72">
        <v>591.27407712735874</v>
      </c>
      <c r="J49" s="95"/>
      <c r="L49" s="95"/>
      <c r="N49" s="69">
        <v>1566.3870757241007</v>
      </c>
      <c r="P49" s="95"/>
      <c r="R49" s="69">
        <v>1566.3870757241007</v>
      </c>
      <c r="T49" s="95"/>
      <c r="V49" s="69">
        <v>1566.3870757241007</v>
      </c>
      <c r="X49" s="95"/>
      <c r="Z49" s="69">
        <v>1566.3870757241007</v>
      </c>
      <c r="AB49" s="95"/>
      <c r="AD49" s="69">
        <v>1566.3870757241007</v>
      </c>
    </row>
    <row r="50" spans="1:30" x14ac:dyDescent="0.25">
      <c r="A50" s="88" t="s">
        <v>209</v>
      </c>
      <c r="B50" s="89" t="s">
        <v>332</v>
      </c>
      <c r="C50" s="90">
        <v>1506161</v>
      </c>
      <c r="D50" s="89" t="s">
        <v>335</v>
      </c>
      <c r="E50" s="91">
        <v>0.66800000000000004</v>
      </c>
      <c r="F50" s="73">
        <v>1503</v>
      </c>
      <c r="G50" s="73" t="s">
        <v>24</v>
      </c>
      <c r="H50" s="92">
        <v>35977</v>
      </c>
      <c r="I50" s="72">
        <v>599.47514173005277</v>
      </c>
      <c r="J50" s="95"/>
      <c r="L50" s="95"/>
      <c r="N50" s="69">
        <v>1621.1347047028303</v>
      </c>
      <c r="P50" s="95"/>
      <c r="R50" s="69">
        <v>1621.1347047028303</v>
      </c>
      <c r="T50" s="95"/>
      <c r="V50" s="69">
        <v>1621.1347047028303</v>
      </c>
      <c r="X50" s="95"/>
      <c r="Z50" s="69">
        <v>1621.1347047028303</v>
      </c>
      <c r="AB50" s="95"/>
      <c r="AD50" s="69">
        <v>1621.1347047028303</v>
      </c>
    </row>
    <row r="51" spans="1:30" x14ac:dyDescent="0.25">
      <c r="A51" s="88" t="s">
        <v>209</v>
      </c>
      <c r="B51" s="89" t="s">
        <v>239</v>
      </c>
      <c r="C51" s="90">
        <v>1502954</v>
      </c>
      <c r="D51" s="89" t="s">
        <v>245</v>
      </c>
      <c r="E51" s="91">
        <v>0.55000000000000004</v>
      </c>
      <c r="F51" s="73">
        <v>1503</v>
      </c>
      <c r="G51" s="73" t="s">
        <v>24</v>
      </c>
      <c r="H51" s="92">
        <v>35977</v>
      </c>
      <c r="I51" s="72">
        <v>662.37974742719564</v>
      </c>
      <c r="J51" s="95"/>
      <c r="L51" s="95"/>
      <c r="N51" s="69">
        <v>1737.1584910216789</v>
      </c>
      <c r="P51" s="95"/>
      <c r="R51" s="69">
        <v>1737.1584910216789</v>
      </c>
      <c r="T51" s="95"/>
      <c r="V51" s="69">
        <v>1737.1584910216789</v>
      </c>
      <c r="X51" s="95"/>
      <c r="Z51" s="69">
        <v>1737.1584910216789</v>
      </c>
      <c r="AB51" s="95"/>
      <c r="AD51" s="69">
        <v>1737.1584910216789</v>
      </c>
    </row>
    <row r="52" spans="1:30" x14ac:dyDescent="0.25">
      <c r="A52" s="88" t="s">
        <v>209</v>
      </c>
      <c r="B52" s="89" t="s">
        <v>272</v>
      </c>
      <c r="C52" s="90">
        <v>1504208</v>
      </c>
      <c r="D52" s="89" t="s">
        <v>284</v>
      </c>
      <c r="E52" s="91">
        <v>0.61899999999999999</v>
      </c>
      <c r="F52" s="73">
        <v>1503</v>
      </c>
      <c r="G52" s="73" t="s">
        <v>24</v>
      </c>
      <c r="H52" s="92">
        <v>35977</v>
      </c>
      <c r="I52" s="72">
        <v>773.22680198141927</v>
      </c>
      <c r="J52" s="95"/>
      <c r="L52" s="95"/>
      <c r="N52" s="69">
        <v>1829.085823267731</v>
      </c>
      <c r="P52" s="95"/>
      <c r="R52" s="69">
        <v>1829.085823267731</v>
      </c>
      <c r="T52" s="95"/>
      <c r="V52" s="69">
        <v>1829.085823267731</v>
      </c>
      <c r="X52" s="95"/>
      <c r="Z52" s="69">
        <v>1829.085823267731</v>
      </c>
      <c r="AB52" s="95"/>
      <c r="AD52" s="69">
        <v>1829.085823267731</v>
      </c>
    </row>
    <row r="53" spans="1:30" x14ac:dyDescent="0.25">
      <c r="A53" s="88" t="s">
        <v>209</v>
      </c>
      <c r="B53" s="89" t="s">
        <v>218</v>
      </c>
      <c r="C53" s="90">
        <v>1502707</v>
      </c>
      <c r="D53" s="89" t="s">
        <v>225</v>
      </c>
      <c r="E53" s="91">
        <v>0.55000000000000004</v>
      </c>
      <c r="F53" s="73">
        <v>1503</v>
      </c>
      <c r="G53" s="73" t="s">
        <v>24</v>
      </c>
      <c r="H53" s="92">
        <v>36008</v>
      </c>
      <c r="I53" s="72">
        <v>278.66530826100302</v>
      </c>
      <c r="J53" s="95"/>
      <c r="L53" s="95"/>
      <c r="N53" s="69">
        <v>1877.3573458231381</v>
      </c>
      <c r="P53" s="95"/>
      <c r="R53" s="69">
        <v>1877.3573458231381</v>
      </c>
      <c r="T53" s="95"/>
      <c r="V53" s="69">
        <v>1877.3573458231381</v>
      </c>
      <c r="X53" s="95"/>
      <c r="Z53" s="69">
        <v>1877.3573458231381</v>
      </c>
      <c r="AB53" s="95"/>
      <c r="AD53" s="69">
        <v>1877.3573458231381</v>
      </c>
    </row>
    <row r="54" spans="1:30" x14ac:dyDescent="0.25">
      <c r="A54" s="88" t="s">
        <v>209</v>
      </c>
      <c r="B54" s="89" t="s">
        <v>323</v>
      </c>
      <c r="C54" s="90">
        <v>1505551</v>
      </c>
      <c r="D54" s="89" t="s">
        <v>324</v>
      </c>
      <c r="E54" s="91">
        <v>0.7</v>
      </c>
      <c r="F54" s="73">
        <v>1503</v>
      </c>
      <c r="G54" s="73" t="s">
        <v>24</v>
      </c>
      <c r="H54" s="92">
        <v>36008</v>
      </c>
      <c r="I54" s="72">
        <v>425.61222142095875</v>
      </c>
      <c r="J54" s="95"/>
      <c r="L54" s="95"/>
      <c r="N54" s="69">
        <v>2017.6737221355611</v>
      </c>
      <c r="P54" s="95"/>
      <c r="R54" s="69">
        <v>2017.6737221355611</v>
      </c>
      <c r="T54" s="95"/>
      <c r="V54" s="69">
        <v>2017.6737221355611</v>
      </c>
      <c r="X54" s="95"/>
      <c r="Z54" s="69">
        <v>2017.6737221355611</v>
      </c>
      <c r="AB54" s="95"/>
      <c r="AD54" s="69">
        <v>2017.6737221355611</v>
      </c>
    </row>
    <row r="55" spans="1:30" x14ac:dyDescent="0.25">
      <c r="A55" s="88" t="s">
        <v>209</v>
      </c>
      <c r="B55" s="89" t="s">
        <v>304</v>
      </c>
      <c r="C55" s="90">
        <v>1505064</v>
      </c>
      <c r="D55" s="89" t="s">
        <v>307</v>
      </c>
      <c r="E55" s="91">
        <v>0.64800000000000002</v>
      </c>
      <c r="F55" s="73">
        <v>1503</v>
      </c>
      <c r="G55" s="73" t="s">
        <v>24</v>
      </c>
      <c r="H55" s="92">
        <v>36008</v>
      </c>
      <c r="I55" s="72">
        <v>492.2621926623849</v>
      </c>
      <c r="J55" s="95"/>
      <c r="L55" s="95"/>
      <c r="N55" s="69">
        <v>2018.2783890143198</v>
      </c>
      <c r="P55" s="95"/>
      <c r="R55" s="69">
        <v>2018.2783890143198</v>
      </c>
      <c r="T55" s="95"/>
      <c r="V55" s="69">
        <v>2018.2783890143198</v>
      </c>
      <c r="X55" s="95"/>
      <c r="Z55" s="69">
        <v>2018.2783890143198</v>
      </c>
      <c r="AB55" s="95"/>
      <c r="AD55" s="69">
        <v>2018.2783890143198</v>
      </c>
    </row>
    <row r="56" spans="1:30" x14ac:dyDescent="0.25">
      <c r="A56" s="88" t="s">
        <v>209</v>
      </c>
      <c r="B56" s="89" t="s">
        <v>218</v>
      </c>
      <c r="C56" s="90">
        <v>1502707</v>
      </c>
      <c r="D56" s="89" t="s">
        <v>222</v>
      </c>
      <c r="E56" s="91">
        <v>0.70099999999999996</v>
      </c>
      <c r="F56" s="73">
        <v>1503</v>
      </c>
      <c r="G56" s="73" t="s">
        <v>24</v>
      </c>
      <c r="H56" s="92">
        <v>36008</v>
      </c>
      <c r="I56" s="72">
        <v>609.56995132802115</v>
      </c>
      <c r="J56" s="95"/>
      <c r="L56" s="95"/>
      <c r="N56" s="69">
        <v>2048.8567384463713</v>
      </c>
      <c r="P56" s="95"/>
      <c r="R56" s="69">
        <v>2048.8567384463713</v>
      </c>
      <c r="T56" s="95"/>
      <c r="V56" s="69">
        <v>2048.8567384463713</v>
      </c>
      <c r="X56" s="95"/>
      <c r="Z56" s="69">
        <v>2048.8567384463713</v>
      </c>
      <c r="AB56" s="95"/>
      <c r="AD56" s="69">
        <v>2048.8567384463713</v>
      </c>
    </row>
    <row r="57" spans="1:30" x14ac:dyDescent="0.25">
      <c r="A57" s="88" t="s">
        <v>209</v>
      </c>
      <c r="B57" s="89" t="s">
        <v>272</v>
      </c>
      <c r="C57" s="90">
        <v>1504208</v>
      </c>
      <c r="D57" s="89" t="s">
        <v>286</v>
      </c>
      <c r="E57" s="91">
        <v>0.70099999999999996</v>
      </c>
      <c r="F57" s="73">
        <v>1503</v>
      </c>
      <c r="G57" s="73" t="s">
        <v>24</v>
      </c>
      <c r="H57" s="92">
        <v>36008</v>
      </c>
      <c r="I57" s="72">
        <v>693.79720553801747</v>
      </c>
      <c r="J57" s="95"/>
      <c r="L57" s="95"/>
      <c r="N57" s="69">
        <v>2119.5132440461084</v>
      </c>
      <c r="P57" s="95"/>
      <c r="R57" s="69">
        <v>2119.5132440461084</v>
      </c>
      <c r="T57" s="95"/>
      <c r="V57" s="69">
        <v>2119.5132440461084</v>
      </c>
      <c r="X57" s="95"/>
      <c r="Z57" s="69">
        <v>2119.5132440461084</v>
      </c>
      <c r="AB57" s="95"/>
      <c r="AD57" s="69">
        <v>2119.5132440461084</v>
      </c>
    </row>
    <row r="58" spans="1:30" x14ac:dyDescent="0.25">
      <c r="A58" s="88" t="s">
        <v>209</v>
      </c>
      <c r="B58" s="89" t="s">
        <v>272</v>
      </c>
      <c r="C58" s="90">
        <v>1504208</v>
      </c>
      <c r="D58" s="89" t="s">
        <v>292</v>
      </c>
      <c r="E58" s="91">
        <v>0.65500000000000003</v>
      </c>
      <c r="F58" s="73">
        <v>1503</v>
      </c>
      <c r="G58" s="73" t="s">
        <v>24</v>
      </c>
      <c r="H58" s="92">
        <v>36039</v>
      </c>
      <c r="I58" s="72">
        <v>460.35600209577518</v>
      </c>
      <c r="J58" s="95"/>
      <c r="L58" s="95"/>
      <c r="N58" s="69">
        <v>2235.8893884838376</v>
      </c>
      <c r="P58" s="95"/>
      <c r="R58" s="69">
        <v>2235.8893884838376</v>
      </c>
      <c r="T58" s="95"/>
      <c r="V58" s="69">
        <v>2235.8893884838376</v>
      </c>
      <c r="X58" s="95"/>
      <c r="Z58" s="69">
        <v>2235.8893884838376</v>
      </c>
      <c r="AB58" s="95"/>
      <c r="AD58" s="69">
        <v>2235.8893884838376</v>
      </c>
    </row>
    <row r="59" spans="1:30" x14ac:dyDescent="0.25">
      <c r="A59" s="88" t="s">
        <v>209</v>
      </c>
      <c r="B59" s="89" t="s">
        <v>304</v>
      </c>
      <c r="C59" s="90">
        <v>1505064</v>
      </c>
      <c r="D59" s="89" t="s">
        <v>311</v>
      </c>
      <c r="E59" s="91">
        <v>0.73199999999999998</v>
      </c>
      <c r="F59" s="73">
        <v>1503</v>
      </c>
      <c r="G59" s="73" t="s">
        <v>24</v>
      </c>
      <c r="H59" s="92">
        <v>36039</v>
      </c>
      <c r="I59" s="72">
        <v>703.14900860780006</v>
      </c>
      <c r="J59" s="95"/>
      <c r="L59" s="95"/>
      <c r="N59" s="69">
        <v>2294.9981460794143</v>
      </c>
      <c r="P59" s="95"/>
      <c r="R59" s="69">
        <v>2294.9981460794143</v>
      </c>
      <c r="T59" s="95"/>
      <c r="V59" s="69">
        <v>2294.9981460794143</v>
      </c>
      <c r="X59" s="95"/>
      <c r="Z59" s="69">
        <v>2294.9981460794143</v>
      </c>
      <c r="AB59" s="95"/>
      <c r="AD59" s="69">
        <v>2294.9981460794143</v>
      </c>
    </row>
    <row r="60" spans="1:30" x14ac:dyDescent="0.25">
      <c r="A60" s="88" t="s">
        <v>209</v>
      </c>
      <c r="B60" s="89" t="s">
        <v>272</v>
      </c>
      <c r="C60" s="90">
        <v>1504208</v>
      </c>
      <c r="D60" s="89" t="s">
        <v>271</v>
      </c>
      <c r="E60" s="91">
        <v>0.53700000000000003</v>
      </c>
      <c r="F60" s="73">
        <v>1503</v>
      </c>
      <c r="G60" s="73" t="s">
        <v>24</v>
      </c>
      <c r="H60" s="92">
        <v>36069</v>
      </c>
      <c r="I60" s="72">
        <v>337.40926843541445</v>
      </c>
      <c r="J60" s="95"/>
      <c r="L60" s="95"/>
      <c r="N60" s="69">
        <v>2300.1538535972486</v>
      </c>
      <c r="P60" s="95"/>
      <c r="R60" s="69">
        <v>2300.1538535972486</v>
      </c>
      <c r="T60" s="95"/>
      <c r="V60" s="69">
        <v>2300.1538535972486</v>
      </c>
      <c r="X60" s="95"/>
      <c r="Z60" s="69">
        <v>2300.1538535972486</v>
      </c>
      <c r="AB60" s="95"/>
      <c r="AD60" s="69">
        <v>2300.1538535972486</v>
      </c>
    </row>
    <row r="61" spans="1:30" x14ac:dyDescent="0.25">
      <c r="A61" s="88" t="s">
        <v>209</v>
      </c>
      <c r="B61" s="89" t="s">
        <v>358</v>
      </c>
      <c r="C61" s="90">
        <v>1507458</v>
      </c>
      <c r="D61" s="89" t="s">
        <v>360</v>
      </c>
      <c r="E61" s="91">
        <v>0.5</v>
      </c>
      <c r="F61" s="73">
        <v>1503</v>
      </c>
      <c r="G61" s="73" t="s">
        <v>24</v>
      </c>
      <c r="H61" s="92">
        <v>36069</v>
      </c>
      <c r="I61" s="72">
        <v>486.32092686935329</v>
      </c>
      <c r="J61" s="95"/>
      <c r="L61" s="95"/>
      <c r="N61" s="69">
        <v>2408.0279814426217</v>
      </c>
      <c r="P61" s="95"/>
      <c r="R61" s="69">
        <v>2408.0279814426217</v>
      </c>
      <c r="T61" s="95"/>
      <c r="V61" s="69">
        <v>2408.0279814426217</v>
      </c>
      <c r="X61" s="95"/>
      <c r="Z61" s="69">
        <v>2408.0279814426217</v>
      </c>
      <c r="AB61" s="95"/>
      <c r="AD61" s="69">
        <v>2408.0279814426217</v>
      </c>
    </row>
    <row r="62" spans="1:30" x14ac:dyDescent="0.25">
      <c r="A62" s="88" t="s">
        <v>209</v>
      </c>
      <c r="B62" s="89" t="s">
        <v>253</v>
      </c>
      <c r="C62" s="90">
        <v>1503705</v>
      </c>
      <c r="D62" s="89" t="s">
        <v>267</v>
      </c>
      <c r="E62" s="91">
        <v>0.438</v>
      </c>
      <c r="F62" s="73">
        <v>1503</v>
      </c>
      <c r="G62" s="73" t="s">
        <v>24</v>
      </c>
      <c r="H62" s="92">
        <v>36069</v>
      </c>
      <c r="I62" s="72">
        <v>497.8614474278433</v>
      </c>
      <c r="J62" s="95"/>
      <c r="L62" s="95"/>
      <c r="N62" s="69">
        <v>2756.7351758969703</v>
      </c>
      <c r="P62" s="95"/>
      <c r="R62" s="69">
        <v>2756.7351758969703</v>
      </c>
      <c r="T62" s="95"/>
      <c r="V62" s="69">
        <v>2756.7351758969703</v>
      </c>
      <c r="X62" s="95"/>
      <c r="Z62" s="72">
        <v>2756.7351758969703</v>
      </c>
      <c r="AB62" s="95"/>
      <c r="AD62" s="72"/>
    </row>
    <row r="63" spans="1:30" x14ac:dyDescent="0.25">
      <c r="A63" s="88" t="s">
        <v>209</v>
      </c>
      <c r="B63" s="89" t="s">
        <v>332</v>
      </c>
      <c r="C63" s="90">
        <v>1506161</v>
      </c>
      <c r="D63" s="89" t="s">
        <v>333</v>
      </c>
      <c r="E63" s="91">
        <v>0.73599999999999999</v>
      </c>
      <c r="F63" s="73">
        <v>1503</v>
      </c>
      <c r="G63" s="73" t="s">
        <v>24</v>
      </c>
      <c r="H63" s="92">
        <v>36069</v>
      </c>
      <c r="I63" s="72">
        <v>608.68999184271524</v>
      </c>
      <c r="J63" s="95"/>
      <c r="L63" s="95"/>
      <c r="N63" s="69">
        <v>2912.9098066060565</v>
      </c>
      <c r="P63" s="95"/>
      <c r="R63" s="69">
        <v>2912.9098066060565</v>
      </c>
      <c r="T63" s="95"/>
      <c r="V63" s="69">
        <v>2912.9098066060565</v>
      </c>
      <c r="X63" s="95"/>
      <c r="Z63" s="72">
        <v>2912.9098066060565</v>
      </c>
      <c r="AB63" s="95"/>
      <c r="AD63" s="72"/>
    </row>
    <row r="64" spans="1:30" x14ac:dyDescent="0.25">
      <c r="A64" s="88" t="s">
        <v>209</v>
      </c>
      <c r="B64" s="89" t="s">
        <v>253</v>
      </c>
      <c r="C64" s="90">
        <v>1503705</v>
      </c>
      <c r="D64" s="89" t="s">
        <v>262</v>
      </c>
      <c r="E64" s="91">
        <v>0.60299999999999998</v>
      </c>
      <c r="F64" s="73">
        <v>1503</v>
      </c>
      <c r="G64" s="73" t="s">
        <v>24</v>
      </c>
      <c r="H64" s="92">
        <v>36100</v>
      </c>
      <c r="I64" s="72">
        <v>369.74460715678282</v>
      </c>
      <c r="J64" s="95"/>
      <c r="L64" s="95"/>
      <c r="N64" s="69">
        <v>3051.397962696225</v>
      </c>
      <c r="P64" s="95"/>
      <c r="R64" s="69">
        <v>3051.397962696225</v>
      </c>
      <c r="T64" s="95"/>
      <c r="V64" s="72">
        <v>3051.397962696225</v>
      </c>
      <c r="X64" s="95"/>
      <c r="Z64" s="72"/>
      <c r="AB64" s="95"/>
      <c r="AD64" s="72"/>
    </row>
    <row r="65" spans="1:30" x14ac:dyDescent="0.25">
      <c r="A65" s="88" t="s">
        <v>209</v>
      </c>
      <c r="B65" s="89" t="s">
        <v>365</v>
      </c>
      <c r="C65" s="90">
        <v>1507508</v>
      </c>
      <c r="D65" s="89" t="s">
        <v>368</v>
      </c>
      <c r="E65" s="91">
        <v>0.69399999999999995</v>
      </c>
      <c r="F65" s="73">
        <v>1503</v>
      </c>
      <c r="G65" s="73" t="s">
        <v>24</v>
      </c>
      <c r="H65" s="92">
        <v>36100</v>
      </c>
      <c r="I65" s="72">
        <v>557.95226362831227</v>
      </c>
      <c r="J65" s="95"/>
      <c r="L65" s="95"/>
      <c r="N65" s="69">
        <v>3054.7800671286345</v>
      </c>
      <c r="P65" s="95"/>
      <c r="R65" s="69">
        <v>3054.7800671286345</v>
      </c>
      <c r="T65" s="95"/>
      <c r="V65" s="72">
        <v>3054.7800671286345</v>
      </c>
      <c r="X65" s="95"/>
      <c r="Z65" s="72"/>
      <c r="AB65" s="95"/>
      <c r="AD65" s="72"/>
    </row>
    <row r="66" spans="1:30" x14ac:dyDescent="0.25">
      <c r="A66" s="88" t="s">
        <v>209</v>
      </c>
      <c r="B66" s="89" t="s">
        <v>272</v>
      </c>
      <c r="C66" s="90">
        <v>1504208</v>
      </c>
      <c r="D66" s="89" t="s">
        <v>293</v>
      </c>
      <c r="E66" s="91">
        <v>0.63670000000000004</v>
      </c>
      <c r="F66" s="73">
        <v>1503</v>
      </c>
      <c r="G66" s="73" t="s">
        <v>24</v>
      </c>
      <c r="H66" s="92">
        <v>36100</v>
      </c>
      <c r="I66" s="72">
        <v>567.3281873748931</v>
      </c>
      <c r="J66" s="95"/>
      <c r="L66" s="95"/>
      <c r="N66" s="69">
        <v>3445.0391248377532</v>
      </c>
      <c r="P66" s="95"/>
      <c r="R66" s="69">
        <v>3445.0391248377532</v>
      </c>
      <c r="T66" s="95"/>
      <c r="V66" s="72">
        <v>3445.0391248377532</v>
      </c>
      <c r="X66" s="95"/>
      <c r="Z66" s="72"/>
      <c r="AB66" s="95"/>
      <c r="AD66" s="72"/>
    </row>
    <row r="67" spans="1:30" x14ac:dyDescent="0.25">
      <c r="A67" s="88" t="s">
        <v>209</v>
      </c>
      <c r="B67" s="89" t="s">
        <v>239</v>
      </c>
      <c r="C67" s="90">
        <v>1502954</v>
      </c>
      <c r="D67" s="89" t="s">
        <v>243</v>
      </c>
      <c r="E67" s="91">
        <v>0.61499999999999999</v>
      </c>
      <c r="F67" s="73">
        <v>1503</v>
      </c>
      <c r="G67" s="73" t="s">
        <v>24</v>
      </c>
      <c r="H67" s="92">
        <v>36100</v>
      </c>
      <c r="I67" s="72">
        <v>589.60864644996627</v>
      </c>
      <c r="J67" s="95"/>
      <c r="L67" s="95"/>
      <c r="N67" s="69">
        <v>3809.3947852458787</v>
      </c>
      <c r="P67" s="95"/>
      <c r="R67" s="72">
        <v>3809.3947852458787</v>
      </c>
      <c r="T67" s="95"/>
      <c r="V67" s="72"/>
      <c r="X67" s="95"/>
      <c r="Z67" s="72"/>
      <c r="AB67" s="95"/>
      <c r="AD67" s="72"/>
    </row>
    <row r="68" spans="1:30" x14ac:dyDescent="0.25">
      <c r="A68" s="88" t="s">
        <v>209</v>
      </c>
      <c r="B68" s="89" t="s">
        <v>218</v>
      </c>
      <c r="C68" s="90">
        <v>1502707</v>
      </c>
      <c r="D68" s="89" t="s">
        <v>232</v>
      </c>
      <c r="E68" s="91">
        <v>0.65500000000000003</v>
      </c>
      <c r="F68" s="73">
        <v>1503</v>
      </c>
      <c r="G68" s="73" t="s">
        <v>24</v>
      </c>
      <c r="H68" s="92">
        <v>36100</v>
      </c>
      <c r="I68" s="72">
        <v>600.7992769196203</v>
      </c>
      <c r="J68" s="95"/>
      <c r="L68" s="95"/>
      <c r="N68" s="69">
        <v>3884.2908323817701</v>
      </c>
      <c r="P68" s="95"/>
      <c r="R68" s="72">
        <v>3884.2908323817701</v>
      </c>
      <c r="T68" s="95"/>
      <c r="V68" s="72"/>
      <c r="X68" s="95"/>
      <c r="Z68" s="72"/>
      <c r="AB68" s="95"/>
      <c r="AD68" s="72"/>
    </row>
    <row r="69" spans="1:30" x14ac:dyDescent="0.25">
      <c r="A69" s="88" t="s">
        <v>209</v>
      </c>
      <c r="B69" s="89" t="s">
        <v>237</v>
      </c>
      <c r="C69" s="90">
        <v>1502772</v>
      </c>
      <c r="D69" s="89" t="s">
        <v>238</v>
      </c>
      <c r="E69" s="91">
        <v>0.64400000000000002</v>
      </c>
      <c r="F69" s="73">
        <v>1503</v>
      </c>
      <c r="G69" s="73" t="s">
        <v>24</v>
      </c>
      <c r="H69" s="92">
        <v>36100</v>
      </c>
      <c r="I69" s="72">
        <v>744.03469808460909</v>
      </c>
      <c r="J69" s="95"/>
      <c r="L69" s="95"/>
      <c r="N69" s="69">
        <v>3896.8217347746436</v>
      </c>
      <c r="P69" s="95"/>
      <c r="R69" s="72">
        <v>3896.8217347746436</v>
      </c>
      <c r="T69" s="95"/>
      <c r="V69" s="72"/>
      <c r="X69" s="95"/>
      <c r="Z69" s="72"/>
      <c r="AB69" s="95"/>
      <c r="AD69" s="72"/>
    </row>
    <row r="70" spans="1:30" x14ac:dyDescent="0.25">
      <c r="A70" s="88" t="s">
        <v>209</v>
      </c>
      <c r="B70" s="89" t="s">
        <v>239</v>
      </c>
      <c r="C70" s="90">
        <v>1502954</v>
      </c>
      <c r="D70" s="89" t="s">
        <v>242</v>
      </c>
      <c r="E70" s="91">
        <v>0.52100000000000002</v>
      </c>
      <c r="F70" s="73">
        <v>1503</v>
      </c>
      <c r="G70" s="73" t="s">
        <v>24</v>
      </c>
      <c r="H70" s="92">
        <v>36130</v>
      </c>
      <c r="I70" s="72">
        <v>173.22532479799742</v>
      </c>
      <c r="J70" s="95"/>
      <c r="L70" s="95"/>
      <c r="N70" s="69">
        <v>3980.2875980860722</v>
      </c>
      <c r="P70" s="95"/>
      <c r="R70" s="72">
        <v>3980.2875980860722</v>
      </c>
      <c r="T70" s="95"/>
      <c r="V70" s="72"/>
      <c r="X70" s="95"/>
      <c r="Z70" s="72"/>
      <c r="AB70" s="95"/>
      <c r="AD70" s="72"/>
    </row>
    <row r="71" spans="1:30" x14ac:dyDescent="0.25">
      <c r="A71" s="88" t="s">
        <v>209</v>
      </c>
      <c r="B71" s="89" t="s">
        <v>218</v>
      </c>
      <c r="C71" s="90">
        <v>1502707</v>
      </c>
      <c r="D71" s="89" t="s">
        <v>231</v>
      </c>
      <c r="E71" s="91">
        <v>0.41</v>
      </c>
      <c r="F71" s="73">
        <v>1503</v>
      </c>
      <c r="G71" s="73" t="s">
        <v>24</v>
      </c>
      <c r="H71" s="92">
        <v>36130</v>
      </c>
      <c r="I71" s="72">
        <v>231.76234219575372</v>
      </c>
      <c r="J71" s="95"/>
      <c r="L71" s="95"/>
      <c r="N71" s="72">
        <v>5372.6895331817532</v>
      </c>
      <c r="P71" s="95"/>
      <c r="R71" s="72"/>
      <c r="T71" s="95"/>
      <c r="V71" s="72"/>
      <c r="X71" s="95"/>
      <c r="Z71" s="72"/>
      <c r="AB71" s="95"/>
      <c r="AD71" s="72"/>
    </row>
    <row r="72" spans="1:30" x14ac:dyDescent="0.25">
      <c r="A72" s="88" t="s">
        <v>209</v>
      </c>
      <c r="B72" s="89" t="s">
        <v>253</v>
      </c>
      <c r="C72" s="90">
        <v>1503705</v>
      </c>
      <c r="D72" s="89" t="s">
        <v>264</v>
      </c>
      <c r="E72" s="91">
        <v>0.55500000000000005</v>
      </c>
      <c r="F72" s="73">
        <v>1503</v>
      </c>
      <c r="G72" s="73" t="s">
        <v>24</v>
      </c>
      <c r="H72" s="92">
        <v>36130</v>
      </c>
      <c r="I72" s="72">
        <v>241.85605728489935</v>
      </c>
      <c r="J72" s="95"/>
      <c r="L72" s="95"/>
      <c r="N72" s="72">
        <v>6467.8024376744461</v>
      </c>
      <c r="P72" s="95"/>
      <c r="R72" s="72"/>
      <c r="T72" s="95"/>
      <c r="V72" s="72"/>
      <c r="X72" s="95"/>
      <c r="Z72" s="72"/>
      <c r="AB72" s="95"/>
      <c r="AD72" s="72"/>
    </row>
    <row r="73" spans="1:30" x14ac:dyDescent="0.25">
      <c r="A73" s="88" t="s">
        <v>209</v>
      </c>
      <c r="B73" s="89" t="s">
        <v>253</v>
      </c>
      <c r="C73" s="90">
        <v>1503705</v>
      </c>
      <c r="D73" s="89" t="s">
        <v>263</v>
      </c>
      <c r="E73" s="91">
        <v>0.55200000000000005</v>
      </c>
      <c r="F73" s="73">
        <v>1503</v>
      </c>
      <c r="G73" s="73" t="s">
        <v>24</v>
      </c>
      <c r="H73" s="92">
        <v>36130</v>
      </c>
      <c r="I73" s="72">
        <v>241.85606313100615</v>
      </c>
      <c r="J73" s="95"/>
      <c r="L73" s="95"/>
      <c r="N73" s="72">
        <v>8185.0931253131193</v>
      </c>
      <c r="P73" s="95"/>
      <c r="R73" s="72"/>
      <c r="T73" s="95"/>
      <c r="V73" s="72"/>
      <c r="X73" s="95"/>
      <c r="Z73" s="72"/>
      <c r="AB73" s="95"/>
      <c r="AD73" s="72"/>
    </row>
    <row r="74" spans="1:30" x14ac:dyDescent="0.25">
      <c r="A74" s="88" t="s">
        <v>209</v>
      </c>
      <c r="B74" s="89" t="s">
        <v>358</v>
      </c>
      <c r="C74" s="90">
        <v>1507458</v>
      </c>
      <c r="D74" s="89" t="s">
        <v>362</v>
      </c>
      <c r="E74" s="91">
        <v>0.58599999999999997</v>
      </c>
      <c r="F74" s="73">
        <v>1503</v>
      </c>
      <c r="G74" s="73" t="s">
        <v>24</v>
      </c>
      <c r="H74" s="92">
        <v>36130</v>
      </c>
      <c r="I74" s="72">
        <v>310.28495650408536</v>
      </c>
      <c r="J74" s="95"/>
      <c r="L74" s="95"/>
      <c r="N74" s="72">
        <v>8185.0931253131193</v>
      </c>
      <c r="P74" s="95"/>
      <c r="R74" s="72"/>
      <c r="T74" s="95"/>
      <c r="V74" s="72"/>
      <c r="X74" s="95"/>
      <c r="Z74" s="72"/>
      <c r="AB74" s="95"/>
      <c r="AD74" s="72"/>
    </row>
    <row r="75" spans="1:30" x14ac:dyDescent="0.25">
      <c r="A75" s="88" t="s">
        <v>209</v>
      </c>
      <c r="B75" s="89" t="s">
        <v>272</v>
      </c>
      <c r="C75" s="90">
        <v>1504208</v>
      </c>
      <c r="D75" s="89" t="s">
        <v>288</v>
      </c>
      <c r="E75" s="91">
        <v>0.61099999999999999</v>
      </c>
      <c r="F75" s="73">
        <v>1503</v>
      </c>
      <c r="G75" s="73" t="s">
        <v>24</v>
      </c>
      <c r="H75" s="92">
        <v>36130</v>
      </c>
      <c r="I75" s="72">
        <v>383.55834886976442</v>
      </c>
      <c r="J75" s="95"/>
      <c r="L75" s="95"/>
      <c r="P75" s="95"/>
      <c r="T75" s="95"/>
      <c r="X75" s="95"/>
      <c r="AB75" s="95"/>
    </row>
    <row r="76" spans="1:30" x14ac:dyDescent="0.25">
      <c r="A76" s="88" t="s">
        <v>209</v>
      </c>
      <c r="B76" s="89" t="s">
        <v>317</v>
      </c>
      <c r="C76" s="90">
        <v>1505536</v>
      </c>
      <c r="D76" s="89" t="s">
        <v>321</v>
      </c>
      <c r="E76" s="91">
        <v>0.63</v>
      </c>
      <c r="F76" s="73">
        <v>1503</v>
      </c>
      <c r="G76" s="73" t="s">
        <v>24</v>
      </c>
      <c r="H76" s="92">
        <v>36130</v>
      </c>
      <c r="I76" s="72">
        <v>778.42936311102062</v>
      </c>
      <c r="J76" s="95"/>
      <c r="L76" s="95"/>
      <c r="P76" s="95"/>
      <c r="T76" s="95"/>
      <c r="X76" s="95"/>
      <c r="AB76" s="95"/>
    </row>
    <row r="77" spans="1:30" x14ac:dyDescent="0.25">
      <c r="A77" s="88" t="s">
        <v>209</v>
      </c>
      <c r="B77" s="89" t="s">
        <v>272</v>
      </c>
      <c r="C77" s="90">
        <v>1504208</v>
      </c>
      <c r="D77" s="89" t="s">
        <v>298</v>
      </c>
      <c r="E77" s="91">
        <v>0.63100000000000001</v>
      </c>
      <c r="F77" s="73">
        <v>1503</v>
      </c>
      <c r="G77" s="73" t="s">
        <v>24</v>
      </c>
      <c r="H77" s="92">
        <v>36192</v>
      </c>
      <c r="I77" s="72">
        <v>560.24401079168194</v>
      </c>
      <c r="J77" s="95"/>
      <c r="L77" s="95"/>
      <c r="P77" s="95"/>
      <c r="T77" s="95"/>
      <c r="X77" s="95"/>
      <c r="AB77" s="95"/>
    </row>
    <row r="78" spans="1:30" x14ac:dyDescent="0.25">
      <c r="A78" s="88" t="s">
        <v>209</v>
      </c>
      <c r="B78" s="89" t="s">
        <v>376</v>
      </c>
      <c r="C78" s="90">
        <v>1508407</v>
      </c>
      <c r="D78" s="89" t="s">
        <v>378</v>
      </c>
      <c r="E78" s="91">
        <v>0.66300000000000003</v>
      </c>
      <c r="F78" s="73">
        <v>1503</v>
      </c>
      <c r="G78" s="73" t="s">
        <v>24</v>
      </c>
      <c r="H78" s="92">
        <v>36373</v>
      </c>
      <c r="I78" s="72">
        <v>727.65818654945997</v>
      </c>
      <c r="J78" s="95"/>
      <c r="L78" s="95"/>
      <c r="P78" s="95"/>
      <c r="T78" s="95"/>
      <c r="X78" s="95"/>
      <c r="AB78" s="95"/>
    </row>
    <row r="79" spans="1:30" x14ac:dyDescent="0.25">
      <c r="A79" s="88" t="s">
        <v>209</v>
      </c>
      <c r="B79" s="89" t="s">
        <v>272</v>
      </c>
      <c r="C79" s="90">
        <v>1504208</v>
      </c>
      <c r="D79" s="89" t="s">
        <v>280</v>
      </c>
      <c r="E79" s="91">
        <v>0.64</v>
      </c>
      <c r="F79" s="73">
        <v>1503</v>
      </c>
      <c r="G79" s="73" t="s">
        <v>24</v>
      </c>
      <c r="H79" s="92">
        <v>36373</v>
      </c>
      <c r="I79" s="72">
        <v>733.19972974047778</v>
      </c>
      <c r="J79" s="95"/>
      <c r="L79" s="95"/>
      <c r="P79" s="95"/>
      <c r="T79" s="95"/>
      <c r="X79" s="95"/>
      <c r="AB79" s="95"/>
    </row>
    <row r="80" spans="1:30" x14ac:dyDescent="0.25">
      <c r="A80" s="88" t="s">
        <v>209</v>
      </c>
      <c r="B80" s="89" t="s">
        <v>239</v>
      </c>
      <c r="C80" s="90">
        <v>1502954</v>
      </c>
      <c r="D80" s="89" t="s">
        <v>246</v>
      </c>
      <c r="E80" s="91">
        <v>0.52100000000000002</v>
      </c>
      <c r="F80" s="73">
        <v>1503</v>
      </c>
      <c r="G80" s="73" t="s">
        <v>24</v>
      </c>
      <c r="H80" s="92">
        <v>36404</v>
      </c>
      <c r="I80" s="72">
        <v>205.60808025118396</v>
      </c>
      <c r="J80" s="95"/>
      <c r="L80" s="95"/>
      <c r="P80" s="95"/>
      <c r="T80" s="95"/>
      <c r="X80" s="95"/>
      <c r="AB80" s="95"/>
    </row>
    <row r="81" spans="1:28" x14ac:dyDescent="0.25">
      <c r="A81" s="88" t="s">
        <v>209</v>
      </c>
      <c r="B81" s="89" t="s">
        <v>317</v>
      </c>
      <c r="C81" s="90">
        <v>1505536</v>
      </c>
      <c r="D81" s="89" t="s">
        <v>320</v>
      </c>
      <c r="E81" s="91">
        <v>0.60199999999999998</v>
      </c>
      <c r="F81" s="73">
        <v>1503</v>
      </c>
      <c r="G81" s="73" t="s">
        <v>24</v>
      </c>
      <c r="H81" s="92">
        <v>36434</v>
      </c>
      <c r="I81" s="72">
        <v>563.05961021225755</v>
      </c>
      <c r="J81" s="95"/>
      <c r="L81" s="95"/>
      <c r="P81" s="95"/>
      <c r="T81" s="95"/>
      <c r="X81" s="95"/>
      <c r="AB81" s="95"/>
    </row>
    <row r="82" spans="1:28" x14ac:dyDescent="0.25">
      <c r="A82" s="88" t="s">
        <v>209</v>
      </c>
      <c r="B82" s="89" t="s">
        <v>317</v>
      </c>
      <c r="C82" s="90">
        <v>1505536</v>
      </c>
      <c r="D82" s="89" t="s">
        <v>318</v>
      </c>
      <c r="E82" s="91">
        <v>0.52700000000000002</v>
      </c>
      <c r="F82" s="73">
        <v>1503</v>
      </c>
      <c r="G82" s="73" t="s">
        <v>24</v>
      </c>
      <c r="H82" s="92">
        <v>36465</v>
      </c>
      <c r="I82" s="72">
        <v>203.38385093771171</v>
      </c>
      <c r="J82" s="95"/>
      <c r="L82" s="95"/>
      <c r="P82" s="95"/>
      <c r="T82" s="95"/>
      <c r="X82" s="95"/>
      <c r="AB82" s="95"/>
    </row>
    <row r="83" spans="1:28" x14ac:dyDescent="0.25">
      <c r="A83" s="88" t="s">
        <v>209</v>
      </c>
      <c r="B83" s="89" t="s">
        <v>218</v>
      </c>
      <c r="C83" s="90">
        <v>1502707</v>
      </c>
      <c r="D83" s="89" t="s">
        <v>233</v>
      </c>
      <c r="E83" s="91">
        <v>0.57299999999999995</v>
      </c>
      <c r="F83" s="73">
        <v>1503</v>
      </c>
      <c r="G83" s="73" t="s">
        <v>24</v>
      </c>
      <c r="H83" s="92">
        <v>36465</v>
      </c>
      <c r="I83" s="72">
        <v>346.72341518194344</v>
      </c>
      <c r="J83" s="95"/>
      <c r="L83" s="95"/>
      <c r="P83" s="95"/>
      <c r="T83" s="95"/>
      <c r="X83" s="95"/>
      <c r="AB83" s="95"/>
    </row>
    <row r="84" spans="1:28" x14ac:dyDescent="0.25">
      <c r="A84" s="88" t="s">
        <v>209</v>
      </c>
      <c r="B84" s="89" t="s">
        <v>332</v>
      </c>
      <c r="C84" s="90">
        <v>1506161</v>
      </c>
      <c r="D84" s="89" t="s">
        <v>336</v>
      </c>
      <c r="E84" s="91">
        <v>0.68100000000000005</v>
      </c>
      <c r="F84" s="73">
        <v>1503</v>
      </c>
      <c r="G84" s="73" t="s">
        <v>24</v>
      </c>
      <c r="H84" s="92">
        <v>36465</v>
      </c>
      <c r="I84" s="72">
        <v>621.30410088832002</v>
      </c>
      <c r="J84" s="95"/>
      <c r="L84" s="95"/>
      <c r="P84" s="95"/>
      <c r="T84" s="95"/>
      <c r="X84" s="95"/>
      <c r="AB84" s="95"/>
    </row>
    <row r="85" spans="1:28" x14ac:dyDescent="0.25">
      <c r="A85" s="88" t="s">
        <v>209</v>
      </c>
      <c r="B85" s="89" t="s">
        <v>253</v>
      </c>
      <c r="C85" s="90">
        <v>1503705</v>
      </c>
      <c r="D85" s="89" t="s">
        <v>260</v>
      </c>
      <c r="E85" s="91">
        <v>0.56100000000000005</v>
      </c>
      <c r="F85" s="73">
        <v>1503</v>
      </c>
      <c r="G85" s="73" t="s">
        <v>24</v>
      </c>
      <c r="H85" s="92">
        <v>36617</v>
      </c>
      <c r="I85" s="72">
        <v>357.94550869224673</v>
      </c>
      <c r="J85" s="95"/>
      <c r="L85" s="95"/>
      <c r="P85" s="95"/>
      <c r="T85" s="95"/>
      <c r="X85" s="95"/>
      <c r="AB85" s="95"/>
    </row>
    <row r="86" spans="1:28" x14ac:dyDescent="0.25">
      <c r="A86" s="65" t="s">
        <v>209</v>
      </c>
      <c r="B86" s="66" t="s">
        <v>272</v>
      </c>
      <c r="C86" s="67">
        <v>1504208</v>
      </c>
      <c r="D86" s="66" t="s">
        <v>278</v>
      </c>
      <c r="E86" s="68">
        <v>0.65400000000000003</v>
      </c>
      <c r="F86" s="23">
        <v>1503</v>
      </c>
      <c r="G86" s="23" t="s">
        <v>24</v>
      </c>
      <c r="H86" s="87">
        <v>37165</v>
      </c>
      <c r="I86" s="69">
        <v>544.31921970356893</v>
      </c>
      <c r="J86" s="95"/>
      <c r="L86" s="95"/>
      <c r="P86" s="95"/>
      <c r="T86" s="95"/>
      <c r="X86" s="95"/>
      <c r="AB86" s="95"/>
    </row>
    <row r="87" spans="1:28" x14ac:dyDescent="0.25">
      <c r="A87" s="65" t="s">
        <v>209</v>
      </c>
      <c r="B87" s="66" t="s">
        <v>304</v>
      </c>
      <c r="C87" s="67">
        <v>1505064</v>
      </c>
      <c r="D87" s="66" t="s">
        <v>314</v>
      </c>
      <c r="E87" s="68">
        <v>0.55600000000000005</v>
      </c>
      <c r="F87" s="23">
        <v>1503</v>
      </c>
      <c r="G87" s="23" t="s">
        <v>24</v>
      </c>
      <c r="H87" s="87">
        <v>37408</v>
      </c>
      <c r="I87" s="69">
        <v>545.44618283585874</v>
      </c>
      <c r="J87" s="95"/>
      <c r="L87" s="95"/>
      <c r="P87" s="95"/>
      <c r="T87" s="95"/>
      <c r="X87" s="95"/>
      <c r="AB87" s="95"/>
    </row>
    <row r="88" spans="1:28" x14ac:dyDescent="0.25">
      <c r="A88" s="65" t="s">
        <v>209</v>
      </c>
      <c r="B88" s="66" t="s">
        <v>301</v>
      </c>
      <c r="C88" s="67">
        <v>1504976</v>
      </c>
      <c r="D88" s="66" t="s">
        <v>302</v>
      </c>
      <c r="E88" s="68">
        <v>0.66200000000000003</v>
      </c>
      <c r="F88" s="23">
        <v>1503</v>
      </c>
      <c r="G88" s="23" t="s">
        <v>24</v>
      </c>
      <c r="H88" s="87">
        <v>37408</v>
      </c>
      <c r="I88" s="69">
        <v>590.08536100304502</v>
      </c>
      <c r="J88" s="95"/>
      <c r="L88" s="95"/>
      <c r="P88" s="95"/>
      <c r="T88" s="95"/>
      <c r="X88" s="95"/>
      <c r="AB88" s="95"/>
    </row>
    <row r="89" spans="1:28" x14ac:dyDescent="0.25">
      <c r="A89" s="65" t="s">
        <v>209</v>
      </c>
      <c r="B89" s="66" t="s">
        <v>214</v>
      </c>
      <c r="C89" s="67">
        <v>1501758</v>
      </c>
      <c r="D89" s="66" t="s">
        <v>217</v>
      </c>
      <c r="E89" s="68">
        <v>0.621</v>
      </c>
      <c r="F89" s="23">
        <v>1503</v>
      </c>
      <c r="G89" s="23" t="s">
        <v>24</v>
      </c>
      <c r="H89" s="87">
        <v>37408</v>
      </c>
      <c r="I89" s="69">
        <v>611.01144741794269</v>
      </c>
      <c r="J89" s="95"/>
      <c r="L89" s="95"/>
      <c r="P89" s="95"/>
      <c r="T89" s="95"/>
      <c r="X89" s="95"/>
      <c r="AB89" s="95"/>
    </row>
    <row r="90" spans="1:28" x14ac:dyDescent="0.25">
      <c r="A90" s="65" t="s">
        <v>209</v>
      </c>
      <c r="B90" s="66" t="s">
        <v>372</v>
      </c>
      <c r="C90" s="67">
        <v>1508100</v>
      </c>
      <c r="D90" s="66" t="s">
        <v>374</v>
      </c>
      <c r="E90" s="68">
        <v>0.59299999999999997</v>
      </c>
      <c r="F90" s="23">
        <v>1503</v>
      </c>
      <c r="G90" s="23" t="s">
        <v>24</v>
      </c>
      <c r="H90" s="87">
        <v>37408</v>
      </c>
      <c r="I90" s="69">
        <v>664.28567563007084</v>
      </c>
      <c r="J90" s="95"/>
      <c r="L90" s="95"/>
      <c r="P90" s="95"/>
      <c r="T90" s="95"/>
      <c r="X90" s="95"/>
      <c r="AB90" s="95"/>
    </row>
    <row r="91" spans="1:28" x14ac:dyDescent="0.25">
      <c r="A91" s="65" t="s">
        <v>209</v>
      </c>
      <c r="B91" s="66" t="s">
        <v>272</v>
      </c>
      <c r="C91" s="67">
        <v>1504208</v>
      </c>
      <c r="D91" s="66" t="s">
        <v>297</v>
      </c>
      <c r="E91" s="68">
        <v>0.65600000000000003</v>
      </c>
      <c r="F91" s="23">
        <v>1503</v>
      </c>
      <c r="G91" s="23" t="s">
        <v>24</v>
      </c>
      <c r="H91" s="87">
        <v>37438</v>
      </c>
      <c r="I91" s="69">
        <v>670.44336229762848</v>
      </c>
      <c r="J91" s="95"/>
      <c r="L91" s="95"/>
      <c r="P91" s="95"/>
      <c r="T91" s="95"/>
      <c r="X91" s="95"/>
      <c r="AB91" s="95"/>
    </row>
    <row r="92" spans="1:28" x14ac:dyDescent="0.25">
      <c r="A92" s="65" t="s">
        <v>209</v>
      </c>
      <c r="B92" s="66" t="s">
        <v>304</v>
      </c>
      <c r="C92" s="67">
        <v>1505064</v>
      </c>
      <c r="D92" s="66" t="s">
        <v>305</v>
      </c>
      <c r="E92" s="68">
        <v>0.56299999999999994</v>
      </c>
      <c r="F92" s="23">
        <v>1503</v>
      </c>
      <c r="G92" s="23" t="s">
        <v>24</v>
      </c>
      <c r="H92" s="87">
        <v>37438</v>
      </c>
      <c r="I92" s="69">
        <v>697.73233212031801</v>
      </c>
      <c r="J92" s="95"/>
      <c r="L92" s="95"/>
      <c r="P92" s="95"/>
      <c r="T92" s="95"/>
      <c r="X92" s="95"/>
      <c r="AB92" s="95"/>
    </row>
    <row r="93" spans="1:28" x14ac:dyDescent="0.25">
      <c r="A93" s="65" t="s">
        <v>209</v>
      </c>
      <c r="B93" s="66" t="s">
        <v>214</v>
      </c>
      <c r="C93" s="67">
        <v>1501758</v>
      </c>
      <c r="D93" s="66" t="s">
        <v>215</v>
      </c>
      <c r="E93" s="68">
        <v>0.68700000000000006</v>
      </c>
      <c r="F93" s="23">
        <v>1503</v>
      </c>
      <c r="G93" s="23" t="s">
        <v>24</v>
      </c>
      <c r="H93" s="87">
        <v>37469</v>
      </c>
      <c r="I93" s="69">
        <v>699.25948386566347</v>
      </c>
      <c r="J93" s="95"/>
      <c r="L93" s="95"/>
      <c r="P93" s="95"/>
      <c r="T93" s="95"/>
      <c r="X93" s="95"/>
      <c r="AB93" s="95"/>
    </row>
    <row r="94" spans="1:28" x14ac:dyDescent="0.25">
      <c r="A94" s="65" t="s">
        <v>209</v>
      </c>
      <c r="B94" s="66" t="s">
        <v>272</v>
      </c>
      <c r="C94" s="67">
        <v>1504208</v>
      </c>
      <c r="D94" s="66" t="s">
        <v>275</v>
      </c>
      <c r="E94" s="68">
        <v>0.69399999999999995</v>
      </c>
      <c r="F94" s="23">
        <v>1503</v>
      </c>
      <c r="G94" s="23" t="s">
        <v>24</v>
      </c>
      <c r="H94" s="87">
        <v>37469</v>
      </c>
      <c r="I94" s="69">
        <v>720.39268828893728</v>
      </c>
      <c r="J94" s="95"/>
      <c r="L94" s="95"/>
      <c r="P94" s="95"/>
      <c r="T94" s="95"/>
      <c r="X94" s="95"/>
      <c r="AB94" s="95"/>
    </row>
    <row r="95" spans="1:28" x14ac:dyDescent="0.25">
      <c r="A95" s="65" t="s">
        <v>209</v>
      </c>
      <c r="B95" s="66" t="s">
        <v>349</v>
      </c>
      <c r="C95" s="67">
        <v>1507151</v>
      </c>
      <c r="D95" s="66" t="s">
        <v>355</v>
      </c>
      <c r="E95" s="68">
        <v>0.64900000000000002</v>
      </c>
      <c r="F95" s="23">
        <v>1503</v>
      </c>
      <c r="G95" s="23" t="s">
        <v>24</v>
      </c>
      <c r="H95" s="87">
        <v>37500</v>
      </c>
      <c r="I95" s="69">
        <v>734.16971292638505</v>
      </c>
      <c r="J95" s="95"/>
      <c r="L95" s="95"/>
      <c r="P95" s="95"/>
      <c r="T95" s="95"/>
      <c r="X95" s="95"/>
      <c r="AB95" s="95"/>
    </row>
    <row r="96" spans="1:28" x14ac:dyDescent="0.25">
      <c r="A96" s="65" t="s">
        <v>209</v>
      </c>
      <c r="B96" s="66" t="s">
        <v>372</v>
      </c>
      <c r="C96" s="67">
        <v>1508100</v>
      </c>
      <c r="D96" s="66" t="s">
        <v>257</v>
      </c>
      <c r="E96" s="68">
        <v>0.65800000000000003</v>
      </c>
      <c r="F96" s="23">
        <v>1503</v>
      </c>
      <c r="G96" s="23" t="s">
        <v>24</v>
      </c>
      <c r="H96" s="87">
        <v>37530</v>
      </c>
      <c r="I96" s="69">
        <v>737.04263956364071</v>
      </c>
      <c r="J96" s="95"/>
      <c r="L96" s="95"/>
      <c r="P96" s="95"/>
      <c r="T96" s="95"/>
      <c r="X96" s="95"/>
      <c r="AB96" s="95"/>
    </row>
    <row r="97" spans="1:28" x14ac:dyDescent="0.25">
      <c r="A97" s="65" t="s">
        <v>209</v>
      </c>
      <c r="B97" s="66" t="s">
        <v>349</v>
      </c>
      <c r="C97" s="67">
        <v>1507151</v>
      </c>
      <c r="D97" s="66" t="s">
        <v>354</v>
      </c>
      <c r="E97" s="68">
        <v>0.67300000000000004</v>
      </c>
      <c r="F97" s="23">
        <v>1503</v>
      </c>
      <c r="G97" s="23" t="s">
        <v>24</v>
      </c>
      <c r="H97" s="87">
        <v>37561</v>
      </c>
      <c r="I97" s="69">
        <v>740.49076353776684</v>
      </c>
      <c r="J97" s="95"/>
      <c r="L97" s="95"/>
      <c r="P97" s="95"/>
      <c r="T97" s="95"/>
      <c r="X97" s="95"/>
      <c r="AB97" s="95"/>
    </row>
    <row r="98" spans="1:28" x14ac:dyDescent="0.25">
      <c r="A98" s="65" t="s">
        <v>209</v>
      </c>
      <c r="B98" s="66" t="s">
        <v>372</v>
      </c>
      <c r="C98" s="67">
        <v>1508100</v>
      </c>
      <c r="D98" s="66" t="s">
        <v>375</v>
      </c>
      <c r="E98" s="68">
        <v>0.66800000000000004</v>
      </c>
      <c r="F98" s="23">
        <v>1503</v>
      </c>
      <c r="G98" s="23" t="s">
        <v>24</v>
      </c>
      <c r="H98" s="87">
        <v>37591</v>
      </c>
      <c r="I98" s="69">
        <v>756.80249692205985</v>
      </c>
      <c r="J98" s="95"/>
      <c r="L98" s="95"/>
      <c r="P98" s="95"/>
      <c r="T98" s="95"/>
      <c r="X98" s="95"/>
      <c r="AB98" s="95"/>
    </row>
    <row r="99" spans="1:28" x14ac:dyDescent="0.25">
      <c r="A99" s="65" t="s">
        <v>209</v>
      </c>
      <c r="B99" s="66" t="s">
        <v>349</v>
      </c>
      <c r="C99" s="67">
        <v>1507151</v>
      </c>
      <c r="D99" s="66" t="s">
        <v>356</v>
      </c>
      <c r="E99" s="68">
        <v>0.64500000000000002</v>
      </c>
      <c r="F99" s="23">
        <v>1503</v>
      </c>
      <c r="G99" s="23" t="s">
        <v>24</v>
      </c>
      <c r="H99" s="87">
        <v>37803</v>
      </c>
      <c r="I99" s="69">
        <v>765.67495304474937</v>
      </c>
      <c r="J99" s="95"/>
      <c r="L99" s="95"/>
      <c r="P99" s="95"/>
      <c r="T99" s="95"/>
      <c r="X99" s="95"/>
      <c r="AB99" s="95"/>
    </row>
    <row r="100" spans="1:28" x14ac:dyDescent="0.25">
      <c r="A100" s="65" t="s">
        <v>209</v>
      </c>
      <c r="B100" s="66" t="s">
        <v>349</v>
      </c>
      <c r="C100" s="67">
        <v>1507151</v>
      </c>
      <c r="D100" s="66" t="s">
        <v>357</v>
      </c>
      <c r="E100" s="68">
        <v>0.64500000000000002</v>
      </c>
      <c r="F100" s="23">
        <v>1503</v>
      </c>
      <c r="G100" s="23" t="s">
        <v>24</v>
      </c>
      <c r="H100" s="87">
        <v>37803</v>
      </c>
      <c r="I100" s="69">
        <v>786.09851885860405</v>
      </c>
      <c r="J100" s="95"/>
      <c r="L100" s="95"/>
      <c r="P100" s="95"/>
      <c r="T100" s="95"/>
      <c r="X100" s="95"/>
      <c r="AB100" s="95"/>
    </row>
    <row r="101" spans="1:28" x14ac:dyDescent="0.25">
      <c r="A101" s="65" t="s">
        <v>209</v>
      </c>
      <c r="B101" s="66" t="s">
        <v>272</v>
      </c>
      <c r="C101" s="67">
        <v>1504208</v>
      </c>
      <c r="D101" s="66" t="s">
        <v>300</v>
      </c>
      <c r="E101" s="68">
        <v>0.55000000000000004</v>
      </c>
      <c r="F101" s="23">
        <v>1503</v>
      </c>
      <c r="G101" s="23" t="s">
        <v>24</v>
      </c>
      <c r="H101" s="87">
        <v>37803</v>
      </c>
      <c r="I101" s="69">
        <v>815.83719313361587</v>
      </c>
      <c r="J101" s="95"/>
      <c r="L101" s="95"/>
      <c r="P101" s="95"/>
      <c r="T101" s="95"/>
      <c r="X101" s="95"/>
      <c r="AB101" s="95"/>
    </row>
    <row r="102" spans="1:28" x14ac:dyDescent="0.25">
      <c r="A102" s="65" t="s">
        <v>209</v>
      </c>
      <c r="B102" s="66" t="s">
        <v>218</v>
      </c>
      <c r="C102" s="67">
        <v>1502707</v>
      </c>
      <c r="D102" s="66" t="s">
        <v>226</v>
      </c>
      <c r="E102" s="68">
        <v>0.62</v>
      </c>
      <c r="F102" s="23">
        <v>1503</v>
      </c>
      <c r="G102" s="23" t="s">
        <v>24</v>
      </c>
      <c r="H102" s="87">
        <v>38047</v>
      </c>
      <c r="I102" s="69">
        <v>859.7683023780703</v>
      </c>
      <c r="J102" s="95"/>
      <c r="L102" s="95"/>
      <c r="P102" s="95"/>
      <c r="T102" s="95"/>
      <c r="X102" s="95"/>
      <c r="AB102" s="95"/>
    </row>
    <row r="103" spans="1:28" x14ac:dyDescent="0.25">
      <c r="A103" s="65" t="s">
        <v>209</v>
      </c>
      <c r="B103" s="66" t="s">
        <v>339</v>
      </c>
      <c r="C103" s="67">
        <v>1506583</v>
      </c>
      <c r="D103" s="66" t="s">
        <v>345</v>
      </c>
      <c r="E103" s="68">
        <v>0.64800000000000002</v>
      </c>
      <c r="F103" s="23">
        <v>1503</v>
      </c>
      <c r="G103" s="23" t="s">
        <v>24</v>
      </c>
      <c r="H103" s="87">
        <v>38047</v>
      </c>
      <c r="I103" s="69">
        <v>866.44421863949731</v>
      </c>
      <c r="J103" s="95"/>
      <c r="L103" s="95"/>
      <c r="P103" s="95"/>
      <c r="T103" s="95"/>
      <c r="X103" s="95"/>
      <c r="AB103" s="95"/>
    </row>
    <row r="104" spans="1:28" x14ac:dyDescent="0.25">
      <c r="A104" s="65" t="s">
        <v>209</v>
      </c>
      <c r="B104" s="66" t="s">
        <v>272</v>
      </c>
      <c r="C104" s="67">
        <v>1504208</v>
      </c>
      <c r="D104" s="66" t="s">
        <v>282</v>
      </c>
      <c r="E104" s="68">
        <v>0.51200000000000001</v>
      </c>
      <c r="F104" s="23">
        <v>1503</v>
      </c>
      <c r="G104" s="23" t="s">
        <v>24</v>
      </c>
      <c r="H104" s="87">
        <v>38078</v>
      </c>
      <c r="I104" s="69">
        <v>918.84275731938681</v>
      </c>
      <c r="J104" s="95"/>
      <c r="L104" s="95"/>
      <c r="P104" s="95"/>
      <c r="T104" s="95"/>
      <c r="X104" s="95"/>
      <c r="AB104" s="95"/>
    </row>
    <row r="105" spans="1:28" x14ac:dyDescent="0.25">
      <c r="A105" s="65" t="s">
        <v>209</v>
      </c>
      <c r="B105" s="66" t="s">
        <v>253</v>
      </c>
      <c r="C105" s="67">
        <v>1503705</v>
      </c>
      <c r="D105" s="66" t="s">
        <v>256</v>
      </c>
      <c r="E105" s="68">
        <v>0.5</v>
      </c>
      <c r="F105" s="23">
        <v>1503</v>
      </c>
      <c r="G105" s="23" t="s">
        <v>24</v>
      </c>
      <c r="H105" s="87">
        <v>38169</v>
      </c>
      <c r="I105" s="69">
        <v>964.57500599558148</v>
      </c>
      <c r="J105" s="95"/>
      <c r="L105" s="95"/>
      <c r="P105" s="95"/>
      <c r="T105" s="95"/>
      <c r="X105" s="95"/>
      <c r="AB105" s="95"/>
    </row>
    <row r="106" spans="1:28" x14ac:dyDescent="0.25">
      <c r="A106" s="65" t="s">
        <v>209</v>
      </c>
      <c r="B106" s="66" t="s">
        <v>358</v>
      </c>
      <c r="C106" s="67">
        <v>1507458</v>
      </c>
      <c r="D106" s="66" t="s">
        <v>361</v>
      </c>
      <c r="E106" s="68">
        <v>0.58199999999999996</v>
      </c>
      <c r="F106" s="23">
        <v>1503</v>
      </c>
      <c r="G106" s="23" t="s">
        <v>24</v>
      </c>
      <c r="H106" s="87">
        <v>38261</v>
      </c>
      <c r="I106" s="69">
        <v>993.56366486722982</v>
      </c>
      <c r="J106" s="95"/>
      <c r="L106" s="95"/>
      <c r="P106" s="95"/>
      <c r="T106" s="95"/>
      <c r="X106" s="95"/>
      <c r="AB106" s="95"/>
    </row>
    <row r="107" spans="1:28" x14ac:dyDescent="0.25">
      <c r="A107" s="65" t="s">
        <v>209</v>
      </c>
      <c r="B107" s="66" t="s">
        <v>358</v>
      </c>
      <c r="C107" s="67">
        <v>1507458</v>
      </c>
      <c r="D107" s="66" t="s">
        <v>172</v>
      </c>
      <c r="E107" s="68">
        <v>0.63400000000000001</v>
      </c>
      <c r="F107" s="23">
        <v>1503</v>
      </c>
      <c r="G107" s="23" t="s">
        <v>24</v>
      </c>
      <c r="H107" s="87">
        <v>38261</v>
      </c>
      <c r="I107" s="69">
        <v>1006.6101993383011</v>
      </c>
      <c r="J107" s="95"/>
      <c r="L107" s="95"/>
      <c r="P107" s="95"/>
      <c r="T107" s="95"/>
      <c r="X107" s="95"/>
      <c r="AB107" s="95"/>
    </row>
    <row r="108" spans="1:28" x14ac:dyDescent="0.25">
      <c r="A108" s="65" t="s">
        <v>209</v>
      </c>
      <c r="B108" s="66" t="s">
        <v>339</v>
      </c>
      <c r="C108" s="67">
        <v>1506583</v>
      </c>
      <c r="D108" s="66" t="s">
        <v>347</v>
      </c>
      <c r="E108" s="68">
        <v>0.71699999999999997</v>
      </c>
      <c r="F108" s="23">
        <v>1503</v>
      </c>
      <c r="G108" s="23" t="s">
        <v>24</v>
      </c>
      <c r="H108" s="87">
        <v>38292</v>
      </c>
      <c r="I108" s="69">
        <v>1017.2390690701768</v>
      </c>
      <c r="J108" s="95"/>
      <c r="L108" s="95"/>
      <c r="P108" s="95"/>
      <c r="T108" s="95"/>
      <c r="X108" s="95"/>
      <c r="AB108" s="95"/>
    </row>
    <row r="109" spans="1:28" x14ac:dyDescent="0.25">
      <c r="A109" s="65" t="s">
        <v>209</v>
      </c>
      <c r="B109" s="66" t="s">
        <v>218</v>
      </c>
      <c r="C109" s="67">
        <v>1502707</v>
      </c>
      <c r="D109" s="66" t="s">
        <v>227</v>
      </c>
      <c r="E109" s="68">
        <v>0.72499999999999998</v>
      </c>
      <c r="F109" s="23">
        <v>1503</v>
      </c>
      <c r="G109" s="23" t="s">
        <v>24</v>
      </c>
      <c r="H109" s="87">
        <v>38292</v>
      </c>
      <c r="I109" s="69">
        <v>1024.6771282674479</v>
      </c>
      <c r="J109" s="95"/>
      <c r="L109" s="95"/>
      <c r="P109" s="95"/>
      <c r="T109" s="95"/>
      <c r="X109" s="95"/>
      <c r="AB109" s="95"/>
    </row>
    <row r="110" spans="1:28" x14ac:dyDescent="0.25">
      <c r="A110" s="65" t="s">
        <v>209</v>
      </c>
      <c r="B110" s="66" t="s">
        <v>358</v>
      </c>
      <c r="C110" s="67">
        <v>1507458</v>
      </c>
      <c r="D110" s="66" t="s">
        <v>363</v>
      </c>
      <c r="E110" s="68">
        <v>0.64800000000000002</v>
      </c>
      <c r="F110" s="23">
        <v>1503</v>
      </c>
      <c r="G110" s="23" t="s">
        <v>24</v>
      </c>
      <c r="H110" s="87">
        <v>38292</v>
      </c>
      <c r="I110" s="69">
        <v>1032.568742717925</v>
      </c>
      <c r="J110" s="95"/>
      <c r="L110" s="95"/>
      <c r="P110" s="95"/>
      <c r="T110" s="95"/>
      <c r="X110" s="95"/>
      <c r="AB110" s="95"/>
    </row>
    <row r="111" spans="1:28" x14ac:dyDescent="0.25">
      <c r="A111" s="65" t="s">
        <v>209</v>
      </c>
      <c r="B111" s="66" t="s">
        <v>304</v>
      </c>
      <c r="C111" s="67">
        <v>1505064</v>
      </c>
      <c r="D111" s="66" t="s">
        <v>309</v>
      </c>
      <c r="E111" s="68">
        <v>0.57299999999999995</v>
      </c>
      <c r="F111" s="23">
        <v>1503</v>
      </c>
      <c r="G111" s="23" t="s">
        <v>24</v>
      </c>
      <c r="H111" s="87">
        <v>38322</v>
      </c>
      <c r="I111" s="69">
        <v>1032.568742717925</v>
      </c>
      <c r="J111" s="95"/>
      <c r="L111" s="95"/>
      <c r="P111" s="95"/>
      <c r="T111" s="95"/>
      <c r="X111" s="95"/>
      <c r="AB111" s="95"/>
    </row>
    <row r="112" spans="1:28" x14ac:dyDescent="0.25">
      <c r="A112" s="65" t="s">
        <v>209</v>
      </c>
      <c r="B112" s="66" t="s">
        <v>365</v>
      </c>
      <c r="C112" s="67">
        <v>1507508</v>
      </c>
      <c r="D112" s="66" t="s">
        <v>369</v>
      </c>
      <c r="E112" s="68">
        <v>0.57399999999999995</v>
      </c>
      <c r="F112" s="23">
        <v>1503</v>
      </c>
      <c r="G112" s="23" t="s">
        <v>24</v>
      </c>
      <c r="H112" s="87">
        <v>38473</v>
      </c>
      <c r="I112" s="69">
        <v>1044.4940274544686</v>
      </c>
      <c r="J112" s="95"/>
      <c r="L112" s="95"/>
      <c r="P112" s="95"/>
      <c r="T112" s="95"/>
      <c r="X112" s="95"/>
      <c r="AB112" s="95"/>
    </row>
    <row r="113" spans="1:28" x14ac:dyDescent="0.25">
      <c r="A113" s="65" t="s">
        <v>209</v>
      </c>
      <c r="B113" s="66" t="s">
        <v>253</v>
      </c>
      <c r="C113" s="67">
        <v>1503705</v>
      </c>
      <c r="D113" s="66" t="s">
        <v>255</v>
      </c>
      <c r="E113" s="68">
        <v>0.54800000000000004</v>
      </c>
      <c r="F113" s="23">
        <v>1503</v>
      </c>
      <c r="G113" s="23" t="s">
        <v>24</v>
      </c>
      <c r="H113" s="87">
        <v>38473</v>
      </c>
      <c r="I113" s="69">
        <v>1051.6288948115357</v>
      </c>
      <c r="J113" s="95"/>
      <c r="L113" s="95"/>
      <c r="P113" s="95"/>
      <c r="T113" s="95"/>
      <c r="X113" s="95"/>
      <c r="AB113" s="95"/>
    </row>
    <row r="114" spans="1:28" x14ac:dyDescent="0.25">
      <c r="A114" s="65" t="s">
        <v>209</v>
      </c>
      <c r="B114" s="66" t="s">
        <v>325</v>
      </c>
      <c r="C114" s="67">
        <v>1506138</v>
      </c>
      <c r="D114" s="66" t="s">
        <v>326</v>
      </c>
      <c r="E114" s="68">
        <v>0.57199999999999995</v>
      </c>
      <c r="F114" s="23">
        <v>1503</v>
      </c>
      <c r="G114" s="23" t="s">
        <v>24</v>
      </c>
      <c r="H114" s="87">
        <v>38534</v>
      </c>
      <c r="I114" s="69">
        <v>1082.8364115126708</v>
      </c>
      <c r="J114" s="95"/>
      <c r="L114" s="95"/>
      <c r="P114" s="95"/>
      <c r="T114" s="95"/>
      <c r="X114" s="95"/>
      <c r="AB114" s="95"/>
    </row>
    <row r="115" spans="1:28" x14ac:dyDescent="0.25">
      <c r="A115" s="65" t="s">
        <v>209</v>
      </c>
      <c r="B115" s="66" t="s">
        <v>325</v>
      </c>
      <c r="C115" s="67">
        <v>1506138</v>
      </c>
      <c r="D115" s="66" t="s">
        <v>331</v>
      </c>
      <c r="E115" s="68">
        <v>0.58599999999999997</v>
      </c>
      <c r="F115" s="23">
        <v>1503</v>
      </c>
      <c r="G115" s="23" t="s">
        <v>24</v>
      </c>
      <c r="H115" s="87">
        <v>38534</v>
      </c>
      <c r="I115" s="69">
        <v>1165.1268261212103</v>
      </c>
      <c r="J115" s="95"/>
      <c r="L115" s="95"/>
      <c r="P115" s="95"/>
      <c r="T115" s="95"/>
      <c r="X115" s="95"/>
      <c r="AB115" s="95"/>
    </row>
    <row r="116" spans="1:28" x14ac:dyDescent="0.25">
      <c r="A116" s="65" t="s">
        <v>209</v>
      </c>
      <c r="B116" s="66" t="s">
        <v>272</v>
      </c>
      <c r="C116" s="67">
        <v>1504208</v>
      </c>
      <c r="D116" s="66" t="s">
        <v>285</v>
      </c>
      <c r="E116" s="68">
        <v>0.47799999999999998</v>
      </c>
      <c r="F116" s="23">
        <v>1503</v>
      </c>
      <c r="G116" s="23" t="s">
        <v>24</v>
      </c>
      <c r="H116" s="87">
        <v>38749</v>
      </c>
      <c r="I116" s="69">
        <v>1179.6613681180745</v>
      </c>
      <c r="J116" s="95"/>
      <c r="L116" s="95"/>
      <c r="P116" s="95"/>
      <c r="T116" s="95"/>
      <c r="X116" s="95"/>
      <c r="AB116" s="95"/>
    </row>
    <row r="117" spans="1:28" x14ac:dyDescent="0.25">
      <c r="A117" s="65" t="s">
        <v>209</v>
      </c>
      <c r="B117" s="66" t="s">
        <v>253</v>
      </c>
      <c r="C117" s="67">
        <v>1503705</v>
      </c>
      <c r="D117" s="66" t="s">
        <v>268</v>
      </c>
      <c r="E117" s="68">
        <v>0.63200000000000001</v>
      </c>
      <c r="F117" s="23">
        <v>1503</v>
      </c>
      <c r="G117" s="23" t="s">
        <v>24</v>
      </c>
      <c r="H117" s="87">
        <v>38749</v>
      </c>
      <c r="I117" s="69">
        <v>1201.3266601743935</v>
      </c>
      <c r="J117" s="95"/>
      <c r="L117" s="95"/>
      <c r="P117" s="95"/>
      <c r="T117" s="95"/>
      <c r="X117" s="95"/>
      <c r="AB117" s="95"/>
    </row>
    <row r="118" spans="1:28" x14ac:dyDescent="0.25">
      <c r="A118" s="65" t="s">
        <v>209</v>
      </c>
      <c r="B118" s="66" t="s">
        <v>253</v>
      </c>
      <c r="C118" s="67">
        <v>1503705</v>
      </c>
      <c r="D118" s="66" t="s">
        <v>258</v>
      </c>
      <c r="E118" s="68">
        <v>0.628</v>
      </c>
      <c r="F118" s="23">
        <v>1503</v>
      </c>
      <c r="G118" s="23" t="s">
        <v>24</v>
      </c>
      <c r="H118" s="87">
        <v>38749</v>
      </c>
      <c r="I118" s="69">
        <v>1221.6572660511799</v>
      </c>
      <c r="J118" s="95"/>
      <c r="L118" s="95"/>
      <c r="P118" s="95"/>
      <c r="T118" s="95"/>
      <c r="X118" s="95"/>
      <c r="AB118" s="95"/>
    </row>
    <row r="119" spans="1:28" x14ac:dyDescent="0.25">
      <c r="A119" s="65" t="s">
        <v>209</v>
      </c>
      <c r="B119" s="66" t="s">
        <v>253</v>
      </c>
      <c r="C119" s="67">
        <v>1503705</v>
      </c>
      <c r="D119" s="66" t="s">
        <v>257</v>
      </c>
      <c r="E119" s="68">
        <v>0.627</v>
      </c>
      <c r="F119" s="23">
        <v>1503</v>
      </c>
      <c r="G119" s="23" t="s">
        <v>24</v>
      </c>
      <c r="H119" s="87">
        <v>38749</v>
      </c>
      <c r="I119" s="69">
        <v>1236.2262018313656</v>
      </c>
      <c r="J119" s="95"/>
      <c r="L119" s="95"/>
      <c r="P119" s="95"/>
      <c r="T119" s="95"/>
      <c r="X119" s="95"/>
      <c r="AB119" s="95"/>
    </row>
    <row r="120" spans="1:28" x14ac:dyDescent="0.25">
      <c r="A120" s="65" t="s">
        <v>209</v>
      </c>
      <c r="B120" s="66" t="s">
        <v>253</v>
      </c>
      <c r="C120" s="67">
        <v>1503705</v>
      </c>
      <c r="D120" s="66" t="s">
        <v>259</v>
      </c>
      <c r="E120" s="68">
        <v>0.63700000000000001</v>
      </c>
      <c r="F120" s="23">
        <v>1503</v>
      </c>
      <c r="G120" s="23" t="s">
        <v>24</v>
      </c>
      <c r="H120" s="87">
        <v>38749</v>
      </c>
      <c r="I120" s="69">
        <v>1277.3852105166886</v>
      </c>
      <c r="J120" s="95"/>
      <c r="L120" s="95"/>
      <c r="P120" s="95"/>
      <c r="T120" s="95"/>
      <c r="X120" s="95"/>
      <c r="AB120" s="95"/>
    </row>
    <row r="121" spans="1:28" x14ac:dyDescent="0.25">
      <c r="A121" s="65" t="s">
        <v>209</v>
      </c>
      <c r="B121" s="66" t="s">
        <v>339</v>
      </c>
      <c r="C121" s="67">
        <v>1506583</v>
      </c>
      <c r="D121" s="66" t="s">
        <v>346</v>
      </c>
      <c r="E121" s="68">
        <v>0.65900000000000003</v>
      </c>
      <c r="F121" s="23">
        <v>1503</v>
      </c>
      <c r="G121" s="23" t="s">
        <v>24</v>
      </c>
      <c r="H121" s="87">
        <v>38777</v>
      </c>
      <c r="I121" s="69">
        <v>1279.2948131661483</v>
      </c>
      <c r="J121" s="95"/>
      <c r="L121" s="95"/>
      <c r="P121" s="95"/>
      <c r="T121" s="95"/>
      <c r="X121" s="95"/>
      <c r="AB121" s="95"/>
    </row>
    <row r="122" spans="1:28" x14ac:dyDescent="0.25">
      <c r="A122" s="65" t="s">
        <v>209</v>
      </c>
      <c r="B122" s="66" t="s">
        <v>253</v>
      </c>
      <c r="C122" s="67">
        <v>1503705</v>
      </c>
      <c r="D122" s="66" t="s">
        <v>266</v>
      </c>
      <c r="E122" s="68">
        <v>0.45</v>
      </c>
      <c r="F122" s="23">
        <v>1503</v>
      </c>
      <c r="G122" s="23" t="s">
        <v>24</v>
      </c>
      <c r="H122" s="87">
        <v>38808</v>
      </c>
      <c r="I122" s="69">
        <v>1357.1736867832183</v>
      </c>
      <c r="J122" s="95"/>
      <c r="L122" s="95"/>
      <c r="P122" s="95"/>
      <c r="T122" s="95"/>
      <c r="X122" s="95"/>
      <c r="AB122" s="95"/>
    </row>
    <row r="123" spans="1:28" x14ac:dyDescent="0.25">
      <c r="A123" s="65" t="s">
        <v>209</v>
      </c>
      <c r="B123" s="66" t="s">
        <v>317</v>
      </c>
      <c r="C123" s="67">
        <v>1505536</v>
      </c>
      <c r="D123" s="66" t="s">
        <v>322</v>
      </c>
      <c r="E123" s="68">
        <v>0.503</v>
      </c>
      <c r="F123" s="23">
        <v>1503</v>
      </c>
      <c r="G123" s="23" t="s">
        <v>24</v>
      </c>
      <c r="H123" s="87">
        <v>38899</v>
      </c>
      <c r="I123" s="69">
        <v>1367.7504719178469</v>
      </c>
      <c r="J123" s="95"/>
      <c r="L123" s="95"/>
      <c r="P123" s="95"/>
      <c r="T123" s="95"/>
      <c r="X123" s="95"/>
      <c r="AB123" s="95"/>
    </row>
    <row r="124" spans="1:28" x14ac:dyDescent="0.25">
      <c r="A124" s="65" t="s">
        <v>209</v>
      </c>
      <c r="B124" s="66" t="s">
        <v>325</v>
      </c>
      <c r="C124" s="67">
        <v>1506138</v>
      </c>
      <c r="D124" s="66" t="s">
        <v>328</v>
      </c>
      <c r="E124" s="68">
        <v>0.56399999999999995</v>
      </c>
      <c r="F124" s="23">
        <v>1503</v>
      </c>
      <c r="G124" s="23" t="s">
        <v>24</v>
      </c>
      <c r="H124" s="87">
        <v>38991</v>
      </c>
      <c r="I124" s="69">
        <v>1457.6873347057654</v>
      </c>
      <c r="J124" s="95"/>
      <c r="L124" s="95"/>
      <c r="P124" s="95"/>
      <c r="T124" s="95"/>
      <c r="X124" s="95"/>
      <c r="AB124" s="95"/>
    </row>
    <row r="125" spans="1:28" x14ac:dyDescent="0.25">
      <c r="A125" s="65" t="s">
        <v>209</v>
      </c>
      <c r="B125" s="66" t="s">
        <v>218</v>
      </c>
      <c r="C125" s="67">
        <v>1502707</v>
      </c>
      <c r="D125" s="66" t="s">
        <v>220</v>
      </c>
      <c r="E125" s="68">
        <v>0.57299999999999995</v>
      </c>
      <c r="F125" s="23">
        <v>1503</v>
      </c>
      <c r="G125" s="23" t="s">
        <v>24</v>
      </c>
      <c r="H125" s="87">
        <v>38991</v>
      </c>
      <c r="I125" s="69">
        <v>1489.9940691795014</v>
      </c>
      <c r="J125" s="95"/>
      <c r="L125" s="95"/>
      <c r="P125" s="95"/>
      <c r="T125" s="95"/>
      <c r="X125" s="95"/>
      <c r="AB125" s="95"/>
    </row>
    <row r="126" spans="1:28" x14ac:dyDescent="0.25">
      <c r="A126" s="65" t="s">
        <v>209</v>
      </c>
      <c r="B126" s="66" t="s">
        <v>372</v>
      </c>
      <c r="C126" s="67">
        <v>1508100</v>
      </c>
      <c r="D126" s="66" t="s">
        <v>373</v>
      </c>
      <c r="E126" s="68">
        <v>0.37</v>
      </c>
      <c r="F126" s="23">
        <v>1503</v>
      </c>
      <c r="G126" s="23" t="s">
        <v>24</v>
      </c>
      <c r="H126" s="87">
        <v>39173</v>
      </c>
      <c r="I126" s="69">
        <v>1520.1174640214638</v>
      </c>
      <c r="J126" s="95"/>
      <c r="L126" s="95"/>
      <c r="P126" s="95"/>
      <c r="T126" s="95"/>
      <c r="X126" s="95"/>
      <c r="AB126" s="95"/>
    </row>
    <row r="127" spans="1:28" x14ac:dyDescent="0.25">
      <c r="A127" s="65" t="s">
        <v>209</v>
      </c>
      <c r="B127" s="66" t="s">
        <v>272</v>
      </c>
      <c r="C127" s="67">
        <v>1504208</v>
      </c>
      <c r="D127" s="66" t="s">
        <v>281</v>
      </c>
      <c r="E127" s="68">
        <v>0.65400000000000003</v>
      </c>
      <c r="F127" s="23">
        <v>1503</v>
      </c>
      <c r="G127" s="23" t="s">
        <v>24</v>
      </c>
      <c r="H127" s="87">
        <v>39173</v>
      </c>
      <c r="I127" s="69">
        <v>1527.8714498179552</v>
      </c>
      <c r="J127" s="95"/>
      <c r="L127" s="95"/>
      <c r="P127" s="95"/>
      <c r="T127" s="95"/>
      <c r="X127" s="95"/>
      <c r="AB127" s="95"/>
    </row>
    <row r="128" spans="1:28" x14ac:dyDescent="0.25">
      <c r="A128" s="65" t="s">
        <v>209</v>
      </c>
      <c r="B128" s="66" t="s">
        <v>349</v>
      </c>
      <c r="C128" s="67">
        <v>1507151</v>
      </c>
      <c r="D128" s="66" t="s">
        <v>353</v>
      </c>
      <c r="E128" s="68">
        <v>0.49399999999999999</v>
      </c>
      <c r="F128" s="23">
        <v>1503</v>
      </c>
      <c r="G128" s="23" t="s">
        <v>24</v>
      </c>
      <c r="H128" s="87">
        <v>39539</v>
      </c>
      <c r="I128" s="69">
        <v>1543.3590873518556</v>
      </c>
      <c r="J128" s="95"/>
      <c r="L128" s="95"/>
      <c r="P128" s="95"/>
      <c r="T128" s="95"/>
      <c r="X128" s="95"/>
      <c r="AB128" s="95"/>
    </row>
    <row r="129" spans="1:28" x14ac:dyDescent="0.25">
      <c r="A129" s="65" t="s">
        <v>209</v>
      </c>
      <c r="B129" s="66" t="s">
        <v>218</v>
      </c>
      <c r="C129" s="67">
        <v>1502707</v>
      </c>
      <c r="D129" s="66" t="s">
        <v>234</v>
      </c>
      <c r="E129" s="68">
        <v>0.66400000000000003</v>
      </c>
      <c r="F129" s="23">
        <v>1503</v>
      </c>
      <c r="G129" s="23" t="s">
        <v>24</v>
      </c>
      <c r="H129" s="87">
        <v>39630</v>
      </c>
      <c r="I129" s="69">
        <v>1566.3870757241007</v>
      </c>
      <c r="J129" s="95"/>
      <c r="L129" s="95"/>
      <c r="P129" s="95"/>
      <c r="T129" s="95"/>
      <c r="X129" s="95"/>
      <c r="AB129" s="95"/>
    </row>
    <row r="130" spans="1:28" x14ac:dyDescent="0.25">
      <c r="A130" s="65" t="s">
        <v>209</v>
      </c>
      <c r="B130" s="66" t="s">
        <v>218</v>
      </c>
      <c r="C130" s="67">
        <v>1502707</v>
      </c>
      <c r="D130" s="66" t="s">
        <v>219</v>
      </c>
      <c r="E130" s="68">
        <v>0.67900000000000005</v>
      </c>
      <c r="F130" s="23">
        <v>1503</v>
      </c>
      <c r="G130" s="23" t="s">
        <v>24</v>
      </c>
      <c r="H130" s="87">
        <v>39722</v>
      </c>
      <c r="I130" s="69">
        <v>1621.1347047028303</v>
      </c>
      <c r="J130" s="95"/>
      <c r="L130" s="95"/>
      <c r="P130" s="95"/>
      <c r="T130" s="95"/>
      <c r="X130" s="95"/>
      <c r="AB130" s="95"/>
    </row>
    <row r="131" spans="1:28" x14ac:dyDescent="0.25">
      <c r="A131" s="65" t="s">
        <v>209</v>
      </c>
      <c r="B131" s="66" t="s">
        <v>239</v>
      </c>
      <c r="C131" s="67">
        <v>1502954</v>
      </c>
      <c r="D131" s="66" t="s">
        <v>241</v>
      </c>
      <c r="E131" s="68">
        <v>0.73299999999999998</v>
      </c>
      <c r="F131" s="23">
        <v>1503</v>
      </c>
      <c r="G131" s="23" t="s">
        <v>24</v>
      </c>
      <c r="H131" s="87">
        <v>39783</v>
      </c>
      <c r="I131" s="69">
        <v>1737.1584910216789</v>
      </c>
      <c r="J131" s="95"/>
      <c r="L131" s="95"/>
      <c r="P131" s="95"/>
      <c r="T131" s="95"/>
      <c r="X131" s="95"/>
      <c r="AB131" s="95"/>
    </row>
    <row r="132" spans="1:28" x14ac:dyDescent="0.25">
      <c r="A132" s="65" t="s">
        <v>209</v>
      </c>
      <c r="B132" s="66" t="s">
        <v>365</v>
      </c>
      <c r="C132" s="67">
        <v>1507508</v>
      </c>
      <c r="D132" s="66" t="s">
        <v>370</v>
      </c>
      <c r="E132" s="68">
        <v>0.63600000000000001</v>
      </c>
      <c r="F132" s="23">
        <v>1503</v>
      </c>
      <c r="G132" s="23" t="s">
        <v>24</v>
      </c>
      <c r="H132" s="87">
        <v>39783</v>
      </c>
      <c r="I132" s="69">
        <v>1829.085823267731</v>
      </c>
      <c r="J132" s="95"/>
      <c r="L132" s="95"/>
      <c r="P132" s="95"/>
      <c r="T132" s="95"/>
      <c r="X132" s="95"/>
      <c r="AB132" s="95"/>
    </row>
    <row r="133" spans="1:28" x14ac:dyDescent="0.25">
      <c r="A133" s="65" t="s">
        <v>209</v>
      </c>
      <c r="B133" s="66" t="s">
        <v>339</v>
      </c>
      <c r="C133" s="67">
        <v>1506583</v>
      </c>
      <c r="D133" s="66" t="s">
        <v>341</v>
      </c>
      <c r="E133" s="68">
        <v>0.56499999999999995</v>
      </c>
      <c r="F133" s="23">
        <v>1503</v>
      </c>
      <c r="G133" s="23" t="s">
        <v>24</v>
      </c>
      <c r="H133" s="87">
        <v>39904</v>
      </c>
      <c r="I133" s="69">
        <v>1877.3573458231381</v>
      </c>
      <c r="J133" s="95"/>
      <c r="L133" s="95"/>
      <c r="P133" s="95"/>
      <c r="T133" s="95"/>
      <c r="X133" s="95"/>
      <c r="AB133" s="95"/>
    </row>
    <row r="134" spans="1:28" x14ac:dyDescent="0.25">
      <c r="A134" s="65" t="s">
        <v>209</v>
      </c>
      <c r="B134" s="66" t="s">
        <v>218</v>
      </c>
      <c r="C134" s="67">
        <v>1502707</v>
      </c>
      <c r="D134" s="66" t="s">
        <v>235</v>
      </c>
      <c r="E134" s="68">
        <v>0.56999999999999995</v>
      </c>
      <c r="F134" s="23">
        <v>1503</v>
      </c>
      <c r="G134" s="23" t="s">
        <v>24</v>
      </c>
      <c r="H134" s="87">
        <v>40087</v>
      </c>
      <c r="I134" s="69">
        <v>2017.6737221355611</v>
      </c>
      <c r="J134" s="95"/>
      <c r="L134" s="95"/>
      <c r="P134" s="95"/>
      <c r="T134" s="95"/>
      <c r="X134" s="95"/>
      <c r="AB134" s="95"/>
    </row>
    <row r="135" spans="1:28" x14ac:dyDescent="0.25">
      <c r="A135" s="65" t="s">
        <v>209</v>
      </c>
      <c r="B135" s="66" t="s">
        <v>332</v>
      </c>
      <c r="C135" s="67">
        <v>1506161</v>
      </c>
      <c r="D135" s="66" t="s">
        <v>334</v>
      </c>
      <c r="E135" s="68">
        <v>0.52300000000000002</v>
      </c>
      <c r="F135" s="23">
        <v>1503</v>
      </c>
      <c r="G135" s="23" t="s">
        <v>24</v>
      </c>
      <c r="H135" s="87">
        <v>40238</v>
      </c>
      <c r="I135" s="69">
        <v>2018.2783890143198</v>
      </c>
      <c r="J135" s="95"/>
      <c r="L135" s="95"/>
      <c r="P135" s="95"/>
      <c r="T135" s="95"/>
      <c r="X135" s="95"/>
      <c r="AB135" s="95"/>
    </row>
    <row r="136" spans="1:28" x14ac:dyDescent="0.25">
      <c r="A136" s="65" t="s">
        <v>209</v>
      </c>
      <c r="B136" s="66" t="s">
        <v>272</v>
      </c>
      <c r="C136" s="67">
        <v>1504208</v>
      </c>
      <c r="D136" s="66" t="s">
        <v>290</v>
      </c>
      <c r="E136" s="68">
        <v>0.54700000000000004</v>
      </c>
      <c r="F136" s="23">
        <v>1503</v>
      </c>
      <c r="G136" s="23" t="s">
        <v>24</v>
      </c>
      <c r="H136" s="87">
        <v>40391</v>
      </c>
      <c r="I136" s="69">
        <v>2048.8567384463713</v>
      </c>
      <c r="J136" s="95"/>
      <c r="L136" s="95"/>
      <c r="P136" s="95"/>
      <c r="T136" s="95"/>
      <c r="X136" s="95"/>
      <c r="AB136" s="95"/>
    </row>
    <row r="137" spans="1:28" x14ac:dyDescent="0.25">
      <c r="A137" s="88" t="s">
        <v>209</v>
      </c>
      <c r="B137" s="89" t="s">
        <v>218</v>
      </c>
      <c r="C137" s="90">
        <v>1502707</v>
      </c>
      <c r="D137" s="89" t="s">
        <v>224</v>
      </c>
      <c r="E137" s="91">
        <v>0.41599999999999998</v>
      </c>
      <c r="F137" s="73">
        <v>1503</v>
      </c>
      <c r="G137" s="73" t="s">
        <v>24</v>
      </c>
      <c r="H137" s="92">
        <v>40452</v>
      </c>
      <c r="I137" s="72">
        <v>143.36995965618084</v>
      </c>
      <c r="J137" s="95"/>
      <c r="L137" s="95"/>
      <c r="P137" s="95"/>
      <c r="T137" s="95"/>
      <c r="X137" s="95"/>
      <c r="AB137" s="95"/>
    </row>
    <row r="138" spans="1:28" x14ac:dyDescent="0.25">
      <c r="A138" s="65" t="s">
        <v>209</v>
      </c>
      <c r="B138" s="66" t="s">
        <v>339</v>
      </c>
      <c r="C138" s="67">
        <v>1506583</v>
      </c>
      <c r="D138" s="66" t="s">
        <v>343</v>
      </c>
      <c r="E138" s="68">
        <v>0.45800000000000002</v>
      </c>
      <c r="F138" s="23">
        <v>1503</v>
      </c>
      <c r="G138" s="23" t="s">
        <v>24</v>
      </c>
      <c r="H138" s="87">
        <v>40513</v>
      </c>
      <c r="I138" s="69">
        <v>2119.5132440461084</v>
      </c>
      <c r="J138" s="95"/>
      <c r="L138" s="95"/>
      <c r="P138" s="95"/>
      <c r="T138" s="95"/>
      <c r="X138" s="95"/>
      <c r="AB138" s="95"/>
    </row>
    <row r="139" spans="1:28" x14ac:dyDescent="0.25">
      <c r="A139" s="65" t="s">
        <v>209</v>
      </c>
      <c r="B139" s="66" t="s">
        <v>272</v>
      </c>
      <c r="C139" s="67">
        <v>1504208</v>
      </c>
      <c r="D139" s="66" t="s">
        <v>299</v>
      </c>
      <c r="E139" s="68">
        <v>0.58299999999999996</v>
      </c>
      <c r="F139" s="23">
        <v>1503</v>
      </c>
      <c r="G139" s="23" t="s">
        <v>24</v>
      </c>
      <c r="H139" s="87">
        <v>40634</v>
      </c>
      <c r="I139" s="69">
        <v>2235.8893884838376</v>
      </c>
      <c r="J139" s="95"/>
      <c r="L139" s="95"/>
      <c r="P139" s="95"/>
      <c r="T139" s="95"/>
      <c r="X139" s="95"/>
      <c r="AB139" s="95"/>
    </row>
    <row r="140" spans="1:28" x14ac:dyDescent="0.25">
      <c r="A140" s="65" t="s">
        <v>209</v>
      </c>
      <c r="B140" s="66" t="s">
        <v>365</v>
      </c>
      <c r="C140" s="67">
        <v>1507508</v>
      </c>
      <c r="D140" s="66" t="s">
        <v>367</v>
      </c>
      <c r="E140" s="68">
        <v>0.378</v>
      </c>
      <c r="F140" s="23">
        <v>1503</v>
      </c>
      <c r="G140" s="23" t="s">
        <v>24</v>
      </c>
      <c r="H140" s="87">
        <v>40969</v>
      </c>
      <c r="I140" s="69">
        <v>2294.9981460794143</v>
      </c>
      <c r="J140" s="95"/>
      <c r="L140" s="95"/>
      <c r="P140" s="95"/>
      <c r="T140" s="95"/>
      <c r="X140" s="95"/>
      <c r="AB140" s="95"/>
    </row>
    <row r="141" spans="1:28" x14ac:dyDescent="0.25">
      <c r="A141" s="65" t="s">
        <v>209</v>
      </c>
      <c r="B141" s="66" t="s">
        <v>218</v>
      </c>
      <c r="C141" s="67">
        <v>1502707</v>
      </c>
      <c r="D141" s="66" t="s">
        <v>229</v>
      </c>
      <c r="E141" s="68">
        <v>0.503</v>
      </c>
      <c r="F141" s="23">
        <v>1503</v>
      </c>
      <c r="G141" s="23" t="s">
        <v>24</v>
      </c>
      <c r="H141" s="87">
        <v>41122</v>
      </c>
      <c r="I141" s="69">
        <v>2300.1538535972486</v>
      </c>
      <c r="J141" s="95"/>
      <c r="L141" s="95"/>
      <c r="P141" s="95"/>
      <c r="T141" s="95"/>
      <c r="X141" s="95"/>
      <c r="AB141" s="95"/>
    </row>
    <row r="142" spans="1:28" x14ac:dyDescent="0.25">
      <c r="A142" s="65" t="s">
        <v>209</v>
      </c>
      <c r="B142" s="66" t="s">
        <v>218</v>
      </c>
      <c r="C142" s="67">
        <v>1502707</v>
      </c>
      <c r="D142" s="66" t="s">
        <v>228</v>
      </c>
      <c r="E142" s="68">
        <v>0.46899999999999997</v>
      </c>
      <c r="F142" s="23">
        <v>1503</v>
      </c>
      <c r="G142" s="23" t="s">
        <v>24</v>
      </c>
      <c r="H142" s="87">
        <v>41244</v>
      </c>
      <c r="I142" s="69">
        <v>2408.0279814426217</v>
      </c>
      <c r="J142" s="95"/>
      <c r="L142" s="95"/>
      <c r="P142" s="95"/>
      <c r="T142" s="95"/>
      <c r="X142" s="95"/>
      <c r="AB142" s="95"/>
    </row>
    <row r="143" spans="1:28" x14ac:dyDescent="0.25">
      <c r="A143" s="65" t="s">
        <v>209</v>
      </c>
      <c r="B143" s="66" t="s">
        <v>325</v>
      </c>
      <c r="C143" s="67">
        <v>1506138</v>
      </c>
      <c r="D143" s="66" t="s">
        <v>327</v>
      </c>
      <c r="E143" s="68">
        <v>0.41139999999999999</v>
      </c>
      <c r="F143" s="23">
        <v>1503</v>
      </c>
      <c r="G143" s="23" t="s">
        <v>24</v>
      </c>
      <c r="H143" s="87">
        <v>41395</v>
      </c>
      <c r="I143" s="69">
        <v>2756.7351758969703</v>
      </c>
      <c r="J143" s="95"/>
      <c r="L143" s="95"/>
      <c r="P143" s="95"/>
      <c r="T143" s="95"/>
      <c r="X143" s="95"/>
      <c r="AB143" s="95"/>
    </row>
    <row r="144" spans="1:28" x14ac:dyDescent="0.25">
      <c r="A144" s="65" t="s">
        <v>209</v>
      </c>
      <c r="B144" s="66" t="s">
        <v>218</v>
      </c>
      <c r="C144" s="67">
        <v>1502707</v>
      </c>
      <c r="D144" s="66" t="s">
        <v>236</v>
      </c>
      <c r="E144" s="68">
        <v>0.47360000000000002</v>
      </c>
      <c r="F144" s="23">
        <v>1503</v>
      </c>
      <c r="G144" s="23" t="s">
        <v>24</v>
      </c>
      <c r="H144" s="87">
        <v>41426</v>
      </c>
      <c r="I144" s="69">
        <v>2912.9098066060565</v>
      </c>
      <c r="J144" s="95"/>
      <c r="L144" s="95"/>
      <c r="P144" s="95"/>
      <c r="T144" s="95"/>
      <c r="X144" s="95"/>
      <c r="AB144" s="95"/>
    </row>
    <row r="145" spans="1:28" x14ac:dyDescent="0.25">
      <c r="A145" s="65" t="s">
        <v>209</v>
      </c>
      <c r="B145" s="66" t="s">
        <v>218</v>
      </c>
      <c r="C145" s="67">
        <v>1502707</v>
      </c>
      <c r="D145" s="66" t="s">
        <v>221</v>
      </c>
      <c r="E145" s="68">
        <v>0.51100000000000001</v>
      </c>
      <c r="F145" s="23">
        <v>1503</v>
      </c>
      <c r="G145" s="23" t="s">
        <v>24</v>
      </c>
      <c r="H145" s="87">
        <v>41671</v>
      </c>
      <c r="I145" s="69">
        <v>3051.397962696225</v>
      </c>
      <c r="J145" s="95"/>
      <c r="L145" s="95"/>
      <c r="P145" s="95"/>
      <c r="T145" s="95"/>
      <c r="X145" s="95"/>
      <c r="AB145" s="95"/>
    </row>
    <row r="146" spans="1:28" x14ac:dyDescent="0.25">
      <c r="A146" s="65" t="s">
        <v>209</v>
      </c>
      <c r="B146" s="66" t="s">
        <v>337</v>
      </c>
      <c r="C146" s="67">
        <v>1506187</v>
      </c>
      <c r="D146" s="66" t="s">
        <v>338</v>
      </c>
      <c r="E146" s="68">
        <v>0.52600000000000002</v>
      </c>
      <c r="F146" s="23">
        <v>1503</v>
      </c>
      <c r="G146" s="23" t="s">
        <v>24</v>
      </c>
      <c r="H146" s="87">
        <v>41699</v>
      </c>
      <c r="I146" s="69">
        <v>3054.7800671286345</v>
      </c>
      <c r="J146" s="95"/>
      <c r="L146" s="95"/>
      <c r="P146" s="95"/>
      <c r="T146" s="95"/>
      <c r="X146" s="95"/>
      <c r="AB146" s="95"/>
    </row>
    <row r="147" spans="1:28" x14ac:dyDescent="0.25">
      <c r="A147" s="65" t="s">
        <v>209</v>
      </c>
      <c r="B147" s="66" t="s">
        <v>239</v>
      </c>
      <c r="C147" s="67">
        <v>1502954</v>
      </c>
      <c r="D147" s="66" t="s">
        <v>244</v>
      </c>
      <c r="E147" s="68">
        <v>0.55500000000000005</v>
      </c>
      <c r="F147" s="23">
        <v>1503</v>
      </c>
      <c r="G147" s="23" t="s">
        <v>24</v>
      </c>
      <c r="H147" s="87">
        <v>41699</v>
      </c>
      <c r="I147" s="69">
        <v>3445.0391248377532</v>
      </c>
      <c r="J147" s="95"/>
      <c r="L147" s="95"/>
      <c r="P147" s="95"/>
      <c r="T147" s="95"/>
      <c r="X147" s="95"/>
      <c r="AB147" s="95"/>
    </row>
    <row r="148" spans="1:28" x14ac:dyDescent="0.25">
      <c r="A148" s="65" t="s">
        <v>209</v>
      </c>
      <c r="B148" s="66" t="s">
        <v>272</v>
      </c>
      <c r="C148" s="67">
        <v>1504208</v>
      </c>
      <c r="D148" s="66" t="s">
        <v>274</v>
      </c>
      <c r="E148" s="68">
        <v>0.55200000000000005</v>
      </c>
      <c r="F148" s="23">
        <v>1503</v>
      </c>
      <c r="G148" s="23" t="s">
        <v>24</v>
      </c>
      <c r="H148" s="87">
        <v>41699</v>
      </c>
      <c r="I148" s="69">
        <v>3809.3947852458787</v>
      </c>
      <c r="J148" s="95"/>
      <c r="L148" s="95"/>
      <c r="P148" s="95"/>
      <c r="T148" s="95"/>
      <c r="X148" s="95"/>
      <c r="AB148" s="95"/>
    </row>
    <row r="149" spans="1:28" x14ac:dyDescent="0.25">
      <c r="A149" s="65" t="s">
        <v>209</v>
      </c>
      <c r="B149" s="66" t="s">
        <v>272</v>
      </c>
      <c r="C149" s="67">
        <v>1504208</v>
      </c>
      <c r="D149" s="66" t="s">
        <v>274</v>
      </c>
      <c r="E149" s="68">
        <v>0.55200000000000005</v>
      </c>
      <c r="F149" s="23">
        <v>1503</v>
      </c>
      <c r="G149" s="23" t="s">
        <v>24</v>
      </c>
      <c r="H149" s="87">
        <v>41699</v>
      </c>
      <c r="I149" s="69">
        <v>3884.2908323817701</v>
      </c>
      <c r="J149" s="95"/>
      <c r="L149" s="95"/>
      <c r="P149" s="95"/>
      <c r="T149" s="95"/>
      <c r="X149" s="95"/>
      <c r="AB149" s="95"/>
    </row>
    <row r="150" spans="1:28" x14ac:dyDescent="0.25">
      <c r="A150" s="65" t="s">
        <v>209</v>
      </c>
      <c r="B150" s="66" t="s">
        <v>253</v>
      </c>
      <c r="C150" s="67">
        <v>1503705</v>
      </c>
      <c r="D150" s="66" t="s">
        <v>269</v>
      </c>
      <c r="E150" s="68">
        <v>0.4425</v>
      </c>
      <c r="F150" s="23">
        <v>1503</v>
      </c>
      <c r="G150" s="23" t="s">
        <v>24</v>
      </c>
      <c r="H150" s="87">
        <v>41821</v>
      </c>
      <c r="I150" s="69">
        <v>3896.8217347746436</v>
      </c>
      <c r="J150" s="95"/>
      <c r="L150" s="95"/>
      <c r="P150" s="95"/>
      <c r="T150" s="95"/>
      <c r="X150" s="95"/>
      <c r="AB150" s="95"/>
    </row>
    <row r="151" spans="1:28" x14ac:dyDescent="0.25">
      <c r="A151" s="65" t="s">
        <v>209</v>
      </c>
      <c r="B151" s="66" t="s">
        <v>239</v>
      </c>
      <c r="C151" s="67">
        <v>1502954</v>
      </c>
      <c r="D151" s="66" t="s">
        <v>247</v>
      </c>
      <c r="E151" s="68">
        <v>0.505</v>
      </c>
      <c r="F151" s="23">
        <v>1503</v>
      </c>
      <c r="G151" s="23" t="s">
        <v>24</v>
      </c>
      <c r="H151" s="87">
        <v>41852</v>
      </c>
      <c r="I151" s="69">
        <v>3980.2875980860722</v>
      </c>
      <c r="J151" s="95"/>
      <c r="L151" s="95"/>
      <c r="P151" s="95"/>
      <c r="T151" s="95"/>
      <c r="X151" s="95"/>
      <c r="AB151" s="95"/>
    </row>
    <row r="152" spans="1:28" x14ac:dyDescent="0.25">
      <c r="A152" s="65" t="s">
        <v>209</v>
      </c>
      <c r="B152" s="66" t="s">
        <v>239</v>
      </c>
      <c r="C152" s="67">
        <v>1502954</v>
      </c>
      <c r="D152" s="66" t="s">
        <v>240</v>
      </c>
      <c r="E152" s="68">
        <v>0.55100000000000005</v>
      </c>
      <c r="F152" s="23">
        <v>1503</v>
      </c>
      <c r="G152" s="23" t="s">
        <v>24</v>
      </c>
      <c r="H152" s="87">
        <v>41852</v>
      </c>
      <c r="I152" s="72">
        <v>5372.6895331817532</v>
      </c>
      <c r="J152" s="95"/>
      <c r="L152" s="95"/>
      <c r="P152" s="95"/>
      <c r="T152" s="95"/>
      <c r="X152" s="95"/>
      <c r="AB152" s="95"/>
    </row>
    <row r="153" spans="1:28" x14ac:dyDescent="0.25">
      <c r="A153" s="65" t="s">
        <v>209</v>
      </c>
      <c r="B153" s="66" t="s">
        <v>272</v>
      </c>
      <c r="C153" s="67">
        <v>1504208</v>
      </c>
      <c r="D153" s="66" t="s">
        <v>287</v>
      </c>
      <c r="E153" s="68">
        <v>0.47299999999999998</v>
      </c>
      <c r="F153" s="23">
        <v>1503</v>
      </c>
      <c r="G153" s="23" t="s">
        <v>24</v>
      </c>
      <c r="H153" s="87">
        <v>41944</v>
      </c>
      <c r="I153" s="72">
        <v>6467.8024376744461</v>
      </c>
      <c r="J153" s="95"/>
      <c r="L153" s="95"/>
      <c r="P153" s="95"/>
      <c r="T153" s="95"/>
      <c r="X153" s="95"/>
      <c r="AB153" s="95"/>
    </row>
    <row r="154" spans="1:28" x14ac:dyDescent="0.25">
      <c r="A154" s="65" t="s">
        <v>209</v>
      </c>
      <c r="B154" s="66" t="s">
        <v>270</v>
      </c>
      <c r="C154" s="67">
        <v>1503804</v>
      </c>
      <c r="D154" s="66" t="s">
        <v>271</v>
      </c>
      <c r="E154" s="68">
        <v>0.5423</v>
      </c>
      <c r="F154" s="23">
        <v>1503</v>
      </c>
      <c r="G154" s="23" t="s">
        <v>24</v>
      </c>
      <c r="H154" s="87">
        <v>41944</v>
      </c>
      <c r="I154" s="72">
        <v>8185.0931253131193</v>
      </c>
      <c r="J154" s="95"/>
      <c r="L154" s="95"/>
      <c r="P154" s="95"/>
      <c r="T154" s="95"/>
      <c r="X154" s="95"/>
      <c r="AB154" s="95"/>
    </row>
    <row r="155" spans="1:28" x14ac:dyDescent="0.25">
      <c r="A155" s="65" t="s">
        <v>209</v>
      </c>
      <c r="B155" s="66" t="s">
        <v>272</v>
      </c>
      <c r="C155" s="67">
        <v>1504208</v>
      </c>
      <c r="D155" s="66" t="s">
        <v>277</v>
      </c>
      <c r="E155" s="68">
        <v>0.47060000000000002</v>
      </c>
      <c r="F155" s="23">
        <v>1503</v>
      </c>
      <c r="G155" s="23" t="s">
        <v>24</v>
      </c>
      <c r="H155" s="87">
        <v>42036</v>
      </c>
      <c r="I155" s="72">
        <v>8185.0931253131193</v>
      </c>
      <c r="J155" s="95"/>
      <c r="L155" s="95"/>
      <c r="P155" s="95"/>
      <c r="T155" s="95"/>
      <c r="X155" s="95"/>
      <c r="AB155" s="95"/>
    </row>
  </sheetData>
  <sortState ref="N6:N74">
    <sortCondition ref="N6:N74"/>
  </sortState>
  <mergeCells count="5">
    <mergeCell ref="T4:V4"/>
    <mergeCell ref="X4:Z4"/>
    <mergeCell ref="AB4:AD4"/>
    <mergeCell ref="A1:I3"/>
    <mergeCell ref="P4:R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I1" workbookViewId="0">
      <selection activeCell="L19" sqref="L19"/>
    </sheetView>
  </sheetViews>
  <sheetFormatPr defaultRowHeight="15" x14ac:dyDescent="0.25"/>
  <cols>
    <col min="3" max="3" width="24.42578125" bestFit="1" customWidth="1"/>
    <col min="5" max="5" width="43.42578125" bestFit="1" customWidth="1"/>
    <col min="7" max="7" width="15.7109375" bestFit="1" customWidth="1"/>
    <col min="8" max="8" width="45" bestFit="1" customWidth="1"/>
    <col min="11" max="11" width="17.5703125" bestFit="1" customWidth="1"/>
  </cols>
  <sheetData>
    <row r="1" spans="1:25" ht="15.75" thickBot="1" x14ac:dyDescent="0.3">
      <c r="A1" s="202" t="s">
        <v>431</v>
      </c>
      <c r="B1" s="203"/>
      <c r="C1" s="203"/>
      <c r="D1" s="203"/>
      <c r="E1" s="203"/>
      <c r="F1" s="203"/>
      <c r="G1" s="203"/>
      <c r="H1" s="203"/>
      <c r="I1" s="204"/>
    </row>
    <row r="4" spans="1:25" x14ac:dyDescent="0.25">
      <c r="O4" s="215" t="s">
        <v>189</v>
      </c>
      <c r="P4" s="215"/>
      <c r="R4" s="215" t="s">
        <v>189</v>
      </c>
      <c r="S4" s="215"/>
      <c r="U4" s="215" t="s">
        <v>189</v>
      </c>
      <c r="V4" s="215"/>
      <c r="X4" s="215" t="s">
        <v>189</v>
      </c>
      <c r="Y4" s="215"/>
    </row>
    <row r="5" spans="1:25" x14ac:dyDescent="0.25">
      <c r="A5" s="62" t="s">
        <v>136</v>
      </c>
      <c r="B5" s="62" t="s">
        <v>581</v>
      </c>
      <c r="C5" s="62" t="s">
        <v>137</v>
      </c>
      <c r="D5" s="63" t="s">
        <v>138</v>
      </c>
      <c r="E5" s="63" t="s">
        <v>379</v>
      </c>
      <c r="F5" s="63" t="s">
        <v>582</v>
      </c>
      <c r="G5" s="64" t="s">
        <v>583</v>
      </c>
      <c r="H5" s="63" t="s">
        <v>139</v>
      </c>
      <c r="I5" s="64" t="s">
        <v>140</v>
      </c>
      <c r="K5" s="76" t="s">
        <v>182</v>
      </c>
      <c r="L5" s="74">
        <f>AVERAGE(M6:M74)</f>
        <v>4281.347091144703</v>
      </c>
      <c r="M5" s="64" t="s">
        <v>140</v>
      </c>
      <c r="O5" s="74">
        <f>AVERAGE(P6:P74)</f>
        <v>3835.508506913724</v>
      </c>
      <c r="P5" s="64" t="s">
        <v>140</v>
      </c>
      <c r="R5" s="74">
        <f>AVERAGE(S6:S74)</f>
        <v>3466.8905376612547</v>
      </c>
      <c r="S5" s="64" t="s">
        <v>140</v>
      </c>
      <c r="U5" s="74">
        <f>AVERAGE(V6:V74)</f>
        <v>3318.4969068382607</v>
      </c>
      <c r="V5" s="64" t="s">
        <v>140</v>
      </c>
      <c r="X5" s="74">
        <f>AVERAGE(Y6:Y74)</f>
        <v>3165.3202901773448</v>
      </c>
      <c r="Y5" s="64" t="s">
        <v>140</v>
      </c>
    </row>
    <row r="6" spans="1:25" x14ac:dyDescent="0.25">
      <c r="A6" s="66" t="s">
        <v>421</v>
      </c>
      <c r="B6" s="184">
        <v>311.87900000000002</v>
      </c>
      <c r="C6" s="68">
        <v>0.53449999999999998</v>
      </c>
      <c r="D6" s="23">
        <v>4103</v>
      </c>
      <c r="E6" s="87">
        <v>42278</v>
      </c>
      <c r="F6" s="185">
        <v>1.1229781202</v>
      </c>
      <c r="G6" s="69">
        <v>1265.8243620612652</v>
      </c>
      <c r="H6" s="23" t="s">
        <v>32</v>
      </c>
      <c r="I6" s="69">
        <v>147.53080540655893</v>
      </c>
      <c r="K6" s="76" t="s">
        <v>183</v>
      </c>
      <c r="L6" s="69">
        <f>QUARTILE(M6:M74,1)</f>
        <v>1414.4508280313419</v>
      </c>
      <c r="M6" s="69">
        <v>147.53080540655893</v>
      </c>
      <c r="O6" s="69">
        <f>QUARTILE(P6:P74,1)</f>
        <v>1313.6498352995259</v>
      </c>
      <c r="P6" s="69">
        <v>147.53080540655893</v>
      </c>
      <c r="R6" s="69">
        <f>QUARTILE(S6:S74,1)</f>
        <v>1253.5797784140386</v>
      </c>
      <c r="S6" s="69">
        <v>147.53080540655893</v>
      </c>
      <c r="U6" s="69">
        <f>QUARTILE(V6:V74,1)</f>
        <v>1243.9102178944595</v>
      </c>
      <c r="V6" s="69">
        <v>147.53080540655893</v>
      </c>
      <c r="X6" s="69">
        <f>QUARTILE(Y6:Y74,1)</f>
        <v>1234.2406573748806</v>
      </c>
      <c r="Y6" s="69">
        <v>147.53080540655893</v>
      </c>
    </row>
    <row r="7" spans="1:25" x14ac:dyDescent="0.25">
      <c r="A7" s="66" t="s">
        <v>386</v>
      </c>
      <c r="B7" s="184">
        <v>111.6112</v>
      </c>
      <c r="C7" s="68">
        <v>0.51500000000000001</v>
      </c>
      <c r="D7" s="23">
        <v>4103</v>
      </c>
      <c r="E7" s="87">
        <v>36008</v>
      </c>
      <c r="F7" s="185">
        <v>3.3337158946022489</v>
      </c>
      <c r="G7" s="69">
        <v>735.21190737419579</v>
      </c>
      <c r="H7" s="23" t="s">
        <v>32</v>
      </c>
      <c r="I7" s="69">
        <v>651.32539405230227</v>
      </c>
      <c r="K7" s="76" t="s">
        <v>184</v>
      </c>
      <c r="L7" s="69">
        <f>QUARTILE(M6:M74,3)</f>
        <v>5815.947204086372</v>
      </c>
      <c r="M7" s="69">
        <v>651.32539405230227</v>
      </c>
      <c r="O7" s="69">
        <f>QUARTILE(P6:P74,3)</f>
        <v>4765.3306286625248</v>
      </c>
      <c r="P7" s="69">
        <v>651.32539405230227</v>
      </c>
      <c r="R7" s="69">
        <f>QUARTILE(S6:S74,3)</f>
        <v>4669.7060520508385</v>
      </c>
      <c r="S7" s="69">
        <v>651.32539405230227</v>
      </c>
      <c r="U7" s="69">
        <f>QUARTILE(V6:V74,3)</f>
        <v>4462.0650286986347</v>
      </c>
      <c r="V7" s="69">
        <v>651.32539405230227</v>
      </c>
      <c r="X7" s="69">
        <f>QUARTILE(Y6:Y74,3)</f>
        <v>4209.2972963444427</v>
      </c>
      <c r="Y7" s="69">
        <v>651.32539405230227</v>
      </c>
    </row>
    <row r="8" spans="1:25" x14ac:dyDescent="0.25">
      <c r="A8" s="66" t="s">
        <v>387</v>
      </c>
      <c r="B8" s="184">
        <v>242</v>
      </c>
      <c r="C8" s="68">
        <v>0.51500000000000001</v>
      </c>
      <c r="D8" s="23">
        <v>4103</v>
      </c>
      <c r="E8" s="87">
        <v>36008</v>
      </c>
      <c r="F8" s="185">
        <v>3.3337158946022489</v>
      </c>
      <c r="G8" s="69">
        <v>731.07067102817894</v>
      </c>
      <c r="H8" s="23" t="s">
        <v>32</v>
      </c>
      <c r="I8" s="69">
        <v>704.68747813007053</v>
      </c>
      <c r="K8" s="76" t="s">
        <v>185</v>
      </c>
      <c r="L8" s="69">
        <f>L7-L6</f>
        <v>4401.4963760550299</v>
      </c>
      <c r="M8" s="69">
        <v>704.68747813007053</v>
      </c>
      <c r="O8" s="69">
        <f>O7-O6</f>
        <v>3451.6807933629989</v>
      </c>
      <c r="P8" s="69">
        <v>704.68747813007053</v>
      </c>
      <c r="R8" s="69">
        <f>R7-R6</f>
        <v>3416.1262736367999</v>
      </c>
      <c r="S8" s="69">
        <v>704.68747813007053</v>
      </c>
      <c r="U8" s="69">
        <f>U7-U6</f>
        <v>3218.1548108041752</v>
      </c>
      <c r="V8" s="69">
        <v>704.68747813007053</v>
      </c>
      <c r="X8" s="69">
        <f>X7-X6</f>
        <v>2975.0566389695623</v>
      </c>
      <c r="Y8" s="69">
        <v>704.68747813007053</v>
      </c>
    </row>
    <row r="9" spans="1:25" x14ac:dyDescent="0.25">
      <c r="A9" s="66" t="s">
        <v>388</v>
      </c>
      <c r="B9" s="184">
        <v>475.7</v>
      </c>
      <c r="C9" s="68">
        <v>0.51500000000000001</v>
      </c>
      <c r="D9" s="23">
        <v>4103</v>
      </c>
      <c r="E9" s="87">
        <v>36008</v>
      </c>
      <c r="F9" s="185">
        <v>3.3337158946022489</v>
      </c>
      <c r="G9" s="69">
        <v>729.78313678949553</v>
      </c>
      <c r="H9" s="23" t="s">
        <v>32</v>
      </c>
      <c r="I9" s="69">
        <v>720.51572897149686</v>
      </c>
      <c r="K9" s="76" t="s">
        <v>186</v>
      </c>
      <c r="L9" s="69">
        <f>L6-(L8*1.5)</f>
        <v>-5187.7937360512024</v>
      </c>
      <c r="M9" s="69">
        <v>720.51572897149686</v>
      </c>
      <c r="O9" s="69">
        <f>O6-(O8*1.5)</f>
        <v>-3863.8713547449725</v>
      </c>
      <c r="P9" s="69">
        <v>720.51572897149686</v>
      </c>
      <c r="R9" s="69">
        <f>R6-(R8*1.5)</f>
        <v>-3870.6096320411607</v>
      </c>
      <c r="S9" s="69">
        <v>720.51572897149686</v>
      </c>
      <c r="U9" s="69">
        <f>U6-(U8*1.5)</f>
        <v>-3583.3219983118033</v>
      </c>
      <c r="V9" s="69">
        <v>720.51572897149686</v>
      </c>
      <c r="X9" s="69">
        <f>X6-(X8*1.5)</f>
        <v>-3228.3443010794626</v>
      </c>
      <c r="Y9" s="69">
        <v>720.51572897149686</v>
      </c>
    </row>
    <row r="10" spans="1:25" x14ac:dyDescent="0.25">
      <c r="A10" s="66" t="s">
        <v>417</v>
      </c>
      <c r="B10" s="184">
        <v>2395.36</v>
      </c>
      <c r="C10" s="68">
        <v>0.51</v>
      </c>
      <c r="D10" s="23">
        <v>4103</v>
      </c>
      <c r="E10" s="87">
        <v>35947</v>
      </c>
      <c r="F10" s="185">
        <v>3.3413693592305931</v>
      </c>
      <c r="G10" s="69">
        <v>796.41371843142144</v>
      </c>
      <c r="H10" s="23" t="s">
        <v>32</v>
      </c>
      <c r="I10" s="69">
        <v>796.41371843142144</v>
      </c>
      <c r="K10" s="76" t="s">
        <v>187</v>
      </c>
      <c r="L10" s="69">
        <f>L7+(L8*1.5)</f>
        <v>12418.191768168916</v>
      </c>
      <c r="M10" s="69">
        <v>796.41371843142144</v>
      </c>
      <c r="O10" s="69">
        <f>O7+(O8*1.5)</f>
        <v>9942.8518187070222</v>
      </c>
      <c r="P10" s="69">
        <v>796.41371843142144</v>
      </c>
      <c r="R10" s="69">
        <f>R7+(R8*1.5)</f>
        <v>9793.8954625060378</v>
      </c>
      <c r="S10" s="69">
        <v>796.41371843142144</v>
      </c>
      <c r="U10" s="69">
        <f>U7+(U8*1.5)</f>
        <v>9289.2972449048975</v>
      </c>
      <c r="V10" s="69">
        <v>796.41371843142144</v>
      </c>
      <c r="X10" s="69">
        <f>X7+(X8*1.5)</f>
        <v>8671.8822547987857</v>
      </c>
      <c r="Y10" s="69">
        <v>796.41371843142144</v>
      </c>
    </row>
    <row r="11" spans="1:25" x14ac:dyDescent="0.25">
      <c r="A11" s="66" t="s">
        <v>389</v>
      </c>
      <c r="B11" s="184">
        <v>1669.34</v>
      </c>
      <c r="C11" s="68">
        <v>0.36749999999999999</v>
      </c>
      <c r="D11" s="23">
        <v>4103</v>
      </c>
      <c r="E11" s="87">
        <v>35947</v>
      </c>
      <c r="F11" s="185">
        <v>3.3413693592305931</v>
      </c>
      <c r="G11" s="69">
        <v>891.4241182021741</v>
      </c>
      <c r="H11" s="23" t="s">
        <v>32</v>
      </c>
      <c r="I11" s="69">
        <v>849.74457169441746</v>
      </c>
      <c r="K11" s="76" t="s">
        <v>188</v>
      </c>
      <c r="L11" s="69">
        <f>_xlfn.STDEV.S(M6:M74)</f>
        <v>3677.0141351490879</v>
      </c>
      <c r="M11" s="69">
        <v>849.74457169441746</v>
      </c>
      <c r="O11" s="69">
        <f>_xlfn.STDEV.S(P6:P74)</f>
        <v>3017.4025217318122</v>
      </c>
      <c r="P11" s="69">
        <v>849.74457169441746</v>
      </c>
      <c r="R11" s="69">
        <f>_xlfn.STDEV.S(S6:S74)</f>
        <v>2515.9003189982764</v>
      </c>
      <c r="S11" s="69">
        <v>849.74457169441746</v>
      </c>
      <c r="U11" s="69">
        <f>_xlfn.STDEV.S(V6:V74)</f>
        <v>2342.7513985005485</v>
      </c>
      <c r="V11" s="69">
        <v>849.74457169441746</v>
      </c>
      <c r="X11" s="69">
        <f>_xlfn.STDEV.S(Y6:Y74)</f>
        <v>2142.1553869592512</v>
      </c>
      <c r="Y11" s="69">
        <v>849.74457169441746</v>
      </c>
    </row>
    <row r="12" spans="1:25" x14ac:dyDescent="0.25">
      <c r="A12" s="66" t="s">
        <v>395</v>
      </c>
      <c r="B12" s="184">
        <v>54.889200000000002</v>
      </c>
      <c r="C12" s="68">
        <v>0.48799999999999999</v>
      </c>
      <c r="D12" s="23">
        <v>4103</v>
      </c>
      <c r="E12" s="87">
        <v>36100</v>
      </c>
      <c r="F12" s="185">
        <v>3.3605508489596256</v>
      </c>
      <c r="G12" s="69">
        <v>992.21388505255072</v>
      </c>
      <c r="H12" s="23" t="s">
        <v>32</v>
      </c>
      <c r="I12" s="69">
        <v>853.48827515800565</v>
      </c>
      <c r="K12" s="76" t="s">
        <v>7</v>
      </c>
      <c r="L12" s="71">
        <f>L11/L5</f>
        <v>0.85884513842720589</v>
      </c>
      <c r="M12" s="69">
        <v>853.48827515800565</v>
      </c>
      <c r="O12" s="71">
        <f>O11/O5</f>
        <v>0.78670208038719536</v>
      </c>
      <c r="P12" s="69">
        <v>853.48827515800565</v>
      </c>
      <c r="R12" s="71">
        <f>R11/R5</f>
        <v>0.72569361266753141</v>
      </c>
      <c r="S12" s="69">
        <v>853.48827515800565</v>
      </c>
      <c r="U12" s="71">
        <f>U11/U5</f>
        <v>0.70596763060798939</v>
      </c>
      <c r="V12" s="69">
        <v>853.48827515800565</v>
      </c>
      <c r="X12" s="71">
        <f>X11/X5</f>
        <v>0.67675786036781505</v>
      </c>
      <c r="Y12" s="69">
        <v>853.48827515800565</v>
      </c>
    </row>
    <row r="13" spans="1:25" x14ac:dyDescent="0.25">
      <c r="A13" s="66" t="s">
        <v>394</v>
      </c>
      <c r="B13" s="184">
        <v>213.47659999999999</v>
      </c>
      <c r="C13" s="68">
        <v>0.51900000000000002</v>
      </c>
      <c r="D13" s="23">
        <v>4103</v>
      </c>
      <c r="E13" s="87">
        <v>36100</v>
      </c>
      <c r="F13" s="185">
        <v>3.3605508489596256</v>
      </c>
      <c r="G13" s="69">
        <v>950.77507977632058</v>
      </c>
      <c r="H13" s="23" t="s">
        <v>32</v>
      </c>
      <c r="I13" s="69">
        <v>914.79293701453321</v>
      </c>
      <c r="K13" s="76"/>
      <c r="L13" s="23"/>
      <c r="M13" s="69">
        <v>914.79293701453321</v>
      </c>
      <c r="O13" s="23"/>
      <c r="P13" s="69">
        <v>914.79293701453321</v>
      </c>
      <c r="R13" s="23"/>
      <c r="S13" s="69">
        <v>914.79293701453321</v>
      </c>
      <c r="U13" s="23"/>
      <c r="V13" s="69">
        <v>914.79293701453321</v>
      </c>
      <c r="X13" s="23"/>
      <c r="Y13" s="69">
        <v>914.79293701453321</v>
      </c>
    </row>
    <row r="14" spans="1:25" x14ac:dyDescent="0.25">
      <c r="A14" s="66" t="s">
        <v>393</v>
      </c>
      <c r="B14" s="184">
        <v>217.8</v>
      </c>
      <c r="C14" s="68">
        <v>0.58099999999999996</v>
      </c>
      <c r="D14" s="23">
        <v>4103</v>
      </c>
      <c r="E14" s="87">
        <v>36100</v>
      </c>
      <c r="F14" s="185">
        <v>3.3605508489596256</v>
      </c>
      <c r="G14" s="69">
        <v>1145.006946975629</v>
      </c>
      <c r="H14" s="23" t="s">
        <v>32</v>
      </c>
      <c r="I14" s="69">
        <v>1055.0441675545544</v>
      </c>
      <c r="K14" s="76" t="s">
        <v>191</v>
      </c>
      <c r="L14" s="74">
        <f>L5*0.75</f>
        <v>3211.010318358527</v>
      </c>
      <c r="M14" s="69">
        <v>1055.0441675545544</v>
      </c>
      <c r="O14" s="74">
        <f>O5*0.75</f>
        <v>2876.631380185293</v>
      </c>
      <c r="P14" s="69">
        <v>1055.0441675545544</v>
      </c>
      <c r="R14" s="74">
        <f>R5*0.75</f>
        <v>2600.167903245941</v>
      </c>
      <c r="S14" s="69">
        <v>1055.0441675545544</v>
      </c>
      <c r="U14" s="74">
        <f>U5*0.75</f>
        <v>2488.8726801286957</v>
      </c>
      <c r="V14" s="69">
        <v>1055.0441675545544</v>
      </c>
      <c r="X14" s="74">
        <f>X5*0.75</f>
        <v>2373.9902176330088</v>
      </c>
      <c r="Y14" s="69">
        <v>1055.0441675545544</v>
      </c>
    </row>
    <row r="15" spans="1:25" x14ac:dyDescent="0.25">
      <c r="A15" s="66" t="s">
        <v>390</v>
      </c>
      <c r="B15" s="184">
        <v>5800</v>
      </c>
      <c r="C15" s="68">
        <v>0.44600000000000001</v>
      </c>
      <c r="D15" s="23">
        <v>4103</v>
      </c>
      <c r="E15" s="87">
        <v>35916</v>
      </c>
      <c r="F15" s="185">
        <v>3.3550678742970947</v>
      </c>
      <c r="G15" s="69">
        <v>1140.966608911888</v>
      </c>
      <c r="H15" s="23" t="s">
        <v>32</v>
      </c>
      <c r="I15" s="69">
        <v>1133.9303374275128</v>
      </c>
      <c r="K15" s="76" t="s">
        <v>192</v>
      </c>
      <c r="L15" s="74">
        <f>L5*1.25</f>
        <v>5351.6838639308789</v>
      </c>
      <c r="M15" s="69">
        <v>1133.9303374275128</v>
      </c>
      <c r="O15" s="74">
        <f>O5*1.25</f>
        <v>4794.385633642155</v>
      </c>
      <c r="P15" s="69">
        <v>1133.9303374275128</v>
      </c>
      <c r="R15" s="74">
        <f>R5*1.25</f>
        <v>4333.6131720765679</v>
      </c>
      <c r="S15" s="69">
        <v>1133.9303374275128</v>
      </c>
      <c r="U15" s="74">
        <f>U5*1.25</f>
        <v>4148.1211335478256</v>
      </c>
      <c r="V15" s="69">
        <v>1133.9303374275128</v>
      </c>
      <c r="X15" s="74">
        <f>X5*1.25</f>
        <v>3956.6503627216807</v>
      </c>
      <c r="Y15" s="69">
        <v>1133.9303374275128</v>
      </c>
    </row>
    <row r="16" spans="1:25" x14ac:dyDescent="0.25">
      <c r="A16" s="66" t="s">
        <v>401</v>
      </c>
      <c r="B16" s="184">
        <v>1338.63</v>
      </c>
      <c r="C16" s="68">
        <v>0.56799999999999995</v>
      </c>
      <c r="D16" s="23">
        <v>4103</v>
      </c>
      <c r="E16" s="87">
        <v>36130</v>
      </c>
      <c r="F16" s="185">
        <v>3.3642518101023104</v>
      </c>
      <c r="G16" s="69">
        <v>1224.5710968553014</v>
      </c>
      <c r="H16" s="23" t="s">
        <v>32</v>
      </c>
      <c r="I16" s="69">
        <v>1224.5710968553014</v>
      </c>
      <c r="M16" s="69">
        <v>1224.5710968553014</v>
      </c>
      <c r="P16" s="69">
        <v>1224.5710968553014</v>
      </c>
      <c r="S16" s="69">
        <v>1224.5710968553014</v>
      </c>
      <c r="V16" s="69">
        <v>1224.5710968553014</v>
      </c>
      <c r="Y16" s="69">
        <v>1224.5710968553014</v>
      </c>
    </row>
    <row r="17" spans="1:25" x14ac:dyDescent="0.25">
      <c r="A17" s="66" t="s">
        <v>409</v>
      </c>
      <c r="B17" s="184">
        <v>1742.7799</v>
      </c>
      <c r="C17" s="68">
        <v>0.496</v>
      </c>
      <c r="D17" s="23">
        <v>4103</v>
      </c>
      <c r="E17" s="87">
        <v>36404</v>
      </c>
      <c r="F17" s="185">
        <v>3.1836670532386648</v>
      </c>
      <c r="G17" s="69">
        <v>1395.2518206470559</v>
      </c>
      <c r="H17" s="23" t="s">
        <v>32</v>
      </c>
      <c r="I17" s="69">
        <v>1263.2493389336178</v>
      </c>
      <c r="M17" s="69">
        <v>1263.2493389336178</v>
      </c>
      <c r="P17" s="69">
        <v>1263.2493389336178</v>
      </c>
      <c r="S17" s="69">
        <v>1263.2493389336178</v>
      </c>
      <c r="V17" s="69">
        <v>1263.2493389336178</v>
      </c>
      <c r="Y17" s="69">
        <v>1263.2493389336178</v>
      </c>
    </row>
    <row r="18" spans="1:25" x14ac:dyDescent="0.25">
      <c r="A18" s="66" t="s">
        <v>422</v>
      </c>
      <c r="B18" s="184">
        <v>357</v>
      </c>
      <c r="C18" s="68">
        <v>0.71399999999999997</v>
      </c>
      <c r="D18" s="23">
        <v>4103</v>
      </c>
      <c r="E18" s="87">
        <v>35855</v>
      </c>
      <c r="F18" s="185">
        <v>3.3755591747633313</v>
      </c>
      <c r="G18" s="69">
        <v>1986.661713937387</v>
      </c>
      <c r="H18" s="23" t="s">
        <v>32</v>
      </c>
      <c r="I18" s="69">
        <v>1464.85132439725</v>
      </c>
      <c r="M18" s="69">
        <v>1464.85132439725</v>
      </c>
      <c r="P18" s="69">
        <v>1464.85132439725</v>
      </c>
      <c r="S18" s="69">
        <v>1464.85132439725</v>
      </c>
      <c r="V18" s="69">
        <v>1464.85132439725</v>
      </c>
      <c r="Y18" s="69">
        <v>1464.85132439725</v>
      </c>
    </row>
    <row r="19" spans="1:25" x14ac:dyDescent="0.25">
      <c r="A19" s="66" t="s">
        <v>400</v>
      </c>
      <c r="B19" s="184">
        <v>416.5</v>
      </c>
      <c r="C19" s="68">
        <v>0.54900000000000004</v>
      </c>
      <c r="D19" s="23">
        <v>4103</v>
      </c>
      <c r="E19" s="87">
        <v>36342</v>
      </c>
      <c r="F19" s="185">
        <v>3.2348071173673789</v>
      </c>
      <c r="G19" s="69">
        <v>1566.2773739438701</v>
      </c>
      <c r="H19" s="23" t="s">
        <v>32</v>
      </c>
      <c r="I19" s="69">
        <v>1545.3757823129959</v>
      </c>
      <c r="M19" s="69">
        <v>1545.3757823129959</v>
      </c>
      <c r="P19" s="69">
        <v>1545.3757823129959</v>
      </c>
      <c r="S19" s="69">
        <v>1545.3757823129959</v>
      </c>
      <c r="V19" s="69">
        <v>1545.3757823129959</v>
      </c>
      <c r="Y19" s="69">
        <v>1545.3757823129959</v>
      </c>
    </row>
    <row r="20" spans="1:25" x14ac:dyDescent="0.25">
      <c r="A20" s="66" t="s">
        <v>403</v>
      </c>
      <c r="B20" s="184">
        <v>201.29929999999999</v>
      </c>
      <c r="C20" s="68">
        <v>0.35099999999999998</v>
      </c>
      <c r="D20" s="23">
        <v>4103</v>
      </c>
      <c r="E20" s="87">
        <v>35977</v>
      </c>
      <c r="F20" s="185">
        <v>3.3300474919847436</v>
      </c>
      <c r="G20" s="69">
        <v>2005.4424672438181</v>
      </c>
      <c r="H20" s="23" t="s">
        <v>32</v>
      </c>
      <c r="I20" s="69">
        <v>1618.6891088609957</v>
      </c>
      <c r="M20" s="69">
        <v>1618.6891088609957</v>
      </c>
      <c r="P20" s="69">
        <v>1618.6891088609957</v>
      </c>
      <c r="S20" s="69">
        <v>1618.6891088609957</v>
      </c>
      <c r="V20" s="69">
        <v>1618.6891088609957</v>
      </c>
      <c r="Y20" s="69">
        <v>1618.6891088609957</v>
      </c>
    </row>
    <row r="21" spans="1:25" x14ac:dyDescent="0.25">
      <c r="A21" s="66" t="s">
        <v>418</v>
      </c>
      <c r="B21" s="184">
        <v>1347.9848999999999</v>
      </c>
      <c r="C21" s="68">
        <v>0.56899999999999995</v>
      </c>
      <c r="D21" s="23">
        <v>4103</v>
      </c>
      <c r="E21" s="87">
        <v>36434</v>
      </c>
      <c r="F21" s="185">
        <v>3.1687748953473367</v>
      </c>
      <c r="G21" s="69">
        <v>2199.3190348067692</v>
      </c>
      <c r="H21" s="23" t="s">
        <v>32</v>
      </c>
      <c r="I21" s="69">
        <v>2067.3087446395321</v>
      </c>
      <c r="M21" s="69">
        <v>2067.3087446395321</v>
      </c>
      <c r="P21" s="69">
        <v>2067.3087446395321</v>
      </c>
      <c r="S21" s="69">
        <v>2067.3087446395321</v>
      </c>
      <c r="V21" s="69">
        <v>2067.3087446395321</v>
      </c>
      <c r="Y21" s="69">
        <v>2067.3087446395321</v>
      </c>
    </row>
    <row r="22" spans="1:25" x14ac:dyDescent="0.25">
      <c r="A22" s="66" t="s">
        <v>425</v>
      </c>
      <c r="B22" s="184">
        <v>1093.2579000000001</v>
      </c>
      <c r="C22" s="68">
        <v>0.61750000000000005</v>
      </c>
      <c r="D22" s="23">
        <v>4103</v>
      </c>
      <c r="E22" s="87">
        <v>36281</v>
      </c>
      <c r="F22" s="185">
        <v>3.2506507318405471</v>
      </c>
      <c r="G22" s="69">
        <v>3340.7247281493123</v>
      </c>
      <c r="H22" s="23" t="s">
        <v>32</v>
      </c>
      <c r="I22" s="69">
        <v>2231.012889058064</v>
      </c>
      <c r="M22" s="69">
        <v>2231.012889058064</v>
      </c>
      <c r="P22" s="69">
        <v>2231.012889058064</v>
      </c>
      <c r="S22" s="69">
        <v>2231.012889058064</v>
      </c>
      <c r="V22" s="69">
        <v>2231.012889058064</v>
      </c>
      <c r="Y22" s="69">
        <v>2231.012889058064</v>
      </c>
    </row>
    <row r="23" spans="1:25" x14ac:dyDescent="0.25">
      <c r="A23" s="66" t="s">
        <v>398</v>
      </c>
      <c r="B23" s="184">
        <v>121.2129</v>
      </c>
      <c r="C23" s="68">
        <v>0.48499999999999999</v>
      </c>
      <c r="D23" s="23">
        <v>4103</v>
      </c>
      <c r="E23" s="87">
        <v>36100</v>
      </c>
      <c r="F23" s="185">
        <v>3.3605508489596256</v>
      </c>
      <c r="G23" s="69">
        <v>2291.4879145546965</v>
      </c>
      <c r="H23" s="23" t="s">
        <v>32</v>
      </c>
      <c r="I23" s="69">
        <v>2234.4866172879783</v>
      </c>
      <c r="M23" s="69">
        <v>2234.4866172879783</v>
      </c>
      <c r="P23" s="69">
        <v>2234.4866172879783</v>
      </c>
      <c r="S23" s="69">
        <v>2234.4866172879783</v>
      </c>
      <c r="V23" s="69">
        <v>2234.4866172879783</v>
      </c>
      <c r="Y23" s="69">
        <v>2234.4866172879783</v>
      </c>
    </row>
    <row r="24" spans="1:25" x14ac:dyDescent="0.25">
      <c r="A24" s="66" t="s">
        <v>399</v>
      </c>
      <c r="B24" s="184">
        <v>297</v>
      </c>
      <c r="C24" s="68">
        <v>0.66500000000000004</v>
      </c>
      <c r="D24" s="23">
        <v>4103</v>
      </c>
      <c r="E24" s="87">
        <v>36069</v>
      </c>
      <c r="F24" s="185">
        <v>3.3608856562199168</v>
      </c>
      <c r="G24" s="69">
        <v>4458.6759545935338</v>
      </c>
      <c r="H24" s="23" t="s">
        <v>32</v>
      </c>
      <c r="I24" s="69">
        <v>2650.7641259172105</v>
      </c>
      <c r="M24" s="69">
        <v>2650.7641259172105</v>
      </c>
      <c r="P24" s="69">
        <v>2650.7641259172105</v>
      </c>
      <c r="S24" s="69">
        <v>2650.7641259172105</v>
      </c>
      <c r="V24" s="69">
        <v>2650.7641259172105</v>
      </c>
      <c r="Y24" s="69">
        <v>2650.7641259172105</v>
      </c>
    </row>
    <row r="25" spans="1:25" x14ac:dyDescent="0.25">
      <c r="A25" s="66" t="s">
        <v>407</v>
      </c>
      <c r="B25" s="184">
        <v>563.39</v>
      </c>
      <c r="C25" s="68">
        <v>0.61399999999999999</v>
      </c>
      <c r="D25" s="23">
        <v>4103</v>
      </c>
      <c r="E25" s="87">
        <v>35977</v>
      </c>
      <c r="F25" s="185">
        <v>3.3300474919847436</v>
      </c>
      <c r="G25" s="69">
        <v>3635.4612381653974</v>
      </c>
      <c r="H25" s="23" t="s">
        <v>32</v>
      </c>
      <c r="I25" s="69">
        <v>2838.2905795361248</v>
      </c>
      <c r="M25" s="69">
        <v>2838.2905795361248</v>
      </c>
      <c r="P25" s="69">
        <v>2838.2905795361248</v>
      </c>
      <c r="S25" s="69">
        <v>2838.2905795361248</v>
      </c>
      <c r="V25" s="69">
        <v>2838.2905795361248</v>
      </c>
      <c r="Y25" s="69">
        <v>2838.2905795361248</v>
      </c>
    </row>
    <row r="26" spans="1:25" x14ac:dyDescent="0.25">
      <c r="A26" s="66" t="s">
        <v>405</v>
      </c>
      <c r="B26" s="184">
        <v>496.18920000000003</v>
      </c>
      <c r="C26" s="68">
        <v>0.59350000000000003</v>
      </c>
      <c r="D26" s="23">
        <v>4103</v>
      </c>
      <c r="E26" s="87">
        <v>35977</v>
      </c>
      <c r="F26" s="185">
        <v>3.3300474919847436</v>
      </c>
      <c r="G26" s="69">
        <v>3525.4497644646872</v>
      </c>
      <c r="H26" s="23" t="s">
        <v>32</v>
      </c>
      <c r="I26" s="69">
        <v>3157.9988770645741</v>
      </c>
      <c r="M26" s="69">
        <v>3157.9988770645741</v>
      </c>
      <c r="P26" s="69">
        <v>3157.9988770645741</v>
      </c>
      <c r="S26" s="69">
        <v>3157.9988770645741</v>
      </c>
      <c r="V26" s="69">
        <v>3157.9988770645741</v>
      </c>
      <c r="Y26" s="69">
        <v>3157.9988770645741</v>
      </c>
    </row>
    <row r="27" spans="1:25" x14ac:dyDescent="0.25">
      <c r="A27" s="66" t="s">
        <v>406</v>
      </c>
      <c r="B27" s="184">
        <v>1862.9251999999999</v>
      </c>
      <c r="C27" s="68">
        <v>0.52100000000000002</v>
      </c>
      <c r="D27" s="23">
        <v>4103</v>
      </c>
      <c r="E27" s="87">
        <v>36404</v>
      </c>
      <c r="F27" s="185">
        <v>3.1836670532386648</v>
      </c>
      <c r="G27" s="69">
        <v>3390.1858138515308</v>
      </c>
      <c r="H27" s="23" t="s">
        <v>32</v>
      </c>
      <c r="I27" s="69">
        <v>3166.6544632225459</v>
      </c>
      <c r="M27" s="69">
        <v>3166.6544632225459</v>
      </c>
      <c r="P27" s="69">
        <v>3166.6544632225459</v>
      </c>
      <c r="S27" s="69">
        <v>3166.6544632225459</v>
      </c>
      <c r="V27" s="69">
        <v>3166.6544632225459</v>
      </c>
      <c r="Y27" s="69">
        <v>3166.6544632225459</v>
      </c>
    </row>
    <row r="28" spans="1:25" x14ac:dyDescent="0.25">
      <c r="A28" s="66" t="s">
        <v>424</v>
      </c>
      <c r="B28" s="184">
        <v>1335.3</v>
      </c>
      <c r="C28" s="68">
        <v>0.443</v>
      </c>
      <c r="D28" s="23">
        <v>4103</v>
      </c>
      <c r="E28" s="87">
        <v>36800</v>
      </c>
      <c r="F28" s="185">
        <v>2.93687022175031</v>
      </c>
      <c r="G28" s="69">
        <v>3868.7486445565705</v>
      </c>
      <c r="H28" s="23" t="s">
        <v>32</v>
      </c>
      <c r="I28" s="69">
        <v>3244.7739787846754</v>
      </c>
      <c r="M28" s="69">
        <v>3244.7739787846754</v>
      </c>
      <c r="P28" s="69">
        <v>3244.7739787846754</v>
      </c>
      <c r="S28" s="69">
        <v>3244.7739787846754</v>
      </c>
      <c r="V28" s="69">
        <v>3244.7739787846754</v>
      </c>
      <c r="Y28" s="69">
        <v>3244.7739787846754</v>
      </c>
    </row>
    <row r="29" spans="1:25" x14ac:dyDescent="0.25">
      <c r="A29" s="66" t="s">
        <v>310</v>
      </c>
      <c r="B29" s="184">
        <v>3228</v>
      </c>
      <c r="C29" s="68">
        <v>0.56499999999999995</v>
      </c>
      <c r="D29" s="23">
        <v>4103</v>
      </c>
      <c r="E29" s="87">
        <v>36130</v>
      </c>
      <c r="F29" s="185">
        <v>3.3642518101023104</v>
      </c>
      <c r="G29" s="69">
        <v>3618.2726550091324</v>
      </c>
      <c r="H29" s="23" t="s">
        <v>32</v>
      </c>
      <c r="I29" s="69">
        <v>3490.3727225011535</v>
      </c>
      <c r="M29" s="69">
        <v>3490.3727225011535</v>
      </c>
      <c r="P29" s="69">
        <v>3490.3727225011535</v>
      </c>
      <c r="S29" s="69">
        <v>3490.3727225011535</v>
      </c>
      <c r="V29" s="69">
        <v>3490.3727225011535</v>
      </c>
      <c r="Y29" s="69">
        <v>3490.3727225011535</v>
      </c>
    </row>
    <row r="30" spans="1:25" x14ac:dyDescent="0.25">
      <c r="A30" s="66" t="s">
        <v>408</v>
      </c>
      <c r="B30" s="184">
        <v>1051.68</v>
      </c>
      <c r="C30" s="68">
        <v>0.53</v>
      </c>
      <c r="D30" s="23">
        <v>4103</v>
      </c>
      <c r="E30" s="87">
        <v>36008</v>
      </c>
      <c r="F30" s="185">
        <v>3.3337158946022489</v>
      </c>
      <c r="G30" s="69">
        <v>3751.1932485232201</v>
      </c>
      <c r="H30" s="23" t="s">
        <v>32</v>
      </c>
      <c r="I30" s="69">
        <v>3570.3812891547086</v>
      </c>
      <c r="M30" s="69">
        <v>3570.3812891547086</v>
      </c>
      <c r="P30" s="69">
        <v>3570.3812891547086</v>
      </c>
      <c r="S30" s="69">
        <v>3570.3812891547086</v>
      </c>
      <c r="V30" s="69">
        <v>3570.3812891547086</v>
      </c>
      <c r="Y30" s="69">
        <v>3570.3812891547086</v>
      </c>
    </row>
    <row r="31" spans="1:25" x14ac:dyDescent="0.25">
      <c r="A31" s="66" t="s">
        <v>410</v>
      </c>
      <c r="B31" s="184">
        <v>477.54309999999998</v>
      </c>
      <c r="C31" s="68">
        <v>0.50700000000000001</v>
      </c>
      <c r="D31" s="23">
        <v>4103</v>
      </c>
      <c r="E31" s="87">
        <v>36434</v>
      </c>
      <c r="F31" s="185">
        <v>3.1687748953473367</v>
      </c>
      <c r="G31" s="69">
        <v>3791.4700233649933</v>
      </c>
      <c r="H31" s="23" t="s">
        <v>32</v>
      </c>
      <c r="I31" s="69">
        <v>3602.2724177853488</v>
      </c>
      <c r="M31" s="69">
        <v>3602.2724177853488</v>
      </c>
      <c r="P31" s="69">
        <v>3602.2724177853488</v>
      </c>
      <c r="S31" s="69">
        <v>3602.2724177853488</v>
      </c>
      <c r="V31" s="69">
        <v>3602.2724177853488</v>
      </c>
      <c r="Y31" s="69">
        <v>3602.2724177853488</v>
      </c>
    </row>
    <row r="32" spans="1:25" x14ac:dyDescent="0.25">
      <c r="A32" s="66" t="s">
        <v>430</v>
      </c>
      <c r="B32" s="184">
        <v>747.10299999999995</v>
      </c>
      <c r="C32" s="68">
        <v>0.59799999999999998</v>
      </c>
      <c r="D32" s="23">
        <v>4103</v>
      </c>
      <c r="E32" s="87">
        <v>36039</v>
      </c>
      <c r="F32" s="185">
        <v>3.346096831630871</v>
      </c>
      <c r="G32" s="69">
        <v>4174.8321134093239</v>
      </c>
      <c r="H32" s="23" t="s">
        <v>32</v>
      </c>
      <c r="I32" s="69">
        <v>3692.4699842597197</v>
      </c>
      <c r="M32" s="69">
        <v>3692.4699842597197</v>
      </c>
      <c r="P32" s="69">
        <v>3692.4699842597197</v>
      </c>
      <c r="S32" s="69">
        <v>3692.4699842597197</v>
      </c>
      <c r="V32" s="69">
        <v>3692.4699842597197</v>
      </c>
      <c r="Y32" s="69">
        <v>3692.4699842597197</v>
      </c>
    </row>
    <row r="33" spans="1:25" x14ac:dyDescent="0.25">
      <c r="A33" s="66" t="s">
        <v>415</v>
      </c>
      <c r="B33" s="184">
        <v>178.79069999999999</v>
      </c>
      <c r="C33" s="68">
        <v>0.60499999999999998</v>
      </c>
      <c r="D33" s="23">
        <v>4103</v>
      </c>
      <c r="E33" s="87">
        <v>36312</v>
      </c>
      <c r="F33" s="185">
        <v>3.2341583229569997</v>
      </c>
      <c r="G33" s="69">
        <v>3743.3064428085372</v>
      </c>
      <c r="H33" s="23" t="s">
        <v>32</v>
      </c>
      <c r="I33" s="69">
        <v>3743.3064428085372</v>
      </c>
      <c r="M33" s="69">
        <v>3743.3064428085372</v>
      </c>
      <c r="P33" s="69">
        <v>3743.3064428085372</v>
      </c>
      <c r="S33" s="69">
        <v>3743.3064428085372</v>
      </c>
      <c r="V33" s="69">
        <v>3743.3064428085372</v>
      </c>
      <c r="Y33" s="69">
        <v>3743.3064428085372</v>
      </c>
    </row>
    <row r="34" spans="1:25" x14ac:dyDescent="0.25">
      <c r="A34" s="66" t="s">
        <v>416</v>
      </c>
      <c r="B34" s="184">
        <v>270.37</v>
      </c>
      <c r="C34" s="68">
        <v>0.62229000000000001</v>
      </c>
      <c r="D34" s="23">
        <v>4103</v>
      </c>
      <c r="E34" s="87">
        <v>36008</v>
      </c>
      <c r="F34" s="185">
        <v>3.3337158946022489</v>
      </c>
      <c r="G34" s="69">
        <v>4001.1651007155265</v>
      </c>
      <c r="H34" s="23" t="s">
        <v>32</v>
      </c>
      <c r="I34" s="69">
        <v>3886.2279180283776</v>
      </c>
      <c r="M34" s="69">
        <v>3886.2279180283776</v>
      </c>
      <c r="P34" s="69">
        <v>3886.2279180283776</v>
      </c>
      <c r="S34" s="69">
        <v>3886.2279180283776</v>
      </c>
      <c r="V34" s="69">
        <v>3886.2279180283776</v>
      </c>
      <c r="Y34" s="69">
        <v>3886.2279180283776</v>
      </c>
    </row>
    <row r="35" spans="1:25" x14ac:dyDescent="0.25">
      <c r="A35" s="66" t="s">
        <v>402</v>
      </c>
      <c r="B35" s="184">
        <v>193.6</v>
      </c>
      <c r="C35" s="68">
        <v>0.67400000000000004</v>
      </c>
      <c r="D35" s="23">
        <v>4103</v>
      </c>
      <c r="E35" s="87">
        <v>35977</v>
      </c>
      <c r="F35" s="185">
        <v>3.3300474919847436</v>
      </c>
      <c r="G35" s="69">
        <v>3968.893022400071</v>
      </c>
      <c r="H35" s="23" t="s">
        <v>32</v>
      </c>
      <c r="I35" s="69">
        <v>3916.8782309963422</v>
      </c>
      <c r="M35" s="69">
        <v>3916.8782309963422</v>
      </c>
      <c r="P35" s="69">
        <v>3916.8782309963422</v>
      </c>
      <c r="S35" s="69">
        <v>3916.8782309963422</v>
      </c>
      <c r="V35" s="69">
        <v>3916.8782309963422</v>
      </c>
      <c r="Y35" s="69">
        <v>3916.8782309963422</v>
      </c>
    </row>
    <row r="36" spans="1:25" x14ac:dyDescent="0.25">
      <c r="A36" s="66" t="s">
        <v>410</v>
      </c>
      <c r="B36" s="184">
        <v>376.8</v>
      </c>
      <c r="C36" s="68">
        <v>0.63900000000000001</v>
      </c>
      <c r="D36" s="23">
        <v>4103</v>
      </c>
      <c r="E36" s="87">
        <v>36130</v>
      </c>
      <c r="F36" s="185">
        <v>3.3642518101023104</v>
      </c>
      <c r="G36" s="69">
        <v>4107.0389673152649</v>
      </c>
      <c r="H36" s="23" t="s">
        <v>32</v>
      </c>
      <c r="I36" s="69">
        <v>4066.1643792402965</v>
      </c>
      <c r="M36" s="69">
        <v>4066.1643792402965</v>
      </c>
      <c r="P36" s="69">
        <v>4066.1643792402965</v>
      </c>
      <c r="S36" s="69">
        <v>4066.1643792402965</v>
      </c>
      <c r="V36" s="69">
        <v>4066.1643792402965</v>
      </c>
      <c r="Y36" s="69">
        <v>4066.1643792402965</v>
      </c>
    </row>
    <row r="37" spans="1:25" x14ac:dyDescent="0.25">
      <c r="A37" s="66" t="s">
        <v>429</v>
      </c>
      <c r="B37" s="184">
        <v>294.64479999999998</v>
      </c>
      <c r="C37" s="68">
        <v>0.69</v>
      </c>
      <c r="D37" s="23">
        <v>4103</v>
      </c>
      <c r="E37" s="87">
        <v>35947</v>
      </c>
      <c r="F37" s="185">
        <v>3.3413693592305931</v>
      </c>
      <c r="G37" s="69">
        <v>4532.8869792930327</v>
      </c>
      <c r="H37" s="23" t="s">
        <v>32</v>
      </c>
      <c r="I37" s="69">
        <v>4257.0082687124914</v>
      </c>
      <c r="M37" s="69">
        <v>4257.0082687124914</v>
      </c>
      <c r="P37" s="69">
        <v>4257.0082687124914</v>
      </c>
      <c r="S37" s="69">
        <v>4257.0082687124914</v>
      </c>
      <c r="V37" s="69">
        <v>4257.0082687124914</v>
      </c>
      <c r="Y37" s="69">
        <v>4257.0082687124914</v>
      </c>
    </row>
    <row r="38" spans="1:25" x14ac:dyDescent="0.25">
      <c r="A38" s="66" t="s">
        <v>404</v>
      </c>
      <c r="B38" s="184">
        <v>1096.4358</v>
      </c>
      <c r="C38" s="68">
        <v>0.6875</v>
      </c>
      <c r="D38" s="23">
        <v>4103</v>
      </c>
      <c r="E38" s="87">
        <v>36281</v>
      </c>
      <c r="F38" s="185">
        <v>3.2506507318405471</v>
      </c>
      <c r="G38" s="69">
        <v>5495.7384967239168</v>
      </c>
      <c r="H38" s="23" t="s">
        <v>32</v>
      </c>
      <c r="I38" s="69">
        <v>4667.1217886847771</v>
      </c>
      <c r="M38" s="69">
        <v>4667.1217886847771</v>
      </c>
      <c r="P38" s="69">
        <v>4667.1217886847771</v>
      </c>
      <c r="S38" s="69">
        <v>4667.1217886847771</v>
      </c>
      <c r="V38" s="69">
        <v>4667.1217886847771</v>
      </c>
      <c r="Y38" s="69">
        <v>4667.1217886847771</v>
      </c>
    </row>
    <row r="39" spans="1:25" x14ac:dyDescent="0.25">
      <c r="A39" s="66" t="s">
        <v>397</v>
      </c>
      <c r="B39" s="184">
        <v>258.05680000000001</v>
      </c>
      <c r="C39" s="68">
        <v>0.64749999999999996</v>
      </c>
      <c r="D39" s="23">
        <v>4103</v>
      </c>
      <c r="E39" s="87">
        <v>36281</v>
      </c>
      <c r="F39" s="185">
        <v>3.2506507318405471</v>
      </c>
      <c r="G39" s="69">
        <v>4728.2145168446887</v>
      </c>
      <c r="H39" s="23" t="s">
        <v>32</v>
      </c>
      <c r="I39" s="69">
        <v>4677.4588421490207</v>
      </c>
      <c r="M39" s="69">
        <v>4677.4588421490207</v>
      </c>
      <c r="P39" s="69">
        <v>4677.4588421490207</v>
      </c>
      <c r="S39" s="69">
        <v>4677.4588421490207</v>
      </c>
      <c r="V39" s="69">
        <v>4677.4588421490207</v>
      </c>
      <c r="Y39" s="69">
        <v>4677.4588421490207</v>
      </c>
    </row>
    <row r="40" spans="1:25" x14ac:dyDescent="0.25">
      <c r="A40" s="66" t="s">
        <v>420</v>
      </c>
      <c r="B40" s="184">
        <v>2619.8188</v>
      </c>
      <c r="C40" s="68">
        <v>0.42658000000000001</v>
      </c>
      <c r="D40" s="23">
        <v>4103</v>
      </c>
      <c r="E40" s="87">
        <v>38777</v>
      </c>
      <c r="F40" s="185">
        <v>1.9120054028</v>
      </c>
      <c r="G40" s="69">
        <v>4810.5947257885891</v>
      </c>
      <c r="H40" s="23" t="s">
        <v>32</v>
      </c>
      <c r="I40" s="69">
        <v>4794.6212241670264</v>
      </c>
      <c r="M40" s="69">
        <v>4794.6212241670264</v>
      </c>
      <c r="P40" s="69">
        <v>4794.6212241670264</v>
      </c>
      <c r="S40" s="69">
        <v>4794.6212241670264</v>
      </c>
      <c r="V40" s="69">
        <v>4794.6212241670264</v>
      </c>
      <c r="Y40" s="69">
        <v>4794.6212241670264</v>
      </c>
    </row>
    <row r="41" spans="1:25" x14ac:dyDescent="0.25">
      <c r="A41" s="66" t="s">
        <v>419</v>
      </c>
      <c r="B41" s="184">
        <v>363</v>
      </c>
      <c r="C41" s="68">
        <v>0.60350000000000004</v>
      </c>
      <c r="D41" s="23">
        <v>4103</v>
      </c>
      <c r="E41" s="87">
        <v>36100</v>
      </c>
      <c r="F41" s="185">
        <v>3.3605508489596256</v>
      </c>
      <c r="G41" s="69">
        <v>6115.3146375805582</v>
      </c>
      <c r="H41" s="23" t="s">
        <v>32</v>
      </c>
      <c r="I41" s="69">
        <v>5745.0467380360687</v>
      </c>
      <c r="M41" s="69">
        <v>5745.0467380360687</v>
      </c>
      <c r="P41" s="69">
        <v>5745.0467380360687</v>
      </c>
      <c r="S41" s="69">
        <v>5745.0467380360687</v>
      </c>
      <c r="V41" s="69">
        <v>5745.0467380360687</v>
      </c>
      <c r="Y41" s="69">
        <v>5745.0467380360687</v>
      </c>
    </row>
    <row r="42" spans="1:25" x14ac:dyDescent="0.25">
      <c r="A42" s="66" t="s">
        <v>412</v>
      </c>
      <c r="B42" s="184">
        <v>222.64</v>
      </c>
      <c r="C42" s="68">
        <v>0.48499999999999999</v>
      </c>
      <c r="D42" s="23">
        <v>4103</v>
      </c>
      <c r="E42" s="87">
        <v>37438</v>
      </c>
      <c r="F42" s="185">
        <v>2.6264657185</v>
      </c>
      <c r="G42" s="69">
        <v>6766.5934531790608</v>
      </c>
      <c r="H42" s="23" t="s">
        <v>32</v>
      </c>
      <c r="I42" s="69">
        <v>6028.6486022372828</v>
      </c>
      <c r="M42" s="69">
        <v>6028.6486022372828</v>
      </c>
      <c r="P42" s="69">
        <v>6028.6486022372828</v>
      </c>
      <c r="S42" s="69">
        <v>6028.6486022372828</v>
      </c>
      <c r="V42" s="69">
        <v>6028.6486022372828</v>
      </c>
      <c r="Y42" s="69">
        <v>6028.6486022372828</v>
      </c>
    </row>
    <row r="43" spans="1:25" x14ac:dyDescent="0.25">
      <c r="A43" s="66" t="s">
        <v>396</v>
      </c>
      <c r="B43" s="184">
        <v>365.22</v>
      </c>
      <c r="C43" s="68">
        <v>0.78749999999999998</v>
      </c>
      <c r="D43" s="23">
        <v>4103</v>
      </c>
      <c r="E43" s="87">
        <v>36008</v>
      </c>
      <c r="F43" s="185">
        <v>3.3337158946022489</v>
      </c>
      <c r="G43" s="69">
        <v>7630.1763892373865</v>
      </c>
      <c r="H43" s="23" t="s">
        <v>32</v>
      </c>
      <c r="I43" s="69">
        <v>6133.7668757028841</v>
      </c>
      <c r="M43" s="69">
        <v>6133.7668757028841</v>
      </c>
      <c r="P43" s="69">
        <v>6133.7668757028841</v>
      </c>
      <c r="S43" s="69">
        <v>6133.7668757028841</v>
      </c>
      <c r="V43" s="69">
        <v>6133.7668757028841</v>
      </c>
      <c r="Y43" s="69">
        <v>6133.7668757028841</v>
      </c>
    </row>
    <row r="44" spans="1:25" x14ac:dyDescent="0.25">
      <c r="A44" s="66" t="s">
        <v>411</v>
      </c>
      <c r="B44" s="184">
        <v>1727.1463000000001</v>
      </c>
      <c r="C44" s="68">
        <v>0.55400000000000005</v>
      </c>
      <c r="D44" s="23">
        <v>4103</v>
      </c>
      <c r="E44" s="87">
        <v>37408</v>
      </c>
      <c r="F44" s="185">
        <v>2.6351330553999999</v>
      </c>
      <c r="G44" s="69">
        <v>7360.523520218605</v>
      </c>
      <c r="H44" s="23" t="s">
        <v>32</v>
      </c>
      <c r="I44" s="69">
        <v>6909.0575336686516</v>
      </c>
      <c r="M44" s="69">
        <v>6909.0575336686516</v>
      </c>
      <c r="P44" s="69">
        <v>6909.0575336686516</v>
      </c>
      <c r="S44" s="69">
        <v>6909.0575336686516</v>
      </c>
      <c r="V44" s="69">
        <v>6909.0575336686516</v>
      </c>
      <c r="Y44" s="69">
        <v>6909.0575336686516</v>
      </c>
    </row>
    <row r="45" spans="1:25" x14ac:dyDescent="0.25">
      <c r="A45" s="66" t="s">
        <v>413</v>
      </c>
      <c r="B45" s="184">
        <v>783.23299999999995</v>
      </c>
      <c r="C45" s="68">
        <v>0.72299999999999998</v>
      </c>
      <c r="D45" s="23">
        <v>4103</v>
      </c>
      <c r="E45" s="87">
        <v>36281</v>
      </c>
      <c r="F45" s="185">
        <v>3.2506507318405471</v>
      </c>
      <c r="G45" s="69">
        <v>7465.2260911694748</v>
      </c>
      <c r="H45" s="23" t="s">
        <v>32</v>
      </c>
      <c r="I45" s="69">
        <v>7426.0140711008253</v>
      </c>
      <c r="M45" s="69">
        <v>7426.0140711008253</v>
      </c>
      <c r="P45" s="69">
        <v>7426.0140711008253</v>
      </c>
      <c r="S45" s="69">
        <v>7426.0140711008253</v>
      </c>
      <c r="V45" s="69">
        <v>7426.0140711008253</v>
      </c>
      <c r="Y45" s="69">
        <v>7426.0140711008253</v>
      </c>
    </row>
    <row r="46" spans="1:25" x14ac:dyDescent="0.25">
      <c r="A46" s="66" t="s">
        <v>423</v>
      </c>
      <c r="B46" s="184">
        <v>232.67</v>
      </c>
      <c r="C46" s="68">
        <v>0.53900000000000003</v>
      </c>
      <c r="D46" s="23">
        <v>4103</v>
      </c>
      <c r="E46" s="87">
        <v>38565</v>
      </c>
      <c r="F46" s="185">
        <v>1.9738144281000001</v>
      </c>
      <c r="G46" s="69">
        <v>7727.2483283377696</v>
      </c>
      <c r="H46" s="23" t="s">
        <v>32</v>
      </c>
      <c r="I46" s="69">
        <v>7715.888482098977</v>
      </c>
      <c r="M46" s="69">
        <v>7715.888482098977</v>
      </c>
      <c r="P46" s="69">
        <v>7715.888482098977</v>
      </c>
      <c r="S46" s="69">
        <v>7715.888482098977</v>
      </c>
      <c r="V46" s="69">
        <v>7715.888482098977</v>
      </c>
      <c r="Y46" s="69">
        <v>7715.888482098977</v>
      </c>
    </row>
    <row r="47" spans="1:25" x14ac:dyDescent="0.25">
      <c r="A47" s="66" t="s">
        <v>414</v>
      </c>
      <c r="B47" s="184">
        <v>1437.317</v>
      </c>
      <c r="C47" s="68">
        <v>0.72</v>
      </c>
      <c r="D47" s="23">
        <v>4103</v>
      </c>
      <c r="E47" s="87">
        <v>36281</v>
      </c>
      <c r="F47" s="185">
        <v>3.2506507318405471</v>
      </c>
      <c r="G47" s="69">
        <v>9026.7595245339216</v>
      </c>
      <c r="H47" s="23" t="s">
        <v>32</v>
      </c>
      <c r="I47" s="69">
        <v>8085.2460354042469</v>
      </c>
      <c r="M47" s="69">
        <v>8085.2460354042469</v>
      </c>
      <c r="P47" s="69">
        <v>8085.2460354042469</v>
      </c>
      <c r="S47" s="69">
        <v>8085.2460354042469</v>
      </c>
      <c r="V47" s="69">
        <v>8085.2460354042469</v>
      </c>
      <c r="Y47" s="69">
        <v>8085.2460354042469</v>
      </c>
    </row>
    <row r="48" spans="1:25" x14ac:dyDescent="0.25">
      <c r="A48" s="66" t="s">
        <v>428</v>
      </c>
      <c r="B48" s="184">
        <v>67.400000000000006</v>
      </c>
      <c r="C48" s="68">
        <v>0.32700000000000001</v>
      </c>
      <c r="D48" s="23">
        <v>4103</v>
      </c>
      <c r="E48" s="87">
        <v>39753</v>
      </c>
      <c r="F48" s="185">
        <v>1.7076656077000001</v>
      </c>
      <c r="G48" s="69">
        <v>9863.1704877526317</v>
      </c>
      <c r="H48" s="23" t="s">
        <v>32</v>
      </c>
      <c r="I48" s="69">
        <v>9751.9148065967292</v>
      </c>
      <c r="M48" s="69">
        <v>9751.9148065967292</v>
      </c>
      <c r="P48" s="69">
        <v>9751.9148065967292</v>
      </c>
      <c r="S48" s="69">
        <v>9751.9148065967292</v>
      </c>
      <c r="V48" s="72">
        <v>9751.9148065967292</v>
      </c>
      <c r="Y48" s="72"/>
    </row>
    <row r="49" spans="1:25" x14ac:dyDescent="0.25">
      <c r="A49" s="66" t="s">
        <v>362</v>
      </c>
      <c r="B49" s="184">
        <v>1564.8695</v>
      </c>
      <c r="C49" s="68">
        <v>0.55200000000000005</v>
      </c>
      <c r="D49" s="23">
        <v>4103</v>
      </c>
      <c r="E49" s="87">
        <v>38626</v>
      </c>
      <c r="F49" s="185">
        <v>1.9651589249000001</v>
      </c>
      <c r="G49" s="69">
        <v>10157.588834526989</v>
      </c>
      <c r="H49" s="23" t="s">
        <v>32</v>
      </c>
      <c r="I49" s="69">
        <v>9847.8166630500036</v>
      </c>
      <c r="M49" s="69">
        <v>9847.8166630500036</v>
      </c>
      <c r="P49" s="69">
        <v>9847.8166630500036</v>
      </c>
      <c r="S49" s="72">
        <v>9847.8166630500036</v>
      </c>
      <c r="V49" s="72"/>
      <c r="Y49" s="72"/>
    </row>
    <row r="50" spans="1:25" x14ac:dyDescent="0.25">
      <c r="A50" s="66" t="s">
        <v>427</v>
      </c>
      <c r="B50" s="184">
        <v>96.2</v>
      </c>
      <c r="C50" s="68">
        <v>0.374</v>
      </c>
      <c r="D50" s="23">
        <v>4103</v>
      </c>
      <c r="E50" s="87">
        <v>39753</v>
      </c>
      <c r="F50" s="185">
        <v>1.7076656077000001</v>
      </c>
      <c r="G50" s="69">
        <v>12000.754079684913</v>
      </c>
      <c r="H50" s="23" t="s">
        <v>32</v>
      </c>
      <c r="I50" s="69">
        <v>11837.60633470311</v>
      </c>
      <c r="M50" s="69">
        <v>11837.60633470311</v>
      </c>
      <c r="P50" s="72">
        <v>11837.60633470311</v>
      </c>
      <c r="S50" s="72"/>
      <c r="V50" s="72"/>
      <c r="Y50" s="72"/>
    </row>
    <row r="51" spans="1:25" x14ac:dyDescent="0.25">
      <c r="A51" s="66" t="s">
        <v>426</v>
      </c>
      <c r="B51" s="184">
        <v>93.6</v>
      </c>
      <c r="C51" s="68">
        <v>0.39900000000000002</v>
      </c>
      <c r="D51" s="23">
        <v>4103</v>
      </c>
      <c r="E51" s="87">
        <v>39753</v>
      </c>
      <c r="F51" s="185">
        <v>1.7076656077000001</v>
      </c>
      <c r="G51" s="69">
        <v>12142.030460519298</v>
      </c>
      <c r="H51" s="23" t="s">
        <v>32</v>
      </c>
      <c r="I51" s="69">
        <v>12052.601326232978</v>
      </c>
      <c r="M51" s="97">
        <v>12052.601326232978</v>
      </c>
      <c r="P51" s="72">
        <v>12052.601326232978</v>
      </c>
      <c r="S51" s="72"/>
      <c r="V51" s="72"/>
      <c r="Y51" s="72"/>
    </row>
    <row r="52" spans="1:25" x14ac:dyDescent="0.25">
      <c r="A52" s="66" t="s">
        <v>392</v>
      </c>
      <c r="B52" s="184">
        <v>1055.9994999999999</v>
      </c>
      <c r="C52" s="68">
        <v>0.46200000000000002</v>
      </c>
      <c r="D52" s="23">
        <v>4103</v>
      </c>
      <c r="E52" s="87">
        <v>39356</v>
      </c>
      <c r="F52" s="185">
        <v>1.8189201815</v>
      </c>
      <c r="G52" s="69">
        <v>13090.515427717988</v>
      </c>
      <c r="H52" s="23" t="s">
        <v>32</v>
      </c>
      <c r="I52" s="69">
        <v>12760.28893443959</v>
      </c>
      <c r="M52" s="72">
        <v>12760.28893443959</v>
      </c>
      <c r="P52" s="72"/>
      <c r="S52" s="72"/>
      <c r="V52" s="72"/>
      <c r="Y52" s="72"/>
    </row>
    <row r="53" spans="1:25" x14ac:dyDescent="0.25">
      <c r="A53" s="66" t="s">
        <v>391</v>
      </c>
      <c r="B53" s="184">
        <v>96.23</v>
      </c>
      <c r="C53" s="68">
        <v>0.57099999999999995</v>
      </c>
      <c r="D53" s="23">
        <v>4103</v>
      </c>
      <c r="E53" s="87">
        <v>38169</v>
      </c>
      <c r="F53" s="185">
        <v>2.1284686767999998</v>
      </c>
      <c r="G53" s="69">
        <v>16310.980144593388</v>
      </c>
      <c r="H53" s="23" t="s">
        <v>32</v>
      </c>
      <c r="I53" s="69">
        <v>16310.980122474832</v>
      </c>
      <c r="M53" s="72">
        <v>16310.980122474832</v>
      </c>
      <c r="P53" s="72"/>
      <c r="S53" s="72"/>
      <c r="V53" s="72"/>
      <c r="Y53" s="72"/>
    </row>
  </sheetData>
  <mergeCells count="5">
    <mergeCell ref="O4:P4"/>
    <mergeCell ref="A1:I1"/>
    <mergeCell ref="R4:S4"/>
    <mergeCell ref="U4:V4"/>
    <mergeCell ref="X4:Y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I19" workbookViewId="0">
      <selection activeCell="S7" sqref="S7:S32"/>
    </sheetView>
  </sheetViews>
  <sheetFormatPr defaultRowHeight="15" x14ac:dyDescent="0.25"/>
  <cols>
    <col min="3" max="3" width="19.28515625" bestFit="1" customWidth="1"/>
    <col min="8" max="8" width="41.85546875" bestFit="1" customWidth="1"/>
    <col min="9" max="9" width="19.28515625" bestFit="1" customWidth="1"/>
    <col min="11" max="11" width="9.140625" style="18"/>
    <col min="13" max="13" width="17.5703125" bestFit="1" customWidth="1"/>
    <col min="17" max="17" width="17.5703125" bestFit="1" customWidth="1"/>
  </cols>
  <sheetData>
    <row r="1" spans="1:19" ht="15" customHeight="1" x14ac:dyDescent="0.25">
      <c r="A1" s="216" t="s">
        <v>465</v>
      </c>
      <c r="B1" s="217"/>
      <c r="C1" s="217"/>
      <c r="D1" s="217"/>
      <c r="E1" s="217"/>
      <c r="F1" s="217"/>
      <c r="G1" s="217"/>
      <c r="H1" s="217"/>
      <c r="I1" s="218"/>
    </row>
    <row r="2" spans="1:19" x14ac:dyDescent="0.25">
      <c r="A2" s="219"/>
      <c r="B2" s="220"/>
      <c r="C2" s="220"/>
      <c r="D2" s="220"/>
      <c r="E2" s="220"/>
      <c r="F2" s="220"/>
      <c r="G2" s="220"/>
      <c r="H2" s="220"/>
      <c r="I2" s="221"/>
    </row>
    <row r="3" spans="1:19" x14ac:dyDescent="0.25">
      <c r="A3" s="219"/>
      <c r="B3" s="220"/>
      <c r="C3" s="220"/>
      <c r="D3" s="220"/>
      <c r="E3" s="220"/>
      <c r="F3" s="220"/>
      <c r="G3" s="220"/>
      <c r="H3" s="220"/>
      <c r="I3" s="221"/>
      <c r="N3">
        <v>920.27983357388496</v>
      </c>
    </row>
    <row r="4" spans="1:19" ht="15.75" thickBot="1" x14ac:dyDescent="0.3">
      <c r="A4" s="222"/>
      <c r="B4" s="223"/>
      <c r="C4" s="223"/>
      <c r="D4" s="223"/>
      <c r="E4" s="223"/>
      <c r="F4" s="223"/>
      <c r="G4" s="223"/>
      <c r="H4" s="223"/>
      <c r="I4" s="224"/>
    </row>
    <row r="5" spans="1:19" x14ac:dyDescent="0.25">
      <c r="Q5" s="215" t="s">
        <v>382</v>
      </c>
      <c r="R5" s="215"/>
      <c r="S5" s="215"/>
    </row>
    <row r="6" spans="1:19" x14ac:dyDescent="0.25">
      <c r="A6" s="62" t="s">
        <v>132</v>
      </c>
      <c r="B6" s="62" t="s">
        <v>133</v>
      </c>
      <c r="C6" s="62" t="s">
        <v>134</v>
      </c>
      <c r="D6" s="62" t="s">
        <v>135</v>
      </c>
      <c r="E6" s="62" t="s">
        <v>136</v>
      </c>
      <c r="F6" s="62" t="s">
        <v>137</v>
      </c>
      <c r="G6" s="63" t="s">
        <v>138</v>
      </c>
      <c r="H6" s="63" t="s">
        <v>139</v>
      </c>
      <c r="I6" s="64" t="s">
        <v>140</v>
      </c>
      <c r="M6" s="76" t="s">
        <v>182</v>
      </c>
      <c r="N6" s="74">
        <f>AVERAGE(O7:O75)</f>
        <v>1077.3544804511903</v>
      </c>
      <c r="O6" s="64" t="s">
        <v>140</v>
      </c>
      <c r="Q6" s="76" t="s">
        <v>182</v>
      </c>
      <c r="R6" s="74">
        <f>AVERAGE(S7:S31)</f>
        <v>931.47255154546394</v>
      </c>
      <c r="S6" s="64" t="s">
        <v>140</v>
      </c>
    </row>
    <row r="7" spans="1:19" x14ac:dyDescent="0.25">
      <c r="A7" s="35">
        <v>3487</v>
      </c>
      <c r="B7" s="65" t="s">
        <v>444</v>
      </c>
      <c r="C7" s="66" t="s">
        <v>450</v>
      </c>
      <c r="D7" s="67">
        <v>1506807</v>
      </c>
      <c r="E7" s="66" t="s">
        <v>451</v>
      </c>
      <c r="F7" s="68">
        <v>0.47399999999999998</v>
      </c>
      <c r="G7" s="23">
        <v>1504</v>
      </c>
      <c r="H7" s="23" t="s">
        <v>38</v>
      </c>
      <c r="I7" s="69">
        <v>116.3587318133377</v>
      </c>
      <c r="M7" s="76" t="s">
        <v>183</v>
      </c>
      <c r="N7" s="69">
        <f>QUARTILE(O7:O75,1)</f>
        <v>256.28351000127668</v>
      </c>
      <c r="O7" s="69">
        <v>116.3587318133377</v>
      </c>
      <c r="Q7" s="76" t="s">
        <v>183</v>
      </c>
      <c r="R7" s="69">
        <f>QUARTILE(S7:S75,1)</f>
        <v>250.43811879038526</v>
      </c>
      <c r="S7" s="69">
        <v>116.3587318133377</v>
      </c>
    </row>
    <row r="8" spans="1:19" x14ac:dyDescent="0.25">
      <c r="A8" s="35">
        <v>1541</v>
      </c>
      <c r="B8" s="65" t="s">
        <v>209</v>
      </c>
      <c r="C8" s="66" t="s">
        <v>380</v>
      </c>
      <c r="D8" s="67">
        <v>1507300</v>
      </c>
      <c r="E8" s="66" t="s">
        <v>440</v>
      </c>
      <c r="F8" s="68">
        <v>0.49380000000000002</v>
      </c>
      <c r="G8" s="23">
        <v>1504</v>
      </c>
      <c r="H8" s="23" t="s">
        <v>38</v>
      </c>
      <c r="I8" s="69">
        <v>156.93132217165706</v>
      </c>
      <c r="M8" s="76" t="s">
        <v>184</v>
      </c>
      <c r="N8" s="69">
        <f>QUARTILE(O7:O75,3)</f>
        <v>1458.3689793115241</v>
      </c>
      <c r="O8" s="69">
        <v>156.93132217165706</v>
      </c>
      <c r="Q8" s="76" t="s">
        <v>184</v>
      </c>
      <c r="R8" s="69">
        <f>QUARTILE(S7:S75,3)</f>
        <v>1443.261352924384</v>
      </c>
      <c r="S8" s="69">
        <v>156.93132217165706</v>
      </c>
    </row>
    <row r="9" spans="1:19" x14ac:dyDescent="0.25">
      <c r="A9" s="35">
        <v>1538</v>
      </c>
      <c r="B9" s="65" t="s">
        <v>209</v>
      </c>
      <c r="C9" s="66" t="s">
        <v>380</v>
      </c>
      <c r="D9" s="67">
        <v>1507300</v>
      </c>
      <c r="E9" s="66" t="s">
        <v>437</v>
      </c>
      <c r="F9" s="68">
        <v>0.49299999999999999</v>
      </c>
      <c r="G9" s="23">
        <v>1504</v>
      </c>
      <c r="H9" s="23" t="s">
        <v>38</v>
      </c>
      <c r="I9" s="69">
        <v>161.49428759260309</v>
      </c>
      <c r="M9" s="76" t="s">
        <v>185</v>
      </c>
      <c r="N9" s="69">
        <f>N8-N7</f>
        <v>1202.0854693102474</v>
      </c>
      <c r="O9" s="69">
        <v>161.49428759260309</v>
      </c>
      <c r="Q9" s="76" t="s">
        <v>185</v>
      </c>
      <c r="R9" s="69">
        <f>R8-R7</f>
        <v>1192.8232341339988</v>
      </c>
      <c r="S9" s="69">
        <v>161.49428759260309</v>
      </c>
    </row>
    <row r="10" spans="1:19" x14ac:dyDescent="0.25">
      <c r="A10" s="35">
        <v>1542</v>
      </c>
      <c r="B10" s="65" t="s">
        <v>209</v>
      </c>
      <c r="C10" s="66" t="s">
        <v>380</v>
      </c>
      <c r="D10" s="67">
        <v>1507300</v>
      </c>
      <c r="E10" s="66" t="s">
        <v>441</v>
      </c>
      <c r="F10" s="68">
        <v>0.49399999999999999</v>
      </c>
      <c r="G10" s="23">
        <v>1504</v>
      </c>
      <c r="H10" s="23" t="s">
        <v>38</v>
      </c>
      <c r="I10" s="69">
        <v>213.28995627885857</v>
      </c>
      <c r="M10" s="76" t="s">
        <v>186</v>
      </c>
      <c r="N10" s="69">
        <f>N7-(N9*1.5)</f>
        <v>-1546.8446939640944</v>
      </c>
      <c r="O10" s="69">
        <v>213.28995627885857</v>
      </c>
      <c r="Q10" s="76" t="s">
        <v>186</v>
      </c>
      <c r="R10" s="69">
        <f>R7-(R9*1.5)</f>
        <v>-1538.7967324106128</v>
      </c>
      <c r="S10" s="69">
        <v>213.28995627885857</v>
      </c>
    </row>
    <row r="11" spans="1:19" x14ac:dyDescent="0.25">
      <c r="A11" s="35">
        <v>1539</v>
      </c>
      <c r="B11" s="65" t="s">
        <v>209</v>
      </c>
      <c r="C11" s="66" t="s">
        <v>380</v>
      </c>
      <c r="D11" s="67">
        <v>1507300</v>
      </c>
      <c r="E11" s="66" t="s">
        <v>438</v>
      </c>
      <c r="F11" s="68">
        <v>0.49299999999999999</v>
      </c>
      <c r="G11" s="23">
        <v>1504</v>
      </c>
      <c r="H11" s="23" t="s">
        <v>38</v>
      </c>
      <c r="I11" s="69">
        <v>242.10479270112694</v>
      </c>
      <c r="M11" s="76" t="s">
        <v>187</v>
      </c>
      <c r="N11" s="69">
        <f>N8+(N9*1.5)</f>
        <v>3261.4971832768952</v>
      </c>
      <c r="O11" s="69">
        <v>242.10479270112694</v>
      </c>
      <c r="Q11" s="76" t="s">
        <v>187</v>
      </c>
      <c r="R11" s="69">
        <f>R8+(R9*1.5)</f>
        <v>3232.4962041253821</v>
      </c>
      <c r="S11" s="69">
        <v>242.10479270112694</v>
      </c>
    </row>
    <row r="12" spans="1:19" x14ac:dyDescent="0.25">
      <c r="A12" s="35">
        <v>1537</v>
      </c>
      <c r="B12" s="65" t="s">
        <v>209</v>
      </c>
      <c r="C12" s="66" t="s">
        <v>380</v>
      </c>
      <c r="D12" s="67">
        <v>1507300</v>
      </c>
      <c r="E12" s="66" t="s">
        <v>436</v>
      </c>
      <c r="F12" s="68">
        <v>0.49399999999999999</v>
      </c>
      <c r="G12" s="23">
        <v>1504</v>
      </c>
      <c r="H12" s="23" t="s">
        <v>38</v>
      </c>
      <c r="I12" s="69">
        <v>244.33803587477817</v>
      </c>
      <c r="M12" s="76" t="s">
        <v>188</v>
      </c>
      <c r="N12" s="69">
        <f>_xlfn.STDEV.S(O7:O75)</f>
        <v>1136.9946403454398</v>
      </c>
      <c r="O12" s="69">
        <v>244.33803587477817</v>
      </c>
      <c r="Q12" s="76" t="s">
        <v>188</v>
      </c>
      <c r="R12" s="69">
        <f>_xlfn.STDEV.S(S7:S75)</f>
        <v>811.94635009847934</v>
      </c>
      <c r="S12" s="69">
        <v>244.33803587477817</v>
      </c>
    </row>
    <row r="13" spans="1:19" x14ac:dyDescent="0.25">
      <c r="A13" s="35">
        <v>1540</v>
      </c>
      <c r="B13" s="65" t="s">
        <v>209</v>
      </c>
      <c r="C13" s="66" t="s">
        <v>380</v>
      </c>
      <c r="D13" s="67">
        <v>1507300</v>
      </c>
      <c r="E13" s="66" t="s">
        <v>439</v>
      </c>
      <c r="F13" s="68">
        <v>0.49299999999999999</v>
      </c>
      <c r="G13" s="23">
        <v>1504</v>
      </c>
      <c r="H13" s="23" t="s">
        <v>38</v>
      </c>
      <c r="I13" s="69">
        <v>250.43811879038526</v>
      </c>
      <c r="M13" s="76" t="s">
        <v>7</v>
      </c>
      <c r="N13" s="71">
        <f>N12/N6</f>
        <v>1.0553579726788462</v>
      </c>
      <c r="O13" s="69">
        <v>250.43811879038526</v>
      </c>
      <c r="Q13" s="76" t="s">
        <v>7</v>
      </c>
      <c r="R13" s="71">
        <f>R12/R6</f>
        <v>0.87168038258489611</v>
      </c>
      <c r="S13" s="69">
        <v>250.43811879038526</v>
      </c>
    </row>
    <row r="14" spans="1:19" x14ac:dyDescent="0.25">
      <c r="A14" s="35">
        <v>1543</v>
      </c>
      <c r="B14" s="65" t="s">
        <v>209</v>
      </c>
      <c r="C14" s="66" t="s">
        <v>380</v>
      </c>
      <c r="D14" s="67">
        <v>1507300</v>
      </c>
      <c r="E14" s="66" t="s">
        <v>309</v>
      </c>
      <c r="F14" s="68">
        <v>0.6</v>
      </c>
      <c r="G14" s="23">
        <v>1504</v>
      </c>
      <c r="H14" s="23" t="s">
        <v>38</v>
      </c>
      <c r="I14" s="69">
        <v>273.81968363395094</v>
      </c>
      <c r="M14" s="76"/>
      <c r="N14" s="23"/>
      <c r="O14" s="69">
        <v>273.81968363395094</v>
      </c>
      <c r="Q14" s="76"/>
      <c r="R14" s="23"/>
      <c r="S14" s="69">
        <v>273.81968363395094</v>
      </c>
    </row>
    <row r="15" spans="1:19" x14ac:dyDescent="0.25">
      <c r="A15" s="35">
        <v>3482</v>
      </c>
      <c r="B15" s="65" t="s">
        <v>444</v>
      </c>
      <c r="C15" s="66" t="s">
        <v>445</v>
      </c>
      <c r="D15" s="67">
        <v>1505486</v>
      </c>
      <c r="E15" s="66" t="s">
        <v>258</v>
      </c>
      <c r="F15" s="68">
        <v>0.60599999999999998</v>
      </c>
      <c r="G15" s="23">
        <v>1504</v>
      </c>
      <c r="H15" s="23" t="s">
        <v>38</v>
      </c>
      <c r="I15" s="69">
        <v>412.86282541202706</v>
      </c>
      <c r="M15" s="76" t="s">
        <v>191</v>
      </c>
      <c r="N15" s="74">
        <f>N6*0.75</f>
        <v>808.01586033839271</v>
      </c>
      <c r="O15" s="69">
        <v>412.86282541202706</v>
      </c>
      <c r="Q15" s="76" t="s">
        <v>191</v>
      </c>
      <c r="R15" s="74">
        <f>R6*0.75</f>
        <v>698.60441365909799</v>
      </c>
      <c r="S15" s="69">
        <v>412.86282541202706</v>
      </c>
    </row>
    <row r="16" spans="1:19" x14ac:dyDescent="0.25">
      <c r="A16" s="35">
        <v>3484</v>
      </c>
      <c r="B16" s="65" t="s">
        <v>444</v>
      </c>
      <c r="C16" s="66" t="s">
        <v>445</v>
      </c>
      <c r="D16" s="67">
        <v>1505486</v>
      </c>
      <c r="E16" s="66" t="s">
        <v>448</v>
      </c>
      <c r="F16" s="68">
        <v>0.59399999999999997</v>
      </c>
      <c r="G16" s="23">
        <v>1504</v>
      </c>
      <c r="H16" s="23" t="s">
        <v>38</v>
      </c>
      <c r="I16" s="69">
        <v>414.82793865418876</v>
      </c>
      <c r="M16" s="76" t="s">
        <v>192</v>
      </c>
      <c r="N16" s="74">
        <f>N6*1.25</f>
        <v>1346.6931005639879</v>
      </c>
      <c r="O16" s="69">
        <v>414.82793865418876</v>
      </c>
      <c r="Q16" s="76" t="s">
        <v>192</v>
      </c>
      <c r="R16" s="74">
        <f>R6*1.25</f>
        <v>1164.34068943183</v>
      </c>
      <c r="S16" s="69">
        <v>414.82793865418876</v>
      </c>
    </row>
    <row r="17" spans="1:19" x14ac:dyDescent="0.25">
      <c r="A17" s="35">
        <v>3486</v>
      </c>
      <c r="B17" s="65" t="s">
        <v>444</v>
      </c>
      <c r="C17" s="66" t="s">
        <v>445</v>
      </c>
      <c r="D17" s="67">
        <v>1505486</v>
      </c>
      <c r="E17" s="66" t="s">
        <v>449</v>
      </c>
      <c r="F17" s="68">
        <v>0.61799999999999999</v>
      </c>
      <c r="G17" s="23">
        <v>1504</v>
      </c>
      <c r="H17" s="23" t="s">
        <v>38</v>
      </c>
      <c r="I17" s="69">
        <v>454.70400760753739</v>
      </c>
      <c r="O17" s="69">
        <v>454.70400760753739</v>
      </c>
      <c r="S17" s="69">
        <v>454.70400760753739</v>
      </c>
    </row>
    <row r="18" spans="1:19" x14ac:dyDescent="0.25">
      <c r="A18" s="35">
        <v>3485</v>
      </c>
      <c r="B18" s="65" t="s">
        <v>444</v>
      </c>
      <c r="C18" s="66" t="s">
        <v>445</v>
      </c>
      <c r="D18" s="67">
        <v>1505486</v>
      </c>
      <c r="E18" s="66" t="s">
        <v>361</v>
      </c>
      <c r="F18" s="68">
        <v>0.57899999999999996</v>
      </c>
      <c r="G18" s="23">
        <v>1504</v>
      </c>
      <c r="H18" s="23" t="s">
        <v>38</v>
      </c>
      <c r="I18" s="69">
        <v>1328.9649719237686</v>
      </c>
      <c r="O18" s="69">
        <v>1328.9649719237686</v>
      </c>
      <c r="S18" s="69">
        <v>1328.9649719237686</v>
      </c>
    </row>
    <row r="19" spans="1:19" x14ac:dyDescent="0.25">
      <c r="A19" s="35">
        <v>3483</v>
      </c>
      <c r="B19" s="65" t="s">
        <v>444</v>
      </c>
      <c r="C19" s="66" t="s">
        <v>445</v>
      </c>
      <c r="D19" s="67">
        <v>1505486</v>
      </c>
      <c r="E19" s="66" t="s">
        <v>447</v>
      </c>
      <c r="F19" s="68">
        <v>0.66500000000000004</v>
      </c>
      <c r="G19" s="23">
        <v>1504</v>
      </c>
      <c r="H19" s="23" t="s">
        <v>38</v>
      </c>
      <c r="I19" s="69">
        <v>1495.5642389158934</v>
      </c>
      <c r="O19" s="69">
        <v>1495.5642389158934</v>
      </c>
      <c r="S19" s="69">
        <v>1495.5642389158934</v>
      </c>
    </row>
    <row r="20" spans="1:19" x14ac:dyDescent="0.25">
      <c r="A20" s="35">
        <v>1495</v>
      </c>
      <c r="B20" s="65" t="s">
        <v>209</v>
      </c>
      <c r="C20" s="66" t="s">
        <v>434</v>
      </c>
      <c r="D20" s="67">
        <v>1505437</v>
      </c>
      <c r="E20" s="66" t="s">
        <v>435</v>
      </c>
      <c r="F20" s="68">
        <v>0.70799999999999996</v>
      </c>
      <c r="G20" s="23">
        <v>1504</v>
      </c>
      <c r="H20" s="23" t="s">
        <v>38</v>
      </c>
      <c r="I20" s="69">
        <v>2796.1058766843685</v>
      </c>
      <c r="O20" s="69">
        <v>2796.1058766843685</v>
      </c>
      <c r="S20" s="69">
        <v>2796.1058766843685</v>
      </c>
    </row>
    <row r="21" spans="1:19" x14ac:dyDescent="0.25">
      <c r="A21" s="35">
        <v>3481</v>
      </c>
      <c r="B21" s="65" t="s">
        <v>444</v>
      </c>
      <c r="C21" s="66" t="s">
        <v>445</v>
      </c>
      <c r="D21" s="67">
        <v>1505486</v>
      </c>
      <c r="E21" s="66" t="s">
        <v>446</v>
      </c>
      <c r="F21" s="68">
        <v>0.49399999999999999</v>
      </c>
      <c r="G21" s="23">
        <v>1504</v>
      </c>
      <c r="H21" s="23" t="s">
        <v>38</v>
      </c>
      <c r="I21" s="69">
        <v>2862.6240612071761</v>
      </c>
      <c r="O21" s="69">
        <v>2862.6240612071761</v>
      </c>
      <c r="S21" s="69">
        <v>2862.6240612071761</v>
      </c>
    </row>
    <row r="22" spans="1:19" x14ac:dyDescent="0.25">
      <c r="A22" s="35">
        <v>1557</v>
      </c>
      <c r="B22" s="65" t="s">
        <v>209</v>
      </c>
      <c r="C22" s="66" t="s">
        <v>442</v>
      </c>
      <c r="D22" s="67">
        <v>1508084</v>
      </c>
      <c r="E22" s="66" t="s">
        <v>443</v>
      </c>
      <c r="F22" s="68">
        <v>0.55100000000000005</v>
      </c>
      <c r="G22" s="23">
        <v>1504</v>
      </c>
      <c r="H22" s="23" t="s">
        <v>38</v>
      </c>
      <c r="I22" s="69">
        <v>5060.1003555496773</v>
      </c>
      <c r="O22" s="104">
        <v>5060.1003555496773</v>
      </c>
      <c r="S22" s="104"/>
    </row>
    <row r="23" spans="1:19" x14ac:dyDescent="0.25">
      <c r="O23" s="102">
        <v>1314.5176551341101</v>
      </c>
      <c r="S23" s="102">
        <v>1314.5176551341101</v>
      </c>
    </row>
    <row r="24" spans="1:19" x14ac:dyDescent="0.25">
      <c r="O24" s="102">
        <v>563.27808641249612</v>
      </c>
      <c r="S24" s="102">
        <v>563.27808641249612</v>
      </c>
    </row>
    <row r="25" spans="1:19" x14ac:dyDescent="0.25">
      <c r="F25" t="s">
        <v>464</v>
      </c>
      <c r="G25" s="98">
        <v>1.0277296862</v>
      </c>
      <c r="H25" s="99" t="s">
        <v>462</v>
      </c>
      <c r="I25" s="99" t="s">
        <v>463</v>
      </c>
      <c r="J25" s="99" t="s">
        <v>140</v>
      </c>
      <c r="K25" s="103"/>
      <c r="O25" s="102">
        <v>1911.78276226924</v>
      </c>
      <c r="S25" s="102">
        <v>1911.78276226924</v>
      </c>
    </row>
    <row r="26" spans="1:19" x14ac:dyDescent="0.25">
      <c r="H26" s="34" t="s">
        <v>452</v>
      </c>
      <c r="I26" s="100">
        <v>1279.05</v>
      </c>
      <c r="J26" s="101">
        <f t="shared" ref="J26:J35" si="0">I26*$G$25</f>
        <v>1314.5176551341101</v>
      </c>
      <c r="K26" s="22"/>
      <c r="O26" s="102">
        <v>1463.4048547739042</v>
      </c>
      <c r="S26" s="102">
        <v>1463.4048547739042</v>
      </c>
    </row>
    <row r="27" spans="1:19" x14ac:dyDescent="0.25">
      <c r="H27" s="34" t="s">
        <v>453</v>
      </c>
      <c r="I27" s="100">
        <v>548.08000000000004</v>
      </c>
      <c r="J27" s="101">
        <f t="shared" si="0"/>
        <v>563.27808641249612</v>
      </c>
      <c r="K27" s="22"/>
      <c r="O27" s="102">
        <v>1021.3885940361461</v>
      </c>
      <c r="S27" s="102">
        <v>1021.3885940361461</v>
      </c>
    </row>
    <row r="28" spans="1:19" x14ac:dyDescent="0.25">
      <c r="H28" s="34" t="s">
        <v>454</v>
      </c>
      <c r="I28" s="100">
        <v>1860.2</v>
      </c>
      <c r="J28" s="101">
        <f t="shared" si="0"/>
        <v>1911.78276226924</v>
      </c>
      <c r="K28" s="22"/>
      <c r="O28" s="102">
        <v>361.69918576122802</v>
      </c>
      <c r="S28" s="102">
        <v>361.69918576122802</v>
      </c>
    </row>
    <row r="29" spans="1:19" x14ac:dyDescent="0.25">
      <c r="H29" s="34" t="s">
        <v>455</v>
      </c>
      <c r="I29" s="100">
        <v>1423.92</v>
      </c>
      <c r="J29" s="101">
        <f t="shared" si="0"/>
        <v>1463.4048547739042</v>
      </c>
      <c r="K29" s="22"/>
      <c r="O29" s="102">
        <v>1895.95572510176</v>
      </c>
      <c r="S29" s="102">
        <v>1895.95572510176</v>
      </c>
    </row>
    <row r="30" spans="1:19" x14ac:dyDescent="0.25">
      <c r="H30" s="34" t="s">
        <v>456</v>
      </c>
      <c r="I30" s="100">
        <v>993.83</v>
      </c>
      <c r="J30" s="101">
        <f t="shared" si="0"/>
        <v>1021.3885940361461</v>
      </c>
      <c r="K30" s="22"/>
      <c r="O30" s="102">
        <v>1443.261352924384</v>
      </c>
      <c r="S30" s="102">
        <v>1443.261352924384</v>
      </c>
    </row>
    <row r="31" spans="1:19" x14ac:dyDescent="0.25">
      <c r="H31" s="34" t="s">
        <v>457</v>
      </c>
      <c r="I31" s="100">
        <v>351.94</v>
      </c>
      <c r="J31" s="101">
        <f t="shared" si="0"/>
        <v>361.69918576122802</v>
      </c>
      <c r="K31" s="22"/>
      <c r="O31" s="102">
        <v>955.62417141620813</v>
      </c>
      <c r="S31" s="102">
        <v>955.62417141620813</v>
      </c>
    </row>
    <row r="32" spans="1:19" x14ac:dyDescent="0.25">
      <c r="H32" s="34" t="s">
        <v>458</v>
      </c>
      <c r="I32" s="100">
        <v>1844.8</v>
      </c>
      <c r="J32" s="101">
        <f t="shared" si="0"/>
        <v>1895.95572510176</v>
      </c>
      <c r="K32" s="22"/>
      <c r="O32" s="102">
        <v>595.77489909014002</v>
      </c>
      <c r="S32" s="102">
        <v>595.77489909014002</v>
      </c>
    </row>
    <row r="33" spans="3:20" x14ac:dyDescent="0.25">
      <c r="H33" s="34" t="s">
        <v>459</v>
      </c>
      <c r="I33" s="100">
        <v>1404.32</v>
      </c>
      <c r="J33" s="101">
        <f t="shared" si="0"/>
        <v>1443.261352924384</v>
      </c>
      <c r="K33" s="22"/>
    </row>
    <row r="34" spans="3:20" x14ac:dyDescent="0.25">
      <c r="H34" s="34" t="s">
        <v>460</v>
      </c>
      <c r="I34" s="100">
        <v>929.84</v>
      </c>
      <c r="J34" s="101">
        <f t="shared" si="0"/>
        <v>955.62417141620813</v>
      </c>
      <c r="K34" s="22"/>
    </row>
    <row r="35" spans="3:20" x14ac:dyDescent="0.25">
      <c r="H35" s="34" t="s">
        <v>461</v>
      </c>
      <c r="I35" s="100">
        <v>579.70000000000005</v>
      </c>
      <c r="J35" s="101">
        <f t="shared" si="0"/>
        <v>595.77489909014002</v>
      </c>
      <c r="K35" s="22"/>
    </row>
    <row r="41" spans="3:20" x14ac:dyDescent="0.25">
      <c r="C41" s="76" t="s">
        <v>182</v>
      </c>
      <c r="D41" s="74">
        <f>AVERAGE(E42:E110)</f>
        <v>1033.775556748574</v>
      </c>
      <c r="E41" s="64" t="s">
        <v>140</v>
      </c>
      <c r="H41" s="76" t="s">
        <v>182</v>
      </c>
      <c r="I41" s="74">
        <f>AVERAGE(J42:J110)</f>
        <v>765.35390349516706</v>
      </c>
      <c r="J41" s="64" t="s">
        <v>140</v>
      </c>
      <c r="M41" s="74">
        <f>AVERAGE(N42:N110)</f>
        <v>447.81373957968935</v>
      </c>
      <c r="N41" s="64" t="s">
        <v>140</v>
      </c>
      <c r="O41" s="106"/>
      <c r="P41" s="106"/>
      <c r="Q41" s="74">
        <f>AVERAGE(R42:R110)</f>
        <v>272.45903669966356</v>
      </c>
      <c r="R41" s="64" t="s">
        <v>140</v>
      </c>
      <c r="S41" s="93"/>
      <c r="T41" s="106"/>
    </row>
    <row r="42" spans="3:20" x14ac:dyDescent="0.25">
      <c r="C42" s="76" t="s">
        <v>183</v>
      </c>
      <c r="D42" s="69">
        <f>QUARTILE(E42:E110,1)</f>
        <v>240.98779975735488</v>
      </c>
      <c r="E42" s="69">
        <v>121.7939450355282</v>
      </c>
      <c r="H42" s="76" t="s">
        <v>183</v>
      </c>
      <c r="I42" s="69">
        <f>QUARTILE(J42:J110,1)</f>
        <v>234.50365924804214</v>
      </c>
      <c r="J42" s="69">
        <v>121.7939450355282</v>
      </c>
      <c r="M42" s="69">
        <f>QUARTILE(N42:N110,1)</f>
        <v>221.53537822941672</v>
      </c>
      <c r="N42" s="69">
        <v>121.7939450355282</v>
      </c>
      <c r="O42" s="106"/>
      <c r="P42" s="106"/>
      <c r="Q42" s="69">
        <f>QUARTILE(R42:R110,1)</f>
        <v>193.30489180003687</v>
      </c>
      <c r="R42" s="69">
        <v>121.7939450355282</v>
      </c>
      <c r="S42" s="95"/>
      <c r="T42" s="106"/>
    </row>
    <row r="43" spans="3:20" x14ac:dyDescent="0.25">
      <c r="C43" s="76" t="s">
        <v>184</v>
      </c>
      <c r="D43" s="69">
        <f>QUARTILE(E42:E110,3)</f>
        <v>1370.6147886717999</v>
      </c>
      <c r="E43" s="69">
        <v>159.40471779095071</v>
      </c>
      <c r="H43" s="76" t="s">
        <v>184</v>
      </c>
      <c r="I43" s="69">
        <f>QUARTILE(J42:J110,3)</f>
        <v>895.41778621956792</v>
      </c>
      <c r="J43" s="69">
        <v>159.40471779095071</v>
      </c>
      <c r="M43" s="69">
        <f>QUARTILE(N42:N110,3)</f>
        <v>417.6453347179941</v>
      </c>
      <c r="N43" s="69">
        <v>159.40471779095071</v>
      </c>
      <c r="O43" s="106"/>
      <c r="P43" s="106"/>
      <c r="Q43" s="69">
        <f>QUARTILE(R42:R110,3)</f>
        <v>348.25419245551097</v>
      </c>
      <c r="R43" s="69">
        <v>159.40471779095071</v>
      </c>
      <c r="S43" s="95"/>
      <c r="T43" s="106"/>
    </row>
    <row r="44" spans="3:20" x14ac:dyDescent="0.25">
      <c r="C44" s="76" t="s">
        <v>185</v>
      </c>
      <c r="D44" s="69">
        <f>D43-D42</f>
        <v>1129.6269889144451</v>
      </c>
      <c r="E44" s="69">
        <v>165.07440537065702</v>
      </c>
      <c r="H44" s="76" t="s">
        <v>185</v>
      </c>
      <c r="I44" s="69">
        <f>I43-I42</f>
        <v>660.91412697152577</v>
      </c>
      <c r="J44" s="69">
        <v>165.07440537065702</v>
      </c>
      <c r="M44" s="69">
        <f>M43-M42</f>
        <v>196.10995648857738</v>
      </c>
      <c r="N44" s="69">
        <v>165.07440537065702</v>
      </c>
      <c r="O44" s="106"/>
      <c r="P44" s="106"/>
      <c r="Q44" s="69">
        <f>Q43-Q42</f>
        <v>154.9493006554741</v>
      </c>
      <c r="R44" s="69">
        <v>165.07440537065702</v>
      </c>
      <c r="S44" s="95"/>
      <c r="T44" s="106"/>
    </row>
    <row r="45" spans="3:20" x14ac:dyDescent="0.25">
      <c r="C45" s="76" t="s">
        <v>186</v>
      </c>
      <c r="D45" s="69">
        <f>D42-(D44*1.5)</f>
        <v>-1453.4526836143127</v>
      </c>
      <c r="E45" s="69">
        <v>221.53537822941672</v>
      </c>
      <c r="H45" s="76" t="s">
        <v>186</v>
      </c>
      <c r="I45" s="69">
        <f>I42-(I44*1.5)</f>
        <v>-756.86753120924652</v>
      </c>
      <c r="J45" s="69">
        <v>221.53537822941672</v>
      </c>
      <c r="M45" s="69">
        <f>M42-(M44*1.5)</f>
        <v>-72.629556503449351</v>
      </c>
      <c r="N45" s="69">
        <v>221.53537822941672</v>
      </c>
      <c r="O45" s="106"/>
      <c r="P45" s="106"/>
      <c r="Q45" s="69">
        <f>Q42-(Q44*1.5)</f>
        <v>-39.119059183174301</v>
      </c>
      <c r="R45" s="69">
        <v>221.53537822941672</v>
      </c>
      <c r="S45" s="95"/>
      <c r="T45" s="106"/>
    </row>
    <row r="46" spans="3:20" x14ac:dyDescent="0.25">
      <c r="C46" s="76" t="s">
        <v>187</v>
      </c>
      <c r="D46" s="69">
        <f>D43+(D44*1.5)</f>
        <v>3065.0552720434675</v>
      </c>
      <c r="E46" s="69">
        <v>247.47194026666759</v>
      </c>
      <c r="H46" s="76" t="s">
        <v>187</v>
      </c>
      <c r="I46" s="69">
        <f>I43+(I44*1.5)</f>
        <v>1886.7889766768567</v>
      </c>
      <c r="J46" s="69">
        <v>247.47194026666759</v>
      </c>
      <c r="M46" s="69">
        <f>M43+(M44*1.5)</f>
        <v>711.81026945086023</v>
      </c>
      <c r="N46" s="69">
        <v>247.47194026666759</v>
      </c>
      <c r="O46" s="106"/>
      <c r="P46" s="106"/>
      <c r="Q46" s="69">
        <f>Q43+(Q44*1.5)</f>
        <v>580.67814343872215</v>
      </c>
      <c r="R46" s="69">
        <v>247.47194026666759</v>
      </c>
      <c r="S46" s="95"/>
      <c r="T46" s="106"/>
    </row>
    <row r="47" spans="3:20" x14ac:dyDescent="0.25">
      <c r="C47" s="76" t="s">
        <v>188</v>
      </c>
      <c r="D47" s="69">
        <f>_xlfn.STDEV.S(E42:E110)</f>
        <v>1401.5789858439032</v>
      </c>
      <c r="E47" s="69">
        <v>249.75469152947721</v>
      </c>
      <c r="H47" s="76" t="s">
        <v>188</v>
      </c>
      <c r="I47" s="69">
        <f>_xlfn.STDEV.S(J42:J110)</f>
        <v>932.52003651082975</v>
      </c>
      <c r="J47" s="69">
        <v>249.75469152947721</v>
      </c>
      <c r="M47" s="69">
        <f>_xlfn.STDEV.S(N42:N110)</f>
        <v>441.68259189376681</v>
      </c>
      <c r="N47" s="69">
        <v>249.75469152947721</v>
      </c>
      <c r="O47" s="106"/>
      <c r="P47" s="106"/>
      <c r="Q47" s="69">
        <f>_xlfn.STDEV.S(R42:R110)</f>
        <v>113.38057621110936</v>
      </c>
      <c r="R47" s="69">
        <v>249.75469152947721</v>
      </c>
      <c r="S47" s="95"/>
      <c r="T47" s="106"/>
    </row>
    <row r="48" spans="3:20" x14ac:dyDescent="0.25">
      <c r="C48" s="76" t="s">
        <v>7</v>
      </c>
      <c r="D48" s="71">
        <f>D47/D41</f>
        <v>1.3557865406028198</v>
      </c>
      <c r="E48" s="69">
        <v>255.99000532921849</v>
      </c>
      <c r="H48" s="76" t="s">
        <v>7</v>
      </c>
      <c r="I48" s="71">
        <f>I47/I41</f>
        <v>1.2184167771958301</v>
      </c>
      <c r="J48" s="69">
        <v>255.99000532921849</v>
      </c>
      <c r="M48" s="71">
        <f>M47/M41</f>
        <v>0.98630871019795607</v>
      </c>
      <c r="N48" s="69">
        <v>255.99000532921849</v>
      </c>
      <c r="O48" s="106"/>
      <c r="P48" s="106"/>
      <c r="Q48" s="71">
        <f>Q47/Q41</f>
        <v>0.41613806458579966</v>
      </c>
      <c r="R48" s="69">
        <v>255.99000532921849</v>
      </c>
      <c r="S48" s="95"/>
      <c r="T48" s="106"/>
    </row>
    <row r="49" spans="3:20" x14ac:dyDescent="0.25">
      <c r="C49" s="76"/>
      <c r="D49" s="23"/>
      <c r="E49" s="69">
        <v>280.84150993815496</v>
      </c>
      <c r="H49" s="76"/>
      <c r="I49" s="23"/>
      <c r="J49" s="69">
        <v>280.84150993815496</v>
      </c>
      <c r="M49" s="23"/>
      <c r="N49" s="69">
        <v>280.84150993815496</v>
      </c>
      <c r="O49" s="106"/>
      <c r="P49" s="106"/>
      <c r="Q49" s="23"/>
      <c r="R49" s="69">
        <v>280.84150993815496</v>
      </c>
      <c r="S49" s="95"/>
      <c r="T49" s="106"/>
    </row>
    <row r="50" spans="3:20" x14ac:dyDescent="0.25">
      <c r="C50" s="76" t="s">
        <v>191</v>
      </c>
      <c r="D50" s="74">
        <f>D41*0.75</f>
        <v>775.33166756143055</v>
      </c>
      <c r="E50" s="69">
        <v>415.66687497286699</v>
      </c>
      <c r="H50" s="76" t="s">
        <v>191</v>
      </c>
      <c r="I50" s="74">
        <f>I41*0.75</f>
        <v>574.01542762137524</v>
      </c>
      <c r="J50" s="69">
        <v>415.66687497286699</v>
      </c>
      <c r="M50" s="74">
        <f>M41*0.75</f>
        <v>335.86030468476702</v>
      </c>
      <c r="N50" s="69">
        <v>415.66687497286699</v>
      </c>
      <c r="O50" s="106"/>
      <c r="P50" s="106"/>
      <c r="Q50" s="74">
        <f>Q41*0.75</f>
        <v>204.34427752474767</v>
      </c>
      <c r="R50" s="69">
        <v>415.66687497286699</v>
      </c>
      <c r="S50" s="95"/>
      <c r="T50" s="106"/>
    </row>
    <row r="51" spans="3:20" x14ac:dyDescent="0.25">
      <c r="C51" s="76" t="s">
        <v>192</v>
      </c>
      <c r="D51" s="74">
        <f>D41*1.25</f>
        <v>1292.2194459357174</v>
      </c>
      <c r="E51" s="69">
        <v>417.6453347179941</v>
      </c>
      <c r="H51" s="76" t="s">
        <v>192</v>
      </c>
      <c r="I51" s="74">
        <f>I41*1.25</f>
        <v>956.69237936895888</v>
      </c>
      <c r="J51" s="69">
        <v>417.6453347179941</v>
      </c>
      <c r="M51" s="74">
        <f>M41*1.25</f>
        <v>559.76717447461169</v>
      </c>
      <c r="N51" s="69">
        <v>417.6453347179941</v>
      </c>
      <c r="O51" s="106"/>
      <c r="P51" s="106"/>
      <c r="Q51" s="74">
        <f>Q41*1.25</f>
        <v>340.57379587457945</v>
      </c>
      <c r="R51" s="69">
        <v>417.6453347179941</v>
      </c>
      <c r="S51" s="95"/>
      <c r="T51" s="106"/>
    </row>
    <row r="52" spans="3:20" x14ac:dyDescent="0.25">
      <c r="C52" s="18"/>
      <c r="D52" s="18"/>
      <c r="E52" s="69">
        <v>461.87060051536713</v>
      </c>
      <c r="H52" s="18"/>
      <c r="I52" s="18"/>
      <c r="J52" s="69">
        <v>461.87060051536713</v>
      </c>
      <c r="M52" s="18"/>
      <c r="N52" s="69">
        <v>461.87060051536713</v>
      </c>
      <c r="O52" s="106"/>
      <c r="P52" s="106"/>
      <c r="Q52" s="18"/>
      <c r="R52" s="69">
        <v>461.87060051536713</v>
      </c>
      <c r="S52" s="95"/>
      <c r="T52" s="106"/>
    </row>
    <row r="53" spans="3:20" x14ac:dyDescent="0.25">
      <c r="C53" s="18"/>
      <c r="D53" s="18"/>
      <c r="E53" s="69">
        <v>1328.9649719237686</v>
      </c>
      <c r="H53" s="18"/>
      <c r="I53" s="18"/>
      <c r="J53" s="69">
        <v>1328.9649719237686</v>
      </c>
      <c r="M53" s="18"/>
      <c r="N53" s="96">
        <v>1328.9649719237686</v>
      </c>
      <c r="O53" s="106"/>
      <c r="P53" s="106"/>
      <c r="Q53" s="18"/>
      <c r="R53" s="96"/>
      <c r="S53" s="95"/>
      <c r="T53" s="106"/>
    </row>
    <row r="54" spans="3:20" x14ac:dyDescent="0.25">
      <c r="C54" s="18"/>
      <c r="D54" s="18"/>
      <c r="E54" s="69">
        <v>1495.5642389158934</v>
      </c>
      <c r="H54" s="18"/>
      <c r="I54" s="18"/>
      <c r="J54" s="69">
        <v>1495.5642389158934</v>
      </c>
      <c r="M54" s="18"/>
      <c r="N54" s="96">
        <v>1495.5642389158934</v>
      </c>
      <c r="O54" s="106"/>
      <c r="P54" s="106"/>
      <c r="Q54" s="18"/>
      <c r="R54" s="96"/>
      <c r="S54" s="95"/>
      <c r="T54" s="106"/>
    </row>
    <row r="55" spans="3:20" x14ac:dyDescent="0.25">
      <c r="C55" s="18"/>
      <c r="D55" s="18"/>
      <c r="E55" s="69">
        <v>2796.1058766843685</v>
      </c>
      <c r="H55" s="18"/>
      <c r="I55" s="18"/>
      <c r="J55" s="96">
        <v>2796.1058766843685</v>
      </c>
      <c r="M55" s="18"/>
      <c r="N55" s="96"/>
      <c r="O55" s="106"/>
      <c r="P55" s="106"/>
      <c r="Q55" s="18"/>
      <c r="R55" s="96"/>
      <c r="S55" s="95"/>
      <c r="T55" s="106"/>
    </row>
    <row r="56" spans="3:20" x14ac:dyDescent="0.25">
      <c r="C56" s="18"/>
      <c r="D56" s="18"/>
      <c r="E56" s="69">
        <v>2862.6240612071761</v>
      </c>
      <c r="H56" s="18"/>
      <c r="I56" s="18"/>
      <c r="J56" s="96">
        <v>2862.6240612071761</v>
      </c>
      <c r="M56" s="18"/>
      <c r="N56" s="96"/>
      <c r="O56" s="106"/>
      <c r="P56" s="106"/>
      <c r="Q56" s="18"/>
      <c r="R56" s="96"/>
      <c r="S56" s="95"/>
      <c r="T56" s="106"/>
    </row>
    <row r="57" spans="3:20" x14ac:dyDescent="0.25">
      <c r="C57" s="18"/>
      <c r="D57" s="18"/>
      <c r="E57" s="104">
        <v>5060.1003555496773</v>
      </c>
      <c r="H57" s="18"/>
      <c r="I57" s="18"/>
      <c r="J57" s="104"/>
      <c r="M57" s="18"/>
      <c r="N57" s="104"/>
      <c r="O57" s="106"/>
      <c r="P57" s="106"/>
      <c r="Q57" s="18"/>
      <c r="R57" s="104"/>
      <c r="S57" s="148"/>
      <c r="T57" s="106"/>
    </row>
    <row r="58" spans="3:20" x14ac:dyDescent="0.25">
      <c r="M58" s="106"/>
      <c r="N58" s="106"/>
      <c r="O58" s="106"/>
      <c r="P58" s="106"/>
      <c r="Q58" s="106"/>
      <c r="R58" s="106"/>
      <c r="S58" s="106"/>
      <c r="T58" s="106"/>
    </row>
    <row r="59" spans="3:20" x14ac:dyDescent="0.25">
      <c r="M59" s="106"/>
      <c r="N59" s="106"/>
      <c r="O59" s="106"/>
      <c r="P59" s="106"/>
      <c r="Q59" s="106"/>
      <c r="R59" s="106"/>
      <c r="S59" s="106"/>
      <c r="T59" s="106"/>
    </row>
    <row r="60" spans="3:20" x14ac:dyDescent="0.25">
      <c r="M60" s="106"/>
      <c r="N60" s="106"/>
      <c r="O60" s="106"/>
      <c r="P60" s="106"/>
      <c r="Q60" s="106"/>
      <c r="R60" s="106"/>
      <c r="S60" s="106"/>
      <c r="T60" s="106"/>
    </row>
  </sheetData>
  <mergeCells count="2">
    <mergeCell ref="Q5:S5"/>
    <mergeCell ref="A1:I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H7" workbookViewId="0">
      <selection activeCell="I7" sqref="I1:I1048576"/>
    </sheetView>
  </sheetViews>
  <sheetFormatPr defaultRowHeight="15" x14ac:dyDescent="0.25"/>
  <cols>
    <col min="3" max="3" width="26.42578125" bestFit="1" customWidth="1"/>
    <col min="5" max="5" width="38.85546875" bestFit="1" customWidth="1"/>
    <col min="6" max="6" width="15.28515625" bestFit="1" customWidth="1"/>
    <col min="7" max="7" width="15.7109375" bestFit="1" customWidth="1"/>
    <col min="8" max="8" width="53.28515625" bestFit="1" customWidth="1"/>
  </cols>
  <sheetData>
    <row r="1" spans="1:17" x14ac:dyDescent="0.25">
      <c r="A1" s="225" t="s">
        <v>543</v>
      </c>
      <c r="B1" s="226"/>
      <c r="C1" s="226"/>
      <c r="D1" s="226"/>
      <c r="E1" s="226"/>
      <c r="F1" s="226"/>
      <c r="G1" s="226"/>
      <c r="H1" s="226"/>
    </row>
    <row r="7" spans="1:17" x14ac:dyDescent="0.25">
      <c r="O7" s="215" t="s">
        <v>544</v>
      </c>
      <c r="P7" s="215"/>
      <c r="Q7" s="215"/>
    </row>
    <row r="8" spans="1:17" x14ac:dyDescent="0.25">
      <c r="A8" s="62" t="s">
        <v>132</v>
      </c>
      <c r="B8" s="62" t="s">
        <v>133</v>
      </c>
      <c r="C8" s="62" t="s">
        <v>134</v>
      </c>
      <c r="D8" s="62" t="s">
        <v>135</v>
      </c>
      <c r="E8" s="62" t="s">
        <v>136</v>
      </c>
      <c r="F8" s="62" t="s">
        <v>137</v>
      </c>
      <c r="G8" s="63" t="s">
        <v>138</v>
      </c>
      <c r="H8" s="63" t="s">
        <v>139</v>
      </c>
      <c r="I8" s="64" t="s">
        <v>140</v>
      </c>
      <c r="K8" s="76" t="s">
        <v>182</v>
      </c>
      <c r="L8" s="74">
        <f>AVERAGE(M9:M65)</f>
        <v>5352.98747829692</v>
      </c>
      <c r="M8" s="64" t="s">
        <v>140</v>
      </c>
      <c r="O8" s="76" t="s">
        <v>182</v>
      </c>
      <c r="P8" s="74">
        <f>AVERAGE(Q9:Q65)</f>
        <v>3735.2974997535234</v>
      </c>
      <c r="Q8" s="64" t="s">
        <v>140</v>
      </c>
    </row>
    <row r="9" spans="1:17" x14ac:dyDescent="0.25">
      <c r="A9" s="35">
        <v>2852</v>
      </c>
      <c r="B9" s="65" t="s">
        <v>141</v>
      </c>
      <c r="C9" s="66" t="s">
        <v>470</v>
      </c>
      <c r="D9" s="67">
        <v>4101408</v>
      </c>
      <c r="E9" s="66" t="s">
        <v>471</v>
      </c>
      <c r="F9" s="68">
        <v>0.65</v>
      </c>
      <c r="G9" s="23">
        <v>4101</v>
      </c>
      <c r="H9" s="23" t="s">
        <v>61</v>
      </c>
      <c r="I9" s="69">
        <v>1005.0995226591045</v>
      </c>
      <c r="K9" s="76" t="s">
        <v>183</v>
      </c>
      <c r="L9" s="69">
        <f>QUARTILE(M9:M77,1)</f>
        <v>3521.3892174696443</v>
      </c>
      <c r="M9" s="69">
        <v>1005.0995226591045</v>
      </c>
      <c r="O9" s="76" t="s">
        <v>183</v>
      </c>
      <c r="P9" s="69">
        <f>QUARTILE(Q9:Q77,1)</f>
        <v>3372.8318529015905</v>
      </c>
      <c r="Q9" s="69">
        <v>1005.0995226591045</v>
      </c>
    </row>
    <row r="10" spans="1:17" x14ac:dyDescent="0.25">
      <c r="A10" s="35">
        <v>2990</v>
      </c>
      <c r="B10" s="65" t="s">
        <v>141</v>
      </c>
      <c r="C10" s="66" t="s">
        <v>533</v>
      </c>
      <c r="D10" s="67">
        <v>4126678</v>
      </c>
      <c r="E10" s="66" t="s">
        <v>534</v>
      </c>
      <c r="F10" s="68">
        <v>0.7</v>
      </c>
      <c r="G10" s="23">
        <v>4101</v>
      </c>
      <c r="H10" s="23" t="s">
        <v>61</v>
      </c>
      <c r="I10" s="69">
        <v>1717.0402985917783</v>
      </c>
      <c r="K10" s="76" t="s">
        <v>184</v>
      </c>
      <c r="L10" s="69">
        <f>QUARTILE(M9:M77,3)</f>
        <v>5309.4633293574034</v>
      </c>
      <c r="M10" s="69">
        <v>1717.0402985917783</v>
      </c>
      <c r="O10" s="76" t="s">
        <v>184</v>
      </c>
      <c r="P10" s="69">
        <f>QUARTILE(Q9:Q77,3)</f>
        <v>4114.4410161728883</v>
      </c>
      <c r="Q10" s="69">
        <v>1717.0402985917783</v>
      </c>
    </row>
    <row r="11" spans="1:17" x14ac:dyDescent="0.25">
      <c r="A11" s="35">
        <v>2991</v>
      </c>
      <c r="B11" s="65" t="s">
        <v>141</v>
      </c>
      <c r="C11" s="66" t="s">
        <v>533</v>
      </c>
      <c r="D11" s="67">
        <v>4126678</v>
      </c>
      <c r="E11" s="66" t="s">
        <v>534</v>
      </c>
      <c r="F11" s="68">
        <v>0.7</v>
      </c>
      <c r="G11" s="23">
        <v>4101</v>
      </c>
      <c r="H11" s="23" t="s">
        <v>61</v>
      </c>
      <c r="I11" s="69">
        <v>1723.9817815724075</v>
      </c>
      <c r="K11" s="76" t="s">
        <v>185</v>
      </c>
      <c r="L11" s="69">
        <f>L10-L9</f>
        <v>1788.074111887759</v>
      </c>
      <c r="M11" s="69">
        <v>1723.9817815724075</v>
      </c>
      <c r="O11" s="76" t="s">
        <v>185</v>
      </c>
      <c r="P11" s="69">
        <f>P10-P9</f>
        <v>741.6091632712978</v>
      </c>
      <c r="Q11" s="69">
        <v>1723.9817815724075</v>
      </c>
    </row>
    <row r="12" spans="1:17" x14ac:dyDescent="0.25">
      <c r="A12" s="35">
        <v>2905</v>
      </c>
      <c r="B12" s="65" t="s">
        <v>141</v>
      </c>
      <c r="C12" s="66" t="s">
        <v>489</v>
      </c>
      <c r="D12" s="67">
        <v>4110805</v>
      </c>
      <c r="E12" s="66" t="s">
        <v>491</v>
      </c>
      <c r="F12" s="68">
        <v>0.54749999999999999</v>
      </c>
      <c r="G12" s="23">
        <v>4101</v>
      </c>
      <c r="H12" s="23" t="s">
        <v>61</v>
      </c>
      <c r="I12" s="69">
        <v>1723.9817815724075</v>
      </c>
      <c r="K12" s="76" t="s">
        <v>186</v>
      </c>
      <c r="L12" s="69">
        <f>L9-(L11*1.5)</f>
        <v>839.278049638006</v>
      </c>
      <c r="M12" s="69">
        <v>1723.9817815724075</v>
      </c>
      <c r="O12" s="76" t="s">
        <v>186</v>
      </c>
      <c r="P12" s="69">
        <f>P9-(P11*1.5)</f>
        <v>2260.4181079946438</v>
      </c>
      <c r="Q12" s="69">
        <v>1723.9817815724075</v>
      </c>
    </row>
    <row r="13" spans="1:17" x14ac:dyDescent="0.25">
      <c r="A13" s="35">
        <v>2904</v>
      </c>
      <c r="B13" s="65" t="s">
        <v>141</v>
      </c>
      <c r="C13" s="66" t="s">
        <v>489</v>
      </c>
      <c r="D13" s="67">
        <v>4110805</v>
      </c>
      <c r="E13" s="66" t="s">
        <v>490</v>
      </c>
      <c r="F13" s="68">
        <v>0.60399999999999998</v>
      </c>
      <c r="G13" s="23">
        <v>4101</v>
      </c>
      <c r="H13" s="23" t="s">
        <v>61</v>
      </c>
      <c r="I13" s="69">
        <v>1919.2461974018649</v>
      </c>
      <c r="K13" s="76" t="s">
        <v>187</v>
      </c>
      <c r="L13" s="69">
        <f>L10+(L11*1.5)</f>
        <v>7991.5744971890417</v>
      </c>
      <c r="M13" s="69">
        <v>1919.2461974018649</v>
      </c>
      <c r="O13" s="76" t="s">
        <v>187</v>
      </c>
      <c r="P13" s="69">
        <f>P10+(P11*1.5)</f>
        <v>5226.854761079835</v>
      </c>
      <c r="Q13" s="69">
        <v>1919.2461974018649</v>
      </c>
    </row>
    <row r="14" spans="1:17" x14ac:dyDescent="0.25">
      <c r="A14" s="35">
        <v>2992</v>
      </c>
      <c r="B14" s="65" t="s">
        <v>141</v>
      </c>
      <c r="C14" s="66" t="s">
        <v>533</v>
      </c>
      <c r="D14" s="67">
        <v>4126678</v>
      </c>
      <c r="E14" s="66" t="s">
        <v>535</v>
      </c>
      <c r="F14" s="68">
        <v>0.67</v>
      </c>
      <c r="G14" s="23">
        <v>4101</v>
      </c>
      <c r="H14" s="23" t="s">
        <v>61</v>
      </c>
      <c r="I14" s="69">
        <v>2190.6076213878609</v>
      </c>
      <c r="K14" s="76" t="s">
        <v>188</v>
      </c>
      <c r="L14" s="69">
        <f>_xlfn.STDEV.S(M9:M77)</f>
        <v>3659.232834400284</v>
      </c>
      <c r="M14" s="69">
        <v>2190.6076213878609</v>
      </c>
      <c r="O14" s="76" t="s">
        <v>188</v>
      </c>
      <c r="P14" s="69">
        <f>_xlfn.STDEV.S(Q9:Q77)</f>
        <v>1164.5836528495643</v>
      </c>
      <c r="Q14" s="69">
        <v>2190.6076213878609</v>
      </c>
    </row>
    <row r="15" spans="1:17" x14ac:dyDescent="0.25">
      <c r="A15" s="35">
        <v>2993</v>
      </c>
      <c r="B15" s="65" t="s">
        <v>141</v>
      </c>
      <c r="C15" s="66" t="s">
        <v>533</v>
      </c>
      <c r="D15" s="67">
        <v>4126678</v>
      </c>
      <c r="E15" s="66" t="s">
        <v>295</v>
      </c>
      <c r="F15" s="68">
        <v>0.67</v>
      </c>
      <c r="G15" s="23">
        <v>4101</v>
      </c>
      <c r="H15" s="23" t="s">
        <v>61</v>
      </c>
      <c r="I15" s="69">
        <v>2497.1097062802037</v>
      </c>
      <c r="K15" s="76" t="s">
        <v>7</v>
      </c>
      <c r="L15" s="71">
        <f>L14/L8</f>
        <v>0.68358703420029054</v>
      </c>
      <c r="M15" s="69">
        <v>2497.1097062802037</v>
      </c>
      <c r="O15" s="76" t="s">
        <v>7</v>
      </c>
      <c r="P15" s="71">
        <f>P14/P8</f>
        <v>0.31177801846477027</v>
      </c>
      <c r="Q15" s="69">
        <v>2497.1097062802037</v>
      </c>
    </row>
    <row r="16" spans="1:17" x14ac:dyDescent="0.25">
      <c r="A16" s="35">
        <v>2977</v>
      </c>
      <c r="B16" s="65" t="s">
        <v>141</v>
      </c>
      <c r="C16" s="66" t="s">
        <v>526</v>
      </c>
      <c r="D16" s="67">
        <v>4124509</v>
      </c>
      <c r="E16" s="66" t="s">
        <v>530</v>
      </c>
      <c r="F16" s="68">
        <v>0.60699999999999998</v>
      </c>
      <c r="G16" s="23">
        <v>4101</v>
      </c>
      <c r="H16" s="23" t="s">
        <v>61</v>
      </c>
      <c r="I16" s="69">
        <v>2528.6473451062443</v>
      </c>
      <c r="K16" s="76"/>
      <c r="L16" s="23"/>
      <c r="M16" s="69">
        <v>2528.6473451062443</v>
      </c>
      <c r="O16" s="76"/>
      <c r="P16" s="23"/>
      <c r="Q16" s="69">
        <v>2528.6473451062443</v>
      </c>
    </row>
    <row r="17" spans="1:17" x14ac:dyDescent="0.25">
      <c r="A17" s="35">
        <v>2994</v>
      </c>
      <c r="B17" s="65" t="s">
        <v>141</v>
      </c>
      <c r="C17" s="66" t="s">
        <v>533</v>
      </c>
      <c r="D17" s="67">
        <v>4126678</v>
      </c>
      <c r="E17" s="66" t="s">
        <v>536</v>
      </c>
      <c r="F17" s="68">
        <v>0.64400000000000002</v>
      </c>
      <c r="G17" s="23">
        <v>4101</v>
      </c>
      <c r="H17" s="23" t="s">
        <v>61</v>
      </c>
      <c r="I17" s="69">
        <v>2622.309763128982</v>
      </c>
      <c r="K17" s="76" t="s">
        <v>191</v>
      </c>
      <c r="L17" s="74">
        <f>L8*0.75</f>
        <v>4014.74060872269</v>
      </c>
      <c r="M17" s="69">
        <v>2622.309763128982</v>
      </c>
      <c r="O17" s="76" t="s">
        <v>191</v>
      </c>
      <c r="P17" s="74">
        <f>P8*0.75</f>
        <v>2801.4731248151425</v>
      </c>
      <c r="Q17" s="69">
        <v>2622.309763128982</v>
      </c>
    </row>
    <row r="18" spans="1:17" x14ac:dyDescent="0.25">
      <c r="A18" s="35">
        <v>2906</v>
      </c>
      <c r="B18" s="65" t="s">
        <v>141</v>
      </c>
      <c r="C18" s="66" t="s">
        <v>492</v>
      </c>
      <c r="D18" s="67">
        <v>4110904</v>
      </c>
      <c r="E18" s="66" t="s">
        <v>493</v>
      </c>
      <c r="F18" s="68">
        <v>0.6</v>
      </c>
      <c r="G18" s="23">
        <v>4101</v>
      </c>
      <c r="H18" s="23" t="s">
        <v>61</v>
      </c>
      <c r="I18" s="69">
        <v>3203.4225064325592</v>
      </c>
      <c r="K18" s="76" t="s">
        <v>192</v>
      </c>
      <c r="L18" s="74">
        <f>L8*1.25</f>
        <v>6691.23434787115</v>
      </c>
      <c r="M18" s="69">
        <v>3203.4225064325592</v>
      </c>
      <c r="O18" s="76" t="s">
        <v>192</v>
      </c>
      <c r="P18" s="74">
        <f>P8*1.25</f>
        <v>4669.1218746919039</v>
      </c>
      <c r="Q18" s="69">
        <v>3203.4225064325592</v>
      </c>
    </row>
    <row r="19" spans="1:17" x14ac:dyDescent="0.25">
      <c r="A19" s="35">
        <v>2890</v>
      </c>
      <c r="B19" s="65" t="s">
        <v>141</v>
      </c>
      <c r="C19" s="66" t="s">
        <v>483</v>
      </c>
      <c r="D19" s="67">
        <v>4108908</v>
      </c>
      <c r="E19" s="66" t="s">
        <v>484</v>
      </c>
      <c r="F19" s="68">
        <v>0.63249999999999995</v>
      </c>
      <c r="G19" s="23">
        <v>4101</v>
      </c>
      <c r="H19" s="23" t="s">
        <v>61</v>
      </c>
      <c r="I19" s="69">
        <v>3348.8288098030539</v>
      </c>
      <c r="M19" s="69">
        <v>3348.8288098030539</v>
      </c>
      <c r="Q19" s="69">
        <v>3348.8288098030539</v>
      </c>
    </row>
    <row r="20" spans="1:17" x14ac:dyDescent="0.25">
      <c r="A20" s="35">
        <v>2961</v>
      </c>
      <c r="B20" s="65" t="s">
        <v>141</v>
      </c>
      <c r="C20" s="66" t="s">
        <v>520</v>
      </c>
      <c r="D20" s="67">
        <v>4121000</v>
      </c>
      <c r="E20" s="66" t="s">
        <v>523</v>
      </c>
      <c r="F20" s="68">
        <v>0.625</v>
      </c>
      <c r="G20" s="23">
        <v>4101</v>
      </c>
      <c r="H20" s="23" t="s">
        <v>61</v>
      </c>
      <c r="I20" s="69">
        <v>3366.7552641958714</v>
      </c>
      <c r="M20" s="69">
        <v>3366.7552641958714</v>
      </c>
      <c r="Q20" s="69">
        <v>3366.7552641958714</v>
      </c>
    </row>
    <row r="21" spans="1:17" x14ac:dyDescent="0.25">
      <c r="A21" s="35">
        <v>2881</v>
      </c>
      <c r="B21" s="65" t="s">
        <v>141</v>
      </c>
      <c r="C21" s="66" t="s">
        <v>477</v>
      </c>
      <c r="D21" s="67">
        <v>4106704</v>
      </c>
      <c r="E21" s="66" t="s">
        <v>478</v>
      </c>
      <c r="F21" s="68">
        <v>0.58850000000000002</v>
      </c>
      <c r="G21" s="23">
        <v>4101</v>
      </c>
      <c r="H21" s="23" t="s">
        <v>61</v>
      </c>
      <c r="I21" s="69">
        <v>3391.0616190187479</v>
      </c>
      <c r="M21" s="69">
        <v>3391.0616190187479</v>
      </c>
      <c r="Q21" s="69">
        <v>3391.0616190187479</v>
      </c>
    </row>
    <row r="22" spans="1:17" x14ac:dyDescent="0.25">
      <c r="A22" s="35">
        <v>2910</v>
      </c>
      <c r="B22" s="65" t="s">
        <v>141</v>
      </c>
      <c r="C22" s="66" t="s">
        <v>495</v>
      </c>
      <c r="D22" s="67">
        <v>4112603</v>
      </c>
      <c r="E22" s="66" t="s">
        <v>496</v>
      </c>
      <c r="F22" s="68">
        <v>0.50749999999999995</v>
      </c>
      <c r="G22" s="23">
        <v>4101</v>
      </c>
      <c r="H22" s="23" t="s">
        <v>61</v>
      </c>
      <c r="I22" s="69">
        <v>3517.0926971609365</v>
      </c>
      <c r="M22" s="69">
        <v>3517.0926971609365</v>
      </c>
      <c r="Q22" s="69">
        <v>3517.0926971609365</v>
      </c>
    </row>
    <row r="23" spans="1:17" x14ac:dyDescent="0.25">
      <c r="A23" s="35">
        <v>2956</v>
      </c>
      <c r="B23" s="65" t="s">
        <v>141</v>
      </c>
      <c r="C23" s="66" t="s">
        <v>516</v>
      </c>
      <c r="D23" s="67">
        <v>4119707</v>
      </c>
      <c r="E23" s="66" t="s">
        <v>518</v>
      </c>
      <c r="F23" s="68">
        <v>0.61850000000000005</v>
      </c>
      <c r="G23" s="23">
        <v>4101</v>
      </c>
      <c r="H23" s="23" t="s">
        <v>61</v>
      </c>
      <c r="I23" s="69">
        <v>3521.3892174696443</v>
      </c>
      <c r="M23" s="69">
        <v>3521.3892174696443</v>
      </c>
      <c r="Q23" s="69">
        <v>3521.3892174696443</v>
      </c>
    </row>
    <row r="24" spans="1:17" x14ac:dyDescent="0.25">
      <c r="A24" s="35">
        <v>2933</v>
      </c>
      <c r="B24" s="65" t="s">
        <v>141</v>
      </c>
      <c r="C24" s="66" t="s">
        <v>508</v>
      </c>
      <c r="D24" s="67">
        <v>4115903</v>
      </c>
      <c r="E24" s="66" t="s">
        <v>509</v>
      </c>
      <c r="F24" s="68">
        <v>0.5</v>
      </c>
      <c r="G24" s="23">
        <v>4101</v>
      </c>
      <c r="H24" s="23" t="s">
        <v>61</v>
      </c>
      <c r="I24" s="69">
        <v>3616.667717176952</v>
      </c>
      <c r="M24" s="69">
        <v>3616.667717176952</v>
      </c>
      <c r="Q24" s="69">
        <v>3616.667717176952</v>
      </c>
    </row>
    <row r="25" spans="1:17" x14ac:dyDescent="0.25">
      <c r="A25" s="35">
        <v>2928</v>
      </c>
      <c r="B25" s="65" t="s">
        <v>141</v>
      </c>
      <c r="C25" s="66" t="s">
        <v>502</v>
      </c>
      <c r="D25" s="67">
        <v>4115002</v>
      </c>
      <c r="E25" s="66" t="s">
        <v>503</v>
      </c>
      <c r="F25" s="68">
        <v>0.56000000000000005</v>
      </c>
      <c r="G25" s="23">
        <v>4101</v>
      </c>
      <c r="H25" s="23" t="s">
        <v>61</v>
      </c>
      <c r="I25" s="69">
        <v>3634.9603881228718</v>
      </c>
      <c r="M25" s="69">
        <v>3634.9603881228718</v>
      </c>
      <c r="Q25" s="69">
        <v>3634.9603881228718</v>
      </c>
    </row>
    <row r="26" spans="1:17" x14ac:dyDescent="0.25">
      <c r="A26" s="35">
        <v>2958</v>
      </c>
      <c r="B26" s="65" t="s">
        <v>141</v>
      </c>
      <c r="C26" s="66" t="s">
        <v>520</v>
      </c>
      <c r="D26" s="67">
        <v>4121000</v>
      </c>
      <c r="E26" s="66" t="s">
        <v>521</v>
      </c>
      <c r="F26" s="68">
        <v>0.65129999999999999</v>
      </c>
      <c r="G26" s="23">
        <v>4101</v>
      </c>
      <c r="H26" s="23" t="s">
        <v>61</v>
      </c>
      <c r="I26" s="69">
        <v>3643.4741784319945</v>
      </c>
      <c r="M26" s="69">
        <v>3643.4741784319945</v>
      </c>
      <c r="Q26" s="69">
        <v>3643.4741784319945</v>
      </c>
    </row>
    <row r="27" spans="1:17" x14ac:dyDescent="0.25">
      <c r="A27" s="35">
        <v>2997</v>
      </c>
      <c r="B27" s="65" t="s">
        <v>141</v>
      </c>
      <c r="C27" s="66" t="s">
        <v>537</v>
      </c>
      <c r="D27" s="67">
        <v>4127304</v>
      </c>
      <c r="E27" s="66" t="s">
        <v>357</v>
      </c>
      <c r="F27" s="68">
        <v>0.59419999999999995</v>
      </c>
      <c r="G27" s="23">
        <v>4101</v>
      </c>
      <c r="H27" s="23" t="s">
        <v>61</v>
      </c>
      <c r="I27" s="69">
        <v>3651.2911524498863</v>
      </c>
      <c r="M27" s="69">
        <v>3651.2911524498863</v>
      </c>
      <c r="Q27" s="69">
        <v>3651.2911524498863</v>
      </c>
    </row>
    <row r="28" spans="1:17" x14ac:dyDescent="0.25">
      <c r="A28" s="35">
        <v>2962</v>
      </c>
      <c r="B28" s="65" t="s">
        <v>141</v>
      </c>
      <c r="C28" s="66" t="s">
        <v>520</v>
      </c>
      <c r="D28" s="67">
        <v>4121000</v>
      </c>
      <c r="E28" s="66" t="s">
        <v>524</v>
      </c>
      <c r="F28" s="68">
        <v>0.63949999999999996</v>
      </c>
      <c r="G28" s="23">
        <v>4101</v>
      </c>
      <c r="H28" s="23" t="s">
        <v>61</v>
      </c>
      <c r="I28" s="69">
        <v>3658.967439314782</v>
      </c>
      <c r="M28" s="69">
        <v>3658.967439314782</v>
      </c>
      <c r="Q28" s="69">
        <v>3658.967439314782</v>
      </c>
    </row>
    <row r="29" spans="1:17" x14ac:dyDescent="0.25">
      <c r="A29" s="35">
        <v>2985</v>
      </c>
      <c r="B29" s="65" t="s">
        <v>141</v>
      </c>
      <c r="C29" s="66" t="s">
        <v>531</v>
      </c>
      <c r="D29" s="67">
        <v>4124905</v>
      </c>
      <c r="E29" s="66" t="s">
        <v>532</v>
      </c>
      <c r="F29" s="68">
        <v>0.60899999999999999</v>
      </c>
      <c r="G29" s="23">
        <v>4101</v>
      </c>
      <c r="H29" s="23" t="s">
        <v>61</v>
      </c>
      <c r="I29" s="69">
        <v>3670.7440870348146</v>
      </c>
      <c r="M29" s="69">
        <v>3670.7440870348146</v>
      </c>
      <c r="Q29" s="69">
        <v>3670.7440870348146</v>
      </c>
    </row>
    <row r="30" spans="1:17" x14ac:dyDescent="0.25">
      <c r="A30" s="35">
        <v>2929</v>
      </c>
      <c r="B30" s="65" t="s">
        <v>141</v>
      </c>
      <c r="C30" s="66" t="s">
        <v>502</v>
      </c>
      <c r="D30" s="67">
        <v>4115002</v>
      </c>
      <c r="E30" s="66" t="s">
        <v>504</v>
      </c>
      <c r="F30" s="68">
        <v>0.57999999999999996</v>
      </c>
      <c r="G30" s="23">
        <v>4101</v>
      </c>
      <c r="H30" s="23" t="s">
        <v>61</v>
      </c>
      <c r="I30" s="69">
        <v>3708.2448546743412</v>
      </c>
      <c r="M30" s="69">
        <v>3708.2448546743412</v>
      </c>
      <c r="Q30" s="69">
        <v>3708.2448546743412</v>
      </c>
    </row>
    <row r="31" spans="1:17" x14ac:dyDescent="0.25">
      <c r="A31" s="35">
        <v>2934</v>
      </c>
      <c r="B31" s="65" t="s">
        <v>141</v>
      </c>
      <c r="C31" s="66" t="s">
        <v>508</v>
      </c>
      <c r="D31" s="67">
        <v>4115903</v>
      </c>
      <c r="E31" s="66" t="s">
        <v>429</v>
      </c>
      <c r="F31" s="68">
        <v>0.626</v>
      </c>
      <c r="G31" s="23">
        <v>4101</v>
      </c>
      <c r="H31" s="23" t="s">
        <v>61</v>
      </c>
      <c r="I31" s="69">
        <v>3730.5182181033424</v>
      </c>
      <c r="M31" s="69">
        <v>3730.5182181033424</v>
      </c>
      <c r="Q31" s="69">
        <v>3730.5182181033424</v>
      </c>
    </row>
    <row r="32" spans="1:17" x14ac:dyDescent="0.25">
      <c r="A32" s="35">
        <v>2975</v>
      </c>
      <c r="B32" s="65" t="s">
        <v>141</v>
      </c>
      <c r="C32" s="66" t="s">
        <v>526</v>
      </c>
      <c r="D32" s="67">
        <v>4124509</v>
      </c>
      <c r="E32" s="66" t="s">
        <v>528</v>
      </c>
      <c r="F32" s="68">
        <v>0.62</v>
      </c>
      <c r="G32" s="23">
        <v>4101</v>
      </c>
      <c r="H32" s="23" t="s">
        <v>61</v>
      </c>
      <c r="I32" s="69">
        <v>3869.6788834486611</v>
      </c>
      <c r="M32" s="69">
        <v>3869.6788834486611</v>
      </c>
      <c r="Q32" s="69">
        <v>3869.6788834486611</v>
      </c>
    </row>
    <row r="33" spans="1:17" x14ac:dyDescent="0.25">
      <c r="A33" s="35">
        <v>2999</v>
      </c>
      <c r="B33" s="65" t="s">
        <v>141</v>
      </c>
      <c r="C33" s="66" t="s">
        <v>537</v>
      </c>
      <c r="D33" s="67">
        <v>4127304</v>
      </c>
      <c r="E33" s="66" t="s">
        <v>540</v>
      </c>
      <c r="F33" s="68">
        <v>0.60850000000000004</v>
      </c>
      <c r="G33" s="23">
        <v>4101</v>
      </c>
      <c r="H33" s="23" t="s">
        <v>61</v>
      </c>
      <c r="I33" s="69">
        <v>3879.2390666446236</v>
      </c>
      <c r="M33" s="69">
        <v>3879.2390666446236</v>
      </c>
      <c r="Q33" s="69">
        <v>3879.2390666446236</v>
      </c>
    </row>
    <row r="34" spans="1:17" x14ac:dyDescent="0.25">
      <c r="A34" s="35">
        <v>2900</v>
      </c>
      <c r="B34" s="65" t="s">
        <v>141</v>
      </c>
      <c r="C34" s="66" t="s">
        <v>486</v>
      </c>
      <c r="D34" s="67">
        <v>4109906</v>
      </c>
      <c r="E34" s="66" t="s">
        <v>487</v>
      </c>
      <c r="F34" s="68">
        <v>0.58499999999999996</v>
      </c>
      <c r="G34" s="23">
        <v>4101</v>
      </c>
      <c r="H34" s="23" t="s">
        <v>61</v>
      </c>
      <c r="I34" s="69">
        <v>3884.9186443918729</v>
      </c>
      <c r="M34" s="69">
        <v>3884.9186443918729</v>
      </c>
      <c r="Q34" s="69">
        <v>3884.9186443918729</v>
      </c>
    </row>
    <row r="35" spans="1:17" x14ac:dyDescent="0.25">
      <c r="A35" s="35">
        <v>2901</v>
      </c>
      <c r="B35" s="65" t="s">
        <v>141</v>
      </c>
      <c r="C35" s="66" t="s">
        <v>486</v>
      </c>
      <c r="D35" s="67">
        <v>4109906</v>
      </c>
      <c r="E35" s="66" t="s">
        <v>488</v>
      </c>
      <c r="F35" s="68">
        <v>0.65</v>
      </c>
      <c r="G35" s="23">
        <v>4101</v>
      </c>
      <c r="H35" s="23" t="s">
        <v>61</v>
      </c>
      <c r="I35" s="69">
        <v>3896.798629856909</v>
      </c>
      <c r="M35" s="69">
        <v>3896.798629856909</v>
      </c>
      <c r="Q35" s="69">
        <v>3896.798629856909</v>
      </c>
    </row>
    <row r="36" spans="1:17" x14ac:dyDescent="0.25">
      <c r="A36" s="35">
        <v>2951</v>
      </c>
      <c r="B36" s="65" t="s">
        <v>141</v>
      </c>
      <c r="C36" s="66" t="s">
        <v>512</v>
      </c>
      <c r="D36" s="67">
        <v>4118402</v>
      </c>
      <c r="E36" s="66" t="s">
        <v>513</v>
      </c>
      <c r="F36" s="68">
        <v>0.62749999999999995</v>
      </c>
      <c r="G36" s="23">
        <v>4101</v>
      </c>
      <c r="H36" s="23" t="s">
        <v>61</v>
      </c>
      <c r="I36" s="69">
        <v>3922.6202638974823</v>
      </c>
      <c r="M36" s="69">
        <v>3922.6202638974823</v>
      </c>
      <c r="Q36" s="69">
        <v>3922.6202638974823</v>
      </c>
    </row>
    <row r="37" spans="1:17" x14ac:dyDescent="0.25">
      <c r="A37" s="35">
        <v>2971</v>
      </c>
      <c r="B37" s="65" t="s">
        <v>141</v>
      </c>
      <c r="C37" s="66" t="s">
        <v>525</v>
      </c>
      <c r="D37" s="67">
        <v>4123303</v>
      </c>
      <c r="E37" s="66" t="s">
        <v>308</v>
      </c>
      <c r="F37" s="68">
        <v>0.62250000000000005</v>
      </c>
      <c r="G37" s="23">
        <v>4101</v>
      </c>
      <c r="H37" s="23" t="s">
        <v>61</v>
      </c>
      <c r="I37" s="69">
        <v>3976.6815443597548</v>
      </c>
      <c r="M37" s="69">
        <v>3976.6815443597548</v>
      </c>
      <c r="Q37" s="69">
        <v>3976.6815443597548</v>
      </c>
    </row>
    <row r="38" spans="1:17" x14ac:dyDescent="0.25">
      <c r="A38" s="35">
        <v>2938</v>
      </c>
      <c r="B38" s="65" t="s">
        <v>141</v>
      </c>
      <c r="C38" s="66" t="s">
        <v>510</v>
      </c>
      <c r="D38" s="67">
        <v>4117107</v>
      </c>
      <c r="E38" s="66" t="s">
        <v>511</v>
      </c>
      <c r="F38" s="68">
        <v>0.64800000000000002</v>
      </c>
      <c r="G38" s="23">
        <v>4101</v>
      </c>
      <c r="H38" s="23" t="s">
        <v>61</v>
      </c>
      <c r="I38" s="69">
        <v>4050.4831720558795</v>
      </c>
      <c r="M38" s="69">
        <v>4050.4831720558795</v>
      </c>
      <c r="Q38" s="69">
        <v>4050.4831720558795</v>
      </c>
    </row>
    <row r="39" spans="1:17" x14ac:dyDescent="0.25">
      <c r="A39" s="35">
        <v>2974</v>
      </c>
      <c r="B39" s="65" t="s">
        <v>141</v>
      </c>
      <c r="C39" s="66" t="s">
        <v>526</v>
      </c>
      <c r="D39" s="67">
        <v>4124509</v>
      </c>
      <c r="E39" s="66" t="s">
        <v>527</v>
      </c>
      <c r="F39" s="68">
        <v>0.61260000000000003</v>
      </c>
      <c r="G39" s="23">
        <v>4101</v>
      </c>
      <c r="H39" s="23" t="s">
        <v>61</v>
      </c>
      <c r="I39" s="69">
        <v>4064.4333530205417</v>
      </c>
      <c r="M39" s="69">
        <v>4064.4333530205417</v>
      </c>
      <c r="Q39" s="69">
        <v>4064.4333530205417</v>
      </c>
    </row>
    <row r="40" spans="1:17" x14ac:dyDescent="0.25">
      <c r="A40" s="35">
        <v>2996</v>
      </c>
      <c r="B40" s="65" t="s">
        <v>141</v>
      </c>
      <c r="C40" s="66" t="s">
        <v>537</v>
      </c>
      <c r="D40" s="67">
        <v>4127304</v>
      </c>
      <c r="E40" s="66" t="s">
        <v>538</v>
      </c>
      <c r="F40" s="68">
        <v>0.60950000000000004</v>
      </c>
      <c r="G40" s="23">
        <v>4101</v>
      </c>
      <c r="H40" s="23" t="s">
        <v>61</v>
      </c>
      <c r="I40" s="69">
        <v>4072.4324199678535</v>
      </c>
      <c r="M40" s="69">
        <v>4072.4324199678535</v>
      </c>
      <c r="Q40" s="69">
        <v>4072.4324199678535</v>
      </c>
    </row>
    <row r="41" spans="1:17" x14ac:dyDescent="0.25">
      <c r="A41" s="35">
        <v>2970</v>
      </c>
      <c r="B41" s="65" t="s">
        <v>141</v>
      </c>
      <c r="C41" s="66" t="s">
        <v>525</v>
      </c>
      <c r="D41" s="67">
        <v>4123303</v>
      </c>
      <c r="E41" s="66" t="s">
        <v>271</v>
      </c>
      <c r="F41" s="68">
        <v>0.61570000000000003</v>
      </c>
      <c r="G41" s="23">
        <v>4101</v>
      </c>
      <c r="H41" s="23" t="s">
        <v>61</v>
      </c>
      <c r="I41" s="69">
        <v>4105.4191911562721</v>
      </c>
      <c r="M41" s="69">
        <v>4105.4191911562721</v>
      </c>
      <c r="Q41" s="69">
        <v>4105.4191911562721</v>
      </c>
    </row>
    <row r="42" spans="1:17" x14ac:dyDescent="0.25">
      <c r="A42" s="35">
        <v>2998</v>
      </c>
      <c r="B42" s="65" t="s">
        <v>141</v>
      </c>
      <c r="C42" s="66" t="s">
        <v>537</v>
      </c>
      <c r="D42" s="67">
        <v>4127304</v>
      </c>
      <c r="E42" s="66" t="s">
        <v>539</v>
      </c>
      <c r="F42" s="68">
        <v>0.62</v>
      </c>
      <c r="G42" s="23">
        <v>4101</v>
      </c>
      <c r="H42" s="23" t="s">
        <v>61</v>
      </c>
      <c r="I42" s="69">
        <v>4106.8805562111438</v>
      </c>
      <c r="M42" s="69">
        <v>4106.8805562111438</v>
      </c>
      <c r="Q42" s="69">
        <v>4106.8805562111438</v>
      </c>
    </row>
    <row r="43" spans="1:17" x14ac:dyDescent="0.25">
      <c r="A43" s="35">
        <v>2952</v>
      </c>
      <c r="B43" s="65" t="s">
        <v>141</v>
      </c>
      <c r="C43" s="66" t="s">
        <v>514</v>
      </c>
      <c r="D43" s="67">
        <v>4118808</v>
      </c>
      <c r="E43" s="66" t="s">
        <v>515</v>
      </c>
      <c r="F43" s="68">
        <v>0.61499999999999999</v>
      </c>
      <c r="G43" s="23">
        <v>4101</v>
      </c>
      <c r="H43" s="23" t="s">
        <v>61</v>
      </c>
      <c r="I43" s="69">
        <v>4116.9611694934692</v>
      </c>
      <c r="M43" s="69">
        <v>4116.9611694934692</v>
      </c>
      <c r="Q43" s="69">
        <v>4116.9611694934692</v>
      </c>
    </row>
    <row r="44" spans="1:17" x14ac:dyDescent="0.25">
      <c r="A44" s="35">
        <v>2953</v>
      </c>
      <c r="B44" s="65" t="s">
        <v>141</v>
      </c>
      <c r="C44" s="66" t="s">
        <v>514</v>
      </c>
      <c r="D44" s="67">
        <v>4118808</v>
      </c>
      <c r="E44" s="66" t="s">
        <v>515</v>
      </c>
      <c r="F44" s="68">
        <v>0.61499999999999999</v>
      </c>
      <c r="G44" s="23">
        <v>4101</v>
      </c>
      <c r="H44" s="23" t="s">
        <v>61</v>
      </c>
      <c r="I44" s="69">
        <v>4155.9987819887483</v>
      </c>
      <c r="M44" s="69">
        <v>4155.9987819887483</v>
      </c>
      <c r="Q44" s="69">
        <v>4155.9987819887483</v>
      </c>
    </row>
    <row r="45" spans="1:17" x14ac:dyDescent="0.25">
      <c r="A45" s="35">
        <v>2907</v>
      </c>
      <c r="B45" s="65" t="s">
        <v>141</v>
      </c>
      <c r="C45" s="66" t="s">
        <v>492</v>
      </c>
      <c r="D45" s="67">
        <v>4110904</v>
      </c>
      <c r="E45" s="66" t="s">
        <v>494</v>
      </c>
      <c r="F45" s="68">
        <v>0.59799999999999998</v>
      </c>
      <c r="G45" s="23">
        <v>4101</v>
      </c>
      <c r="H45" s="23" t="s">
        <v>61</v>
      </c>
      <c r="I45" s="69">
        <v>4155.9987819887483</v>
      </c>
      <c r="M45" s="69">
        <v>4155.9987819887483</v>
      </c>
      <c r="Q45" s="69">
        <v>4155.9987819887483</v>
      </c>
    </row>
    <row r="46" spans="1:17" x14ac:dyDescent="0.25">
      <c r="A46" s="35">
        <v>2930</v>
      </c>
      <c r="B46" s="65" t="s">
        <v>141</v>
      </c>
      <c r="C46" s="66" t="s">
        <v>502</v>
      </c>
      <c r="D46" s="67">
        <v>4115002</v>
      </c>
      <c r="E46" s="66" t="s">
        <v>505</v>
      </c>
      <c r="F46" s="68">
        <v>0.64800000000000002</v>
      </c>
      <c r="G46" s="23">
        <v>4101</v>
      </c>
      <c r="H46" s="23" t="s">
        <v>61</v>
      </c>
      <c r="I46" s="69">
        <v>4307.1218410078</v>
      </c>
      <c r="M46" s="69">
        <v>4307.1218410078</v>
      </c>
      <c r="Q46" s="69">
        <v>4307.1218410078</v>
      </c>
    </row>
    <row r="47" spans="1:17" x14ac:dyDescent="0.25">
      <c r="A47" s="35">
        <v>2976</v>
      </c>
      <c r="B47" s="65" t="s">
        <v>141</v>
      </c>
      <c r="C47" s="66" t="s">
        <v>526</v>
      </c>
      <c r="D47" s="67">
        <v>4124509</v>
      </c>
      <c r="E47" s="66" t="s">
        <v>529</v>
      </c>
      <c r="F47" s="68">
        <v>0.61660000000000004</v>
      </c>
      <c r="G47" s="23">
        <v>4101</v>
      </c>
      <c r="H47" s="23" t="s">
        <v>61</v>
      </c>
      <c r="I47" s="69">
        <v>4465.0975214540922</v>
      </c>
      <c r="M47" s="69">
        <v>4465.0975214540922</v>
      </c>
      <c r="Q47" s="69">
        <v>4465.0975214540922</v>
      </c>
    </row>
    <row r="48" spans="1:17" x14ac:dyDescent="0.25">
      <c r="A48" s="35">
        <v>2875</v>
      </c>
      <c r="B48" s="65" t="s">
        <v>141</v>
      </c>
      <c r="C48" s="66" t="s">
        <v>475</v>
      </c>
      <c r="D48" s="67">
        <v>4105904</v>
      </c>
      <c r="E48" s="66" t="s">
        <v>476</v>
      </c>
      <c r="F48" s="68">
        <v>0.66849999999999998</v>
      </c>
      <c r="G48" s="23">
        <v>4101</v>
      </c>
      <c r="H48" s="23" t="s">
        <v>61</v>
      </c>
      <c r="I48" s="69">
        <v>4493.2381300870757</v>
      </c>
      <c r="M48" s="69">
        <v>4493.2381300870757</v>
      </c>
      <c r="Q48" s="69">
        <v>4493.2381300870757</v>
      </c>
    </row>
    <row r="49" spans="1:17" x14ac:dyDescent="0.25">
      <c r="A49" s="35">
        <v>2887</v>
      </c>
      <c r="B49" s="65" t="s">
        <v>141</v>
      </c>
      <c r="C49" s="66" t="s">
        <v>481</v>
      </c>
      <c r="D49" s="67">
        <v>4108007</v>
      </c>
      <c r="E49" s="66" t="s">
        <v>482</v>
      </c>
      <c r="F49" s="68">
        <v>0.61199999999999999</v>
      </c>
      <c r="G49" s="23">
        <v>4101</v>
      </c>
      <c r="H49" s="23" t="s">
        <v>61</v>
      </c>
      <c r="I49" s="69">
        <v>5090.3699548398263</v>
      </c>
      <c r="M49" s="69">
        <v>5090.3699548398263</v>
      </c>
      <c r="Q49" s="69">
        <v>5090.3699548398263</v>
      </c>
    </row>
    <row r="50" spans="1:17" x14ac:dyDescent="0.25">
      <c r="A50" s="35">
        <v>2853</v>
      </c>
      <c r="B50" s="65" t="s">
        <v>141</v>
      </c>
      <c r="C50" s="66" t="s">
        <v>472</v>
      </c>
      <c r="D50" s="67">
        <v>4102406</v>
      </c>
      <c r="E50" s="66" t="s">
        <v>422</v>
      </c>
      <c r="F50" s="68">
        <v>0.61499999999999999</v>
      </c>
      <c r="G50" s="23">
        <v>4101</v>
      </c>
      <c r="H50" s="23" t="s">
        <v>61</v>
      </c>
      <c r="I50" s="69">
        <v>5196.8835363888647</v>
      </c>
      <c r="M50" s="69">
        <v>5196.8835363888647</v>
      </c>
      <c r="Q50" s="69">
        <v>5196.8835363888647</v>
      </c>
    </row>
    <row r="51" spans="1:17" x14ac:dyDescent="0.25">
      <c r="A51" s="35">
        <v>2884</v>
      </c>
      <c r="B51" s="65" t="s">
        <v>141</v>
      </c>
      <c r="C51" s="66" t="s">
        <v>479</v>
      </c>
      <c r="D51" s="67">
        <v>4107603</v>
      </c>
      <c r="E51" s="66" t="s">
        <v>480</v>
      </c>
      <c r="F51" s="68">
        <v>0.79</v>
      </c>
      <c r="G51" s="23">
        <v>4101</v>
      </c>
      <c r="H51" s="23" t="s">
        <v>61</v>
      </c>
      <c r="I51" s="69">
        <v>5309.4633293574034</v>
      </c>
      <c r="M51" s="69">
        <v>5309.4633293574034</v>
      </c>
      <c r="Q51" s="69">
        <v>5309.4633293574034</v>
      </c>
    </row>
    <row r="52" spans="1:17" x14ac:dyDescent="0.25">
      <c r="A52" s="35">
        <v>2921</v>
      </c>
      <c r="B52" s="65" t="s">
        <v>141</v>
      </c>
      <c r="C52" s="66" t="s">
        <v>497</v>
      </c>
      <c r="D52" s="67">
        <v>4113734</v>
      </c>
      <c r="E52" s="66" t="s">
        <v>499</v>
      </c>
      <c r="F52" s="68">
        <v>0.58699999999999997</v>
      </c>
      <c r="G52" s="23">
        <v>4101</v>
      </c>
      <c r="H52" s="23" t="s">
        <v>61</v>
      </c>
      <c r="I52" s="69">
        <v>5713.7918427048826</v>
      </c>
      <c r="M52" s="69">
        <v>5713.7918427048826</v>
      </c>
      <c r="Q52" s="69">
        <v>5713.7918427048826</v>
      </c>
    </row>
    <row r="53" spans="1:17" x14ac:dyDescent="0.25">
      <c r="A53" s="35">
        <v>2957</v>
      </c>
      <c r="B53" s="65" t="s">
        <v>141</v>
      </c>
      <c r="C53" s="66" t="s">
        <v>519</v>
      </c>
      <c r="D53" s="67">
        <v>4120507</v>
      </c>
      <c r="E53" s="66" t="s">
        <v>295</v>
      </c>
      <c r="F53" s="68">
        <v>0.44600000000000001</v>
      </c>
      <c r="G53" s="23">
        <v>4101</v>
      </c>
      <c r="H53" s="23" t="s">
        <v>61</v>
      </c>
      <c r="I53" s="69">
        <v>6576.4121707748254</v>
      </c>
      <c r="M53" s="69">
        <v>6576.4121707748254</v>
      </c>
      <c r="Q53" s="69">
        <v>6576.4121707748254</v>
      </c>
    </row>
    <row r="54" spans="1:17" x14ac:dyDescent="0.25">
      <c r="A54" s="35">
        <v>2847</v>
      </c>
      <c r="B54" s="65" t="s">
        <v>141</v>
      </c>
      <c r="C54" s="66" t="s">
        <v>466</v>
      </c>
      <c r="D54" s="67">
        <v>4100806</v>
      </c>
      <c r="E54" s="66" t="s">
        <v>467</v>
      </c>
      <c r="F54" s="68">
        <v>0.64600000000000002</v>
      </c>
      <c r="G54" s="23">
        <v>4101</v>
      </c>
      <c r="H54" s="23" t="s">
        <v>61</v>
      </c>
      <c r="I54" s="69">
        <v>6821.3200364747199</v>
      </c>
      <c r="M54" s="69">
        <v>6821.3200364747199</v>
      </c>
      <c r="Q54" s="69">
        <v>6821.3200364747199</v>
      </c>
    </row>
    <row r="55" spans="1:17" x14ac:dyDescent="0.25">
      <c r="A55" s="35">
        <v>2932</v>
      </c>
      <c r="B55" s="65" t="s">
        <v>141</v>
      </c>
      <c r="C55" s="66" t="s">
        <v>506</v>
      </c>
      <c r="D55" s="67">
        <v>4115754</v>
      </c>
      <c r="E55" s="66" t="s">
        <v>507</v>
      </c>
      <c r="F55" s="68">
        <v>0.78</v>
      </c>
      <c r="G55" s="23">
        <v>4101</v>
      </c>
      <c r="H55" s="23" t="s">
        <v>61</v>
      </c>
      <c r="I55" s="69">
        <v>9046.0268376960757</v>
      </c>
      <c r="M55" s="69">
        <v>9046.0268376960757</v>
      </c>
      <c r="Q55" s="96"/>
    </row>
    <row r="56" spans="1:17" x14ac:dyDescent="0.25">
      <c r="A56" s="35">
        <v>2848</v>
      </c>
      <c r="B56" s="65" t="s">
        <v>141</v>
      </c>
      <c r="C56" s="66" t="s">
        <v>466</v>
      </c>
      <c r="D56" s="67">
        <v>4100806</v>
      </c>
      <c r="E56" s="66" t="s">
        <v>467</v>
      </c>
      <c r="F56" s="68">
        <v>0.78500000000000003</v>
      </c>
      <c r="G56" s="23">
        <v>4101</v>
      </c>
      <c r="H56" s="23" t="s">
        <v>61</v>
      </c>
      <c r="I56" s="69">
        <v>9674.9190244422989</v>
      </c>
      <c r="M56" s="69">
        <v>9674.9190244422989</v>
      </c>
      <c r="Q56" s="96"/>
    </row>
    <row r="57" spans="1:17" x14ac:dyDescent="0.25">
      <c r="A57" s="35">
        <v>3006</v>
      </c>
      <c r="B57" s="65" t="s">
        <v>141</v>
      </c>
      <c r="C57" s="66" t="s">
        <v>541</v>
      </c>
      <c r="D57" s="67">
        <v>4128807</v>
      </c>
      <c r="E57" s="66" t="s">
        <v>542</v>
      </c>
      <c r="F57" s="68">
        <v>0.443</v>
      </c>
      <c r="G57" s="23">
        <v>4101</v>
      </c>
      <c r="H57" s="23" t="s">
        <v>61</v>
      </c>
      <c r="I57" s="69">
        <v>9964.3213839983255</v>
      </c>
      <c r="M57" s="69">
        <v>9964.3213839983255</v>
      </c>
      <c r="Q57" s="96"/>
    </row>
    <row r="58" spans="1:17" x14ac:dyDescent="0.25">
      <c r="A58" s="35">
        <v>2955</v>
      </c>
      <c r="B58" s="65" t="s">
        <v>141</v>
      </c>
      <c r="C58" s="66" t="s">
        <v>516</v>
      </c>
      <c r="D58" s="67">
        <v>4119707</v>
      </c>
      <c r="E58" s="66" t="s">
        <v>517</v>
      </c>
      <c r="F58" s="68">
        <v>0.59199999999999997</v>
      </c>
      <c r="G58" s="23">
        <v>4101</v>
      </c>
      <c r="H58" s="23" t="s">
        <v>61</v>
      </c>
      <c r="I58" s="69">
        <v>10393.240530899349</v>
      </c>
      <c r="M58" s="69">
        <v>10393.240530899349</v>
      </c>
      <c r="Q58" s="96"/>
    </row>
    <row r="59" spans="1:17" x14ac:dyDescent="0.25">
      <c r="A59" s="35">
        <v>2891</v>
      </c>
      <c r="B59" s="65" t="s">
        <v>141</v>
      </c>
      <c r="C59" s="66" t="s">
        <v>483</v>
      </c>
      <c r="D59" s="67">
        <v>4108908</v>
      </c>
      <c r="E59" s="66" t="s">
        <v>485</v>
      </c>
      <c r="F59" s="68">
        <v>0.49320000000000003</v>
      </c>
      <c r="G59" s="23">
        <v>4101</v>
      </c>
      <c r="H59" s="23" t="s">
        <v>61</v>
      </c>
      <c r="I59" s="69">
        <v>11957.054382654631</v>
      </c>
      <c r="M59" s="69">
        <v>11957.054382654631</v>
      </c>
      <c r="Q59" s="96"/>
    </row>
    <row r="60" spans="1:17" x14ac:dyDescent="0.25">
      <c r="A60" s="35">
        <v>2959</v>
      </c>
      <c r="B60" s="65" t="s">
        <v>141</v>
      </c>
      <c r="C60" s="66" t="s">
        <v>520</v>
      </c>
      <c r="D60" s="67">
        <v>4121000</v>
      </c>
      <c r="E60" s="66" t="s">
        <v>521</v>
      </c>
      <c r="F60" s="68">
        <v>0.46200000000000002</v>
      </c>
      <c r="G60" s="23">
        <v>4101</v>
      </c>
      <c r="H60" s="23" t="s">
        <v>61</v>
      </c>
      <c r="I60" s="69">
        <v>12180.678195030296</v>
      </c>
      <c r="M60" s="69">
        <v>12180.678195030296</v>
      </c>
      <c r="Q60" s="96"/>
    </row>
    <row r="61" spans="1:17" x14ac:dyDescent="0.25">
      <c r="A61" s="35">
        <v>2927</v>
      </c>
      <c r="B61" s="65" t="s">
        <v>141</v>
      </c>
      <c r="C61" s="66" t="s">
        <v>500</v>
      </c>
      <c r="D61" s="67">
        <v>4114906</v>
      </c>
      <c r="E61" s="66" t="s">
        <v>501</v>
      </c>
      <c r="F61" s="68">
        <v>0.315</v>
      </c>
      <c r="G61" s="23">
        <v>4101</v>
      </c>
      <c r="H61" s="23" t="s">
        <v>61</v>
      </c>
      <c r="I61" s="69">
        <v>12314.716480213418</v>
      </c>
      <c r="M61" s="69">
        <v>12314.716480213418</v>
      </c>
      <c r="Q61" s="96"/>
    </row>
    <row r="62" spans="1:17" x14ac:dyDescent="0.25">
      <c r="A62" s="35">
        <v>2920</v>
      </c>
      <c r="B62" s="65" t="s">
        <v>141</v>
      </c>
      <c r="C62" s="66" t="s">
        <v>497</v>
      </c>
      <c r="D62" s="67">
        <v>4113734</v>
      </c>
      <c r="E62" s="66" t="s">
        <v>498</v>
      </c>
      <c r="F62" s="68">
        <v>0.43009999999999998</v>
      </c>
      <c r="G62" s="23">
        <v>4101</v>
      </c>
      <c r="H62" s="23" t="s">
        <v>61</v>
      </c>
      <c r="I62" s="69">
        <v>12335.866437924551</v>
      </c>
      <c r="M62" s="69">
        <v>12335.866437924551</v>
      </c>
      <c r="Q62" s="96"/>
    </row>
    <row r="63" spans="1:17" x14ac:dyDescent="0.25">
      <c r="A63" s="35">
        <v>2960</v>
      </c>
      <c r="B63" s="65" t="s">
        <v>141</v>
      </c>
      <c r="C63" s="66" t="s">
        <v>520</v>
      </c>
      <c r="D63" s="67">
        <v>4121000</v>
      </c>
      <c r="E63" s="66" t="s">
        <v>522</v>
      </c>
      <c r="F63" s="68">
        <v>0.5</v>
      </c>
      <c r="G63" s="23">
        <v>4101</v>
      </c>
      <c r="H63" s="23" t="s">
        <v>61</v>
      </c>
      <c r="I63" s="69">
        <v>13437.158085891328</v>
      </c>
      <c r="M63" s="69">
        <v>13437.158085891328</v>
      </c>
      <c r="Q63" s="96"/>
    </row>
    <row r="64" spans="1:17" x14ac:dyDescent="0.25">
      <c r="A64" s="35">
        <v>2849</v>
      </c>
      <c r="B64" s="65" t="s">
        <v>141</v>
      </c>
      <c r="C64" s="66" t="s">
        <v>468</v>
      </c>
      <c r="D64" s="67">
        <v>4100905</v>
      </c>
      <c r="E64" s="66" t="s">
        <v>469</v>
      </c>
      <c r="F64" s="68">
        <v>0.5484</v>
      </c>
      <c r="G64" s="23">
        <v>4101</v>
      </c>
      <c r="H64" s="23" t="s">
        <v>61</v>
      </c>
      <c r="I64" s="69">
        <v>13752.277441817199</v>
      </c>
      <c r="M64" s="69">
        <v>13752.277441817199</v>
      </c>
      <c r="Q64" s="96"/>
    </row>
    <row r="65" spans="1:17" x14ac:dyDescent="0.25">
      <c r="A65" s="35">
        <v>2874</v>
      </c>
      <c r="B65" s="65" t="s">
        <v>141</v>
      </c>
      <c r="C65" s="66" t="s">
        <v>473</v>
      </c>
      <c r="D65" s="67">
        <v>4105102</v>
      </c>
      <c r="E65" s="66" t="s">
        <v>474</v>
      </c>
      <c r="F65" s="68">
        <v>0.62749999999999995</v>
      </c>
      <c r="G65" s="23">
        <v>4101</v>
      </c>
      <c r="H65" s="23" t="s">
        <v>61</v>
      </c>
      <c r="I65" s="69">
        <v>18240.342473694905</v>
      </c>
      <c r="M65" s="69">
        <v>18240.342473694905</v>
      </c>
      <c r="Q65" s="96"/>
    </row>
  </sheetData>
  <mergeCells count="2">
    <mergeCell ref="A1:H1"/>
    <mergeCell ref="O7:Q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0" sqref="B10"/>
    </sheetView>
  </sheetViews>
  <sheetFormatPr defaultRowHeight="15" x14ac:dyDescent="0.25"/>
  <cols>
    <col min="1" max="1" width="44.42578125" customWidth="1"/>
    <col min="2" max="2" width="20" customWidth="1"/>
    <col min="3" max="3" width="15.140625" bestFit="1" customWidth="1"/>
  </cols>
  <sheetData>
    <row r="1" spans="1:9" x14ac:dyDescent="0.25">
      <c r="A1" s="216" t="s">
        <v>553</v>
      </c>
      <c r="B1" s="217"/>
      <c r="C1" s="217"/>
      <c r="D1" s="217"/>
      <c r="E1" s="217"/>
      <c r="F1" s="217"/>
      <c r="G1" s="217"/>
      <c r="H1" s="217"/>
      <c r="I1" s="218"/>
    </row>
    <row r="2" spans="1:9" x14ac:dyDescent="0.25">
      <c r="A2" s="219"/>
      <c r="B2" s="220"/>
      <c r="C2" s="220"/>
      <c r="D2" s="220"/>
      <c r="E2" s="220"/>
      <c r="F2" s="220"/>
      <c r="G2" s="220"/>
      <c r="H2" s="220"/>
      <c r="I2" s="221"/>
    </row>
    <row r="3" spans="1:9" ht="31.5" customHeight="1" thickBot="1" x14ac:dyDescent="0.3">
      <c r="A3" s="222"/>
      <c r="B3" s="223"/>
      <c r="C3" s="223"/>
      <c r="D3" s="223"/>
      <c r="E3" s="223"/>
      <c r="F3" s="223"/>
      <c r="G3" s="223"/>
      <c r="H3" s="223"/>
      <c r="I3" s="224"/>
    </row>
    <row r="5" spans="1:9" x14ac:dyDescent="0.25">
      <c r="A5" s="227" t="s">
        <v>96</v>
      </c>
      <c r="B5" s="227"/>
      <c r="C5" s="107"/>
    </row>
    <row r="6" spans="1:9" x14ac:dyDescent="0.25">
      <c r="A6" s="228" t="s">
        <v>545</v>
      </c>
      <c r="B6" s="228"/>
      <c r="C6" s="107"/>
    </row>
    <row r="7" spans="1:9" x14ac:dyDescent="0.25">
      <c r="A7" s="108" t="s">
        <v>462</v>
      </c>
      <c r="B7" s="108" t="s">
        <v>552</v>
      </c>
      <c r="C7" s="108" t="s">
        <v>547</v>
      </c>
    </row>
    <row r="8" spans="1:9" x14ac:dyDescent="0.25">
      <c r="A8" s="109" t="s">
        <v>548</v>
      </c>
      <c r="B8" s="110">
        <f>B19*B13</f>
        <v>749.78019256720995</v>
      </c>
      <c r="C8" s="110"/>
    </row>
    <row r="9" spans="1:9" x14ac:dyDescent="0.25">
      <c r="A9" s="111" t="s">
        <v>549</v>
      </c>
      <c r="B9" s="110">
        <f>B20*B13</f>
        <v>889.91113528057997</v>
      </c>
      <c r="C9" s="110"/>
    </row>
    <row r="10" spans="1:9" x14ac:dyDescent="0.25">
      <c r="A10" s="110" t="s">
        <v>550</v>
      </c>
      <c r="B10" s="110">
        <f>AVERAGE(B8:B9)</f>
        <v>819.84566392389502</v>
      </c>
      <c r="C10" s="110">
        <f>B10*0.75</f>
        <v>614.88424794292132</v>
      </c>
    </row>
    <row r="13" spans="1:9" x14ac:dyDescent="0.25">
      <c r="A13" s="112" t="s">
        <v>464</v>
      </c>
      <c r="B13" s="98">
        <v>1.0277296862</v>
      </c>
    </row>
    <row r="14" spans="1:9" x14ac:dyDescent="0.25">
      <c r="A14" s="112"/>
    </row>
    <row r="15" spans="1:9" x14ac:dyDescent="0.25">
      <c r="A15" s="112" t="s">
        <v>551</v>
      </c>
      <c r="B15" s="70">
        <f>_xlfn.STDEV.S(B8:B9)</f>
        <v>99.087539846687562</v>
      </c>
    </row>
    <row r="16" spans="1:9" x14ac:dyDescent="0.25">
      <c r="A16" s="112" t="s">
        <v>7</v>
      </c>
      <c r="B16" s="60">
        <f>B15/B10</f>
        <v>0.12086121108751233</v>
      </c>
    </row>
    <row r="18" spans="1:2" x14ac:dyDescent="0.25">
      <c r="A18" s="108" t="s">
        <v>573</v>
      </c>
      <c r="B18" s="108" t="s">
        <v>546</v>
      </c>
    </row>
    <row r="19" spans="1:2" x14ac:dyDescent="0.25">
      <c r="A19" s="109" t="s">
        <v>548</v>
      </c>
      <c r="B19" s="110">
        <v>729.55</v>
      </c>
    </row>
    <row r="20" spans="1:2" x14ac:dyDescent="0.25">
      <c r="A20" s="111" t="s">
        <v>549</v>
      </c>
      <c r="B20" s="110">
        <v>865.9</v>
      </c>
    </row>
  </sheetData>
  <mergeCells count="3">
    <mergeCell ref="A5:B5"/>
    <mergeCell ref="A6:B6"/>
    <mergeCell ref="A1:I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Comparação 2017 2018</vt:lpstr>
      <vt:lpstr>Resultado saneamento</vt:lpstr>
      <vt:lpstr>RR Cascavel</vt:lpstr>
      <vt:lpstr>RR Chapeco</vt:lpstr>
      <vt:lpstr>RR Maraba</vt:lpstr>
      <vt:lpstr>RR Ponta Grossa</vt:lpstr>
      <vt:lpstr>RR Santarém</vt:lpstr>
      <vt:lpstr>RR Maringá e Londrina</vt:lpstr>
      <vt:lpstr>RR Almerim e Monte Alegre</vt:lpstr>
      <vt:lpstr>RR sem dados amostrais</vt:lpstr>
      <vt:lpstr>Resumo após ajustes</vt:lpstr>
      <vt:lpstr>edição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2018-03-17T13:40:44Z</dcterms:created>
  <dcterms:modified xsi:type="dcterms:W3CDTF">2018-03-26T02:21:26Z</dcterms:modified>
</cp:coreProperties>
</file>